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0E889BC9-924E-4E4D-A431-D8305028FA1B}" xr6:coauthVersionLast="47" xr6:coauthVersionMax="47" xr10:uidLastSave="{00000000-0000-0000-0000-000000000000}"/>
  <bookViews>
    <workbookView xWindow="-120" yWindow="-120" windowWidth="29040" windowHeight="17520" tabRatio="859"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A1" i="28"/>
  <c r="H56" i="28"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Q7" i="24" l="1"/>
  <c r="G48" i="26"/>
  <c r="O48" i="26" s="1"/>
  <c r="P48" i="26" s="1"/>
  <c r="Q8" i="28"/>
  <c r="D9" i="28"/>
  <c r="AC13" i="28"/>
  <c r="F2" i="20"/>
  <c r="T25" i="28"/>
  <c r="M7" i="24"/>
  <c r="L7" i="24" s="1"/>
  <c r="J42" i="19" s="1"/>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1" i="28" l="1"/>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8" i="26" l="1"/>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<sst xmlns="http://schemas.openxmlformats.org/spreadsheetml/2006/main" count="35267" uniqueCount="4367">
  <si>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</si>
  <si>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</si>
  <si>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</si>
  <si>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</si>
  <si>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</si>
  <si>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</si>
  <si>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</si>
  <si>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</si>
  <si>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</si>
  <si>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</si>
  <si>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</si>
  <si>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</si>
  <si>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</si>
  <si>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</si>
  <si>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</si>
  <si>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</si>
  <si>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</si>
  <si>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</si>
  <si>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</si>
  <si>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</si>
  <si>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</si>
  <si>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</si>
  <si>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</si>
  <si>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</si>
  <si>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</si>
  <si>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</si>
  <si>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</si>
  <si>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</si>
  <si>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</si>
  <si>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</si>
  <si>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</si>
  <si>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</si>
  <si>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</si>
  <si>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</si>
  <si>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</si>
  <si>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</si>
  <si>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</si>
  <si>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</si>
  <si>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</si>
  <si>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</si>
  <si>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</si>
  <si>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</si>
  <si>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</si>
  <si>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</si>
  <si>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</si>
  <si>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</si>
  <si>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</si>
  <si>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</si>
  <si>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</si>
  <si>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</si>
  <si>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</si>
  <si>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</si>
  <si>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</si>
  <si>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</si>
  <si>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</si>
  <si>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</si>
  <si>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</si>
  <si>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</si>
  <si>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</si>
  <si>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</si>
  <si>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</si>
  <si>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</si>
  <si>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</si>
  <si>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</si>
  <si>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</si>
  <si>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</si>
  <si>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</si>
  <si>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</si>
  <si>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</si>
  <si>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</si>
  <si>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</si>
  <si>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</si>
  <si>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</si>
  <si>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</si>
  <si>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</si>
  <si>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</si>
  <si>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</si>
  <si>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</si>
  <si>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</si>
  <si>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</si>
  <si>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</si>
  <si>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</si>
  <si>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</si>
  <si>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</si>
  <si>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</si>
  <si>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</si>
  <si>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</si>
  <si>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</si>
  <si>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</si>
  <si>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</si>
  <si>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</si>
  <si>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</si>
  <si>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</si>
  <si>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</si>
  <si>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</si>
  <si>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</si>
  <si>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</si>
  <si>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</si>
  <si>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</si>
  <si>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</si>
  <si>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</si>
  <si>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</si>
  <si>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</si>
  <si>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</si>
  <si>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</si>
  <si>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</si>
  <si>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</si>
  <si>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</si>
  <si>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</si>
  <si>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</si>
  <si>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</si>
  <si>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</si>
  <si>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</si>
  <si>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</si>
  <si>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</si>
  <si>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</si>
  <si>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</si>
  <si>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</si>
  <si>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</si>
  <si>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</si>
  <si>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</si>
  <si>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</si>
  <si>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</si>
  <si>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</si>
  <si>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</si>
  <si>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</si>
  <si>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</si>
  <si>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</si>
  <si>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</si>
  <si>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</si>
  <si>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</si>
  <si>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</si>
  <si>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</si>
  <si>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</si>
  <si>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</si>
  <si>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</si>
  <si>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</si>
  <si>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</si>
  <si>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</si>
  <si>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</si>
  <si>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</si>
  <si>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</si>
  <si>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</si>
  <si>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</si>
  <si>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</si>
  <si>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</si>
  <si>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</si>
  <si>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</si>
  <si>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</si>
  <si>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</si>
  <si>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</si>
  <si>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</si>
  <si>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</si>
  <si>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</si>
  <si>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</si>
  <si>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</si>
  <si>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</si>
  <si>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</si>
  <si>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</si>
  <si>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</si>
  <si>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</si>
  <si>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</si>
  <si>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</si>
  <si>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</si>
  <si>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</si>
  <si>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</si>
  <si>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</si>
  <si>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</si>
  <si>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</si>
  <si>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</si>
  <si>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</si>
  <si>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</si>
  <si>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</si>
  <si>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</si>
  <si>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</si>
  <si>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</si>
  <si>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</si>
  <si>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</si>
  <si>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</si>
  <si>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</si>
  <si>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</si>
  <si>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</si>
  <si>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</si>
  <si>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</si>
  <si>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</si>
  <si>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</si>
  <si>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</si>
  <si>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</si>
  <si>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</si>
  <si>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</si>
  <si>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</si>
  <si>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</si>
  <si>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</si>
  <si>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</si>
  <si>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</si>
  <si>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</si>
  <si>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</si>
  <si>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</si>
  <si>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</si>
  <si>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</si>
  <si>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</si>
  <si>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</si>
  <si>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</si>
  <si>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</si>
  <si>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</si>
  <si>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</si>
  <si>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</si>
  <si>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</si>
  <si>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</si>
  <si>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</si>
  <si>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</si>
  <si>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</si>
  <si>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</si>
  <si>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</si>
  <si>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</si>
  <si>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</si>
  <si>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</si>
  <si>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</si>
  <si>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</si>
  <si>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</si>
  <si>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</si>
  <si>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</si>
  <si>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</si>
  <si>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</si>
  <si>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</si>
  <si>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</si>
  <si>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</si>
  <si>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</si>
  <si>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</si>
  <si>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</si>
  <si>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</si>
  <si>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</si>
  <si>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</si>
  <si>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</si>
  <si>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</si>
  <si>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</si>
  <si>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</si>
  <si>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</si>
  <si>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</si>
  <si>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</si>
  <si>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</si>
  <si>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</si>
  <si>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</si>
  <si>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</si>
  <si>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</si>
  <si>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</si>
  <si>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</si>
  <si>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</si>
  <si>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</si>
  <si>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</si>
  <si>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</si>
  <si>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</si>
  <si>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</si>
  <si>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</si>
  <si>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</si>
  <si>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</si>
  <si>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</si>
  <si>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</si>
  <si>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</si>
  <si>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</si>
  <si>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</si>
  <si>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</si>
  <si>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</si>
  <si>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</si>
  <si>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</si>
  <si>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</si>
  <si>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</si>
  <si>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</si>
  <si>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</si>
  <si>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</si>
  <si>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</si>
  <si>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</si>
  <si>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</si>
  <si>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</si>
  <si>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</si>
  <si>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</si>
  <si>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</si>
  <si>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</si>
  <si>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</si>
  <si>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</si>
  <si>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</si>
  <si>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</si>
  <si>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</si>
  <si>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</si>
  <si>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</si>
  <si>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</si>
  <si>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</si>
  <si>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</si>
  <si>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</si>
  <si>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</si>
  <si>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</si>
  <si>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</si>
  <si>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</si>
  <si>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</si>
  <si>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</si>
  <si>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</si>
  <si>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</si>
  <si>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</si>
  <si>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</si>
  <si>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</si>
  <si>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</si>
  <si>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</si>
  <si>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</si>
  <si>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</si>
  <si>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</si>
  <si>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</si>
  <si>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</si>
  <si>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</si>
  <si>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</si>
  <si>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</si>
  <si>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</si>
  <si>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</si>
  <si>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</si>
  <si>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</si>
  <si>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</si>
  <si>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</si>
  <si>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</si>
  <si>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</si>
  <si>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</si>
  <si>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</si>
  <si>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</si>
  <si>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</si>
  <si>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</si>
  <si>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</si>
  <si>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</si>
  <si>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</si>
  <si>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</si>
  <si>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</si>
  <si>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</si>
  <si>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</si>
  <si>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</si>
  <si>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</si>
  <si>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</si>
  <si>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</si>
  <si>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</si>
  <si>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</si>
  <si>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</si>
  <si>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</si>
  <si>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</si>
  <si>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</si>
  <si>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</si>
  <si>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</si>
  <si>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</si>
  <si>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</si>
  <si>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</si>
  <si>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</si>
  <si>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</si>
  <si>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</si>
  <si>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</si>
  <si>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</si>
  <si>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</si>
  <si>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</si>
  <si>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</si>
  <si>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</si>
  <si>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</si>
  <si>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</si>
  <si>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</si>
  <si>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</si>
  <si>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</si>
  <si>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</si>
  <si>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</si>
  <si>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</si>
  <si>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</si>
  <si>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</si>
  <si>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</si>
  <si>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</si>
  <si>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</si>
  <si>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</si>
  <si>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</si>
  <si>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</si>
  <si>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</si>
  <si>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</si>
  <si>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</si>
  <si>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</si>
  <si>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</si>
  <si>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</si>
  <si>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</si>
  <si>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</si>
  <si>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</si>
  <si>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</si>
  <si>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</si>
  <si>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</si>
  <si>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</si>
  <si>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</si>
  <si>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</si>
  <si>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</si>
  <si>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</si>
  <si>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</si>
  <si>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</si>
  <si>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</si>
  <si>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</si>
  <si>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</si>
  <si>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</si>
  <si>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</si>
  <si>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</si>
  <si>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</si>
  <si>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</si>
  <si>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</si>
  <si>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</si>
  <si>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</si>
  <si>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</si>
  <si>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</si>
  <si>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</si>
  <si>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</si>
  <si>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</si>
  <si>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</si>
  <si>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</si>
  <si>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</si>
  <si>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</si>
  <si>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</si>
  <si>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</si>
  <si>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</si>
  <si>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</si>
  <si>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</si>
  <si>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</si>
  <si>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</si>
  <si>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</si>
  <si>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</si>
  <si>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</si>
  <si>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</si>
  <si>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</si>
  <si>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</si>
  <si>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</si>
  <si>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</si>
  <si>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</si>
  <si>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</si>
  <si>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</si>
  <si>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</si>
  <si>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</si>
  <si>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</si>
  <si>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</si>
  <si>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</si>
  <si>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</si>
  <si>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</si>
  <si>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</si>
  <si>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</si>
  <si>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</si>
  <si>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</si>
  <si>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</si>
  <si>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</si>
  <si>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</si>
  <si>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</si>
  <si>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</si>
  <si>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</si>
  <si>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</si>
  <si>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</si>
  <si>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</si>
  <si>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</si>
  <si>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</si>
  <si>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</si>
  <si>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</si>
  <si>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</si>
  <si>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</si>
  <si>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</si>
  <si>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</si>
  <si>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</si>
  <si>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</si>
  <si>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</si>
  <si>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</si>
  <si>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</si>
  <si>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</si>
  <si>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</si>
  <si>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</si>
  <si>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</si>
  <si>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</si>
  <si>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</si>
  <si>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</si>
  <si>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</si>
  <si>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</si>
  <si>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</si>
  <si>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</si>
  <si>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</si>
  <si>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</si>
  <si>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</si>
  <si>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</si>
  <si>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</si>
  <si>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</si>
  <si>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</si>
  <si>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</si>
  <si>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</si>
  <si>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</si>
  <si>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</si>
  <si>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</si>
  <si>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</si>
  <si>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</si>
  <si>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</si>
  <si>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</si>
  <si>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</si>
  <si>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</si>
  <si>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</si>
  <si>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</si>
  <si>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</si>
  <si>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</si>
  <si>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</si>
  <si>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</si>
  <si>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</si>
  <si>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</si>
  <si>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</si>
  <si>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</si>
  <si>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</si>
  <si>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</si>
  <si>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</si>
  <si>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</si>
  <si>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</si>
  <si>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</si>
  <si>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</si>
  <si>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</si>
  <si>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</si>
  <si>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</si>
  <si>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</si>
  <si>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</si>
  <si>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</si>
  <si>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</si>
  <si>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</si>
  <si>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</si>
  <si>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</si>
  <si>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</si>
  <si>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</si>
  <si>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</si>
  <si>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</si>
  <si>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</si>
  <si>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</si>
  <si>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</si>
  <si>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</si>
  <si>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</si>
  <si>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</si>
  <si>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</si>
  <si>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</si>
  <si>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</si>
  <si>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</si>
  <si>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</si>
  <si>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</si>
  <si>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</si>
  <si>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</si>
  <si>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</si>
  <si>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</si>
  <si>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</si>
  <si>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</si>
  <si>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</si>
  <si>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</si>
  <si>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</si>
  <si>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</si>
  <si>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</si>
  <si>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</si>
  <si>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</si>
  <si>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</si>
  <si>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</si>
  <si>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</si>
  <si>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</si>
  <si>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</si>
  <si>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</si>
  <si>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</si>
  <si>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</si>
  <si>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</si>
  <si>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</si>
  <si>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</si>
  <si>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</si>
  <si>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</si>
  <si>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</si>
  <si>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</si>
  <si>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</si>
  <si>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</si>
  <si>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</si>
  <si>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</si>
  <si>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</si>
  <si>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</si>
  <si>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</si>
  <si>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</si>
  <si>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</si>
  <si>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</si>
  <si>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</si>
  <si>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</si>
  <si>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</si>
  <si>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</si>
  <si>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</si>
  <si>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</si>
  <si>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</si>
  <si>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</si>
  <si>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</si>
  <si>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</si>
  <si>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</si>
  <si>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</si>
  <si>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</si>
  <si>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</si>
  <si>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</si>
  <si>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</si>
  <si>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</si>
  <si>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</si>
  <si>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</si>
  <si>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</si>
  <si>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</si>
  <si>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</si>
  <si>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</si>
  <si>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</si>
  <si>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</si>
  <si>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</si>
  <si>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</si>
  <si>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</si>
  <si>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</si>
  <si>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</si>
  <si>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</si>
  <si>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</si>
  <si>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</si>
  <si>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</si>
  <si>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</si>
  <si>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</si>
  <si>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</si>
  <si>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</si>
  <si>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</si>
  <si>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</si>
  <si>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</si>
  <si>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</si>
  <si>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</si>
  <si>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</si>
  <si>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</si>
  <si>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</si>
  <si>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</si>
  <si>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</si>
  <si>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</si>
  <si>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</si>
  <si>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</si>
  <si>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</si>
  <si>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</si>
  <si>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</si>
  <si>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</si>
  <si>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</si>
  <si>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</si>
  <si>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</si>
  <si>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</si>
  <si>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</si>
  <si>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</si>
  <si>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</si>
  <si>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</si>
  <si>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</si>
  <si>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</si>
  <si>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</si>
  <si>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</si>
  <si>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</si>
  <si>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</si>
  <si>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</si>
  <si>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</si>
  <si>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</si>
  <si>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</si>
  <si>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</si>
  <si>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</si>
  <si>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</si>
  <si>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</si>
  <si>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</si>
  <si>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</si>
  <si>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</si>
  <si>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</si>
  <si>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</si>
  <si>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</si>
  <si>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</si>
  <si>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</si>
  <si>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</si>
  <si>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</si>
  <si>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</si>
  <si>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</si>
  <si>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</si>
  <si>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</si>
  <si>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</si>
  <si>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</si>
  <si>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</si>
  <si>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</si>
  <si>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</si>
  <si>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</si>
  <si>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</si>
  <si>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</si>
  <si>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</si>
  <si>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</si>
  <si>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</si>
  <si>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</si>
  <si>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</si>
  <si>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</si>
  <si>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</si>
  <si>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</si>
  <si>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</si>
  <si>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</si>
  <si>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</si>
  <si>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</si>
  <si>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</si>
  <si>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</si>
  <si>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</si>
  <si>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</si>
  <si>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</si>
  <si>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</si>
  <si>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</si>
  <si>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</si>
  <si>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</si>
  <si>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</si>
  <si>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</si>
  <si>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</si>
  <si>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</si>
  <si>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</si>
  <si>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</si>
  <si>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</si>
  <si>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</si>
  <si>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</si>
  <si>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</si>
  <si>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</si>
  <si>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</si>
  <si>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</si>
  <si>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</si>
  <si>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</si>
  <si>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</si>
  <si>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</si>
  <si>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</si>
  <si>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</si>
  <si>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</si>
  <si>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</si>
  <si>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</si>
  <si>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</si>
  <si>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</si>
  <si>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</si>
  <si>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</si>
  <si>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</si>
  <si>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</si>
  <si>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</si>
  <si>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</si>
  <si>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</si>
  <si>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</si>
  <si>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</si>
  <si>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</si>
  <si>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</si>
  <si>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</si>
  <si>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</si>
  <si>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</si>
  <si>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</si>
  <si>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</si>
  <si>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</si>
  <si>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</si>
  <si>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</si>
  <si>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</si>
  <si>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</si>
  <si>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</si>
  <si>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</si>
  <si>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</si>
  <si>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</si>
  <si>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</si>
  <si>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</si>
  <si>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</si>
  <si>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</si>
  <si>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</si>
  <si>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</si>
  <si>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</si>
  <si>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</si>
  <si>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</si>
  <si>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</si>
  <si>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</si>
  <si>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</si>
  <si>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</si>
  <si>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</si>
  <si>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</si>
  <si>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</si>
  <si>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</si>
  <si>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</si>
  <si>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</si>
  <si>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</si>
  <si>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</si>
  <si>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</si>
  <si>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</si>
  <si>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</si>
  <si>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</si>
  <si>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</si>
  <si>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</si>
  <si>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</si>
  <si>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</si>
  <si>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</si>
  <si>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</si>
  <si>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</si>
  <si>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</si>
  <si>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</si>
  <si>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</si>
  <si>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</si>
  <si>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</si>
  <si>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</si>
  <si>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</si>
  <si>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</si>
  <si>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</si>
  <si>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</si>
  <si>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</si>
  <si>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</si>
  <si>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</si>
  <si>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</si>
  <si>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</si>
  <si>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</si>
  <si>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</si>
  <si>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</si>
  <si>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</si>
  <si>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</si>
  <si>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</si>
  <si>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</si>
  <si>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</si>
  <si>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</si>
  <si>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</si>
  <si>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</si>
  <si>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</si>
  <si>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</si>
  <si>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</si>
  <si>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</si>
  <si>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</si>
  <si>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</si>
  <si>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</si>
  <si>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</si>
  <si>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</si>
  <si>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</si>
  <si>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</si>
  <si>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</si>
  <si>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</si>
  <si>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</si>
  <si>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</si>
  <si>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</si>
  <si>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</si>
  <si>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</si>
  <si>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</si>
  <si>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</si>
  <si>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</si>
  <si>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</si>
  <si>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</si>
  <si>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</si>
  <si>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</si>
  <si>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</si>
  <si>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</si>
  <si>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</si>
  <si>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</si>
  <si>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</si>
  <si>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</si>
  <si>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</si>
  <si>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</si>
  <si>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</si>
  <si>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</si>
  <si>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</si>
  <si>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</si>
  <si>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</si>
  <si>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</si>
  <si>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</si>
  <si>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</si>
  <si>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</si>
  <si>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</si>
  <si>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</si>
  <si>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</si>
  <si>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</si>
  <si>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</si>
  <si>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</si>
  <si>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</si>
  <si>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</si>
  <si>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</si>
  <si>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</si>
  <si>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</si>
  <si>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</si>
  <si>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</si>
  <si>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</si>
  <si>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</si>
  <si>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</si>
  <si>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</si>
  <si>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</si>
  <si>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</si>
  <si>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</si>
  <si>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</si>
  <si>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</si>
  <si>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</si>
  <si>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</si>
  <si>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</si>
  <si>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</si>
  <si>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</si>
  <si>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</si>
  <si>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</si>
  <si>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</si>
  <si>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</si>
  <si>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</si>
  <si>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</si>
  <si>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</si>
  <si>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</si>
  <si>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</si>
  <si>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</si>
  <si>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</si>
  <si>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</si>
  <si>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</si>
  <si>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</si>
  <si>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</si>
  <si>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</si>
  <si>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</si>
  <si>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</si>
  <si>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</si>
  <si>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</si>
  <si>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</si>
  <si>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</si>
  <si>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</si>
  <si>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</si>
  <si>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</si>
  <si>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</si>
  <si>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</si>
  <si>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</si>
  <si>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</si>
  <si>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</si>
  <si>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</si>
  <si>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</si>
  <si>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</si>
  <si>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</si>
  <si>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</si>
  <si>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</si>
  <si>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</si>
  <si>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</si>
  <si>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</si>
  <si>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</si>
  <si>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</si>
  <si>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</si>
  <si>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</si>
  <si>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</si>
  <si>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</si>
  <si>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</si>
  <si>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</si>
  <si>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</si>
  <si>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</si>
  <si>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</si>
  <si>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</si>
  <si>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</si>
  <si>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</si>
  <si>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</si>
  <si>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</si>
  <si>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</si>
  <si>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</si>
  <si>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</si>
  <si>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</si>
  <si>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</si>
  <si>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</si>
  <si>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</si>
  <si>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</si>
  <si>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</si>
  <si>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</si>
  <si>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</si>
  <si>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</si>
  <si>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</si>
  <si>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</si>
  <si>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</si>
  <si>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</si>
  <si>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</si>
  <si>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</si>
  <si>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</si>
  <si>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</si>
  <si>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</si>
  <si>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</si>
  <si>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</si>
  <si>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</si>
  <si>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</si>
  <si>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</si>
  <si>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</si>
  <si>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</si>
  <si>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</si>
  <si>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</si>
  <si>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</si>
  <si>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</si>
  <si>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</si>
  <si>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</si>
  <si>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</si>
  <si>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</si>
  <si>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</si>
  <si>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</si>
  <si>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</si>
  <si>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</si>
  <si>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</si>
  <si>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</si>
  <si>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</si>
  <si>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</si>
  <si>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</si>
  <si>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</si>
  <si>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</si>
  <si>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</si>
  <si>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</si>
  <si>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</si>
  <si>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</si>
  <si>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</si>
  <si>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</si>
  <si>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</si>
  <si>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</si>
  <si>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</si>
  <si>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</si>
  <si>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</si>
  <si>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</si>
  <si>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</si>
  <si>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</si>
  <si>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</si>
  <si>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</si>
  <si>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</si>
  <si>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</si>
  <si>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</si>
  <si>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</si>
  <si>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</si>
  <si>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</si>
  <si>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</si>
  <si>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</si>
  <si>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</si>
  <si>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</si>
  <si>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</si>
  <si>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</si>
  <si>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</si>
  <si>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</si>
  <si>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</si>
  <si>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</si>
  <si>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</si>
  <si>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</si>
  <si>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</si>
  <si>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</si>
  <si>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</si>
  <si>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</si>
  <si>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</si>
  <si>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</si>
  <si>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</si>
  <si>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</si>
  <si>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</si>
  <si>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</si>
  <si>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</si>
  <si>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</si>
  <si>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</si>
  <si>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</si>
  <si>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</si>
  <si>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</si>
  <si>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</si>
  <si>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</si>
  <si>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</si>
  <si>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</si>
  <si>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</si>
  <si>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</si>
  <si>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</si>
  <si>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</si>
  <si>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</si>
  <si>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</si>
  <si>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</si>
  <si>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</si>
  <si>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</si>
  <si>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</si>
  <si>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</si>
  <si>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</si>
  <si>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</si>
  <si>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</si>
  <si>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</si>
  <si>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</si>
  <si>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</si>
  <si>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</si>
  <si>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</si>
  <si>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</si>
  <si>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</si>
  <si>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</si>
  <si>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</si>
  <si>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</si>
  <si>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</si>
  <si>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</si>
  <si>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</si>
  <si>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</si>
  <si>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</si>
  <si>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</si>
  <si>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</si>
  <si>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</si>
  <si>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</si>
  <si>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</si>
  <si>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</si>
  <si>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</si>
  <si>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</si>
  <si>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</si>
  <si>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</si>
  <si>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</si>
  <si>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</si>
  <si>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</si>
  <si>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</si>
  <si>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</si>
  <si>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</si>
  <si>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</si>
  <si>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</si>
  <si>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</si>
  <si>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</si>
  <si>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</si>
  <si>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</si>
  <si>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</si>
  <si>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</si>
  <si>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</si>
  <si>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</si>
  <si>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</si>
  <si>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</si>
  <si>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</si>
  <si>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</si>
  <si>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</si>
  <si>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</si>
  <si>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</si>
  <si>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</si>
  <si>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</si>
  <si>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</si>
  <si>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</si>
  <si>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</si>
  <si>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</si>
  <si>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</si>
  <si>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</si>
  <si>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</si>
  <si>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</si>
  <si>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</si>
  <si>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</si>
  <si>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</si>
  <si>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</si>
  <si>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</si>
  <si>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</si>
  <si>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</si>
  <si>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</si>
  <si>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</si>
  <si>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</si>
  <si>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</si>
  <si>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</si>
  <si>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</si>
  <si>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</si>
  <si>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</si>
  <si>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</si>
  <si>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</si>
  <si>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</si>
  <si>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</si>
  <si>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</si>
  <si>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</si>
  <si>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</si>
  <si>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</si>
  <si>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</si>
  <si>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</si>
  <si>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</si>
  <si>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</si>
  <si>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</si>
  <si>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</si>
  <si>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</si>
  <si>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</si>
  <si>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</si>
  <si>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</si>
  <si>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</si>
  <si>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</si>
  <si>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</si>
  <si>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</si>
  <si>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</si>
  <si>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</si>
  <si>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</si>
  <si>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</si>
  <si>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</si>
  <si>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</si>
  <si>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</si>
  <si>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</si>
  <si>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</si>
  <si>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</si>
  <si>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</si>
  <si>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</si>
  <si>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</si>
  <si>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</si>
  <si>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</si>
  <si>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</si>
  <si>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</si>
  <si>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</si>
  <si>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</si>
  <si>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</si>
  <si>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</si>
  <si>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</si>
  <si>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</si>
  <si>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</si>
  <si>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</si>
  <si>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</si>
  <si>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</si>
  <si>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</si>
  <si>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</si>
  <si>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</si>
  <si>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</si>
  <si>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</si>
  <si>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</si>
  <si>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</si>
  <si>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</si>
  <si>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</si>
  <si>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</si>
  <si>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</si>
  <si>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</si>
  <si>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</si>
  <si>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</si>
  <si>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</si>
  <si>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</si>
  <si>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</si>
  <si>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</si>
  <si>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</si>
  <si>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</si>
  <si>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</si>
  <si>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</si>
  <si>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</si>
  <si>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</si>
  <si>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</si>
  <si>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</si>
  <si>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</si>
  <si>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</si>
  <si>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</si>
  <si>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</si>
  <si>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</si>
  <si>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</si>
  <si>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</si>
  <si>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</si>
  <si>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</si>
  <si>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</si>
  <si>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</si>
  <si>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</si>
  <si>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</si>
  <si>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</si>
  <si>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</si>
  <si>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</si>
  <si>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</si>
  <si>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</si>
  <si>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</si>
  <si>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</si>
  <si>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</si>
  <si>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</si>
  <si>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</si>
  <si>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</si>
  <si>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</si>
  <si>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</si>
  <si>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</si>
  <si>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</si>
  <si>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</si>
  <si>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</si>
  <si>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</si>
  <si>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</si>
  <si>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</si>
  <si>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</si>
  <si>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</si>
  <si>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</si>
  <si>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</si>
  <si>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</si>
  <si>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</si>
  <si>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</si>
  <si>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</si>
  <si>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</si>
  <si>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</si>
  <si>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</si>
  <si>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</si>
  <si>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</si>
  <si>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</si>
  <si>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</si>
  <si>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</si>
  <si>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</si>
  <si>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</si>
  <si>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</si>
  <si>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</si>
  <si>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</si>
  <si>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</si>
  <si>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</si>
  <si>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</si>
  <si>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</si>
  <si>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</si>
  <si>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</si>
  <si>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</si>
  <si>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</si>
  <si>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</si>
  <si>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</si>
  <si>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</si>
  <si>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</si>
  <si>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</si>
  <si>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</si>
  <si>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</si>
  <si>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</si>
  <si>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</si>
  <si>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</si>
  <si>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</si>
  <si>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</si>
  <si>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</si>
  <si>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</si>
  <si>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</si>
  <si>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</si>
  <si>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</si>
  <si>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</si>
  <si>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</si>
  <si>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</si>
  <si>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</si>
  <si>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</si>
  <si>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</si>
  <si>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</si>
  <si>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</si>
  <si>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</si>
  <si>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</si>
  <si>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</si>
  <si>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</si>
  <si>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</si>
  <si>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</si>
  <si>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</si>
  <si>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</si>
  <si>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</si>
  <si>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</si>
  <si>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</si>
  <si>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</si>
  <si>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</si>
  <si>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</si>
  <si>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</si>
  <si>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</si>
  <si>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</si>
  <si>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</si>
  <si>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</si>
  <si>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</si>
  <si>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</si>
  <si>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</si>
  <si>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</si>
  <si>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</si>
  <si>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</si>
  <si>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</si>
  <si>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</si>
  <si>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</si>
  <si>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</si>
  <si>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</si>
  <si>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</si>
  <si>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</si>
  <si>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</si>
  <si>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</si>
  <si>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</si>
  <si>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</si>
  <si>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</si>
  <si>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</si>
  <si>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</si>
  <si>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</si>
  <si>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</si>
  <si>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</si>
  <si>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</si>
  <si>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</si>
  <si>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</si>
  <si>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</si>
  <si>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</si>
  <si>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</si>
  <si>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</si>
  <si>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</si>
  <si>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</si>
  <si>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</si>
  <si>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</si>
  <si>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</si>
  <si>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</si>
  <si>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</si>
  <si>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</si>
  <si>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</si>
  <si>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</si>
  <si>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</si>
  <si>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</si>
  <si>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</si>
  <si>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</si>
  <si>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</si>
  <si>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</si>
  <si>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</si>
  <si>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</si>
  <si>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</si>
  <si>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</si>
  <si>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</si>
  <si>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</si>
  <si>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</si>
  <si>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</si>
  <si>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</si>
  <si>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</si>
  <si>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</si>
  <si>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</si>
  <si>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</si>
  <si>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</si>
  <si>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</si>
  <si>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</si>
  <si>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</si>
  <si>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</si>
  <si>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</si>
  <si>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</si>
  <si>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</si>
  <si>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</si>
  <si>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</si>
  <si>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</si>
  <si>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</si>
  <si>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</si>
  <si>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</si>
  <si>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</si>
  <si>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</si>
  <si>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</si>
  <si>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</si>
  <si>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</si>
  <si>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</si>
  <si>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</si>
  <si>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</si>
  <si>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</si>
  <si>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</si>
  <si>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</si>
  <si>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</si>
  <si>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</si>
  <si>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</si>
  <si>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</si>
  <si>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</si>
  <si>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</si>
  <si>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</si>
  <si>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</si>
  <si>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</si>
  <si>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</si>
  <si>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</si>
  <si>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</si>
  <si>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</si>
  <si>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</si>
  <si>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</si>
  <si>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</si>
  <si>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</si>
  <si>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</si>
  <si>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</si>
  <si>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</si>
  <si>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</si>
  <si>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</si>
  <si>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</si>
  <si>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</si>
  <si>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</si>
  <si>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</si>
  <si>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</si>
  <si>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</si>
  <si>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</si>
  <si>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</si>
  <si>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</si>
  <si>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</si>
  <si>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</si>
  <si>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</si>
  <si>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</si>
  <si>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</si>
  <si>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</si>
  <si>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</si>
  <si>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</si>
  <si>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</si>
  <si>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</si>
  <si>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</si>
  <si>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</si>
  <si>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</si>
  <si>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</si>
  <si>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</si>
  <si>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</si>
  <si>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</si>
  <si>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</si>
  <si>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</si>
  <si>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</si>
  <si>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</si>
  <si>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</si>
  <si>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</si>
  <si>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</si>
  <si>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</si>
  <si>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</si>
  <si>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</si>
  <si>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</si>
  <si>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</si>
  <si>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</si>
  <si>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</si>
  <si>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</si>
  <si>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</si>
  <si>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</si>
  <si>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</si>
  <si>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</si>
  <si>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</si>
  <si>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</si>
  <si>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</si>
  <si>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</si>
  <si>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</si>
  <si>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</si>
  <si>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</si>
  <si>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</si>
  <si>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</si>
  <si>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</si>
  <si>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</si>
  <si>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</si>
  <si>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</si>
  <si>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</si>
  <si>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</si>
  <si>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</si>
  <si>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</si>
  <si>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</si>
  <si>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</si>
  <si>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</si>
  <si>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</si>
  <si>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</si>
  <si>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</si>
  <si>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</si>
  <si>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</si>
  <si>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</si>
  <si>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</si>
  <si>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</si>
  <si>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</si>
  <si>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</si>
  <si>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</si>
  <si>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</si>
  <si>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</si>
  <si>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</si>
  <si>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</si>
  <si>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</si>
  <si>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</si>
  <si>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</si>
  <si>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</si>
  <si>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</si>
  <si>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</si>
  <si>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</si>
  <si>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</si>
  <si>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</si>
  <si>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</si>
  <si>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</si>
  <si>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</si>
  <si>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</si>
  <si>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</si>
  <si>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</si>
  <si>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</si>
  <si>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</si>
  <si>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</si>
  <si>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</si>
  <si>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</si>
  <si>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</si>
  <si>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</si>
  <si>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</si>
  <si>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</si>
  <si>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</si>
  <si>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</si>
  <si>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</si>
  <si>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</si>
  <si>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</si>
  <si>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</si>
  <si>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</si>
  <si>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</si>
  <si>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</si>
  <si>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</si>
  <si>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</si>
  <si>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</si>
  <si>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</si>
  <si>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</si>
  <si>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</si>
  <si>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</si>
  <si>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</si>
  <si>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</si>
  <si>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</si>
  <si>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</si>
  <si>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</si>
  <si>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</si>
  <si>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</si>
  <si>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</si>
  <si>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</si>
  <si>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</si>
  <si>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</si>
  <si>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</si>
  <si>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</si>
  <si>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</si>
  <si>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</si>
  <si>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</si>
  <si>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</si>
  <si>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</si>
  <si>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</si>
  <si>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</si>
  <si>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</si>
  <si>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</si>
  <si>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</si>
  <si>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</si>
  <si>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</si>
  <si>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</si>
  <si>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</si>
  <si>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</si>
  <si>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</si>
  <si>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</si>
  <si>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</si>
  <si>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</si>
  <si>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</si>
  <si>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</si>
  <si>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</si>
  <si>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</si>
  <si>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</si>
  <si>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</si>
  <si>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</si>
  <si>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</si>
  <si>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</si>
  <si>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</si>
  <si>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</si>
  <si>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</si>
  <si>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</si>
  <si>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</si>
  <si>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</si>
  <si>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</si>
  <si>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</si>
  <si>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</si>
  <si>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</si>
  <si>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</si>
  <si>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</si>
  <si>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</si>
  <si>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</si>
  <si>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</si>
  <si>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</si>
  <si>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</si>
  <si>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</si>
  <si>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</si>
  <si>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</si>
  <si>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</si>
  <si>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</si>
  <si>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</si>
  <si>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</si>
  <si>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</si>
  <si>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</si>
  <si>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</si>
  <si>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</si>
  <si>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</si>
  <si>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</si>
  <si>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</si>
  <si>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</si>
  <si>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</si>
  <si>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</si>
  <si>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</si>
  <si>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</si>
  <si>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</si>
  <si>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</si>
  <si>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</si>
  <si>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</si>
  <si>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</si>
  <si>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</si>
  <si>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</si>
  <si>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</si>
  <si>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</si>
  <si>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</si>
  <si>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</si>
  <si>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</si>
  <si>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</si>
  <si>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</si>
  <si>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</si>
  <si>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</si>
  <si>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</si>
  <si>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</si>
  <si>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</si>
  <si>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</si>
  <si>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</si>
  <si>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</si>
  <si>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</si>
  <si>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</si>
  <si>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</si>
  <si>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</si>
  <si>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</si>
  <si>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</si>
  <si>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</si>
  <si>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</si>
  <si>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</si>
  <si>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</si>
  <si>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</si>
  <si>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</si>
  <si>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</si>
  <si>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</si>
  <si>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</si>
  <si>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</si>
  <si>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</si>
  <si>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</si>
  <si>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</si>
  <si>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</si>
  <si>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</si>
  <si>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</si>
  <si>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</si>
  <si>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</si>
  <si>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</si>
  <si>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</si>
  <si>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</si>
  <si>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</si>
  <si>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</si>
  <si>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</si>
  <si>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</si>
  <si>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</si>
  <si>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</si>
  <si>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</si>
  <si>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</si>
  <si>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</si>
  <si>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</si>
  <si>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</si>
  <si>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</si>
  <si>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</si>
  <si>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</si>
  <si>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</si>
  <si>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</si>
  <si>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</si>
  <si>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</si>
  <si>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</si>
  <si>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</si>
  <si>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</si>
  <si>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</si>
  <si>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</si>
  <si>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</si>
  <si>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</si>
  <si>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</si>
  <si>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</si>
  <si>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</si>
  <si>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</si>
  <si>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</si>
  <si>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</si>
  <si>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</si>
  <si>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</si>
  <si>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</si>
  <si>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</si>
  <si>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</si>
  <si>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</si>
  <si>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</si>
  <si>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</si>
  <si>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</si>
  <si>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</si>
  <si>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</si>
  <si>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</si>
  <si>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</si>
  <si>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</si>
  <si>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</si>
  <si>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</si>
  <si>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</si>
  <si>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</si>
  <si>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</si>
  <si>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</si>
  <si>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</si>
  <si>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</si>
  <si>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</si>
  <si>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</si>
  <si>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</si>
  <si>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</si>
  <si>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</si>
  <si>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</si>
  <si>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</si>
  <si>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</si>
  <si>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</si>
  <si>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</si>
  <si>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</si>
  <si>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</si>
  <si>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</si>
  <si>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</si>
  <si>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</si>
  <si>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</si>
  <si>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</si>
  <si>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</si>
  <si>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</si>
  <si>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</si>
  <si>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</si>
  <si>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</si>
  <si>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</si>
  <si>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</si>
  <si>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</si>
  <si>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</si>
  <si>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</si>
  <si>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</si>
  <si>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</si>
  <si>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</si>
  <si>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</si>
  <si>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</si>
  <si>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</si>
  <si>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</si>
  <si>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</si>
  <si>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</si>
  <si>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</si>
  <si>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</si>
  <si>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</si>
  <si>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</si>
  <si>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</si>
  <si>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</si>
  <si>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</si>
  <si>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</si>
  <si>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</si>
  <si>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</si>
  <si>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</si>
  <si>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</si>
  <si>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</si>
  <si>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</si>
  <si>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</si>
  <si>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</si>
  <si>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</si>
  <si>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</si>
  <si>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</si>
  <si>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</si>
  <si>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</si>
  <si>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</si>
  <si>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</si>
  <si>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</si>
  <si>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</si>
  <si>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</si>
  <si>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</si>
  <si>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</si>
  <si>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</si>
  <si>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</si>
  <si>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</si>
  <si>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</si>
  <si>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</si>
  <si>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</si>
  <si>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</si>
  <si>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</si>
  <si>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</si>
  <si>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</si>
  <si>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</si>
  <si>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</si>
  <si>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</si>
  <si>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</si>
  <si>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</si>
  <si>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</si>
  <si>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</si>
  <si>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</si>
  <si>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</si>
  <si>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</si>
  <si>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</si>
  <si>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</si>
  <si>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</si>
  <si>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</si>
  <si>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</si>
  <si>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</si>
  <si>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</si>
  <si>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</si>
  <si>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</si>
  <si>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</si>
  <si>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</si>
  <si>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</si>
  <si>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</si>
  <si>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</si>
  <si>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</si>
  <si>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</si>
  <si>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</si>
  <si>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</si>
  <si>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</si>
  <si>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</si>
  <si>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</si>
  <si>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</si>
  <si>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</si>
  <si>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</si>
  <si>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</si>
  <si>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</si>
  <si>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</si>
  <si>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</si>
  <si>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</si>
  <si>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</si>
  <si>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</si>
  <si>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</si>
  <si>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</si>
  <si>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</si>
  <si>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</si>
  <si>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</si>
  <si>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</si>
  <si>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</si>
  <si>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</si>
  <si>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</si>
  <si>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</si>
  <si>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</si>
  <si>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</si>
  <si>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</si>
  <si>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</si>
  <si>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</si>
  <si>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</si>
  <si>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</si>
  <si>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</si>
  <si>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</si>
  <si>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</si>
  <si>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</si>
  <si>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</si>
  <si>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</si>
  <si>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</si>
  <si>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</si>
  <si>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</si>
  <si>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</si>
  <si>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</si>
  <si>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</si>
  <si>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</si>
  <si>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</si>
  <si>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</si>
  <si>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</si>
  <si>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</si>
  <si>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</si>
  <si>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</si>
  <si>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</si>
  <si>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</si>
  <si>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</si>
  <si>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</si>
  <si>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</si>
  <si>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</si>
  <si>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</si>
  <si>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</si>
  <si>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</si>
  <si>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</si>
  <si>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</si>
  <si>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</si>
  <si>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</si>
  <si>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</si>
  <si>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</si>
  <si>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</si>
  <si>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</si>
  <si>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</si>
  <si>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</si>
  <si>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</si>
  <si>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</si>
  <si>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</si>
  <si>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</si>
  <si>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</si>
  <si>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</si>
  <si>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</si>
  <si>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</si>
  <si>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</si>
  <si>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</si>
  <si>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</si>
  <si>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</si>
  <si>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</si>
  <si>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</si>
  <si>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</si>
  <si>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</si>
  <si>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</si>
  <si>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</si>
  <si>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</si>
  <si>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</si>
  <si>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</si>
  <si>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</si>
  <si>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</si>
  <si>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</si>
  <si>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</si>
  <si>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</si>
  <si>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</si>
  <si>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</si>
  <si>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</si>
  <si>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</si>
  <si>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</si>
  <si>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</si>
  <si>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</si>
  <si>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</si>
  <si>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</si>
  <si>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</si>
  <si>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</si>
  <si>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</si>
  <si>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</si>
  <si>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</si>
  <si>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</si>
  <si>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</si>
  <si>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</si>
  <si>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</si>
  <si>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</si>
  <si>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</si>
  <si>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</si>
  <si>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</si>
  <si>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</si>
  <si>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</si>
  <si>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</si>
  <si>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</si>
  <si>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</si>
  <si>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</si>
  <si>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</si>
  <si>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</si>
  <si>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</si>
  <si>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</si>
  <si>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</si>
  <si>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</si>
  <si>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</si>
  <si>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</si>
  <si>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</si>
  <si>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</si>
  <si>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</si>
  <si>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</si>
  <si>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</si>
  <si>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</si>
  <si>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</si>
  <si>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</si>
  <si>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</si>
  <si>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</si>
  <si>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</si>
  <si>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</si>
  <si>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</si>
  <si>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</si>
  <si>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</si>
  <si>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</si>
  <si>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</si>
  <si>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</si>
  <si>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</si>
  <si>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</si>
  <si>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</si>
  <si>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</si>
  <si>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</si>
  <si>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</si>
  <si>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</si>
  <si>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</si>
  <si>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</si>
  <si>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</si>
  <si>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</si>
  <si>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</si>
  <si>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</si>
  <si>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</si>
  <si>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</si>
  <si>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</si>
  <si>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</si>
  <si>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</si>
  <si>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</si>
  <si>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</si>
  <si>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</si>
  <si>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</si>
  <si>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</si>
  <si>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</si>
  <si>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</si>
  <si>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</si>
  <si>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</si>
  <si>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</si>
  <si>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</si>
  <si>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</si>
  <si>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</si>
  <si>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</si>
  <si>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</si>
  <si>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</si>
  <si>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</si>
  <si>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</si>
  <si>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</si>
  <si>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</si>
  <si>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</si>
  <si>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</si>
  <si>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</si>
  <si>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</si>
  <si>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</si>
  <si>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</si>
  <si>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</si>
  <si>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</si>
  <si>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</si>
  <si>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</si>
  <si>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</si>
  <si>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</si>
  <si>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</si>
  <si>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</si>
  <si>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</si>
  <si>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</si>
  <si>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</si>
  <si>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</si>
  <si>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</si>
  <si>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</si>
  <si>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</si>
  <si>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</si>
  <si>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</si>
  <si>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</si>
  <si>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</si>
  <si>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</si>
  <si>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</si>
  <si>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</si>
  <si>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</si>
  <si>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</si>
  <si>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</si>
  <si>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</si>
  <si>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</si>
  <si>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</si>
  <si>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</si>
  <si>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</si>
  <si>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</si>
  <si>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</si>
  <si>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</si>
  <si>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</si>
  <si>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</si>
  <si>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</si>
  <si>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</si>
  <si>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</si>
  <si>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</si>
  <si>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</si>
  <si>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</si>
  <si>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</si>
  <si>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</si>
  <si>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</si>
  <si>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</si>
  <si>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</si>
  <si>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</si>
  <si>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</si>
  <si>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</si>
  <si>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</si>
  <si>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</si>
  <si>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</si>
  <si>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</si>
  <si>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</si>
  <si>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</si>
  <si>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</si>
  <si>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</si>
  <si>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</si>
  <si>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</si>
  <si>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</si>
  <si>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</si>
  <si>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</si>
  <si>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</si>
  <si>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</si>
  <si>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</si>
  <si>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</si>
  <si>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</si>
  <si>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</si>
  <si>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</si>
  <si>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</si>
  <si>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</si>
  <si>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</si>
  <si>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</si>
  <si>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</si>
  <si>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</si>
  <si>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</si>
  <si>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</si>
  <si>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</si>
  <si>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</si>
  <si>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</si>
  <si>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</si>
  <si>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</si>
  <si>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</si>
  <si>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</si>
  <si>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</si>
  <si>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</si>
  <si>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</si>
  <si>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</si>
  <si>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</si>
  <si>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</si>
  <si>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</si>
  <si>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</si>
  <si>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</si>
  <si>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</si>
  <si>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</si>
  <si>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</si>
  <si>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</si>
  <si>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</si>
  <si>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</si>
  <si>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</si>
  <si>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</si>
  <si>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</si>
  <si>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</si>
  <si>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</si>
  <si>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</si>
  <si>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</si>
  <si>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</si>
  <si>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</si>
  <si>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</si>
  <si>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</si>
  <si>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</si>
  <si>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</si>
  <si>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</si>
  <si>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</si>
  <si>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</si>
  <si>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</si>
  <si>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</si>
  <si>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</si>
  <si>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</si>
  <si>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</si>
  <si>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</si>
  <si>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</si>
  <si>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</si>
  <si>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</si>
  <si>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</si>
  <si>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</si>
  <si>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</si>
  <si>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</si>
  <si>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</si>
  <si>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</si>
  <si>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</si>
  <si>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</si>
  <si>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</si>
  <si>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</si>
  <si>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</si>
  <si>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</si>
  <si>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</si>
  <si>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</si>
  <si>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</si>
  <si>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</si>
  <si>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</si>
  <si>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</si>
  <si>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</si>
  <si>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</si>
  <si>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</si>
  <si>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</si>
  <si>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</si>
  <si>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</si>
  <si>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</si>
  <si>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</si>
  <si>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</si>
  <si>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</si>
  <si>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</si>
  <si>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</si>
  <si>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</si>
  <si>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</si>
  <si>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</si>
  <si>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</si>
  <si>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</si>
  <si>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</si>
  <si>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</si>
  <si>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</si>
  <si>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</si>
  <si>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</si>
  <si>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</si>
  <si>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</si>
  <si>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</si>
  <si>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</si>
  <si>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</si>
  <si>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</si>
  <si>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</si>
  <si>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</si>
  <si>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</si>
  <si>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</si>
  <si>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</si>
  <si>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</si>
  <si>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</si>
  <si>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</si>
  <si>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</si>
  <si>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</si>
  <si>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</si>
  <si>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</si>
  <si>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</si>
  <si>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</si>
  <si>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</si>
  <si>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</si>
  <si>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</si>
  <si>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</si>
  <si>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</si>
  <si>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</si>
  <si>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</si>
  <si>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</si>
  <si>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</si>
  <si>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</si>
  <si>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</si>
  <si>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</si>
  <si>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</si>
  <si>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</si>
  <si>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</si>
  <si>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</si>
  <si>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</si>
  <si>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</si>
  <si>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</si>
  <si>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</si>
  <si>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</si>
  <si>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</si>
  <si>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</si>
  <si>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</si>
  <si>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</si>
  <si>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</si>
  <si>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</si>
  <si>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</si>
  <si>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</si>
  <si>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</si>
  <si>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</si>
  <si>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</si>
  <si>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</si>
  <si>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</si>
  <si>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</si>
  <si>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</si>
  <si>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</si>
  <si>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</si>
  <si>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</si>
  <si>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</si>
  <si>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</si>
  <si>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</si>
  <si>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</si>
  <si>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</si>
  <si>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</si>
  <si>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</si>
  <si>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</si>
  <si>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</si>
  <si>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</si>
  <si>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</si>
  <si>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</si>
  <si>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</si>
  <si>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</si>
  <si>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</si>
  <si>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</si>
  <si>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</si>
  <si>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</si>
  <si>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</si>
  <si>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</si>
  <si>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</si>
  <si>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</si>
  <si>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</si>
  <si>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</si>
  <si>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</si>
  <si>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</si>
  <si>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</si>
  <si>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</si>
  <si>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</si>
  <si>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</si>
  <si>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</si>
  <si>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</si>
  <si>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</si>
  <si>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</si>
  <si>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</si>
  <si>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</si>
  <si>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</si>
  <si>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</si>
  <si>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</si>
  <si>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</si>
  <si>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</si>
  <si>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</si>
  <si>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</si>
  <si>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</si>
  <si>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</si>
  <si>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</si>
  <si>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</si>
  <si>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</si>
  <si>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</si>
  <si>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</si>
  <si>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</si>
  <si>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</si>
  <si>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</si>
  <si>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</si>
  <si>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</si>
  <si>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</si>
  <si>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</si>
  <si>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</si>
  <si>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</si>
  <si>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</si>
  <si>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</si>
  <si>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</si>
  <si>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</si>
  <si>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</si>
  <si>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</si>
  <si>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</si>
  <si>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</si>
  <si>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</si>
  <si>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</si>
  <si>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</si>
  <si>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</si>
  <si>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</si>
  <si>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</si>
  <si>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</si>
  <si>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</si>
  <si>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</si>
  <si>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</si>
  <si>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</si>
  <si>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</si>
  <si>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</si>
  <si>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</si>
  <si>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</si>
  <si>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</si>
  <si>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</si>
  <si>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</si>
  <si>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</si>
  <si>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</si>
  <si>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</si>
  <si>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</si>
  <si>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</si>
  <si>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</si>
  <si>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</si>
  <si>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</si>
  <si>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</si>
  <si>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</si>
  <si>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</si>
  <si>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</si>
  <si>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</si>
  <si>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</si>
  <si>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</si>
  <si>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</si>
  <si>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</si>
  <si>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</si>
  <si>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</si>
  <si>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</si>
  <si>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</si>
  <si>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</si>
  <si>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</si>
  <si>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</si>
  <si>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</si>
  <si>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</si>
  <si>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</si>
  <si>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</si>
  <si>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</si>
  <si>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</si>
  <si>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</si>
  <si>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</si>
  <si>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</si>
  <si>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</si>
  <si>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</si>
  <si>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</si>
  <si>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</si>
  <si>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</si>
  <si>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</si>
  <si>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</si>
  <si>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</si>
  <si>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</si>
  <si>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</si>
  <si>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</si>
  <si>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</si>
  <si>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</si>
  <si>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</si>
  <si>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</si>
  <si>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</si>
  <si>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</si>
  <si>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</si>
  <si>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</si>
  <si>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</si>
  <si>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</si>
  <si>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</si>
  <si>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</si>
  <si>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</si>
  <si>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</si>
  <si>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</si>
  <si>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</si>
  <si>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</si>
  <si>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</si>
  <si>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</si>
  <si>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</si>
  <si>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</si>
  <si>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</si>
  <si>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</si>
  <si>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</si>
  <si>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</si>
  <si>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</si>
  <si>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</si>
  <si>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</si>
  <si>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</si>
  <si>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</si>
  <si>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</si>
  <si>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</si>
  <si>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</si>
  <si>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</si>
  <si>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</si>
  <si>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</si>
  <si>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</si>
  <si>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</si>
  <si>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</si>
  <si>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</si>
  <si>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</si>
  <si>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</si>
  <si>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</si>
  <si>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</si>
  <si>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</si>
  <si>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</si>
  <si>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</si>
  <si>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</si>
  <si>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</si>
  <si>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</si>
  <si>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</si>
  <si>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</si>
  <si>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</si>
  <si>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</si>
  <si>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</si>
  <si>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</si>
  <si>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</si>
  <si>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</si>
  <si>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</si>
  <si>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</si>
  <si>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</si>
  <si>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</si>
  <si>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</si>
  <si>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</si>
  <si>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</si>
  <si>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</si>
  <si>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</si>
  <si>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</si>
  <si>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</si>
  <si>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</si>
  <si>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</si>
  <si>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</si>
  <si>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</si>
  <si>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</si>
  <si>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</si>
  <si>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</si>
  <si>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</si>
  <si>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</si>
  <si>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</si>
  <si>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</si>
  <si>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</si>
  <si>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</si>
  <si>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</si>
  <si>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</si>
  <si>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</si>
  <si>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</si>
  <si>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</si>
  <si>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</si>
  <si>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</si>
  <si>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</si>
  <si>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</si>
  <si>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</si>
  <si>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</si>
  <si>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</si>
  <si>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</si>
  <si>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</si>
  <si>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</si>
  <si>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</si>
  <si>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</si>
  <si>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</si>
  <si>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</si>
  <si>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</si>
  <si>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</si>
  <si>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</si>
  <si>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</si>
  <si>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</si>
  <si>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</si>
  <si>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</si>
  <si>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</si>
  <si>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</si>
  <si>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</si>
  <si>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</si>
  <si>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</si>
  <si>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</si>
  <si>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</si>
  <si>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</si>
  <si>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</si>
  <si>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</si>
  <si>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</si>
  <si>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</si>
  <si>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</si>
  <si>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</si>
  <si>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</si>
  <si>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</si>
  <si>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</si>
  <si>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</si>
  <si>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</si>
  <si>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</si>
  <si>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</si>
  <si>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</si>
  <si>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</si>
  <si>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</si>
  <si>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</si>
  <si>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</si>
  <si>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</si>
  <si>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</si>
  <si>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</si>
  <si>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</si>
  <si>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</si>
  <si>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</si>
  <si>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</si>
  <si>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</si>
  <si>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</si>
  <si>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</si>
  <si>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</si>
  <si>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</si>
  <si>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</si>
  <si>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</si>
  <si>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</si>
  <si>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</si>
  <si>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</si>
  <si>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</si>
  <si>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</si>
  <si>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</si>
  <si>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</si>
  <si>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</si>
  <si>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</si>
  <si>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</si>
  <si>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</si>
  <si>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</si>
  <si>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</si>
  <si>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</si>
  <si>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</si>
  <si>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</si>
  <si>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</si>
  <si>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</si>
  <si>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</si>
  <si>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</si>
  <si>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</si>
  <si>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</si>
  <si>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</si>
  <si>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</si>
  <si>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</si>
  <si>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</si>
  <si>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</si>
  <si>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</si>
  <si>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</si>
  <si>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</si>
  <si>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</si>
  <si>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</si>
  <si>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</si>
  <si>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</si>
  <si>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</si>
  <si>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</si>
  <si>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</si>
  <si>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</si>
  <si>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</si>
  <si>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</si>
  <si>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</si>
  <si>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</si>
  <si>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</si>
  <si>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</si>
  <si>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</si>
  <si>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</si>
  <si>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</si>
  <si>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</si>
  <si>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</si>
  <si>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</si>
  <si>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</si>
  <si>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</si>
  <si>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</si>
  <si>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</si>
  <si>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</si>
  <si>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</si>
  <si>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</si>
  <si>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</si>
  <si>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</si>
  <si>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</si>
  <si>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</si>
  <si>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</si>
  <si>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</si>
  <si>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</si>
  <si>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</si>
  <si>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</si>
  <si>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</si>
  <si>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</si>
  <si>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</si>
  <si>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</si>
  <si>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</si>
  <si>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</si>
  <si>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</si>
  <si>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</si>
  <si>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</si>
  <si>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</si>
  <si>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</si>
  <si>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</si>
  <si>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</si>
  <si>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</si>
  <si>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</si>
  <si>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</si>
  <si>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</si>
  <si>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</si>
  <si>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</si>
  <si>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</si>
  <si>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</si>
  <si>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</si>
  <si>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</si>
  <si>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</si>
  <si>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</si>
  <si>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</si>
  <si>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</si>
  <si>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</si>
  <si>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</si>
  <si>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</si>
  <si>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</si>
  <si>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</si>
  <si>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</si>
  <si>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</si>
  <si>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</si>
  <si>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</si>
  <si>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</si>
  <si>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</si>
  <si>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</si>
  <si>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</si>
  <si>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</si>
  <si>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</si>
  <si>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</si>
  <si>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</si>
  <si>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</si>
  <si>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</si>
  <si>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</si>
  <si>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</si>
  <si>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</si>
  <si>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</si>
  <si>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</si>
  <si>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</si>
  <si>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</si>
  <si>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</si>
  <si>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</si>
  <si>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</si>
  <si>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</si>
  <si>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</si>
  <si>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</si>
  <si>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</si>
  <si>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</si>
  <si>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</si>
  <si>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</si>
  <si>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</si>
  <si>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</si>
  <si>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</si>
  <si>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</si>
  <si>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</si>
  <si>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</si>
  <si>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</si>
  <si>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</si>
  <si>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</si>
  <si>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</si>
  <si>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</si>
  <si>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</si>
  <si>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</si>
  <si>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</si>
  <si>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</si>
  <si>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</si>
  <si>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</si>
  <si>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</si>
  <si>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</si>
  <si>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</si>
  <si>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</si>
  <si>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</si>
  <si>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</si>
  <si>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</si>
  <si>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</si>
  <si>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</si>
  <si>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</si>
  <si>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</si>
  <si>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</si>
  <si>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</si>
  <si>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</si>
  <si>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</si>
  <si>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</si>
  <si>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</si>
  <si>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</si>
  <si>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</si>
  <si>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</si>
  <si>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</si>
  <si>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</si>
  <si>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</si>
  <si>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</si>
  <si>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</si>
  <si>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</si>
  <si>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</si>
  <si>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</si>
  <si>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</si>
  <si>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</si>
  <si>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</si>
  <si>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</si>
  <si>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</si>
  <si>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</si>
  <si>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</si>
  <si>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</si>
  <si>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</si>
  <si>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</si>
  <si>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</si>
  <si>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</si>
  <si>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</si>
  <si>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</si>
  <si>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</si>
  <si>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</si>
  <si>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</si>
  <si>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</si>
  <si>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</si>
  <si>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</si>
  <si>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</si>
  <si>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</si>
  <si>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</si>
  <si>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</si>
  <si>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</si>
  <si>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</si>
  <si>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</si>
  <si>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</si>
  <si>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</si>
  <si>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</si>
  <si>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</si>
  <si>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</si>
  <si>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</si>
  <si>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</si>
  <si>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</si>
  <si>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</si>
  <si>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</si>
  <si>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</si>
  <si>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</si>
  <si>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</si>
  <si>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</si>
  <si>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</si>
  <si>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</si>
  <si>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</si>
  <si>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</si>
  <si>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</si>
  <si>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</si>
  <si>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</si>
  <si>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</si>
  <si>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</si>
  <si>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</si>
  <si>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</si>
  <si>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</si>
  <si>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</si>
  <si>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</si>
  <si>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</si>
  <si>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</si>
  <si>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</si>
  <si>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</si>
  <si>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</si>
  <si>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</si>
  <si>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</si>
  <si>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</si>
  <si>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</si>
  <si>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</si>
  <si>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</si>
  <si>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</si>
  <si>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</si>
  <si>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</si>
  <si>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</si>
  <si>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</si>
  <si>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</si>
  <si>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</si>
  <si>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</si>
  <si>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</si>
  <si>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</si>
  <si>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</si>
  <si>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</si>
  <si>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</si>
  <si>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</si>
  <si>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</si>
  <si>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</si>
  <si>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</si>
  <si>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</si>
  <si>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</si>
  <si>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</si>
  <si>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</si>
  <si>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</si>
  <si>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</si>
  <si>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</si>
  <si>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</si>
  <si>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</si>
  <si>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</si>
  <si>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</si>
  <si>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</si>
  <si>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</si>
  <si>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</si>
  <si>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</si>
  <si>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</si>
  <si>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</si>
  <si>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</si>
  <si>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</si>
  <si>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</si>
  <si>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</si>
  <si>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</si>
  <si>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</si>
  <si>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</si>
  <si>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</si>
  <si>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</si>
  <si>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</si>
  <si>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</si>
  <si>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</si>
  <si>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</si>
  <si>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</si>
  <si>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</si>
  <si>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</si>
  <si>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</si>
  <si>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</si>
  <si>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</si>
  <si>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</si>
  <si>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</si>
  <si>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</si>
  <si>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</si>
  <si>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</si>
  <si>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</si>
  <si>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</si>
  <si>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</si>
  <si>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</si>
  <si>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</si>
  <si>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</si>
  <si>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</si>
  <si>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</si>
  <si>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</si>
  <si>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</si>
  <si>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</si>
  <si>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</si>
  <si>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</si>
  <si>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</si>
  <si>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</si>
  <si>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</si>
  <si>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</si>
  <si>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</si>
  <si>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</si>
  <si>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</si>
  <si>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</si>
  <si>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</si>
  <si>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</si>
  <si>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</si>
  <si>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</si>
  <si>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</si>
  <si>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</si>
  <si>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</si>
  <si>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</si>
  <si>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</si>
  <si>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</si>
  <si>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</si>
  <si>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</si>
  <si>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</si>
  <si>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</si>
  <si>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</si>
  <si>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</si>
  <si>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</si>
  <si>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</si>
  <si>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</si>
  <si>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</si>
  <si>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</si>
  <si>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</si>
  <si>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</si>
  <si>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</si>
  <si>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</si>
  <si>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</si>
  <si>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</si>
  <si>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</si>
  <si>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</si>
  <si>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</si>
  <si>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</si>
  <si>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</si>
  <si>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</si>
  <si>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</si>
  <si>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</si>
  <si>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</si>
  <si>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</si>
  <si>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</si>
  <si>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</si>
  <si>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</si>
  <si>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</si>
  <si>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</si>
  <si>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</si>
  <si>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</si>
  <si>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</si>
  <si>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</si>
  <si>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</si>
  <si>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</si>
  <si>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</si>
  <si>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</si>
  <si>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</si>
  <si>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</si>
  <si>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</si>
  <si>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</si>
  <si>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</si>
  <si>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</si>
  <si>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</si>
  <si>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</si>
  <si>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</si>
  <si>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</si>
  <si>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</si>
  <si>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</si>
  <si>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</si>
  <si>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</si>
  <si>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</si>
  <si>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</si>
  <si>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</si>
  <si>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</si>
  <si>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</si>
  <si>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</si>
  <si>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</si>
  <si>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</si>
  <si>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</si>
  <si>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</si>
  <si>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</si>
  <si>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</si>
  <si>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</si>
  <si>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</si>
  <si>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</si>
  <si>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</si>
  <si>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</si>
  <si>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</si>
  <si>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</si>
  <si>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</si>
  <si>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</si>
  <si>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</si>
  <si>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</si>
  <si>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</si>
  <si>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</si>
  <si>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</si>
  <si>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</si>
  <si>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</si>
  <si>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</si>
  <si>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</si>
  <si>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</si>
  <si>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</si>
  <si>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</si>
  <si>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</si>
  <si>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</si>
  <si>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</si>
  <si>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</si>
  <si>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</si>
  <si>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</si>
  <si>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</si>
  <si>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</si>
  <si>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</si>
  <si>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</si>
  <si>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</si>
  <si>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</si>
  <si>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</si>
  <si>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</si>
  <si>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</si>
  <si>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</si>
  <si>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</si>
  <si>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</si>
  <si>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</si>
  <si>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</si>
  <si>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</si>
  <si>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</si>
  <si>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</si>
  <si>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</si>
  <si>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</si>
  <si>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</si>
  <si>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</si>
  <si>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</si>
  <si>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</si>
  <si>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</si>
  <si>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</si>
  <si>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</si>
  <si>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</si>
  <si>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</si>
  <si>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</si>
  <si>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</si>
  <si>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</si>
  <si>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</si>
  <si>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</si>
  <si>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</si>
  <si>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</si>
  <si>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</si>
  <si>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</si>
  <si>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</si>
  <si>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</si>
  <si>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</si>
  <si>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</si>
  <si>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</si>
  <si>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</si>
  <si>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</si>
  <si>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</si>
  <si>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</si>
  <si>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</si>
  <si>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</si>
  <si>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</si>
  <si>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</si>
  <si>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</si>
  <si>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</si>
  <si>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</si>
  <si>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</si>
  <si>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</si>
  <si>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</si>
  <si>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</si>
  <si>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</si>
  <si>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</si>
  <si>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</si>
  <si>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</si>
  <si>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</si>
  <si>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</si>
  <si>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</si>
  <si>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</si>
  <si>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</si>
  <si>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</si>
  <si>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</si>
  <si>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</si>
  <si>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</si>
  <si>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</si>
  <si>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</si>
  <si>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</si>
  <si>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</si>
  <si>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</si>
  <si>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</si>
  <si>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</si>
  <si>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</si>
  <si>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</si>
  <si>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</si>
  <si>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</si>
  <si>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</si>
  <si>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</si>
  <si>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</si>
  <si>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</si>
  <si>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</si>
  <si>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</si>
  <si>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</si>
  <si>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</si>
  <si>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</si>
  <si>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</si>
  <si>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</si>
  <si>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</si>
  <si>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</si>
  <si>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</si>
  <si>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</si>
  <si>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</si>
  <si>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</si>
  <si>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</si>
  <si>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</si>
  <si>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</si>
  <si>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</si>
  <si>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</si>
  <si>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</si>
  <si>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</si>
  <si>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</si>
  <si>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</si>
  <si>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</si>
  <si>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</si>
  <si>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</si>
  <si>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</si>
  <si>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</si>
  <si>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</si>
  <si>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</si>
  <si>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</si>
  <si>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</si>
  <si>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</si>
  <si>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</si>
  <si>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</si>
  <si>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</si>
  <si>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</si>
  <si>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</si>
  <si>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</si>
  <si>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</si>
  <si>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</si>
  <si>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</si>
  <si>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</si>
  <si>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</si>
  <si>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</si>
  <si>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</si>
  <si>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</si>
  <si>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</si>
  <si>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</si>
  <si>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</si>
  <si>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</si>
  <si>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</si>
  <si>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</si>
  <si>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</si>
  <si>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</si>
  <si>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</si>
  <si>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</si>
  <si>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</si>
  <si>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</si>
  <si>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</si>
  <si>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</si>
  <si>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</si>
  <si>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</si>
  <si>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</si>
  <si>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</si>
  <si>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</si>
  <si>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</si>
  <si>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</si>
  <si>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</si>
  <si>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</si>
  <si>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</si>
  <si>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</si>
  <si>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</si>
  <si>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</si>
  <si>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</si>
  <si>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</si>
  <si>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</si>
  <si>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</si>
  <si>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</si>
  <si>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</si>
  <si>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</si>
  <si>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</si>
  <si>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</si>
  <si>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</si>
  <si>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</si>
  <si>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</si>
  <si>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</si>
  <si>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</si>
  <si>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</si>
  <si>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</si>
  <si>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</si>
  <si>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</si>
  <si>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</si>
  <si>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</si>
  <si>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</si>
  <si>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</si>
  <si>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</si>
  <si>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</si>
  <si>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</si>
  <si>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</si>
  <si>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</si>
  <si>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</si>
  <si>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</si>
  <si>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</si>
  <si>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</si>
  <si>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</si>
  <si>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</si>
  <si>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</si>
  <si>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</si>
  <si>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</si>
  <si>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</si>
  <si>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</si>
  <si>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</si>
  <si>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</si>
  <si>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</si>
  <si>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</si>
  <si>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</si>
  <si>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</si>
  <si>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</si>
  <si>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</si>
  <si>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</si>
  <si>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</si>
  <si>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</si>
  <si>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</si>
  <si>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</si>
  <si>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</si>
  <si>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</si>
  <si>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</si>
  <si>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</si>
  <si>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</si>
  <si>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</si>
  <si>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</si>
  <si>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</si>
  <si>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</si>
  <si>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</si>
  <si>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</si>
  <si>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</si>
  <si>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</si>
  <si>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</si>
  <si>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</si>
  <si>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</si>
  <si>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</si>
  <si>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</si>
  <si>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</si>
  <si>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</si>
  <si>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</si>
  <si>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</si>
  <si>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</si>
  <si>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</si>
  <si>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</si>
  <si>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</si>
  <si>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</si>
  <si>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</si>
  <si>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</si>
  <si>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</si>
  <si>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</si>
  <si>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</si>
  <si>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</si>
  <si>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</si>
  <si>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</si>
  <si>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</si>
  <si>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</si>
  <si>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</si>
  <si>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</si>
  <si>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</si>
  <si>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</si>
  <si>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</si>
  <si>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</si>
  <si>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</si>
  <si>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</si>
  <si>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</si>
  <si>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</si>
  <si>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</si>
  <si>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</si>
  <si>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</si>
  <si>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</si>
  <si>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</si>
  <si>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</si>
  <si>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</si>
  <si>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</si>
  <si>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</si>
  <si>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</si>
  <si>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</si>
  <si>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</si>
  <si>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</si>
  <si>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</si>
  <si>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</si>
  <si>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</si>
  <si>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</si>
  <si>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</si>
  <si>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</si>
  <si>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</si>
  <si>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</si>
  <si>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</si>
  <si>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</si>
  <si>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</si>
  <si>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</si>
  <si>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</si>
  <si>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</si>
  <si>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</si>
  <si>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</si>
  <si>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</si>
  <si>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</si>
  <si>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</si>
  <si>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</si>
  <si>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</si>
  <si>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</si>
  <si>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</si>
  <si>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</si>
  <si>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</si>
  <si>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</si>
  <si>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</si>
  <si>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</si>
  <si>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</si>
  <si>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</si>
  <si>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</si>
  <si>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</si>
  <si>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</si>
  <si>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</si>
  <si>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</si>
  <si>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</si>
  <si>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</si>
  <si>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</si>
  <si>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</si>
  <si>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</si>
  <si>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</si>
  <si>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</si>
  <si>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</si>
  <si>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</si>
  <si>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</si>
  <si>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</si>
  <si>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</si>
  <si>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</si>
  <si>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</si>
  <si>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</si>
  <si>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</si>
  <si>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</si>
  <si>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</si>
  <si>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</si>
  <si>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</si>
  <si>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</si>
  <si>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</si>
  <si>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</si>
  <si>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</si>
  <si>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</si>
  <si>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</si>
  <si>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</si>
  <si>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</si>
  <si>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</si>
  <si>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</si>
  <si>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</si>
  <si>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</si>
  <si>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</si>
  <si>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</si>
  <si>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</si>
  <si>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</si>
  <si>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</si>
  <si>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</si>
  <si>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</si>
  <si>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</si>
  <si>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</si>
  <si>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</si>
  <si>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</si>
  <si>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</si>
  <si>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</si>
  <si>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</si>
  <si>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</si>
  <si>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</si>
  <si>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</si>
  <si>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</si>
  <si>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</si>
  <si>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</si>
  <si>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</si>
  <si>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</si>
  <si>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</si>
  <si>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</si>
  <si>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</si>
  <si>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</si>
  <si>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</si>
  <si>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</si>
  <si>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</si>
  <si>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</si>
  <si>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</si>
  <si>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</si>
  <si>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</si>
  <si>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</si>
  <si>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</si>
  <si>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</si>
  <si>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</si>
  <si>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</si>
  <si>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</si>
  <si>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</si>
  <si>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</si>
  <si>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</si>
  <si>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</si>
  <si>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</si>
  <si>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</si>
  <si>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</si>
  <si>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</si>
  <si>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</si>
  <si>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</si>
  <si>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</si>
  <si>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</si>
  <si>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</si>
  <si>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</si>
  <si>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</si>
  <si>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</si>
  <si>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</si>
  <si>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</si>
  <si>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</si>
  <si>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</si>
  <si>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</si>
  <si>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</si>
  <si>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</si>
  <si>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</si>
  <si>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</si>
  <si>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</si>
  <si>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</si>
  <si>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</si>
  <si>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</si>
  <si>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</si>
  <si>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</si>
  <si>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</si>
  <si>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</si>
  <si>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</si>
  <si>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</si>
  <si>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</si>
  <si>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</si>
  <si>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</si>
  <si>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</si>
  <si>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</si>
  <si>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</si>
  <si>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</si>
  <si>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</si>
  <si>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</si>
  <si>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</si>
  <si>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</si>
  <si>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</si>
  <si>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</si>
  <si>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</si>
  <si>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</si>
  <si>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</si>
  <si>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</si>
  <si>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</si>
  <si>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</si>
  <si>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</si>
  <si>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</si>
  <si>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</si>
  <si>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</si>
  <si>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</si>
  <si>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</si>
  <si>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</si>
  <si>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</si>
  <si>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</si>
  <si>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</si>
  <si>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</si>
  <si>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</si>
  <si>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</si>
  <si>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</si>
  <si>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</si>
  <si>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</si>
  <si>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</si>
  <si>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</si>
  <si>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</si>
  <si>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</si>
  <si>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</si>
  <si>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</si>
  <si>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</si>
  <si>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</si>
  <si>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</si>
  <si>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</si>
  <si>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</si>
  <si>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</si>
  <si>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</si>
  <si>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</si>
  <si>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</si>
  <si>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</si>
  <si>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</si>
  <si>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</si>
  <si>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</si>
  <si>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</si>
  <si>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</si>
  <si>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</si>
  <si>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</si>
  <si>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</si>
  <si>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</si>
  <si>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</si>
  <si>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</si>
  <si>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</si>
  <si>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</si>
  <si>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</si>
  <si>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</si>
  <si>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</si>
  <si>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</si>
  <si>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</si>
  <si>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</si>
  <si>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</si>
  <si>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</si>
  <si>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</si>
  <si>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</si>
  <si>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</si>
  <si>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</si>
  <si>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</si>
  <si>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</si>
  <si>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</si>
  <si>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</si>
  <si>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</si>
  <si>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</si>
  <si>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</si>
  <si>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</si>
  <si>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</si>
  <si>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</si>
  <si>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</si>
  <si>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</si>
  <si>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</si>
  <si>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</si>
  <si>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</si>
  <si>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</si>
  <si>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</si>
  <si>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</si>
  <si>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</si>
  <si>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</si>
  <si>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</si>
  <si>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</si>
  <si>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</si>
  <si>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</si>
  <si>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</si>
  <si>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</si>
  <si>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</si>
  <si>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</si>
  <si>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</si>
  <si>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</si>
  <si>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</si>
  <si>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</si>
  <si>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</si>
  <si>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</si>
  <si>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</si>
  <si>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</si>
  <si>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</si>
  <si>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</si>
  <si>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</si>
  <si>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</si>
  <si>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</si>
  <si>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</si>
  <si>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</si>
  <si>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</si>
  <si>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</si>
  <si>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</si>
  <si>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</si>
  <si>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</si>
  <si>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</si>
  <si>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</si>
  <si>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</si>
  <si>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</si>
  <si>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</si>
  <si>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</si>
  <si>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</si>
  <si>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</si>
  <si>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</si>
  <si>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</si>
  <si>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</si>
  <si>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</si>
  <si>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</si>
  <si>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</si>
  <si>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</si>
  <si>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</si>
  <si>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</si>
  <si>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</si>
  <si>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</si>
  <si>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</si>
  <si>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</si>
  <si>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</si>
  <si>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</si>
  <si>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</si>
  <si>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</si>
  <si>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</si>
  <si>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</si>
  <si>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</si>
  <si>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</si>
  <si>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</si>
  <si>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</si>
  <si>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</si>
  <si>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</si>
  <si>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</si>
  <si>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</si>
  <si>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</si>
  <si>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</si>
  <si>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</si>
  <si>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</si>
  <si>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</si>
  <si>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</si>
  <si>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</si>
  <si>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</si>
  <si>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</si>
  <si>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</si>
  <si>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</si>
  <si>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</si>
  <si>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</si>
  <si>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</si>
  <si>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</si>
  <si>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</si>
  <si>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</si>
  <si>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</si>
  <si>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</si>
  <si>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</si>
  <si>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</si>
  <si>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</si>
  <si>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</si>
  <si>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</si>
  <si>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</si>
  <si>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</si>
  <si>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</si>
  <si>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</si>
  <si>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</si>
  <si>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</si>
  <si>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</si>
  <si>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</si>
  <si>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</si>
  <si>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</si>
  <si>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</si>
  <si>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</si>
  <si>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</si>
  <si>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</si>
  <si>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</si>
  <si>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</si>
  <si>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</si>
  <si>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</si>
  <si>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</si>
  <si>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</si>
  <si>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</si>
  <si>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</si>
  <si>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</si>
  <si>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</si>
  <si>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</si>
  <si>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</si>
  <si>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</si>
  <si>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</si>
  <si>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</si>
  <si>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</si>
  <si>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</si>
  <si>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</si>
  <si>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</si>
  <si>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</si>
  <si>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</si>
  <si>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</si>
  <si>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</si>
  <si>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</si>
  <si>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</si>
  <si>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</si>
  <si>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</si>
  <si>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</si>
  <si>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</si>
  <si>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</si>
  <si>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</si>
  <si>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</si>
  <si>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</si>
  <si>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</si>
  <si>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</si>
  <si>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</si>
  <si>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</si>
  <si>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</si>
  <si>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</si>
  <si>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</si>
  <si>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</si>
  <si>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</si>
  <si>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</si>
  <si>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</si>
  <si>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</si>
  <si>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</si>
  <si>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</si>
  <si>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</si>
  <si>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</si>
  <si>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</si>
  <si>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</si>
  <si>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</si>
  <si>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</si>
  <si>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</si>
  <si>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</si>
  <si>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</si>
  <si>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</si>
  <si>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</si>
  <si>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</si>
  <si>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</si>
  <si>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</si>
  <si>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</si>
  <si>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</si>
  <si>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</si>
  <si>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</si>
  <si>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</si>
  <si>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</si>
  <si>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</si>
  <si>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</si>
  <si>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</si>
  <si>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</si>
  <si>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</si>
  <si>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</si>
  <si>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</si>
  <si>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</si>
  <si>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</si>
  <si>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</si>
  <si>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</si>
  <si>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</si>
  <si>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</si>
  <si>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</si>
  <si>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</si>
  <si>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</si>
  <si>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</si>
  <si>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</si>
  <si>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</si>
  <si>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</si>
  <si>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</si>
  <si>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</si>
  <si>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</si>
  <si>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</si>
  <si>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</si>
  <si>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</si>
  <si>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</si>
  <si>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</si>
  <si>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</si>
  <si>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</si>
  <si>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</si>
  <si>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</si>
  <si>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</si>
  <si>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</si>
  <si>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</si>
  <si>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</si>
  <si>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</si>
  <si>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</si>
  <si>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</si>
  <si>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</si>
  <si>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</si>
  <si>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</si>
  <si>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</si>
  <si>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</si>
  <si>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</si>
  <si>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</si>
  <si>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</si>
  <si>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</si>
  <si>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</si>
  <si>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</si>
  <si>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</si>
  <si>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</si>
  <si>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</si>
  <si>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</si>
  <si>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</si>
  <si>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</si>
  <si>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</si>
  <si>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</si>
  <si>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</si>
  <si>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</si>
  <si>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</si>
  <si>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</si>
  <si>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</si>
  <si>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</si>
  <si>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</si>
  <si>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</si>
  <si>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</si>
  <si>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</si>
  <si>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</si>
  <si>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</si>
  <si>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</si>
  <si>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</si>
  <si>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</si>
  <si>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</si>
  <si>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</si>
  <si>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</si>
  <si>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</si>
  <si>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</si>
  <si>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</si>
  <si>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</si>
  <si>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</si>
  <si>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</si>
  <si>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</si>
  <si>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</si>
  <si>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</si>
  <si>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</si>
  <si>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</si>
  <si>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</si>
  <si>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</si>
  <si>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</si>
  <si>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</si>
  <si>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</si>
  <si>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</si>
  <si>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</si>
  <si>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</si>
  <si>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</si>
  <si>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</si>
  <si>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</si>
  <si>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</si>
  <si>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</si>
  <si>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</si>
  <si>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</si>
  <si>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</si>
  <si>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</si>
  <si>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</si>
  <si>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</si>
  <si>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</si>
  <si>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</si>
  <si>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</si>
  <si>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</si>
  <si>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</si>
  <si>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</si>
  <si>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</si>
  <si>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</si>
  <si>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</si>
  <si>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</si>
  <si>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</si>
  <si>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</si>
  <si>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</si>
  <si>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</si>
  <si>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</si>
  <si>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</si>
  <si>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</si>
  <si>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</si>
  <si>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</si>
  <si>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</si>
  <si>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</si>
  <si>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</si>
  <si>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</si>
  <si>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</si>
  <si>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</si>
  <si>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</si>
  <si>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</si>
  <si>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</si>
  <si>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</si>
  <si>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</si>
  <si>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</si>
  <si>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</si>
  <si>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</si>
  <si>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</si>
  <si>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</si>
  <si>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</si>
  <si>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</si>
  <si>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</si>
  <si>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</si>
  <si>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</si>
  <si>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</si>
  <si>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</si>
  <si>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</si>
  <si>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</si>
  <si>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</si>
  <si>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</si>
  <si>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</si>
  <si>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</si>
  <si>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</si>
  <si>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</si>
  <si>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</si>
  <si>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</si>
  <si>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</si>
  <si>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</si>
  <si>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</si>
  <si>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</si>
  <si>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</si>
  <si>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</si>
  <si>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</si>
  <si>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</si>
  <si>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</si>
  <si>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</si>
  <si>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</si>
  <si>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</si>
  <si>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</si>
  <si>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</si>
  <si>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</si>
  <si>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</si>
  <si>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</si>
  <si>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</si>
  <si>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</si>
  <si>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</si>
  <si>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</si>
  <si>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</si>
  <si>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</si>
  <si>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</si>
  <si>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</si>
  <si>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</si>
  <si>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</si>
  <si>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</si>
  <si>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</si>
  <si>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</si>
  <si>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</si>
  <si>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</si>
  <si>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</si>
  <si>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</si>
  <si>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</si>
  <si>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</si>
  <si>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</si>
  <si>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</si>
  <si>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</si>
  <si>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</si>
  <si>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</si>
  <si>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</si>
  <si>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</si>
  <si>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</si>
  <si>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</si>
  <si>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</si>
  <si>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</si>
  <si>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</si>
  <si>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</si>
  <si>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</si>
  <si>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</si>
  <si>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</si>
  <si>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</si>
  <si>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</si>
  <si>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</si>
  <si>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</si>
  <si>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</si>
  <si>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</si>
  <si>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</si>
  <si>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</si>
  <si>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</si>
  <si>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</si>
  <si>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</si>
  <si>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</si>
  <si>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</si>
  <si>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</si>
  <si>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</si>
  <si>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</si>
  <si>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</si>
  <si>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</si>
  <si>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</si>
  <si>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</si>
  <si>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</si>
  <si>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</si>
  <si>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</si>
  <si>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</si>
  <si>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</si>
  <si>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</si>
  <si>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</si>
  <si>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</si>
  <si>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</si>
  <si>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</si>
  <si>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</si>
  <si>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</si>
  <si>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</si>
  <si>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</si>
  <si>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</si>
  <si>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</si>
  <si>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</si>
  <si>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</si>
  <si>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</si>
  <si>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</si>
  <si>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</si>
  <si>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</si>
  <si>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</si>
  <si>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</si>
  <si>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</si>
  <si>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</si>
  <si>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</si>
  <si>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</si>
  <si>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</si>
  <si>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</si>
  <si>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</si>
  <si>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</si>
  <si>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</si>
  <si>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</si>
  <si>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</si>
  <si>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</si>
  <si>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</si>
  <si>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</si>
  <si>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</si>
  <si>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</si>
  <si>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</si>
  <si>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</si>
  <si>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</si>
  <si>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</si>
  <si>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</si>
  <si>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</si>
  <si>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</si>
  <si>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</si>
  <si>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</si>
  <si>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</si>
  <si>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</si>
  <si>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</si>
  <si>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</si>
  <si>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</si>
  <si>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</si>
  <si>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</si>
  <si>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</si>
  <si>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</si>
  <si>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</si>
  <si>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</si>
  <si>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</si>
  <si>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</si>
  <si>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</si>
  <si>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</si>
  <si>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</si>
  <si>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</si>
  <si>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</si>
  <si>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</si>
  <si>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</si>
  <si>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</si>
  <si>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</si>
  <si>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</si>
  <si>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</si>
  <si>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</si>
  <si>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</si>
  <si>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</si>
  <si>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</si>
  <si>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</si>
  <si>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</si>
  <si>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</si>
  <si>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</si>
  <si>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</si>
  <si>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</si>
  <si>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</si>
  <si>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</si>
  <si>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</si>
  <si>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</si>
  <si>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</si>
  <si>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</si>
  <si>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</si>
  <si>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</si>
  <si>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</si>
  <si>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</si>
  <si>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</si>
  <si>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</si>
  <si>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</si>
  <si>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</si>
  <si>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</si>
  <si>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</si>
  <si>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</si>
  <si>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</si>
  <si>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</si>
  <si>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</si>
  <si>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</si>
  <si>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</si>
  <si>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</si>
  <si>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</si>
  <si>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</si>
  <si>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</si>
  <si>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</si>
  <si>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</si>
  <si>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</si>
  <si>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</si>
  <si>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</si>
  <si>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</si>
  <si>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</si>
  <si>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</si>
  <si>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</si>
  <si>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</si>
  <si>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</si>
  <si>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</si>
  <si>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</si>
  <si>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</si>
  <si>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</si>
  <si>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</si>
  <si>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</si>
  <si>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</si>
  <si>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</si>
  <si>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</si>
  <si>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</si>
  <si>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</si>
  <si>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</si>
  <si>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</si>
  <si>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</si>
  <si>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</si>
  <si>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</si>
  <si>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</si>
  <si>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</si>
  <si>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</si>
  <si>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</si>
  <si>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</si>
  <si>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</si>
  <si>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</si>
  <si>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</si>
  <si>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</si>
  <si>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</si>
  <si>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</si>
  <si>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</si>
  <si>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</si>
  <si>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</si>
  <si>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</si>
  <si>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</si>
  <si>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</si>
  <si>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</si>
  <si>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</si>
  <si>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</si>
  <si>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</si>
  <si>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</si>
  <si>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</si>
  <si>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</si>
  <si>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</si>
  <si>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</si>
  <si>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</si>
  <si>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</si>
  <si>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</si>
  <si>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</si>
  <si>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</si>
  <si>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</si>
  <si>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</si>
  <si>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</si>
  <si>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</si>
  <si>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</si>
  <si>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</si>
  <si>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</si>
  <si>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</si>
  <si>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</si>
  <si>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</si>
  <si>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</si>
  <si>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</si>
  <si>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</si>
  <si>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</si>
  <si>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</si>
  <si>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</si>
  <si>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</si>
  <si>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</si>
  <si>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</si>
  <si>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</si>
  <si>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</si>
  <si>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</si>
  <si>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</si>
  <si>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</si>
  <si>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</si>
  <si>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</si>
  <si>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</si>
  <si>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</si>
  <si>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</si>
  <si>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</si>
  <si>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</si>
  <si>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</si>
  <si>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</si>
  <si>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</si>
  <si>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</si>
  <si>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</si>
  <si>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</si>
  <si>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</si>
  <si>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</si>
  <si>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</si>
  <si>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</si>
  <si>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</si>
  <si>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</si>
  <si>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</si>
  <si>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</si>
  <si>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</si>
  <si>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</si>
  <si>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</si>
  <si>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</si>
  <si>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</si>
  <si>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</si>
  <si>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</si>
  <si>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</si>
  <si>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</si>
  <si>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</si>
  <si>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</si>
  <si>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</si>
  <si>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</si>
  <si>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</si>
  <si>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</si>
  <si>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</si>
  <si>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</si>
  <si>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</si>
  <si>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</si>
  <si>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</si>
  <si>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</si>
  <si>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</si>
  <si>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</si>
  <si>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</si>
  <si>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</si>
  <si>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</si>
  <si>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</si>
  <si>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</si>
  <si>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</si>
  <si>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</si>
  <si>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</si>
  <si>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</si>
  <si>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</si>
  <si>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</si>
  <si>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</si>
  <si>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</si>
  <si>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</si>
  <si>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</si>
  <si>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</si>
  <si>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</si>
  <si>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</si>
  <si>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</si>
  <si>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</si>
  <si>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</si>
  <si>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</si>
  <si>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</si>
  <si>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</si>
  <si>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</si>
  <si>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</si>
  <si>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</si>
  <si>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</si>
  <si>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</si>
  <si>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</si>
  <si>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</si>
  <si>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</si>
  <si>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</si>
  <si>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</si>
  <si>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</si>
  <si>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</si>
  <si>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</si>
  <si>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</si>
  <si>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</si>
  <si>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</si>
  <si>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</si>
  <si>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</si>
  <si>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</si>
  <si>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</si>
  <si>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</si>
  <si>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</si>
  <si>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</si>
  <si>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</si>
  <si>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</si>
  <si>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</si>
  <si>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</si>
  <si>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</si>
  <si>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</si>
  <si>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</si>
  <si>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</si>
  <si>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</si>
  <si>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</si>
  <si>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</si>
  <si>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</si>
  <si>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</si>
  <si>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</si>
  <si>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</si>
  <si>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</si>
  <si>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</si>
  <si>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</si>
  <si>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</si>
  <si>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</si>
  <si>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</si>
  <si>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</si>
  <si>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</si>
  <si>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</si>
  <si>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</si>
  <si>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</si>
  <si>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</si>
  <si>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</si>
  <si>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</si>
  <si>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</si>
  <si>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</si>
  <si>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</si>
  <si>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</si>
  <si>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</si>
  <si>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</si>
  <si>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</si>
  <si>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</si>
  <si>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</si>
  <si>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</si>
  <si>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</si>
  <si>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</si>
  <si>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</si>
  <si>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</si>
  <si>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</si>
  <si>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</si>
  <si>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</si>
  <si>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</si>
  <si>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</si>
  <si>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</si>
  <si>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</si>
  <si>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</si>
  <si>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</si>
  <si>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</si>
  <si>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</si>
  <si>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</si>
  <si>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</si>
  <si>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</si>
  <si>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</si>
  <si>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</si>
  <si>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</si>
  <si>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</si>
  <si>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</si>
  <si>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</si>
  <si>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</si>
  <si>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</si>
  <si>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</si>
  <si>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</si>
  <si>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</si>
  <si>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</si>
  <si>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</si>
  <si>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</si>
  <si>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</si>
  <si>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</si>
  <si>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</si>
  <si>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</si>
  <si>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</si>
  <si>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</si>
  <si>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</si>
  <si>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</si>
  <si>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</si>
  <si>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</si>
  <si>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</si>
  <si>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</si>
  <si>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</si>
  <si>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</si>
  <si>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</si>
  <si>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</si>
  <si>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</si>
  <si>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</si>
  <si>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</si>
  <si>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</si>
  <si>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</si>
  <si>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</si>
  <si>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</si>
  <si>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</si>
  <si>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</si>
  <si>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</si>
  <si>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</si>
  <si>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</si>
  <si>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</si>
  <si>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</si>
  <si>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</si>
  <si>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</si>
  <si>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</si>
  <si>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</si>
  <si>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</si>
  <si>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</si>
  <si>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</si>
  <si>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</si>
  <si>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</si>
  <si>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</si>
  <si>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</si>
  <si>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</si>
  <si>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</si>
  <si>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</si>
  <si>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</si>
  <si>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</si>
  <si>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</si>
  <si>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</si>
  <si>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</si>
  <si>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</si>
  <si>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</si>
  <si>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</si>
  <si>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</si>
  <si>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</si>
  <si>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</si>
  <si>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</si>
  <si>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</si>
  <si>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</si>
  <si>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</si>
  <si>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</si>
  <si>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</si>
  <si>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</si>
  <si>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</si>
  <si>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</si>
  <si>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</si>
  <si>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</si>
  <si>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</si>
  <si>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</si>
  <si>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</si>
  <si>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</si>
  <si>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</si>
  <si>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</si>
  <si>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</si>
  <si>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</si>
  <si>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</si>
  <si>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</si>
  <si>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</si>
  <si>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</si>
  <si>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</si>
  <si>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</si>
  <si>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</si>
  <si>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</si>
  <si>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</si>
  <si>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</si>
  <si>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</si>
  <si>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</si>
  <si>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</si>
  <si>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</si>
  <si>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</si>
  <si>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</si>
  <si>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</si>
  <si>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</si>
  <si>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</si>
  <si>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</si>
  <si>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</si>
  <si>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</si>
  <si>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</si>
  <si>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</si>
  <si>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</si>
  <si>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</si>
  <si>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</si>
  <si>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</si>
  <si>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</si>
  <si>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</si>
  <si>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</si>
  <si>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</si>
  <si>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</si>
  <si>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</si>
  <si>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</si>
  <si>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</si>
  <si>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</si>
  <si>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</si>
  <si>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</si>
  <si>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</si>
  <si>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</si>
  <si>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</si>
  <si>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</si>
  <si>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</si>
  <si>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</si>
  <si>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</si>
  <si>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</si>
  <si>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</si>
  <si>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</si>
  <si>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</si>
  <si>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</si>
  <si>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</si>
  <si>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</si>
  <si>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</si>
  <si>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</si>
  <si>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</si>
  <si>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</si>
  <si>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</si>
  <si>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</si>
  <si>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</si>
  <si>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</si>
  <si>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</si>
  <si>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</si>
  <si>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</si>
  <si>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</si>
  <si>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</si>
  <si>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</si>
  <si>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</si>
  <si>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</si>
  <si>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</si>
  <si>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</si>
  <si>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</si>
  <si>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</si>
  <si>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</si>
  <si>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</si>
  <si>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</si>
  <si>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</si>
  <si>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</si>
  <si>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</si>
  <si>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</si>
  <si>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</si>
  <si>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</si>
  <si>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</si>
  <si>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</si>
  <si>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</si>
  <si>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</si>
  <si>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</si>
  <si>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</si>
  <si>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</si>
  <si>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</si>
  <si>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</si>
  <si>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</si>
  <si>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</si>
  <si>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</si>
  <si>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</si>
  <si>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</si>
  <si>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</si>
  <si>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</si>
  <si>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</si>
  <si>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</si>
  <si>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</si>
  <si>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</si>
  <si>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</si>
  <si>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</si>
  <si>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</si>
  <si>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</si>
  <si>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</si>
  <si>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</si>
  <si>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</si>
  <si>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</si>
  <si>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</si>
  <si>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</si>
  <si>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</si>
  <si>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</si>
  <si>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</si>
  <si>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</si>
  <si>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</si>
  <si>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</si>
  <si>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</si>
  <si>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</si>
  <si>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</si>
  <si>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</si>
  <si>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</si>
  <si>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alabama</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</si>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</sst>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98" borderId="0" xfId="0" applyFill="1" applyAlignment="1">
      <alignment vertical="top" wrapText="1"/>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4365</v>
      </c>
      <c r="C1" s="353">
        <v>45512</v>
      </c>
      <c r="G1" s="354" t="s">
        <v>3762</v>
      </c>
      <c r="H1" s="354" t="s">
        <v>3763</v>
      </c>
    </row>
    <row r="2" spans="1:8" x14ac:dyDescent="0.25">
      <c r="B2" t="str">
        <f>_xlfn.XLOOKUP(B1,H:H,G:G,0,0,1)</f>
        <v>AL</v>
      </c>
      <c r="C2" t="str">
        <f>_xlfn.XLOOKUP(B2,G:G, H:H, 0,0,1)</f>
        <v>Alabama</v>
      </c>
      <c r="G2" t="s">
        <v>3764</v>
      </c>
      <c r="H2" t="s">
        <v>3765</v>
      </c>
    </row>
    <row r="3" spans="1:8" x14ac:dyDescent="0.25">
      <c r="A3" t="s">
        <v>103</v>
      </c>
      <c r="G3" t="s">
        <v>3766</v>
      </c>
      <c r="H3" t="s">
        <v>3767</v>
      </c>
    </row>
    <row r="4" spans="1:8" x14ac:dyDescent="0.25">
      <c r="A4" t="s">
        <v>138</v>
      </c>
      <c r="G4" t="s">
        <v>3768</v>
      </c>
      <c r="H4" t="s">
        <v>3769</v>
      </c>
    </row>
    <row r="5" spans="1:8" x14ac:dyDescent="0.25">
      <c r="A5" t="s">
        <v>107</v>
      </c>
      <c r="G5" t="s">
        <v>3770</v>
      </c>
      <c r="H5" t="s">
        <v>3771</v>
      </c>
    </row>
    <row r="6" spans="1:8" x14ac:dyDescent="0.25">
      <c r="A6" t="s">
        <v>104</v>
      </c>
      <c r="G6" t="s">
        <v>3772</v>
      </c>
      <c r="H6" t="s">
        <v>3773</v>
      </c>
    </row>
    <row r="7" spans="1:8" x14ac:dyDescent="0.25">
      <c r="G7" t="s">
        <v>485</v>
      </c>
      <c r="H7" t="s">
        <v>3774</v>
      </c>
    </row>
    <row r="8" spans="1:8" x14ac:dyDescent="0.25">
      <c r="A8" t="s">
        <v>105</v>
      </c>
      <c r="G8" t="s">
        <v>3775</v>
      </c>
      <c r="H8" t="s">
        <v>3776</v>
      </c>
    </row>
    <row r="9" spans="1:8" x14ac:dyDescent="0.25">
      <c r="A9" t="s">
        <v>106</v>
      </c>
      <c r="G9" t="s">
        <v>3777</v>
      </c>
      <c r="H9" t="s">
        <v>3777</v>
      </c>
    </row>
    <row r="10" spans="1:8" x14ac:dyDescent="0.25">
      <c r="A10" s="41" t="s">
        <v>2764</v>
      </c>
      <c r="G10" t="s">
        <v>3778</v>
      </c>
      <c r="H10" t="s">
        <v>3779</v>
      </c>
    </row>
    <row r="11" spans="1:8" x14ac:dyDescent="0.25">
      <c r="A11" s="41"/>
      <c r="G11" t="s">
        <v>3780</v>
      </c>
      <c r="H11" t="s">
        <v>3781</v>
      </c>
    </row>
    <row r="12" spans="1:8" x14ac:dyDescent="0.25">
      <c r="A12" t="s">
        <v>108</v>
      </c>
      <c r="G12" t="s">
        <v>3782</v>
      </c>
      <c r="H12" t="s">
        <v>3783</v>
      </c>
    </row>
    <row r="13" spans="1:8" x14ac:dyDescent="0.25">
      <c r="A13" t="s">
        <v>109</v>
      </c>
      <c r="G13" t="s">
        <v>3784</v>
      </c>
      <c r="H13" t="s">
        <v>3785</v>
      </c>
    </row>
    <row r="14" spans="1:8" x14ac:dyDescent="0.25">
      <c r="A14" t="s">
        <v>110</v>
      </c>
      <c r="G14" t="s">
        <v>3786</v>
      </c>
      <c r="H14" t="s">
        <v>3787</v>
      </c>
    </row>
    <row r="15" spans="1:8" x14ac:dyDescent="0.25">
      <c r="G15" t="s">
        <v>3788</v>
      </c>
      <c r="H15" t="s">
        <v>3789</v>
      </c>
    </row>
    <row r="16" spans="1:8" x14ac:dyDescent="0.25">
      <c r="A16" s="42" t="s">
        <v>2852</v>
      </c>
      <c r="B16" s="156"/>
      <c r="G16" t="s">
        <v>3790</v>
      </c>
      <c r="H16" t="s">
        <v>3791</v>
      </c>
    </row>
    <row r="17" spans="1:8" x14ac:dyDescent="0.25">
      <c r="A17" t="s">
        <v>2835</v>
      </c>
      <c r="B17" s="20">
        <f>MAX(PolicyLevers!H:H)</f>
        <v>2313</v>
      </c>
      <c r="G17" t="s">
        <v>3792</v>
      </c>
      <c r="H17" t="s">
        <v>3793</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25">
      <c r="G20" t="s">
        <v>3798</v>
      </c>
      <c r="H20" t="s">
        <v>3799</v>
      </c>
    </row>
    <row r="21" spans="1:8" x14ac:dyDescent="0.25">
      <c r="A21" s="42" t="s">
        <v>3214</v>
      </c>
      <c r="B21" s="156"/>
      <c r="G21" t="s">
        <v>3800</v>
      </c>
      <c r="H21" t="s">
        <v>3801</v>
      </c>
    </row>
    <row r="22" spans="1:8" x14ac:dyDescent="0.25">
      <c r="A22" t="s">
        <v>3208</v>
      </c>
      <c r="G22" t="s">
        <v>3802</v>
      </c>
      <c r="H22" t="s">
        <v>3803</v>
      </c>
    </row>
    <row r="23" spans="1:8" x14ac:dyDescent="0.25">
      <c r="A23" t="s">
        <v>3209</v>
      </c>
      <c r="G23" t="s">
        <v>3804</v>
      </c>
      <c r="H23" t="s">
        <v>3805</v>
      </c>
    </row>
    <row r="24" spans="1:8" x14ac:dyDescent="0.25">
      <c r="A24" t="s">
        <v>3210</v>
      </c>
      <c r="G24" t="s">
        <v>3806</v>
      </c>
      <c r="H24" t="s">
        <v>3807</v>
      </c>
    </row>
    <row r="25" spans="1:8" x14ac:dyDescent="0.25">
      <c r="A25" t="s">
        <v>3211</v>
      </c>
      <c r="G25" t="s">
        <v>3808</v>
      </c>
      <c r="H25" t="s">
        <v>3809</v>
      </c>
    </row>
    <row r="26" spans="1:8" x14ac:dyDescent="0.25">
      <c r="G26" t="s">
        <v>3810</v>
      </c>
      <c r="H26" t="s">
        <v>3811</v>
      </c>
    </row>
    <row r="27" spans="1:8" x14ac:dyDescent="0.25">
      <c r="A27" s="42" t="s">
        <v>3212</v>
      </c>
      <c r="B27" s="156"/>
      <c r="C27" s="156"/>
      <c r="G27" t="s">
        <v>3812</v>
      </c>
      <c r="H27" t="s">
        <v>3813</v>
      </c>
    </row>
    <row r="28" spans="1:8" x14ac:dyDescent="0.25">
      <c r="A28" t="s">
        <v>2845</v>
      </c>
      <c r="G28" t="s">
        <v>3814</v>
      </c>
      <c r="H28" t="s">
        <v>3815</v>
      </c>
    </row>
    <row r="29" spans="1:8" x14ac:dyDescent="0.25">
      <c r="A29" t="s">
        <v>2831</v>
      </c>
      <c r="G29" t="s">
        <v>3816</v>
      </c>
      <c r="H29" t="s">
        <v>3817</v>
      </c>
    </row>
    <row r="30" spans="1:8" x14ac:dyDescent="0.25">
      <c r="A30" t="s">
        <v>2832</v>
      </c>
      <c r="G30" t="s">
        <v>3818</v>
      </c>
      <c r="H30" t="s">
        <v>3819</v>
      </c>
    </row>
    <row r="31" spans="1:8" x14ac:dyDescent="0.25">
      <c r="A31" t="s">
        <v>2833</v>
      </c>
      <c r="G31" t="s">
        <v>521</v>
      </c>
      <c r="H31" t="s">
        <v>3820</v>
      </c>
    </row>
    <row r="32" spans="1:8" x14ac:dyDescent="0.25">
      <c r="A32" t="s">
        <v>2834</v>
      </c>
      <c r="G32" t="s">
        <v>3821</v>
      </c>
      <c r="H32" t="s">
        <v>3822</v>
      </c>
    </row>
    <row r="33" spans="1:8" x14ac:dyDescent="0.25">
      <c r="G33" t="s">
        <v>3823</v>
      </c>
      <c r="H33" t="s">
        <v>3824</v>
      </c>
    </row>
    <row r="34" spans="1:8" x14ac:dyDescent="0.25">
      <c r="A34" t="s">
        <v>2846</v>
      </c>
      <c r="G34" t="s">
        <v>3825</v>
      </c>
      <c r="H34" t="s">
        <v>3826</v>
      </c>
    </row>
    <row r="35" spans="1:8" x14ac:dyDescent="0.25">
      <c r="A35" t="s">
        <v>2829</v>
      </c>
      <c r="G35" t="s">
        <v>3827</v>
      </c>
      <c r="H35" t="s">
        <v>3828</v>
      </c>
    </row>
    <row r="36" spans="1:8" x14ac:dyDescent="0.25">
      <c r="A36" t="s">
        <v>2830</v>
      </c>
      <c r="G36" t="s">
        <v>3829</v>
      </c>
      <c r="H36" t="s">
        <v>3830</v>
      </c>
    </row>
    <row r="37" spans="1:8" x14ac:dyDescent="0.25">
      <c r="G37" t="s">
        <v>3831</v>
      </c>
      <c r="H37" t="s">
        <v>3832</v>
      </c>
    </row>
    <row r="38" spans="1:8" x14ac:dyDescent="0.25">
      <c r="A38" t="s">
        <v>2847</v>
      </c>
      <c r="G38" t="s">
        <v>3833</v>
      </c>
      <c r="H38" t="s">
        <v>3834</v>
      </c>
    </row>
    <row r="39" spans="1:8" x14ac:dyDescent="0.25">
      <c r="A39" t="s">
        <v>2836</v>
      </c>
      <c r="G39" t="s">
        <v>3835</v>
      </c>
      <c r="H39" t="s">
        <v>3836</v>
      </c>
    </row>
    <row r="40" spans="1:8" x14ac:dyDescent="0.25">
      <c r="A40" t="s">
        <v>2837</v>
      </c>
      <c r="G40" t="s">
        <v>3837</v>
      </c>
      <c r="H40" t="s">
        <v>3838</v>
      </c>
    </row>
    <row r="41" spans="1:8" x14ac:dyDescent="0.25">
      <c r="G41" t="s">
        <v>3839</v>
      </c>
      <c r="H41" t="s">
        <v>3840</v>
      </c>
    </row>
    <row r="42" spans="1:8" x14ac:dyDescent="0.25">
      <c r="A42" t="s">
        <v>2848</v>
      </c>
      <c r="G42" t="s">
        <v>3841</v>
      </c>
      <c r="H42" t="s">
        <v>3842</v>
      </c>
    </row>
    <row r="43" spans="1:8" x14ac:dyDescent="0.25">
      <c r="A43" t="s">
        <v>2838</v>
      </c>
      <c r="G43" t="s">
        <v>3843</v>
      </c>
      <c r="H43" t="s">
        <v>3844</v>
      </c>
    </row>
    <row r="44" spans="1:8" x14ac:dyDescent="0.25">
      <c r="A44" t="s">
        <v>2839</v>
      </c>
      <c r="G44" t="s">
        <v>3845</v>
      </c>
      <c r="H44" t="s">
        <v>3846</v>
      </c>
    </row>
    <row r="45" spans="1:8" x14ac:dyDescent="0.25">
      <c r="G45" t="s">
        <v>3847</v>
      </c>
      <c r="H45" t="s">
        <v>3848</v>
      </c>
    </row>
    <row r="46" spans="1:8" x14ac:dyDescent="0.25">
      <c r="A46" s="42" t="s">
        <v>3213</v>
      </c>
      <c r="B46" s="156"/>
      <c r="G46" t="s">
        <v>3849</v>
      </c>
      <c r="H46" t="s">
        <v>3850</v>
      </c>
    </row>
    <row r="47" spans="1:8" x14ac:dyDescent="0.25">
      <c r="A47" t="s">
        <v>2840</v>
      </c>
      <c r="G47" t="s">
        <v>3851</v>
      </c>
      <c r="H47" t="s">
        <v>3852</v>
      </c>
    </row>
    <row r="48" spans="1:8" x14ac:dyDescent="0.25">
      <c r="A48" t="s">
        <v>2841</v>
      </c>
      <c r="G48" t="s">
        <v>3853</v>
      </c>
      <c r="H48" t="s">
        <v>3854</v>
      </c>
    </row>
    <row r="49" spans="1:8" x14ac:dyDescent="0.25">
      <c r="G49" t="s">
        <v>3855</v>
      </c>
      <c r="H49" t="s">
        <v>3856</v>
      </c>
    </row>
    <row r="50" spans="1:8" x14ac:dyDescent="0.25">
      <c r="A50" t="s">
        <v>2842</v>
      </c>
      <c r="G50" t="s">
        <v>3857</v>
      </c>
      <c r="H50" t="s">
        <v>3858</v>
      </c>
    </row>
    <row r="51" spans="1:8" x14ac:dyDescent="0.25">
      <c r="A51" t="s">
        <v>2849</v>
      </c>
      <c r="G51" t="s">
        <v>3859</v>
      </c>
      <c r="H51" t="s">
        <v>3860</v>
      </c>
    </row>
    <row r="52" spans="1:8" x14ac:dyDescent="0.25">
      <c r="A52" t="s">
        <v>2843</v>
      </c>
      <c r="G52" t="s">
        <v>3861</v>
      </c>
      <c r="H52" t="s">
        <v>3862</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ht="210" x14ac:dyDescent="0.25">
      <c r="A26" s="448" t="s">
        <v>8</v>
      </c>
      <c r="B26" s="450" t="s">
        <v>3127</v>
      </c>
      <c r="C26" s="448" t="s">
        <v>2741</v>
      </c>
      <c r="D26" s="450" t="s">
        <v>3127</v>
      </c>
      <c r="E26" s="448" t="s">
        <v>2281</v>
      </c>
      <c r="F26" s="365">
        <v>0</v>
      </c>
      <c r="G26" s="454">
        <v>1</v>
      </c>
      <c r="H26" s="454">
        <v>0.01</v>
      </c>
      <c r="I26" s="450" t="s">
        <v>34</v>
      </c>
      <c r="J26" s="49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s="448" customFormat="1" ht="150" x14ac:dyDescent="0.25">
      <c r="A28" s="448" t="s">
        <v>8</v>
      </c>
      <c r="B28" s="450" t="s">
        <v>4361</v>
      </c>
      <c r="C28" s="448" t="s">
        <v>4366</v>
      </c>
      <c r="D28" s="448" t="s">
        <v>3127</v>
      </c>
      <c r="E28" s="448" t="s">
        <v>4362</v>
      </c>
      <c r="F28" s="447">
        <v>0</v>
      </c>
      <c r="G28" s="447">
        <v>1</v>
      </c>
      <c r="H28" s="447">
        <v>1</v>
      </c>
      <c r="I28" s="447" t="s">
        <v>29</v>
      </c>
      <c r="J28" s="500" t="str">
        <f>_xlfn.XLOOKUP($C28,'State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28" s="450"/>
      <c r="L28" s="452"/>
      <c r="M28" s="455"/>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3733</v>
      </c>
    </row>
    <row r="37" spans="1:14" x14ac:dyDescent="0.25">
      <c r="A37" t="s">
        <v>8</v>
      </c>
      <c r="B37" t="s">
        <v>3730</v>
      </c>
      <c r="C37" t="s">
        <v>3731</v>
      </c>
      <c r="D37" t="s">
        <v>3730</v>
      </c>
      <c r="E37" s="178"/>
      <c r="F37">
        <v>0</v>
      </c>
      <c r="G37">
        <v>1</v>
      </c>
      <c r="H37">
        <v>1</v>
      </c>
      <c r="I37" s="339" t="s">
        <v>29</v>
      </c>
      <c r="J37" s="441" t="s">
        <v>3732</v>
      </c>
    </row>
    <row r="38" spans="1:14" s="448" customFormat="1" x14ac:dyDescent="0.2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3710</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3870</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3721</v>
      </c>
      <c r="C112" t="s">
        <v>3724</v>
      </c>
      <c r="D112" s="178"/>
      <c r="E112" s="178"/>
      <c r="F112">
        <v>0</v>
      </c>
      <c r="G112">
        <v>1</v>
      </c>
      <c r="H112">
        <v>1</v>
      </c>
      <c r="I112" s="339" t="s">
        <v>29</v>
      </c>
      <c r="J112" t="s">
        <v>3727</v>
      </c>
    </row>
    <row r="113" spans="1:10" x14ac:dyDescent="0.25">
      <c r="A113" t="s">
        <v>10</v>
      </c>
      <c r="B113" t="s">
        <v>3722</v>
      </c>
      <c r="C113" t="s">
        <v>3725</v>
      </c>
      <c r="D113" s="178"/>
      <c r="E113" s="178"/>
      <c r="F113">
        <v>0</v>
      </c>
      <c r="G113">
        <v>1</v>
      </c>
      <c r="H113">
        <v>1</v>
      </c>
      <c r="I113" s="339" t="s">
        <v>29</v>
      </c>
      <c r="J113" t="s">
        <v>3728</v>
      </c>
    </row>
    <row r="114" spans="1:10" x14ac:dyDescent="0.2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zoomScale="70" zoomScaleNormal="70" workbookViewId="0">
      <pane ySplit="1" topLeftCell="A2" activePane="bottomLeft" state="frozen"/>
      <selection pane="bottomLeft" activeCell="K3" sqref="K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2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390" x14ac:dyDescent="0.25">
      <c r="A3" s="1" t="s">
        <v>8</v>
      </c>
      <c r="B3" s="44" t="s">
        <v>3127</v>
      </c>
      <c r="C3" s="372" t="s">
        <v>3882</v>
      </c>
      <c r="D3" s="44" t="s">
        <v>3127</v>
      </c>
      <c r="E3" s="1" t="s">
        <v>2281</v>
      </c>
      <c r="F3" s="371">
        <v>0</v>
      </c>
      <c r="G3" s="373">
        <v>1</v>
      </c>
      <c r="H3" s="373">
        <v>0.01</v>
      </c>
      <c r="I3" s="44" t="s">
        <v>34</v>
      </c>
      <c r="J3" s="498" t="s">
        <v>4363</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5" x14ac:dyDescent="0.2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05" x14ac:dyDescent="0.2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270" x14ac:dyDescent="0.2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20" x14ac:dyDescent="0.2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60" x14ac:dyDescent="0.2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195" x14ac:dyDescent="0.2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35" x14ac:dyDescent="0.2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85" x14ac:dyDescent="0.2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390" x14ac:dyDescent="0.2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25">
      <c r="K15" s="178" t="s">
        <v>3898</v>
      </c>
      <c r="M15" s="178" t="s">
        <v>3899</v>
      </c>
    </row>
    <row r="16" spans="1:21" s="1" customFormat="1" ht="348" customHeight="1" x14ac:dyDescent="0.2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05" x14ac:dyDescent="0.2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91" x14ac:dyDescent="0.25">
      <c r="B1" s="510" t="s">
        <v>3903</v>
      </c>
      <c r="C1" s="510"/>
      <c r="D1" s="381"/>
      <c r="E1" s="382" t="s">
        <v>3904</v>
      </c>
      <c r="F1" s="383"/>
      <c r="H1" s="382" t="s">
        <v>3905</v>
      </c>
      <c r="J1" s="385" t="s">
        <v>3906</v>
      </c>
      <c r="K1" s="510" t="s">
        <v>3907</v>
      </c>
      <c r="L1" s="510"/>
      <c r="M1" s="510" t="s">
        <v>3908</v>
      </c>
      <c r="N1" s="510"/>
      <c r="O1" s="510"/>
      <c r="P1" s="510"/>
      <c r="Q1" s="510"/>
      <c r="R1" s="510"/>
      <c r="S1" s="510"/>
      <c r="T1" s="510" t="s">
        <v>3909</v>
      </c>
      <c r="U1" s="510"/>
      <c r="V1" s="510"/>
      <c r="W1" s="510"/>
      <c r="X1" s="510"/>
      <c r="Y1" s="510"/>
      <c r="Z1" s="510"/>
      <c r="AA1" s="510"/>
      <c r="AB1" s="510"/>
      <c r="AC1" s="510"/>
      <c r="AD1" s="510"/>
      <c r="AE1" s="510"/>
      <c r="AF1" s="510"/>
      <c r="AG1" s="510"/>
      <c r="AH1" s="510"/>
      <c r="AI1" s="511"/>
      <c r="AJ1" s="505" t="s">
        <v>4355</v>
      </c>
      <c r="AK1" s="505"/>
      <c r="AL1" s="505"/>
      <c r="AM1"/>
      <c r="AN1" s="509" t="s">
        <v>3910</v>
      </c>
      <c r="AO1" s="509"/>
      <c r="AQ1" t="s">
        <v>3911</v>
      </c>
      <c r="AS1" s="501" t="s">
        <v>3912</v>
      </c>
      <c r="AT1" s="502"/>
      <c r="AU1" s="502"/>
      <c r="AV1" s="502"/>
      <c r="AW1" s="502"/>
      <c r="AX1" s="502"/>
      <c r="AY1" s="502"/>
      <c r="AZ1" s="502"/>
      <c r="BA1" s="501" t="s">
        <v>3913</v>
      </c>
      <c r="BB1" s="502"/>
      <c r="BC1" s="502"/>
      <c r="BD1" s="502"/>
      <c r="BE1" s="502"/>
      <c r="BF1" s="502"/>
      <c r="BG1" s="502"/>
      <c r="BH1" s="502"/>
      <c r="BI1" s="503" t="s">
        <v>3914</v>
      </c>
      <c r="BJ1" s="504"/>
      <c r="BK1" s="504"/>
      <c r="BL1" s="504"/>
      <c r="BM1" s="504"/>
      <c r="BN1" s="504"/>
      <c r="BO1" s="504"/>
      <c r="BP1" s="504"/>
      <c r="BQ1" s="505" t="s">
        <v>3915</v>
      </c>
      <c r="BR1" s="505"/>
      <c r="BS1" s="505"/>
      <c r="BT1" s="505"/>
      <c r="BU1" s="505"/>
      <c r="BV1" s="505"/>
      <c r="BW1" s="505"/>
      <c r="BX1" s="505"/>
      <c r="BY1" s="505"/>
      <c r="BZ1" s="505"/>
      <c r="CA1" s="505"/>
      <c r="CB1" s="505"/>
      <c r="CC1" s="505"/>
      <c r="CD1" s="505"/>
      <c r="CE1" s="505"/>
      <c r="CF1" s="505"/>
      <c r="CG1" s="505"/>
      <c r="CH1" s="505"/>
      <c r="CI1" s="506" t="s">
        <v>3916</v>
      </c>
      <c r="CJ1" s="507"/>
      <c r="CK1" s="508"/>
      <c r="CL1" s="156" t="s">
        <v>4356</v>
      </c>
    </row>
    <row r="2" spans="1:91" s="394" customFormat="1" ht="59.1" customHeight="1" thickBot="1" x14ac:dyDescent="0.3">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2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40</v>
      </c>
      <c r="AK3" s="178">
        <f t="shared" ref="AK3:AL3" si="2">ROUND(SUMIFS(AK$4:AK$54,$A$4:$A$54,$A$3)*100,0)</f>
        <v>40</v>
      </c>
      <c r="AL3" s="178">
        <f t="shared" si="2"/>
        <v>40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2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2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2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2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2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2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2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2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2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2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2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2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2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2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2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2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2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2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2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2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2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2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2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2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2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2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2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2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2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2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2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2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2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2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2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2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2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2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2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2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2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2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2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2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2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2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2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2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2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2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2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tabSelected="1" zoomScale="90" zoomScaleNormal="90" workbookViewId="0">
      <pane ySplit="1" topLeftCell="A384" activePane="bottomLeft" state="frozen"/>
      <selection pane="bottomLeft" activeCell="P260" sqref="P260"/>
    </sheetView>
  </sheetViews>
  <sheetFormatPr defaultColWidth="9.140625" defaultRowHeight="15" x14ac:dyDescent="0.25"/>
  <cols>
    <col min="1" max="1" width="10.85546875" customWidth="1"/>
    <col min="2" max="2" width="34.7109375" style="472" customWidth="1"/>
    <col min="3" max="3" width="57.140625"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80"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4366</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12" t="s">
        <v>2815</v>
      </c>
      <c r="B1" s="512"/>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3688</v>
      </c>
      <c r="B5" t="str">
        <f>A5</f>
        <v>g CO2e / 2023 dollar</v>
      </c>
    </row>
    <row r="6" spans="1:2" x14ac:dyDescent="0.25">
      <c r="A6" s="188" t="s">
        <v>2319</v>
      </c>
      <c r="B6" t="str">
        <f t="shared" ref="B6:B46" si="0">A6</f>
        <v>thousand metric tons / year</v>
      </c>
    </row>
    <row r="7" spans="1:2" x14ac:dyDescent="0.25">
      <c r="A7" s="188" t="s">
        <v>3689</v>
      </c>
      <c r="B7" t="str">
        <f>A7</f>
        <v>g CO2 / 2023 dollar</v>
      </c>
    </row>
    <row r="8" spans="1:2" ht="30" x14ac:dyDescent="0.25">
      <c r="A8" s="188" t="s">
        <v>3690</v>
      </c>
      <c r="B8" t="str">
        <f t="shared" si="0"/>
        <v>2023 dollars / metric ton CO2e abated, Annual average abatement (million metric tons CO2e)</v>
      </c>
    </row>
    <row r="9" spans="1:2" x14ac:dyDescent="0.25">
      <c r="A9" s="188" t="s">
        <v>3691</v>
      </c>
      <c r="B9" t="str">
        <f t="shared" si="0"/>
        <v>billion 2023 dollars / year</v>
      </c>
    </row>
    <row r="10" spans="1:2" x14ac:dyDescent="0.25">
      <c r="A10" s="188" t="s">
        <v>3692</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3693</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3694</v>
      </c>
      <c r="B20" t="str">
        <f t="shared" si="0"/>
        <v>kilowatt-hour / 2023 dollar</v>
      </c>
    </row>
    <row r="21" spans="1:2" x14ac:dyDescent="0.25">
      <c r="A21" s="188" t="s">
        <v>356</v>
      </c>
      <c r="B21" t="str">
        <f t="shared" si="0"/>
        <v>gigawatts (GW) / year</v>
      </c>
    </row>
    <row r="22" spans="1:2" x14ac:dyDescent="0.25">
      <c r="A22" s="188" t="s">
        <v>3695</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3696</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3697</v>
      </c>
      <c r="B37" t="str">
        <f t="shared" si="0"/>
        <v>2023 dollars / short ton</v>
      </c>
    </row>
    <row r="38" spans="1:2" x14ac:dyDescent="0.25">
      <c r="A38" s="188" t="s">
        <v>3698</v>
      </c>
      <c r="B38" t="str">
        <f t="shared" si="0"/>
        <v>2023 dollars / thousand cubic feet</v>
      </c>
    </row>
    <row r="39" spans="1:2" x14ac:dyDescent="0.25">
      <c r="A39" s="188" t="s">
        <v>3699</v>
      </c>
      <c r="B39" t="str">
        <f t="shared" si="0"/>
        <v>2023 dollars / gallon</v>
      </c>
    </row>
    <row r="40" spans="1:2" x14ac:dyDescent="0.25">
      <c r="A40" s="188" t="s">
        <v>3700</v>
      </c>
      <c r="B40" t="str">
        <f t="shared" si="0"/>
        <v>2023 dollars / barrel of oil</v>
      </c>
    </row>
    <row r="41" spans="1:2" x14ac:dyDescent="0.25">
      <c r="A41" s="188" t="s">
        <v>3701</v>
      </c>
      <c r="B41" t="str">
        <f t="shared" si="0"/>
        <v>2023 dollars / kg</v>
      </c>
    </row>
    <row r="42" spans="1:2" x14ac:dyDescent="0.25">
      <c r="A42" s="188" t="s">
        <v>3702</v>
      </c>
      <c r="B42" t="str">
        <f t="shared" si="0"/>
        <v>2023 dollars / kilowatt-hour (kWh)</v>
      </c>
    </row>
    <row r="43" spans="1:2" x14ac:dyDescent="0.25">
      <c r="A43" s="188" t="s">
        <v>3695</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3703</v>
      </c>
      <c r="B45" t="str">
        <f t="shared" si="0"/>
        <v>million 2023 dollars / megawatt (MW)</v>
      </c>
    </row>
    <row r="46" spans="1:2" x14ac:dyDescent="0.25">
      <c r="A46" s="188" t="s">
        <v>3704</v>
      </c>
      <c r="B46" t="str">
        <f t="shared" si="0"/>
        <v>cost of eqpt. to produce 1 kg H2/yr (2023 dollars)</v>
      </c>
    </row>
    <row r="48" spans="1:2" x14ac:dyDescent="0.25">
      <c r="A48" s="512" t="s">
        <v>2819</v>
      </c>
      <c r="B48" s="512"/>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3705</v>
      </c>
      <c r="C18" s="487">
        <v>1</v>
      </c>
      <c r="D18" s="394" t="s">
        <v>65</v>
      </c>
      <c r="E18" s="394" t="s">
        <v>66</v>
      </c>
      <c r="F18" s="394" t="s">
        <v>353</v>
      </c>
      <c r="G18" s="394" t="s">
        <v>3706</v>
      </c>
      <c r="H18" s="394" t="s">
        <v>3744</v>
      </c>
      <c r="I18" s="394" t="s">
        <v>3707</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4353</v>
      </c>
      <c r="H96" s="178" t="s">
        <v>4346</v>
      </c>
      <c r="I96" t="s">
        <v>3742</v>
      </c>
    </row>
    <row r="97" spans="1:10" x14ac:dyDescent="0.25">
      <c r="A97" s="295" t="s">
        <v>2462</v>
      </c>
      <c r="B97" s="295" t="s">
        <v>2338</v>
      </c>
      <c r="C97" s="20">
        <v>1</v>
      </c>
      <c r="D97" t="s">
        <v>65</v>
      </c>
      <c r="E97" t="s">
        <v>64</v>
      </c>
      <c r="F97" t="str">
        <f>UnitControlCenter!$B$16</f>
        <v>terawatt-hours (TWh) / year</v>
      </c>
      <c r="G97" s="178" t="s">
        <v>4347</v>
      </c>
      <c r="H97" s="178" t="s">
        <v>4348</v>
      </c>
      <c r="I97" t="s">
        <v>3742</v>
      </c>
    </row>
    <row r="98" spans="1:10" x14ac:dyDescent="0.25">
      <c r="A98" s="295" t="s">
        <v>2462</v>
      </c>
      <c r="B98" s="295" t="s">
        <v>2339</v>
      </c>
      <c r="C98" s="20">
        <v>1</v>
      </c>
      <c r="D98" t="s">
        <v>65</v>
      </c>
      <c r="E98" t="s">
        <v>66</v>
      </c>
      <c r="F98" t="str">
        <f>UnitControlCenter!$B$21</f>
        <v>gigawatts (GW) / year</v>
      </c>
      <c r="G98" s="178" t="s">
        <v>4349</v>
      </c>
      <c r="H98" s="178" t="s">
        <v>4350</v>
      </c>
      <c r="I98" t="s">
        <v>3662</v>
      </c>
    </row>
    <row r="99" spans="1:10" x14ac:dyDescent="0.25">
      <c r="A99" s="295" t="s">
        <v>2462</v>
      </c>
      <c r="B99" s="295" t="s">
        <v>2340</v>
      </c>
      <c r="C99" s="20">
        <v>1</v>
      </c>
      <c r="D99" t="s">
        <v>65</v>
      </c>
      <c r="E99" t="s">
        <v>64</v>
      </c>
      <c r="F99" t="str">
        <f>UnitControlCenter!$B$21</f>
        <v>gigawatts (GW) / year</v>
      </c>
      <c r="G99" s="178" t="s">
        <v>4352</v>
      </c>
      <c r="H99" s="178" t="s">
        <v>4351</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4345</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3708</v>
      </c>
      <c r="C189" s="20">
        <v>1</v>
      </c>
      <c r="D189" t="s">
        <v>65</v>
      </c>
      <c r="E189" t="s">
        <v>66</v>
      </c>
      <c r="F189" t="s">
        <v>353</v>
      </c>
      <c r="G189" t="s">
        <v>3743</v>
      </c>
      <c r="H189" t="s">
        <v>3745</v>
      </c>
      <c r="I189" t="s">
        <v>3709</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25">
      <c r="A2" t="s">
        <v>3764</v>
      </c>
      <c r="B2" t="s">
        <v>3765</v>
      </c>
    </row>
    <row r="3" spans="1:17" x14ac:dyDescent="0.25">
      <c r="A3" t="s">
        <v>3766</v>
      </c>
      <c r="B3" t="s">
        <v>3767</v>
      </c>
    </row>
    <row r="4" spans="1:17" x14ac:dyDescent="0.25">
      <c r="A4" t="s">
        <v>3768</v>
      </c>
      <c r="B4" t="s">
        <v>3769</v>
      </c>
    </row>
    <row r="5" spans="1:17" x14ac:dyDescent="0.25">
      <c r="A5" t="s">
        <v>3770</v>
      </c>
      <c r="B5" t="s">
        <v>3771</v>
      </c>
    </row>
    <row r="6" spans="1:17" x14ac:dyDescent="0.2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2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2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25">
      <c r="A9" t="s">
        <v>3777</v>
      </c>
      <c r="B9" t="s">
        <v>3777</v>
      </c>
      <c r="J9" s="424" t="str">
        <f t="shared" si="0"/>
        <v/>
      </c>
      <c r="K9" s="424" t="str">
        <f t="shared" si="1"/>
        <v/>
      </c>
      <c r="O9" t="str">
        <f t="shared" si="2"/>
        <v/>
      </c>
      <c r="P9" t="str">
        <f t="shared" si="3"/>
        <v/>
      </c>
    </row>
    <row r="10" spans="1:17" x14ac:dyDescent="0.2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2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25">
      <c r="A12" t="s">
        <v>3782</v>
      </c>
      <c r="B12" t="s">
        <v>3783</v>
      </c>
      <c r="J12" s="424" t="str">
        <f t="shared" si="0"/>
        <v/>
      </c>
      <c r="K12" s="424" t="str">
        <f t="shared" si="1"/>
        <v/>
      </c>
      <c r="O12" t="str">
        <f t="shared" si="2"/>
        <v/>
      </c>
      <c r="P12" t="str">
        <f t="shared" si="3"/>
        <v/>
      </c>
    </row>
    <row r="13" spans="1:17" x14ac:dyDescent="0.25">
      <c r="A13" t="s">
        <v>3784</v>
      </c>
      <c r="B13" t="s">
        <v>3785</v>
      </c>
      <c r="J13" s="424" t="str">
        <f t="shared" si="0"/>
        <v/>
      </c>
      <c r="K13" s="424" t="str">
        <f t="shared" si="1"/>
        <v/>
      </c>
      <c r="O13" t="str">
        <f t="shared" si="2"/>
        <v/>
      </c>
      <c r="P13" t="str">
        <f t="shared" si="3"/>
        <v/>
      </c>
    </row>
    <row r="14" spans="1:17" x14ac:dyDescent="0.25">
      <c r="A14" t="s">
        <v>3786</v>
      </c>
      <c r="B14" t="s">
        <v>3787</v>
      </c>
      <c r="J14" s="424" t="str">
        <f t="shared" si="0"/>
        <v/>
      </c>
      <c r="K14" s="424" t="str">
        <f t="shared" si="1"/>
        <v/>
      </c>
      <c r="O14" t="str">
        <f t="shared" si="2"/>
        <v/>
      </c>
      <c r="P14" t="str">
        <f t="shared" si="3"/>
        <v/>
      </c>
    </row>
    <row r="15" spans="1:17" x14ac:dyDescent="0.25">
      <c r="A15" t="s">
        <v>3788</v>
      </c>
      <c r="B15" t="s">
        <v>3789</v>
      </c>
      <c r="J15" s="424" t="str">
        <f t="shared" si="0"/>
        <v/>
      </c>
      <c r="K15" s="424" t="str">
        <f t="shared" si="1"/>
        <v/>
      </c>
      <c r="O15" t="str">
        <f t="shared" si="2"/>
        <v/>
      </c>
      <c r="P15" t="str">
        <f t="shared" si="3"/>
        <v/>
      </c>
    </row>
    <row r="16" spans="1:17" x14ac:dyDescent="0.25">
      <c r="A16" t="s">
        <v>3790</v>
      </c>
      <c r="B16" t="s">
        <v>3791</v>
      </c>
      <c r="J16" s="424" t="str">
        <f t="shared" si="0"/>
        <v/>
      </c>
      <c r="K16" s="424" t="str">
        <f t="shared" si="1"/>
        <v/>
      </c>
      <c r="O16" t="str">
        <f t="shared" si="2"/>
        <v/>
      </c>
      <c r="P16" t="str">
        <f t="shared" si="3"/>
        <v/>
      </c>
    </row>
    <row r="17" spans="1:17" x14ac:dyDescent="0.25">
      <c r="A17" t="s">
        <v>3792</v>
      </c>
      <c r="B17" t="s">
        <v>3793</v>
      </c>
      <c r="J17" s="424" t="str">
        <f t="shared" si="0"/>
        <v/>
      </c>
      <c r="K17" s="424" t="str">
        <f t="shared" si="1"/>
        <v/>
      </c>
      <c r="O17" t="str">
        <f t="shared" si="2"/>
        <v/>
      </c>
      <c r="P17" t="str">
        <f t="shared" si="3"/>
        <v/>
      </c>
    </row>
    <row r="18" spans="1:17" x14ac:dyDescent="0.25">
      <c r="A18" t="s">
        <v>3794</v>
      </c>
      <c r="B18" t="s">
        <v>3795</v>
      </c>
      <c r="J18" s="424" t="str">
        <f t="shared" si="0"/>
        <v/>
      </c>
      <c r="K18" s="424" t="str">
        <f t="shared" si="1"/>
        <v/>
      </c>
      <c r="O18" t="str">
        <f t="shared" si="2"/>
        <v/>
      </c>
      <c r="P18" t="str">
        <f t="shared" si="3"/>
        <v/>
      </c>
    </row>
    <row r="19" spans="1:17" x14ac:dyDescent="0.2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2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2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2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2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2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25">
      <c r="A26" t="s">
        <v>3810</v>
      </c>
      <c r="B26" t="s">
        <v>3811</v>
      </c>
      <c r="J26" s="424" t="str">
        <f t="shared" si="0"/>
        <v/>
      </c>
      <c r="K26" s="424" t="str">
        <f t="shared" si="1"/>
        <v/>
      </c>
      <c r="O26" t="str">
        <f t="shared" si="2"/>
        <v/>
      </c>
      <c r="P26" t="str">
        <f t="shared" si="3"/>
        <v/>
      </c>
    </row>
    <row r="27" spans="1:17" x14ac:dyDescent="0.25">
      <c r="A27" t="s">
        <v>3812</v>
      </c>
      <c r="B27" t="s">
        <v>3813</v>
      </c>
      <c r="J27" s="424" t="str">
        <f t="shared" si="0"/>
        <v/>
      </c>
      <c r="K27" s="424" t="str">
        <f t="shared" si="1"/>
        <v/>
      </c>
      <c r="O27" t="str">
        <f t="shared" si="2"/>
        <v/>
      </c>
      <c r="P27" t="str">
        <f t="shared" si="3"/>
        <v/>
      </c>
    </row>
    <row r="28" spans="1:17" x14ac:dyDescent="0.2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2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25">
      <c r="A30" t="s">
        <v>3818</v>
      </c>
      <c r="B30" t="s">
        <v>3819</v>
      </c>
      <c r="J30" s="424" t="str">
        <f t="shared" si="0"/>
        <v/>
      </c>
      <c r="K30" s="424" t="str">
        <f t="shared" si="1"/>
        <v/>
      </c>
      <c r="O30" t="str">
        <f t="shared" si="2"/>
        <v/>
      </c>
      <c r="P30" t="str">
        <f t="shared" si="3"/>
        <v/>
      </c>
    </row>
    <row r="31" spans="1:17" x14ac:dyDescent="0.25">
      <c r="A31" t="s">
        <v>521</v>
      </c>
      <c r="B31" t="s">
        <v>3820</v>
      </c>
      <c r="J31" s="424" t="str">
        <f t="shared" si="0"/>
        <v/>
      </c>
      <c r="K31" s="424" t="str">
        <f t="shared" si="1"/>
        <v/>
      </c>
      <c r="O31" t="str">
        <f t="shared" si="2"/>
        <v/>
      </c>
      <c r="P31" t="str">
        <f t="shared" si="3"/>
        <v/>
      </c>
    </row>
    <row r="32" spans="1:17" x14ac:dyDescent="0.2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2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2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2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2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25">
      <c r="A37" t="s">
        <v>3831</v>
      </c>
      <c r="B37" t="s">
        <v>3832</v>
      </c>
      <c r="J37" s="424" t="str">
        <f t="shared" si="0"/>
        <v/>
      </c>
      <c r="K37" s="424" t="str">
        <f t="shared" si="1"/>
        <v/>
      </c>
      <c r="O37" t="str">
        <f t="shared" si="2"/>
        <v/>
      </c>
      <c r="P37" t="str">
        <f t="shared" si="3"/>
        <v/>
      </c>
    </row>
    <row r="38" spans="1:17" x14ac:dyDescent="0.25">
      <c r="A38" t="s">
        <v>3833</v>
      </c>
      <c r="B38" t="s">
        <v>3834</v>
      </c>
      <c r="J38" s="424" t="str">
        <f t="shared" si="0"/>
        <v/>
      </c>
      <c r="K38" s="424" t="str">
        <f t="shared" si="1"/>
        <v/>
      </c>
      <c r="O38" t="str">
        <f t="shared" si="2"/>
        <v/>
      </c>
      <c r="P38" t="str">
        <f t="shared" si="3"/>
        <v/>
      </c>
    </row>
    <row r="39" spans="1:17" x14ac:dyDescent="0.2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2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2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25">
      <c r="A42" t="s">
        <v>3841</v>
      </c>
      <c r="B42" t="s">
        <v>3842</v>
      </c>
      <c r="J42" s="424" t="str">
        <f t="shared" si="0"/>
        <v/>
      </c>
      <c r="K42" s="424" t="str">
        <f t="shared" si="1"/>
        <v/>
      </c>
      <c r="O42" t="str">
        <f t="shared" si="2"/>
        <v/>
      </c>
      <c r="P42" t="str">
        <f t="shared" si="3"/>
        <v/>
      </c>
    </row>
    <row r="43" spans="1:17" x14ac:dyDescent="0.25">
      <c r="A43" t="s">
        <v>3843</v>
      </c>
      <c r="B43" t="s">
        <v>3844</v>
      </c>
      <c r="J43" s="424" t="str">
        <f t="shared" si="0"/>
        <v/>
      </c>
      <c r="K43" s="424" t="str">
        <f t="shared" si="1"/>
        <v/>
      </c>
      <c r="O43" t="str">
        <f t="shared" si="2"/>
        <v/>
      </c>
      <c r="P43" t="str">
        <f t="shared" si="3"/>
        <v/>
      </c>
    </row>
    <row r="44" spans="1:17" x14ac:dyDescent="0.25">
      <c r="A44" t="s">
        <v>3845</v>
      </c>
      <c r="B44" t="s">
        <v>3846</v>
      </c>
      <c r="J44" s="424" t="str">
        <f t="shared" si="0"/>
        <v/>
      </c>
      <c r="K44" s="424" t="str">
        <f t="shared" si="1"/>
        <v/>
      </c>
      <c r="O44" t="str">
        <f t="shared" si="2"/>
        <v/>
      </c>
      <c r="P44" t="str">
        <f t="shared" si="3"/>
        <v/>
      </c>
    </row>
    <row r="45" spans="1:17" x14ac:dyDescent="0.25">
      <c r="A45" t="s">
        <v>3847</v>
      </c>
      <c r="B45" t="s">
        <v>3848</v>
      </c>
      <c r="J45" s="424" t="str">
        <f t="shared" si="0"/>
        <v/>
      </c>
      <c r="K45" s="424" t="str">
        <f t="shared" si="1"/>
        <v/>
      </c>
      <c r="O45" t="str">
        <f t="shared" si="2"/>
        <v/>
      </c>
      <c r="P45" t="str">
        <f t="shared" si="3"/>
        <v/>
      </c>
    </row>
    <row r="46" spans="1:17" x14ac:dyDescent="0.25">
      <c r="A46" t="s">
        <v>3849</v>
      </c>
      <c r="B46" t="s">
        <v>3850</v>
      </c>
      <c r="J46" s="424" t="str">
        <f t="shared" si="0"/>
        <v/>
      </c>
      <c r="K46" s="424" t="str">
        <f t="shared" si="1"/>
        <v/>
      </c>
      <c r="O46" t="str">
        <f t="shared" si="2"/>
        <v/>
      </c>
      <c r="P46" t="str">
        <f t="shared" si="3"/>
        <v/>
      </c>
    </row>
    <row r="47" spans="1:17" x14ac:dyDescent="0.2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2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2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25">
      <c r="A50" t="s">
        <v>3857</v>
      </c>
      <c r="B50" t="s">
        <v>3858</v>
      </c>
      <c r="J50" s="424" t="str">
        <f t="shared" si="0"/>
        <v/>
      </c>
      <c r="K50" s="424" t="str">
        <f t="shared" si="1"/>
        <v/>
      </c>
      <c r="O50" t="str">
        <f t="shared" si="2"/>
        <v/>
      </c>
      <c r="P50" t="str">
        <f t="shared" si="3"/>
        <v/>
      </c>
    </row>
    <row r="51" spans="1:17" x14ac:dyDescent="0.25">
      <c r="A51" t="s">
        <v>3859</v>
      </c>
      <c r="B51" t="s">
        <v>3860</v>
      </c>
      <c r="J51" s="424" t="str">
        <f t="shared" si="0"/>
        <v/>
      </c>
      <c r="K51" s="424" t="str">
        <f t="shared" si="1"/>
        <v/>
      </c>
      <c r="O51" t="str">
        <f t="shared" si="2"/>
        <v/>
      </c>
      <c r="P51" t="str">
        <f t="shared" si="3"/>
        <v/>
      </c>
    </row>
    <row r="52" spans="1:17" x14ac:dyDescent="0.2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2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3734</v>
      </c>
    </row>
    <row r="2" spans="1:35" x14ac:dyDescent="0.2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3753</v>
      </c>
    </row>
    <row r="18" spans="1:1" x14ac:dyDescent="0.25">
      <c r="A18" t="s">
        <v>3754</v>
      </c>
    </row>
    <row r="19" spans="1:1" x14ac:dyDescent="0.25">
      <c r="A19" t="s">
        <v>3755</v>
      </c>
    </row>
    <row r="20" spans="1:1" x14ac:dyDescent="0.25">
      <c r="A20" t="s">
        <v>3756</v>
      </c>
    </row>
    <row r="21" spans="1:1" x14ac:dyDescent="0.2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25">
      <c r="B2" s="432"/>
    </row>
    <row r="3" spans="1:34" s="433" customFormat="1" x14ac:dyDescent="0.2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4125</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35" t="s">
        <v>2220</v>
      </c>
      <c r="B5" s="408" t="s">
        <v>4123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35" t="s">
        <v>2220</v>
      </c>
      <c r="B6" s="408" t="s">
        <v>4127</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35" t="s">
        <v>2220</v>
      </c>
      <c r="B7" s="408" t="s">
        <v>4129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35" t="s">
        <v>2220</v>
      </c>
      <c r="B8" s="408" t="s">
        <v>4131</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35" t="s">
        <v>2220</v>
      </c>
      <c r="B9" s="408" t="s">
        <v>4141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35" t="s">
        <v>2220</v>
      </c>
      <c r="B10" s="408" t="s">
        <v>4150</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35" t="s">
        <v>2220</v>
      </c>
      <c r="B11" s="408" t="s">
        <v>4145</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35" t="s">
        <v>2220</v>
      </c>
      <c r="B12" s="408" t="s">
        <v>4156</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35" t="s">
        <v>2220</v>
      </c>
      <c r="B13" s="408" t="s">
        <v>4160</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35" t="s">
        <v>2220</v>
      </c>
      <c r="B14" s="408" t="s">
        <v>4178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35" t="s">
        <v>2220</v>
      </c>
      <c r="B17" s="408" t="s">
        <v>4158</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4143</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35" t="s">
        <v>2220</v>
      </c>
      <c r="B22" s="408" t="s">
        <v>4154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35" t="s">
        <v>2220</v>
      </c>
      <c r="B23" s="408" t="s">
        <v>4166</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4152</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35" t="s">
        <v>2220</v>
      </c>
      <c r="B26" s="408" t="s">
        <v>4186</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35" t="s">
        <v>2220</v>
      </c>
      <c r="B27" s="408" t="s">
        <v>4184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35" t="s">
        <v>2220</v>
      </c>
      <c r="B29" s="408" t="s">
        <v>4147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35" t="s">
        <v>2220</v>
      </c>
      <c r="B30" s="408" t="s">
        <v>4191</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4188</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35" t="s">
        <v>2220</v>
      </c>
      <c r="B33" s="408" t="s">
        <v>4168</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4334</v>
      </c>
      <c r="B74" s="408" t="s">
        <v>4278</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34" t="s">
        <v>477</v>
      </c>
      <c r="B2" s="534"/>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9" t="s">
        <v>480</v>
      </c>
      <c r="B6" s="247" t="s">
        <v>481</v>
      </c>
      <c r="C6" s="247" t="s">
        <v>482</v>
      </c>
      <c r="D6" s="247" t="s">
        <v>483</v>
      </c>
      <c r="E6" s="247" t="s">
        <v>484</v>
      </c>
      <c r="F6" s="247" t="s">
        <v>485</v>
      </c>
      <c r="G6" s="247" t="s">
        <v>486</v>
      </c>
      <c r="H6" s="247" t="s">
        <v>487</v>
      </c>
    </row>
    <row r="7" spans="1:8" ht="15.75" thickBot="1" x14ac:dyDescent="0.3">
      <c r="A7" s="540"/>
      <c r="B7" s="541" t="s">
        <v>488</v>
      </c>
      <c r="C7" s="542"/>
      <c r="D7" s="542"/>
      <c r="E7" s="542"/>
      <c r="F7" s="542"/>
      <c r="G7" s="542"/>
      <c r="H7" s="543"/>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44" t="s">
        <v>538</v>
      </c>
      <c r="B69" s="545"/>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6" t="s">
        <v>480</v>
      </c>
      <c r="B72" s="549" t="s">
        <v>540</v>
      </c>
      <c r="C72" s="550"/>
      <c r="D72" s="549" t="s">
        <v>541</v>
      </c>
      <c r="E72" s="551"/>
      <c r="F72" s="552"/>
      <c r="G72" s="549" t="s">
        <v>542</v>
      </c>
      <c r="H72" s="553"/>
      <c r="I72" s="553"/>
      <c r="J72" s="550"/>
    </row>
    <row r="73" spans="1:10" x14ac:dyDescent="0.25">
      <c r="A73" s="547"/>
      <c r="B73" s="554" t="s">
        <v>543</v>
      </c>
      <c r="C73" s="555"/>
      <c r="D73" s="558" t="s">
        <v>544</v>
      </c>
      <c r="E73" s="554" t="s">
        <v>482</v>
      </c>
      <c r="F73" s="555" t="s">
        <v>483</v>
      </c>
      <c r="G73" s="558" t="s">
        <v>545</v>
      </c>
      <c r="H73" s="558" t="s">
        <v>482</v>
      </c>
      <c r="I73" s="558" t="s">
        <v>483</v>
      </c>
      <c r="J73" s="243" t="s">
        <v>481</v>
      </c>
    </row>
    <row r="74" spans="1:10" x14ac:dyDescent="0.25">
      <c r="A74" s="547"/>
      <c r="B74" s="556"/>
      <c r="C74" s="557"/>
      <c r="D74" s="559"/>
      <c r="E74" s="556"/>
      <c r="F74" s="557"/>
      <c r="G74" s="560"/>
      <c r="H74" s="559"/>
      <c r="I74" s="559"/>
      <c r="J74" s="243" t="s">
        <v>546</v>
      </c>
    </row>
    <row r="75" spans="1:10" ht="15.75" thickBot="1" x14ac:dyDescent="0.3">
      <c r="A75" s="548"/>
      <c r="B75" s="246" t="s">
        <v>547</v>
      </c>
      <c r="C75" s="52" t="s">
        <v>548</v>
      </c>
      <c r="D75" s="52" t="s">
        <v>549</v>
      </c>
      <c r="E75" s="537" t="s">
        <v>550</v>
      </c>
      <c r="F75" s="538"/>
      <c r="G75" s="537" t="s">
        <v>488</v>
      </c>
      <c r="H75" s="535"/>
      <c r="I75" s="535"/>
      <c r="J75" s="536"/>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34" t="s">
        <v>613</v>
      </c>
      <c r="B410" s="534"/>
      <c r="C410" s="534"/>
      <c r="D410" s="534"/>
      <c r="E410" s="534"/>
      <c r="F410" s="534"/>
      <c r="G410" s="534"/>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8" t="s">
        <v>488</v>
      </c>
      <c r="C415" s="528"/>
      <c r="D415" s="529"/>
      <c r="E415" s="527" t="s">
        <v>621</v>
      </c>
      <c r="F415" s="528"/>
      <c r="G415" s="529"/>
      <c r="H415" s="527" t="s">
        <v>488</v>
      </c>
      <c r="I415" s="535"/>
      <c r="J415" s="535"/>
      <c r="K415" s="535"/>
      <c r="L415" s="535"/>
      <c r="M415" s="536"/>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5"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6"/>
      <c r="B472" s="527" t="s">
        <v>3131</v>
      </c>
      <c r="C472" s="528"/>
      <c r="D472" s="528"/>
      <c r="E472" s="528"/>
      <c r="F472" s="528"/>
      <c r="G472" s="528"/>
      <c r="H472" s="528"/>
      <c r="I472" s="528"/>
      <c r="J472" s="528"/>
      <c r="K472" s="528"/>
      <c r="L472" s="528"/>
      <c r="M472" s="528"/>
      <c r="N472" s="528"/>
      <c r="O472" s="528"/>
      <c r="P472" s="528"/>
      <c r="Q472" s="528"/>
      <c r="R472" s="529"/>
      <c r="S472" s="244"/>
      <c r="T472" s="244"/>
      <c r="U472" s="518" t="s">
        <v>701</v>
      </c>
      <c r="V472" s="519"/>
      <c r="W472" s="527" t="s">
        <v>3131</v>
      </c>
      <c r="X472" s="528"/>
      <c r="Y472" s="528"/>
      <c r="Z472" s="528"/>
      <c r="AA472" s="528"/>
      <c r="AB472" s="528"/>
      <c r="AC472" s="529"/>
      <c r="AD472" s="244"/>
      <c r="AE472" s="244"/>
      <c r="AF472" s="518" t="s">
        <v>701</v>
      </c>
      <c r="AG472" s="519"/>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8"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8" t="s">
        <v>488</v>
      </c>
      <c r="C519" s="528"/>
      <c r="D519" s="528"/>
      <c r="E519" s="528"/>
      <c r="F519" s="528"/>
      <c r="G519" s="529"/>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20" t="s">
        <v>480</v>
      </c>
      <c r="B605" s="69" t="s">
        <v>769</v>
      </c>
      <c r="C605" s="69" t="s">
        <v>770</v>
      </c>
      <c r="D605" s="69" t="s">
        <v>771</v>
      </c>
      <c r="E605" s="69" t="s">
        <v>619</v>
      </c>
      <c r="F605" s="69" t="s">
        <v>485</v>
      </c>
      <c r="G605" s="69" t="s">
        <v>486</v>
      </c>
    </row>
    <row r="606" spans="1:7" ht="15.75" thickBot="1" x14ac:dyDescent="0.3">
      <c r="A606" s="521"/>
      <c r="B606" s="522" t="s">
        <v>488</v>
      </c>
      <c r="C606" s="523"/>
      <c r="D606" s="523"/>
      <c r="E606" s="523"/>
      <c r="F606" s="523"/>
      <c r="G606" s="524"/>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30" t="s">
        <v>795</v>
      </c>
      <c r="B633" s="530"/>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13" t="s">
        <v>796</v>
      </c>
      <c r="B637" s="237" t="s">
        <v>797</v>
      </c>
      <c r="C637" s="238" t="s">
        <v>482</v>
      </c>
      <c r="D637" s="238" t="s">
        <v>483</v>
      </c>
      <c r="E637" s="238" t="s">
        <v>619</v>
      </c>
      <c r="F637" s="239" t="s">
        <v>485</v>
      </c>
      <c r="G637" s="240" t="s">
        <v>486</v>
      </c>
      <c r="H637" s="239" t="s">
        <v>620</v>
      </c>
    </row>
    <row r="638" spans="1:8" ht="15.75" thickBot="1" x14ac:dyDescent="0.3">
      <c r="A638" s="514"/>
      <c r="B638" s="515" t="s">
        <v>488</v>
      </c>
      <c r="C638" s="516"/>
      <c r="D638" s="516"/>
      <c r="E638" s="516"/>
      <c r="F638" s="516"/>
      <c r="G638" s="516"/>
      <c r="H638" s="517"/>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5" t="s">
        <v>11</v>
      </c>
      <c r="B1" s="565"/>
      <c r="C1" s="565"/>
      <c r="D1" s="565"/>
      <c r="E1" s="565"/>
    </row>
    <row r="2" spans="1:5" x14ac:dyDescent="0.25">
      <c r="A2" s="566" t="s">
        <v>154</v>
      </c>
      <c r="B2" s="566"/>
      <c r="C2" s="566"/>
      <c r="D2" s="566"/>
      <c r="E2" s="566"/>
    </row>
    <row r="19" spans="1:5" x14ac:dyDescent="0.25">
      <c r="A19" t="s">
        <v>155</v>
      </c>
    </row>
    <row r="20" spans="1:5" x14ac:dyDescent="0.25">
      <c r="A20">
        <v>155400</v>
      </c>
      <c r="B20" t="s">
        <v>156</v>
      </c>
    </row>
    <row r="21" spans="1:5" x14ac:dyDescent="0.25">
      <c r="A21" s="566" t="s">
        <v>157</v>
      </c>
      <c r="B21" s="566"/>
      <c r="C21" s="566"/>
      <c r="D21" s="566"/>
      <c r="E21" s="566"/>
    </row>
    <row r="38" spans="1:5" x14ac:dyDescent="0.25">
      <c r="A38" t="s">
        <v>155</v>
      </c>
    </row>
    <row r="39" spans="1:5" x14ac:dyDescent="0.25">
      <c r="A39">
        <v>100800</v>
      </c>
      <c r="B39" t="s">
        <v>156</v>
      </c>
    </row>
    <row r="40" spans="1:5" x14ac:dyDescent="0.25">
      <c r="A40" s="566" t="s">
        <v>158</v>
      </c>
      <c r="B40" s="566"/>
      <c r="C40" s="566"/>
      <c r="D40" s="566"/>
      <c r="E40" s="566"/>
    </row>
    <row r="57" spans="1:5" ht="15.75" thickBot="1" x14ac:dyDescent="0.3">
      <c r="A57" t="s">
        <v>155</v>
      </c>
    </row>
    <row r="58" spans="1:5" ht="15.75" thickBot="1" x14ac:dyDescent="0.3">
      <c r="A58" s="7">
        <v>194000</v>
      </c>
      <c r="B58" t="s">
        <v>159</v>
      </c>
    </row>
    <row r="60" spans="1:5" x14ac:dyDescent="0.25">
      <c r="A60" s="565" t="s">
        <v>160</v>
      </c>
      <c r="B60" s="565"/>
      <c r="C60" s="565"/>
      <c r="D60" s="565"/>
      <c r="E60" s="565"/>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5" t="s">
        <v>161</v>
      </c>
      <c r="B89" s="565"/>
      <c r="C89" s="565"/>
      <c r="D89" s="565"/>
      <c r="E89" s="565"/>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5" t="s">
        <v>162</v>
      </c>
      <c r="B98" s="565"/>
      <c r="C98" s="565"/>
      <c r="D98" s="565"/>
      <c r="E98" s="565"/>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5" t="s">
        <v>164</v>
      </c>
      <c r="B109" s="565"/>
      <c r="C109" s="565"/>
      <c r="D109" s="565"/>
      <c r="E109" s="565"/>
    </row>
    <row r="110" spans="1:5" ht="15.75" thickBot="1" x14ac:dyDescent="0.3"/>
    <row r="111" spans="1:5" ht="15.75" thickBot="1" x14ac:dyDescent="0.3">
      <c r="A111" s="12">
        <f>A122</f>
        <v>0.20481927710843381</v>
      </c>
      <c r="B111" t="s">
        <v>384</v>
      </c>
    </row>
    <row r="113" spans="1:12" x14ac:dyDescent="0.25">
      <c r="A113" s="565" t="s">
        <v>163</v>
      </c>
      <c r="B113" s="565"/>
      <c r="C113" s="565"/>
      <c r="D113" s="565"/>
      <c r="E113" s="565"/>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5" t="s">
        <v>385</v>
      </c>
      <c r="B124" s="565"/>
      <c r="C124" s="565"/>
      <c r="D124" s="565"/>
      <c r="E124" s="565"/>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5" t="s">
        <v>100</v>
      </c>
      <c r="B134" s="565"/>
      <c r="C134" s="565"/>
      <c r="D134" s="565"/>
      <c r="E134" s="565"/>
    </row>
    <row r="135" spans="1:12" x14ac:dyDescent="0.25">
      <c r="A135" s="19" t="s">
        <v>402</v>
      </c>
      <c r="B135" s="20"/>
      <c r="C135" s="20"/>
      <c r="D135" s="20"/>
      <c r="E135" s="20"/>
      <c r="F135" s="20"/>
      <c r="G135" s="20"/>
    </row>
    <row r="136" spans="1:12" ht="15.75" x14ac:dyDescent="0.3">
      <c r="A136" s="21"/>
      <c r="B136" s="562" t="s">
        <v>403</v>
      </c>
      <c r="C136" s="563"/>
      <c r="D136" s="563"/>
      <c r="E136" s="564"/>
      <c r="F136" s="20"/>
      <c r="G136" s="20"/>
    </row>
    <row r="137" spans="1:12" ht="15.75" x14ac:dyDescent="0.3">
      <c r="A137" s="22"/>
      <c r="B137" s="562" t="s">
        <v>404</v>
      </c>
      <c r="C137" s="564"/>
      <c r="D137" s="562" t="s">
        <v>405</v>
      </c>
      <c r="E137" s="564"/>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5" t="s">
        <v>167</v>
      </c>
      <c r="B165" s="565"/>
      <c r="C165" s="565"/>
      <c r="D165" s="565"/>
      <c r="E165" s="565"/>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5" t="s">
        <v>392</v>
      </c>
      <c r="B169" s="565"/>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5" t="s">
        <v>174</v>
      </c>
      <c r="B174" s="565"/>
      <c r="C174" s="565"/>
      <c r="D174" s="565"/>
      <c r="E174" s="565"/>
    </row>
    <row r="175" spans="1:7" ht="15.75" thickBot="1" x14ac:dyDescent="0.3">
      <c r="A175" t="s">
        <v>401</v>
      </c>
      <c r="B175" s="38">
        <v>0.1246</v>
      </c>
    </row>
    <row r="176" spans="1:7" ht="15.75" thickBot="1" x14ac:dyDescent="0.3">
      <c r="A176" t="s">
        <v>397</v>
      </c>
      <c r="B176" s="37">
        <f>1-B175</f>
        <v>0.87539999999999996</v>
      </c>
    </row>
    <row r="178" spans="1:5" x14ac:dyDescent="0.25">
      <c r="A178" s="565" t="s">
        <v>170</v>
      </c>
      <c r="B178" s="565"/>
      <c r="C178" s="565"/>
      <c r="D178" s="565"/>
      <c r="E178" s="565"/>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5" t="s">
        <v>172</v>
      </c>
      <c r="B183" s="565"/>
      <c r="C183" s="565"/>
      <c r="D183" s="565"/>
      <c r="E183" s="565"/>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5" t="s">
        <v>184</v>
      </c>
      <c r="B191" s="565"/>
      <c r="C191" s="565"/>
      <c r="D191" s="565"/>
      <c r="E191" s="565"/>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61" t="s">
        <v>2992</v>
      </c>
      <c r="C201" s="561"/>
      <c r="D201" s="561"/>
      <c r="E201" s="561"/>
      <c r="F201" s="561"/>
      <c r="G201" s="561"/>
      <c r="H201" s="561"/>
      <c r="I201" s="561"/>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61" t="s">
        <v>2992</v>
      </c>
      <c r="C209" s="561"/>
      <c r="D209" s="561"/>
      <c r="E209" s="561"/>
      <c r="F209" s="561"/>
      <c r="G209" s="561"/>
      <c r="H209" s="561"/>
      <c r="I209" s="561"/>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61" t="s">
        <v>2992</v>
      </c>
      <c r="C217" s="561"/>
      <c r="D217" s="561"/>
      <c r="E217" s="561"/>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2024-08-09T21:24:51Z</dcterms:modified>
</cp:coreProperties>
</file>