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AL\land\AOCoLUPpUA\"/>
    </mc:Choice>
  </mc:AlternateContent>
  <xr:revisionPtr revIDLastSave="0" documentId="8_{F6FDA40F-2B24-43EA-BF29-DC602A2BFECA}" xr6:coauthVersionLast="47" xr6:coauthVersionMax="47" xr10:uidLastSave="{00000000-0000-0000-0000-000000000000}"/>
  <bookViews>
    <workbookView xWindow="380" yWindow="380" windowWidth="19200" windowHeight="10100" xr2:uid="{00000000-000D-0000-FFFF-FFFF00000000}"/>
  </bookViews>
  <sheets>
    <sheet name="About" sheetId="1" r:id="rId1"/>
    <sheet name="Forest Mgmt Costs" sheetId="4" r:id="rId2"/>
    <sheet name="AOCoLUPpUA" sheetId="3" r:id="rId3"/>
  </sheets>
  <externalReferences>
    <externalReference r:id="rId4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B2" i="3"/>
  <c r="C34" i="4"/>
  <c r="B34" i="4"/>
  <c r="B33" i="4"/>
  <c r="C32" i="4"/>
  <c r="B32" i="4"/>
  <c r="C31" i="4"/>
  <c r="B31" i="4"/>
  <c r="C26" i="4"/>
  <c r="B26" i="4"/>
  <c r="C21" i="4"/>
  <c r="B21" i="4"/>
  <c r="C18" i="4"/>
  <c r="C33" i="4" s="1"/>
  <c r="C16" i="4"/>
  <c r="B16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A39" i="4" l="1"/>
  <c r="A40" i="4" s="1"/>
  <c r="B3" i="3" l="1"/>
</calcChain>
</file>

<file path=xl/sharedStrings.xml><?xml version="1.0" encoding="utf-8"?>
<sst xmlns="http://schemas.openxmlformats.org/spreadsheetml/2006/main" count="80" uniqueCount="61">
  <si>
    <t>AOCoLUPpUA Annual Ongoing Cost of Land Use Policies per Unit Area</t>
  </si>
  <si>
    <t>Source:</t>
  </si>
  <si>
    <t>Notes</t>
  </si>
  <si>
    <t>This variable is for the costs to maintain lands previously affected by one of the</t>
  </si>
  <si>
    <t>avoid emission of sequestered CO2.</t>
  </si>
  <si>
    <t>This variable is NOT for use with the Improved Forest Management policy,</t>
  </si>
  <si>
    <t>as that policy must be repeated every year in order to obtain carbon benefits</t>
  </si>
  <si>
    <t>in that year.  Its cost is handled in the "Implementation Cost of Land Use</t>
  </si>
  <si>
    <t>Policies per Unit Area" variable.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</si>
  <si>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</si>
  <si>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</si>
  <si>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</si>
  <si>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</si>
  <si>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</si>
  <si>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</si>
  <si>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annual maintenance cost ($ / acre)</t>
  </si>
  <si>
    <t>are not used in the U.S. version of the model.</t>
  </si>
  <si>
    <t>land use policies (such as "Afforestation/Reforestation") and thereby</t>
  </si>
  <si>
    <t>Table 2: Forest by Region (thousand acres)</t>
  </si>
  <si>
    <t>Region</t>
  </si>
  <si>
    <t>Softwood</t>
  </si>
  <si>
    <t>Hardwood</t>
  </si>
  <si>
    <t>Corn Belt</t>
  </si>
  <si>
    <t>Lake States</t>
  </si>
  <si>
    <t>Northeast</t>
  </si>
  <si>
    <t>PNE</t>
  </si>
  <si>
    <t>PNW</t>
  </si>
  <si>
    <t>PSW</t>
  </si>
  <si>
    <t>RM</t>
  </si>
  <si>
    <t>SC</t>
  </si>
  <si>
    <t>SE</t>
  </si>
  <si>
    <t>Table 5: Cost per acre of forest management practices by region</t>
  </si>
  <si>
    <t>Region and Practice</t>
  </si>
  <si>
    <t>Stand Type</t>
  </si>
  <si>
    <t>Comments</t>
  </si>
  <si>
    <t>Softwoods</t>
  </si>
  <si>
    <t>Hardwoods</t>
  </si>
  <si>
    <t xml:space="preserve">   Decadal Management*</t>
  </si>
  <si>
    <t xml:space="preserve">   Precommercial thin</t>
  </si>
  <si>
    <t>hardwoods value assumed to be zero</t>
  </si>
  <si>
    <t xml:space="preserve">   Fertilizer</t>
  </si>
  <si>
    <t>hardwoods value calculated based on other area fertizlier costs and scaled relative to softwoods compared to other regions</t>
  </si>
  <si>
    <t xml:space="preserve">   Herbicide</t>
  </si>
  <si>
    <t>Cornbelt</t>
  </si>
  <si>
    <t>values calculated based on other data in this table</t>
  </si>
  <si>
    <t>*Decadal costs are annualized here</t>
  </si>
  <si>
    <t>Calculated Average Forest Management Cost</t>
  </si>
  <si>
    <t>2002$ / acre</t>
  </si>
  <si>
    <t>U.S. Forest Service</t>
  </si>
  <si>
    <t>Regional Cost Information for Private Timberland Conversion and Management</t>
  </si>
  <si>
    <t>http://www.fs.fed.us/pnw/pubs/pnw-gtr684.pdf</t>
  </si>
  <si>
    <t>Table 2 (forest area by region), Table 5 (management costs per acre by region)</t>
  </si>
  <si>
    <t>Currency Year</t>
  </si>
  <si>
    <t>We adjust the sources' dollars to 2012 dollars using the following conversion factors:</t>
  </si>
  <si>
    <t>2002 to 2012, for U.S. Forest Service (2006) "Regional Cost Information…"</t>
  </si>
  <si>
    <t>See "cpi.xlsx" in the InputData folder for source information.</t>
  </si>
  <si>
    <t>2012$ / acre</t>
  </si>
  <si>
    <t>Both new forests (from afforestation/reforestation) and forests set aside from</t>
  </si>
  <si>
    <t>timber harvesting need to be managed.</t>
  </si>
  <si>
    <t>Peatland restoration and forest restoration policies</t>
  </si>
  <si>
    <t>Alabama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</si>
</sst>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3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0" fontId="0" fillId="0" borderId="0" xfId="0" applyFill="1"/>
    <xf numFmtId="0" fontId="2" fillId="0" borderId="0" xfId="0" applyFont="1"/>
    <xf numFmtId="2" fontId="2" fillId="0" borderId="0" xfId="0" applyNumberFormat="1" applyFont="1"/>
    <xf numFmtId="2" fontId="0" fillId="0" borderId="0" xfId="0" applyNumberFormat="1" applyBorder="1"/>
    <xf numFmtId="0" fontId="6" fillId="0" borderId="0" xfId="7"/>
    <xf numFmtId="2" fontId="0" fillId="0" borderId="0" xfId="0" applyNumberFormat="1"/>
    <xf numFmtId="14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s.fed.us/pnw/pubs/pnw-gtr68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11" sqref="A11"/>
    </sheetView>
  </sheetViews>
  <sheetFormatPr defaultRowHeight="14.5" x14ac:dyDescent="0.35"/>
  <sheetData>
    <row r="1" spans="1:3" x14ac:dyDescent="0.35">
      <c r="A1" s="1" t="s">
        <v>0</v>
      </c>
      <c r="B1" t="s">
        <v>60</v>
      </c>
      <c r="C1" s="12">
        <v>44531</v>
      </c>
    </row>
    <row r="3" spans="1:3" x14ac:dyDescent="0.35">
      <c r="A3" s="1" t="s">
        <v>1</v>
      </c>
      <c r="B3" t="s">
        <v>48</v>
      </c>
    </row>
    <row r="4" spans="1:3" x14ac:dyDescent="0.35">
      <c r="B4" s="2">
        <v>2006</v>
      </c>
    </row>
    <row r="5" spans="1:3" x14ac:dyDescent="0.35">
      <c r="B5" t="s">
        <v>49</v>
      </c>
    </row>
    <row r="6" spans="1:3" x14ac:dyDescent="0.35">
      <c r="B6" s="10" t="s">
        <v>50</v>
      </c>
    </row>
    <row r="7" spans="1:3" x14ac:dyDescent="0.35">
      <c r="B7" t="s">
        <v>51</v>
      </c>
    </row>
    <row r="9" spans="1:3" x14ac:dyDescent="0.35">
      <c r="A9" s="1" t="s">
        <v>2</v>
      </c>
    </row>
    <row r="10" spans="1:3" x14ac:dyDescent="0.35">
      <c r="A10" t="s">
        <v>59</v>
      </c>
    </row>
    <row r="11" spans="1:3" x14ac:dyDescent="0.35">
      <c r="A11" t="s">
        <v>16</v>
      </c>
    </row>
    <row r="13" spans="1:3" x14ac:dyDescent="0.35">
      <c r="A13" t="s">
        <v>3</v>
      </c>
    </row>
    <row r="14" spans="1:3" x14ac:dyDescent="0.35">
      <c r="A14" t="s">
        <v>17</v>
      </c>
    </row>
    <row r="15" spans="1:3" x14ac:dyDescent="0.35">
      <c r="A15" t="s">
        <v>4</v>
      </c>
    </row>
    <row r="17" spans="1:2" x14ac:dyDescent="0.35">
      <c r="A17" t="s">
        <v>5</v>
      </c>
    </row>
    <row r="18" spans="1:2" x14ac:dyDescent="0.35">
      <c r="A18" t="s">
        <v>6</v>
      </c>
    </row>
    <row r="19" spans="1:2" x14ac:dyDescent="0.35">
      <c r="A19" t="s">
        <v>7</v>
      </c>
    </row>
    <row r="20" spans="1:2" x14ac:dyDescent="0.35">
      <c r="A20" t="s">
        <v>8</v>
      </c>
    </row>
    <row r="22" spans="1:2" x14ac:dyDescent="0.35">
      <c r="A22" t="s">
        <v>57</v>
      </c>
    </row>
    <row r="23" spans="1:2" x14ac:dyDescent="0.35">
      <c r="A23" t="s">
        <v>58</v>
      </c>
    </row>
    <row r="25" spans="1:2" x14ac:dyDescent="0.35">
      <c r="A25" s="1" t="s">
        <v>52</v>
      </c>
    </row>
    <row r="26" spans="1:2" x14ac:dyDescent="0.35">
      <c r="A26" t="s">
        <v>53</v>
      </c>
    </row>
    <row r="27" spans="1:2" x14ac:dyDescent="0.35">
      <c r="A27">
        <v>1.278</v>
      </c>
      <c r="B27" t="s">
        <v>54</v>
      </c>
    </row>
    <row r="28" spans="1:2" x14ac:dyDescent="0.35">
      <c r="A28" t="s">
        <v>55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"/>
  <sheetViews>
    <sheetView topLeftCell="A7" workbookViewId="0"/>
  </sheetViews>
  <sheetFormatPr defaultRowHeight="14.5" x14ac:dyDescent="0.35"/>
  <cols>
    <col min="1" max="1" width="25.1796875" customWidth="1"/>
    <col min="2" max="2" width="11.81640625" customWidth="1"/>
    <col min="3" max="3" width="11.26953125" customWidth="1"/>
    <col min="4" max="4" width="20.1796875" customWidth="1"/>
  </cols>
  <sheetData>
    <row r="1" spans="1:4" x14ac:dyDescent="0.35">
      <c r="A1" s="4" t="s">
        <v>18</v>
      </c>
      <c r="B1" s="5"/>
      <c r="C1" s="5"/>
    </row>
    <row r="2" spans="1:4" x14ac:dyDescent="0.35">
      <c r="A2" s="7" t="s">
        <v>19</v>
      </c>
      <c r="B2" s="7" t="s">
        <v>20</v>
      </c>
      <c r="C2" s="7" t="s">
        <v>21</v>
      </c>
    </row>
    <row r="3" spans="1:4" x14ac:dyDescent="0.35">
      <c r="A3" t="s">
        <v>22</v>
      </c>
      <c r="B3">
        <f>50+1614</f>
        <v>1664</v>
      </c>
      <c r="C3">
        <f>377+25502</f>
        <v>25879</v>
      </c>
    </row>
    <row r="4" spans="1:4" x14ac:dyDescent="0.35">
      <c r="A4" t="s">
        <v>23</v>
      </c>
      <c r="B4">
        <f>972+4013</f>
        <v>4985</v>
      </c>
      <c r="C4">
        <f>2396+22953</f>
        <v>25349</v>
      </c>
    </row>
    <row r="5" spans="1:4" x14ac:dyDescent="0.35">
      <c r="A5" t="s">
        <v>24</v>
      </c>
      <c r="B5">
        <f>3955+13315</f>
        <v>17270</v>
      </c>
      <c r="C5">
        <f>7041+45009</f>
        <v>52050</v>
      </c>
    </row>
    <row r="6" spans="1:4" x14ac:dyDescent="0.35">
      <c r="A6" t="s">
        <v>25</v>
      </c>
      <c r="B6">
        <f>2879+2953</f>
        <v>5832</v>
      </c>
      <c r="C6">
        <f>119</f>
        <v>119</v>
      </c>
    </row>
    <row r="7" spans="1:4" x14ac:dyDescent="0.35">
      <c r="A7" t="s">
        <v>26</v>
      </c>
      <c r="B7">
        <f>6236+2826</f>
        <v>9062</v>
      </c>
      <c r="C7">
        <f>923+1277</f>
        <v>2200</v>
      </c>
    </row>
    <row r="8" spans="1:4" x14ac:dyDescent="0.35">
      <c r="A8" t="s">
        <v>27</v>
      </c>
      <c r="B8">
        <f>2156+2707</f>
        <v>4863</v>
      </c>
      <c r="C8">
        <f>826+1748</f>
        <v>2574</v>
      </c>
    </row>
    <row r="9" spans="1:4" x14ac:dyDescent="0.35">
      <c r="A9" t="s">
        <v>28</v>
      </c>
      <c r="B9">
        <f>2918+12457</f>
        <v>15375</v>
      </c>
      <c r="C9">
        <f>8+2680</f>
        <v>2688</v>
      </c>
    </row>
    <row r="10" spans="1:4" x14ac:dyDescent="0.35">
      <c r="A10" t="s">
        <v>29</v>
      </c>
      <c r="B10">
        <f>15095+29814</f>
        <v>44909</v>
      </c>
      <c r="C10">
        <f>7434+52435</f>
        <v>59869</v>
      </c>
    </row>
    <row r="11" spans="1:4" x14ac:dyDescent="0.35">
      <c r="A11" t="s">
        <v>30</v>
      </c>
      <c r="B11">
        <f>10315+29977</f>
        <v>40292</v>
      </c>
      <c r="C11">
        <f>4193+30945</f>
        <v>35138</v>
      </c>
    </row>
    <row r="13" spans="1:4" x14ac:dyDescent="0.35">
      <c r="A13" s="4" t="s">
        <v>31</v>
      </c>
      <c r="B13" s="5"/>
      <c r="C13" s="5"/>
      <c r="D13" s="5"/>
    </row>
    <row r="14" spans="1:4" x14ac:dyDescent="0.35">
      <c r="A14" s="7" t="s">
        <v>32</v>
      </c>
      <c r="B14" s="13" t="s">
        <v>33</v>
      </c>
      <c r="C14" s="13"/>
      <c r="D14" s="14" t="s">
        <v>34</v>
      </c>
    </row>
    <row r="15" spans="1:4" x14ac:dyDescent="0.35">
      <c r="A15" t="s">
        <v>26</v>
      </c>
      <c r="B15" t="s">
        <v>35</v>
      </c>
      <c r="C15" t="s">
        <v>36</v>
      </c>
      <c r="D15" s="14"/>
    </row>
    <row r="16" spans="1:4" x14ac:dyDescent="0.35">
      <c r="A16" t="s">
        <v>37</v>
      </c>
      <c r="B16">
        <f>39/10</f>
        <v>3.9</v>
      </c>
      <c r="C16">
        <f>35.46/10</f>
        <v>3.5460000000000003</v>
      </c>
    </row>
    <row r="17" spans="1:4" x14ac:dyDescent="0.35">
      <c r="A17" t="s">
        <v>38</v>
      </c>
      <c r="B17">
        <v>95.55</v>
      </c>
      <c r="C17" s="7">
        <v>0</v>
      </c>
      <c r="D17" t="s">
        <v>39</v>
      </c>
    </row>
    <row r="18" spans="1:4" x14ac:dyDescent="0.35">
      <c r="A18" t="s">
        <v>40</v>
      </c>
      <c r="B18">
        <v>44.67</v>
      </c>
      <c r="C18" s="8">
        <f>C23*(B18/B23)</f>
        <v>13.041950354609931</v>
      </c>
      <c r="D18" t="s">
        <v>41</v>
      </c>
    </row>
    <row r="19" spans="1:4" x14ac:dyDescent="0.35">
      <c r="A19" t="s">
        <v>42</v>
      </c>
      <c r="B19">
        <v>58.48</v>
      </c>
      <c r="C19">
        <v>58.48</v>
      </c>
    </row>
    <row r="20" spans="1:4" x14ac:dyDescent="0.35">
      <c r="A20" t="s">
        <v>30</v>
      </c>
    </row>
    <row r="21" spans="1:4" x14ac:dyDescent="0.35">
      <c r="A21" t="s">
        <v>37</v>
      </c>
      <c r="B21">
        <f>21.5/10</f>
        <v>2.15</v>
      </c>
      <c r="C21">
        <f>16.71/10</f>
        <v>1.671</v>
      </c>
    </row>
    <row r="22" spans="1:4" x14ac:dyDescent="0.35">
      <c r="A22" t="s">
        <v>38</v>
      </c>
      <c r="B22">
        <v>65.11</v>
      </c>
      <c r="C22" s="7">
        <v>0</v>
      </c>
      <c r="D22" t="s">
        <v>39</v>
      </c>
    </row>
    <row r="23" spans="1:4" x14ac:dyDescent="0.35">
      <c r="A23" t="s">
        <v>40</v>
      </c>
      <c r="B23">
        <v>50.76</v>
      </c>
      <c r="C23">
        <v>14.82</v>
      </c>
    </row>
    <row r="24" spans="1:4" x14ac:dyDescent="0.35">
      <c r="A24" t="s">
        <v>42</v>
      </c>
      <c r="B24">
        <v>58.48</v>
      </c>
      <c r="C24">
        <v>58.48</v>
      </c>
    </row>
    <row r="25" spans="1:4" x14ac:dyDescent="0.35">
      <c r="A25" t="s">
        <v>29</v>
      </c>
    </row>
    <row r="26" spans="1:4" x14ac:dyDescent="0.35">
      <c r="A26" t="s">
        <v>37</v>
      </c>
      <c r="B26">
        <f>21.61/10</f>
        <v>2.161</v>
      </c>
      <c r="C26">
        <f>16.8/10</f>
        <v>1.6800000000000002</v>
      </c>
    </row>
    <row r="27" spans="1:4" x14ac:dyDescent="0.35">
      <c r="A27" t="s">
        <v>38</v>
      </c>
      <c r="B27">
        <v>65.11</v>
      </c>
      <c r="C27" s="7">
        <v>0</v>
      </c>
      <c r="D27" t="s">
        <v>39</v>
      </c>
    </row>
    <row r="28" spans="1:4" x14ac:dyDescent="0.35">
      <c r="A28" t="s">
        <v>40</v>
      </c>
      <c r="B28">
        <v>50.76</v>
      </c>
      <c r="C28">
        <v>14.82</v>
      </c>
    </row>
    <row r="29" spans="1:4" x14ac:dyDescent="0.35">
      <c r="A29" t="s">
        <v>42</v>
      </c>
      <c r="B29">
        <v>58.48</v>
      </c>
      <c r="C29">
        <v>58.48</v>
      </c>
    </row>
    <row r="30" spans="1:4" x14ac:dyDescent="0.35">
      <c r="A30" t="s">
        <v>43</v>
      </c>
    </row>
    <row r="31" spans="1:4" x14ac:dyDescent="0.35">
      <c r="A31" t="s">
        <v>37</v>
      </c>
      <c r="B31">
        <f>24.49/10</f>
        <v>2.4489999999999998</v>
      </c>
      <c r="C31">
        <f>37.7/10</f>
        <v>3.7700000000000005</v>
      </c>
    </row>
    <row r="32" spans="1:4" x14ac:dyDescent="0.35">
      <c r="A32" s="7" t="s">
        <v>38</v>
      </c>
      <c r="B32" s="8">
        <f>AVERAGE(B27,B22,B17)</f>
        <v>75.256666666666661</v>
      </c>
      <c r="C32" s="7">
        <f>AVERAGE(C27,C22,C17)</f>
        <v>0</v>
      </c>
      <c r="D32" t="s">
        <v>44</v>
      </c>
    </row>
    <row r="33" spans="1:4" x14ac:dyDescent="0.35">
      <c r="A33" s="7" t="s">
        <v>40</v>
      </c>
      <c r="B33" s="7">
        <f t="shared" ref="B33:C34" si="0">AVERAGE(B28,B23,B18)</f>
        <v>48.73</v>
      </c>
      <c r="C33" s="8">
        <f t="shared" si="0"/>
        <v>14.227316784869977</v>
      </c>
      <c r="D33" t="s">
        <v>44</v>
      </c>
    </row>
    <row r="34" spans="1:4" x14ac:dyDescent="0.35">
      <c r="A34" s="7" t="s">
        <v>42</v>
      </c>
      <c r="B34" s="7">
        <f t="shared" si="0"/>
        <v>58.48</v>
      </c>
      <c r="C34" s="7">
        <f t="shared" si="0"/>
        <v>58.48</v>
      </c>
      <c r="D34" t="s">
        <v>44</v>
      </c>
    </row>
    <row r="36" spans="1:4" x14ac:dyDescent="0.35">
      <c r="A36" s="7" t="s">
        <v>45</v>
      </c>
    </row>
    <row r="38" spans="1:4" x14ac:dyDescent="0.35">
      <c r="A38" s="4" t="s">
        <v>46</v>
      </c>
      <c r="B38" s="5"/>
      <c r="C38" s="5"/>
    </row>
    <row r="39" spans="1:4" x14ac:dyDescent="0.35">
      <c r="A39" s="9">
        <f>(SUM(B16:B19)*B7+SUM(C16:C19)*C7+SUM(B21:B24)*B11+SUM(C21:C24)*C11+SUM(B26:B29)*B10+SUM(C26:C29)*C10+SUM(B31:B34)*B3+SUM(C31:C34)*C3)/SUM(B3:C3,B7:C7,B10:C11)</f>
        <v>120.76792682712498</v>
      </c>
      <c r="B39" t="s">
        <v>47</v>
      </c>
    </row>
    <row r="40" spans="1:4" x14ac:dyDescent="0.35">
      <c r="A40" s="11">
        <f>A39*About!A27</f>
        <v>154.34141048506572</v>
      </c>
      <c r="B40" t="s">
        <v>56</v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6" sqref="B6"/>
    </sheetView>
  </sheetViews>
  <sheetFormatPr defaultRowHeight="14.5" x14ac:dyDescent="0.35"/>
  <cols>
    <col min="1" max="1" width="31.1796875" customWidth="1"/>
  </cols>
  <sheetData>
    <row r="1" spans="1:2" x14ac:dyDescent="0.35">
      <c r="B1" t="s">
        <v>15</v>
      </c>
    </row>
    <row r="2" spans="1:2" x14ac:dyDescent="0.35">
      <c r="A2" s="1" t="s">
        <v>9</v>
      </c>
      <c r="B2" s="3">
        <f>'Forest Mgmt Costs'!A40</f>
        <v>154.34141048506572</v>
      </c>
    </row>
    <row r="3" spans="1:2" x14ac:dyDescent="0.35">
      <c r="A3" s="1" t="s">
        <v>10</v>
      </c>
      <c r="B3" s="3">
        <f>'Forest Mgmt Costs'!A40</f>
        <v>154.34141048506572</v>
      </c>
    </row>
    <row r="4" spans="1:2" x14ac:dyDescent="0.35">
      <c r="A4" s="1" t="s">
        <v>11</v>
      </c>
      <c r="B4" s="6">
        <v>0</v>
      </c>
    </row>
    <row r="5" spans="1:2" x14ac:dyDescent="0.35">
      <c r="A5" s="1" t="s">
        <v>12</v>
      </c>
      <c r="B5" s="3">
        <f>'Forest Mgmt Costs'!A40</f>
        <v>154.34141048506572</v>
      </c>
    </row>
    <row r="6" spans="1:2" x14ac:dyDescent="0.35">
      <c r="A6" s="1" t="s">
        <v>13</v>
      </c>
      <c r="B6" s="3">
        <v>0</v>
      </c>
    </row>
    <row r="7" spans="1:2" x14ac:dyDescent="0.35">
      <c r="A7" s="1" t="s">
        <v>14</v>
      </c>
      <c r="B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Forest Mgmt Costs</vt:lpstr>
      <vt:lpstr>AOCoLUPpUA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2017-01-27T09:26:30Z</dcterms:created>
  <dcterms:modified xsi:type="dcterms:W3CDTF">2021-12-01T19:18:48Z</dcterms:modified>
</cp:coreProperties>
</file>