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23A7C9E4-9541-41C2-BC7B-0D7650CD359B}" xr6:coauthVersionLast="47" xr6:coauthVersionMax="47" xr10:uidLastSave="{00000000-0000-0000-0000-000000000000}"/>
  <bookViews>
    <workbookView xWindow="2160" yWindow="21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F2" i="20"/>
  <c r="T25" i="28"/>
  <c r="M7" i="24"/>
  <c r="Q4" i="28"/>
  <c r="AA9" i="28"/>
  <c r="V15" i="28"/>
  <c r="A3" i="25"/>
  <c r="CL3" i="25" s="1"/>
  <c r="D5" i="28"/>
  <c r="Q10" i="28"/>
  <c r="AF30" i="28"/>
  <c r="W14" i="28"/>
  <c r="G20" i="26"/>
  <c r="O20" i="26" s="1"/>
  <c r="P20" i="26" s="1"/>
  <c r="D11" i="28"/>
  <c r="X18" i="28"/>
  <c r="AB32" i="28"/>
  <c r="G22" i="26"/>
  <c r="O22" i="26" s="1"/>
  <c r="P22" i="26" s="1"/>
  <c r="Q6" i="28"/>
  <c r="AA11" i="28"/>
  <c r="K20" i="28"/>
  <c r="G32" i="26"/>
  <c r="O32" i="26" s="1"/>
  <c r="P32" i="26" s="1"/>
  <c r="D7" i="28"/>
  <c r="Q12" i="28"/>
  <c r="AF43" i="28"/>
  <c r="S27" i="28"/>
  <c r="B2" i="20"/>
  <c r="G34" i="26"/>
  <c r="J34" i="26" s="1"/>
  <c r="K34" i="26" s="1"/>
  <c r="AA7" i="28"/>
  <c r="D13" i="28"/>
  <c r="C24" i="28"/>
  <c r="C2" i="20"/>
  <c r="L14" i="24" a="1"/>
  <c r="L14" i="24" s="1"/>
  <c r="J18" i="19" s="1"/>
  <c r="G21" i="26"/>
  <c r="G33" i="26"/>
  <c r="G49" i="26"/>
  <c r="S4" i="28"/>
  <c r="I5" i="28"/>
  <c r="AB5" i="28"/>
  <c r="I7" i="28"/>
  <c r="AB7" i="28"/>
  <c r="S8" i="28"/>
  <c r="AB9" i="28"/>
  <c r="S10" i="28"/>
  <c r="I11" i="28"/>
  <c r="S12" i="28"/>
  <c r="I13" i="28"/>
  <c r="AD13" i="28"/>
  <c r="AD15" i="28"/>
  <c r="AF16" i="28"/>
  <c r="AB18" i="28"/>
  <c r="K22" i="28"/>
  <c r="H24" i="28"/>
  <c r="C26" i="28"/>
  <c r="S29" i="28"/>
  <c r="L31" i="28"/>
  <c r="AG32" i="28"/>
  <c r="H47" i="28"/>
  <c r="T4" i="28"/>
  <c r="K5" i="28"/>
  <c r="T6" i="28"/>
  <c r="K7" i="28"/>
  <c r="AG7" i="28"/>
  <c r="K9" i="28"/>
  <c r="AG9" i="28"/>
  <c r="T10" i="28"/>
  <c r="AG11" i="28"/>
  <c r="T12" i="28"/>
  <c r="K13" i="28"/>
  <c r="AB14" i="28"/>
  <c r="AF15" i="28"/>
  <c r="L17" i="28"/>
  <c r="AB20" i="28"/>
  <c r="X22" i="28"/>
  <c r="K24" i="28"/>
  <c r="C28" i="28"/>
  <c r="T29" i="28"/>
  <c r="S31" i="28"/>
  <c r="H36" i="28"/>
  <c r="H48" i="28"/>
  <c r="K9" i="24"/>
  <c r="L9" i="24" s="1"/>
  <c r="J25" i="19" s="1"/>
  <c r="CM3" i="25"/>
  <c r="B3" i="20"/>
  <c r="G7" i="26"/>
  <c r="J7" i="26" s="1"/>
  <c r="K7" i="26" s="1"/>
  <c r="G23" i="26"/>
  <c r="O23" i="26" s="1"/>
  <c r="P23" i="26" s="1"/>
  <c r="G35" i="26"/>
  <c r="O35" i="26" s="1"/>
  <c r="P35" i="26" s="1"/>
  <c r="C4" i="28"/>
  <c r="Y4" i="28"/>
  <c r="C6" i="28"/>
  <c r="Y6" i="28"/>
  <c r="L7" i="28"/>
  <c r="Y8" i="28"/>
  <c r="L9" i="28"/>
  <c r="C10" i="28"/>
  <c r="L11" i="28"/>
  <c r="C12" i="28"/>
  <c r="Y12" i="28"/>
  <c r="F14" i="28"/>
  <c r="D15" i="28"/>
  <c r="C16" i="28"/>
  <c r="L19" i="28"/>
  <c r="AF20" i="28"/>
  <c r="AB22" i="28"/>
  <c r="K26" i="28"/>
  <c r="H28" i="28"/>
  <c r="C30" i="28"/>
  <c r="Z33" i="28"/>
  <c r="H37" i="28"/>
  <c r="H49" i="28"/>
  <c r="C3" i="20"/>
  <c r="G24" i="26"/>
  <c r="G36" i="26"/>
  <c r="D4" i="28"/>
  <c r="Q5" i="28"/>
  <c r="D6" i="28"/>
  <c r="AA6" i="28"/>
  <c r="D8" i="28"/>
  <c r="AA8" i="28"/>
  <c r="Q9" i="28"/>
  <c r="AA10" i="28"/>
  <c r="Q11" i="28"/>
  <c r="D12" i="28"/>
  <c r="Q13" i="28"/>
  <c r="G14" i="28"/>
  <c r="G15" i="28"/>
  <c r="T17" i="28"/>
  <c r="S19" i="28"/>
  <c r="L21" i="28"/>
  <c r="AB24" i="28"/>
  <c r="X26" i="28"/>
  <c r="K28" i="28"/>
  <c r="C32" i="28"/>
  <c r="AA33" i="28"/>
  <c r="AF37" i="28"/>
  <c r="F3" i="20"/>
  <c r="G10" i="26"/>
  <c r="G25" i="26"/>
  <c r="O25" i="26" s="1"/>
  <c r="P25" i="26" s="1"/>
  <c r="G39" i="26"/>
  <c r="AB4" i="28"/>
  <c r="S5" i="28"/>
  <c r="I6" i="28"/>
  <c r="S7" i="28"/>
  <c r="I8" i="28"/>
  <c r="AB8" i="28"/>
  <c r="I10" i="28"/>
  <c r="AB10" i="28"/>
  <c r="S11" i="28"/>
  <c r="AB12" i="28"/>
  <c r="T13" i="28"/>
  <c r="M14" i="28"/>
  <c r="O16" i="28"/>
  <c r="C18" i="28"/>
  <c r="T19" i="28"/>
  <c r="L23" i="28"/>
  <c r="AF24" i="28"/>
  <c r="AB26" i="28"/>
  <c r="K30" i="28"/>
  <c r="H32" i="28"/>
  <c r="Q34" i="28"/>
  <c r="G11" i="26"/>
  <c r="J11" i="26" s="1"/>
  <c r="K11" i="26" s="1"/>
  <c r="G28" i="26"/>
  <c r="J28" i="26" s="1"/>
  <c r="K28" i="26" s="1"/>
  <c r="G40" i="26"/>
  <c r="O40" i="26" s="1"/>
  <c r="P40" i="26" s="1"/>
  <c r="AG4" i="28"/>
  <c r="T5" i="28"/>
  <c r="K6" i="28"/>
  <c r="T7" i="28"/>
  <c r="K8" i="28"/>
  <c r="AG8" i="28"/>
  <c r="K10" i="28"/>
  <c r="AG10" i="28"/>
  <c r="T11" i="28"/>
  <c r="AG12" i="28"/>
  <c r="U13" i="28"/>
  <c r="O14" i="28"/>
  <c r="P16" i="28"/>
  <c r="H18" i="28"/>
  <c r="C20" i="28"/>
  <c r="S23" i="28"/>
  <c r="L25" i="28"/>
  <c r="AF26" i="28"/>
  <c r="X30" i="28"/>
  <c r="K32" i="28"/>
  <c r="Y34" i="28"/>
  <c r="CE3" i="25"/>
  <c r="G19" i="26"/>
  <c r="J19" i="26" s="1"/>
  <c r="K19" i="26" s="1"/>
  <c r="G29" i="26"/>
  <c r="G41" i="26"/>
  <c r="L4" i="28"/>
  <c r="C5" i="28"/>
  <c r="Y5" i="28"/>
  <c r="C7" i="28"/>
  <c r="Y7" i="28"/>
  <c r="L8" i="28"/>
  <c r="Y9" i="28"/>
  <c r="L10" i="28"/>
  <c r="C11" i="28"/>
  <c r="L12" i="28"/>
  <c r="C13" i="28"/>
  <c r="AA13" i="28"/>
  <c r="T15" i="28"/>
  <c r="AA16" i="28"/>
  <c r="K18" i="28"/>
  <c r="C22" i="28"/>
  <c r="T23" i="28"/>
  <c r="S25" i="28"/>
  <c r="AF28" i="28"/>
  <c r="AB30" i="28"/>
  <c r="X32"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B34" i="28"/>
  <c r="H20" i="28"/>
  <c r="Y11" i="28"/>
  <c r="L6" i="28"/>
  <c r="AF41" i="28"/>
  <c r="T21" i="28"/>
  <c r="K12" i="28"/>
  <c r="AG6" i="28"/>
  <c r="H38" i="28"/>
  <c r="S21" i="28"/>
  <c r="I12" i="28"/>
  <c r="AB6" i="28"/>
  <c r="AF22" i="28"/>
  <c r="AA12" i="28"/>
  <c r="Q7" i="28"/>
  <c r="X24" i="28"/>
  <c r="L13" i="28"/>
  <c r="C8" i="28"/>
  <c r="Q33" i="28"/>
  <c r="AF18" i="28"/>
  <c r="K11" i="28"/>
  <c r="AG5" i="28"/>
  <c r="T27" i="28"/>
  <c r="AA14" i="28"/>
  <c r="I9" i="28"/>
  <c r="R35" i="28"/>
  <c r="AA5" i="28"/>
  <c r="L29" i="28"/>
  <c r="D9" i="28"/>
  <c r="L27" i="28"/>
  <c r="P14" i="28"/>
  <c r="C9" i="28"/>
  <c r="AB28" i="28"/>
  <c r="P15" i="28"/>
  <c r="T9" i="28"/>
  <c r="K4" i="28"/>
  <c r="X28" i="28"/>
  <c r="H15" i="28"/>
  <c r="S9" i="28"/>
  <c r="I4" i="28"/>
  <c r="H30" i="28"/>
  <c r="K16" i="28"/>
  <c r="D10" i="28"/>
  <c r="AA4" i="28"/>
  <c r="T31" i="28"/>
  <c r="S17" i="28"/>
  <c r="Y10" i="28"/>
  <c r="L5" i="28"/>
  <c r="H26" i="28"/>
  <c r="D14" i="28"/>
  <c r="T8" i="28"/>
  <c r="T1" i="28" s="1"/>
  <c r="AA35" i="28"/>
  <c r="X20" i="28"/>
  <c r="AB11" i="28"/>
  <c r="AB1" i="28" s="1"/>
  <c r="S6" i="28"/>
  <c r="H22" i="28"/>
  <c r="H1" i="28" s="1"/>
  <c r="AE16" i="28"/>
  <c r="AE1" i="28" s="1"/>
  <c r="AC13" i="28"/>
  <c r="AC1" i="28" s="1"/>
  <c r="L7" i="24"/>
  <c r="J42" i="19" s="1"/>
  <c r="O2" i="24"/>
  <c r="F1" i="28"/>
  <c r="Q8" i="28"/>
  <c r="Q1" i="28" s="1"/>
  <c r="J22" i="26"/>
  <c r="K22" i="26" s="1"/>
  <c r="AD1" i="28"/>
  <c r="L1" i="28"/>
  <c r="N1" i="28"/>
  <c r="G8" i="26" s="1"/>
  <c r="O8" i="26" s="1"/>
  <c r="P8" i="26" s="1"/>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<sst xmlns="http://schemas.openxmlformats.org/spreadsheetml/2006/main" count="35267" uniqueCount="4365">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</sst>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3766</v>
      </c>
      <c r="C1" s="347">
        <v>45517</v>
      </c>
      <c r="G1" s="348" t="s">
        <v>3761</v>
      </c>
      <c r="H1" s="348" t="s">
        <v>3762</v>
      </c>
    </row>
    <row r="2" spans="1:8" x14ac:dyDescent="0.75">
      <c r="B2" t="str">
        <f>_xlfn.XLOOKUP(B1,H:H,G:G,0,0,1)</f>
        <v>AL</v>
      </c>
      <c r="C2" t="str">
        <f>_xlfn.XLOOKUP(B2,G:G, H:H, 0,0,1)</f>
        <v>Alabama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Alabama.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Alabama.</v>
      </c>
      <c r="L9" s="290" t="str">
        <f>J9&amp;K9</f>
        <v>**Description:** This policy prevents new capacity of the selected type(s) from being built or deployed.  // **Guidance for setting values:**No new coal is planned in Alabama.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289"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Alabama</v>
      </c>
      <c r="B3" s="386">
        <f>ROUND(SUMIFS(B$4:B$54, $A$4:$A$54, $A$3),0)</f>
        <v>121652</v>
      </c>
      <c r="C3" s="387">
        <f t="shared" ref="C3" si="0">ROUND(SUMIFS(C$4:C$54, $A$4:$A$54, $A$3),0)</f>
        <v>122</v>
      </c>
      <c r="D3" s="386">
        <f>SUMIFS(D$4:D$54, $A$4:$A$54, $A$3)</f>
        <v>0</v>
      </c>
      <c r="E3" s="386">
        <f>SUMIFS(E$4:E$54, $A$4:$A$54, $A$3)</f>
        <v>0</v>
      </c>
      <c r="F3" s="388">
        <f>ROUND(SUMIFS(F$4:F$54,$A$4:$A$54,$A$3)*100,0)</f>
        <v>0</v>
      </c>
      <c r="G3" s="173">
        <f>SUMIFS(G$4:G$54, $A$4:$A$54, $A$3)</f>
        <v>44550279</v>
      </c>
      <c r="H3" s="173">
        <f>SUMIFS(H$4:H$54, $A$4:$A$54, $A$3)</f>
        <v>47230739</v>
      </c>
      <c r="I3" s="388">
        <f>ROUND(SUMIFS(I$4:I$54,$A$4:$A$54,$A$3)*100,0)</f>
        <v>6</v>
      </c>
      <c r="J3" s="388">
        <f>ROUND(SUMIFS(J$4:J$54, $A$4:$A$54, $A$3),0)</f>
        <v>5933</v>
      </c>
      <c r="K3" s="173">
        <f t="shared" ref="K3:AI3" si="1">ROUND(SUMIFS(K$4:K$54, $A$4:$A$54, $A$3),0)</f>
        <v>2159</v>
      </c>
      <c r="L3" s="388">
        <f t="shared" si="1"/>
        <v>2838</v>
      </c>
      <c r="M3" s="173">
        <f t="shared" si="1"/>
        <v>0</v>
      </c>
      <c r="N3" s="173">
        <f t="shared" si="1"/>
        <v>1550</v>
      </c>
      <c r="O3" s="173">
        <f t="shared" si="1"/>
        <v>0</v>
      </c>
      <c r="P3" s="173">
        <f t="shared" si="1"/>
        <v>0</v>
      </c>
      <c r="Q3" s="173">
        <f t="shared" si="1"/>
        <v>0</v>
      </c>
      <c r="R3" s="173">
        <f t="shared" si="1"/>
        <v>50</v>
      </c>
      <c r="S3" s="388">
        <f t="shared" si="1"/>
        <v>0</v>
      </c>
      <c r="T3" s="173">
        <f t="shared" si="1"/>
        <v>5284</v>
      </c>
      <c r="U3" s="173">
        <f t="shared" si="1"/>
        <v>9664</v>
      </c>
      <c r="V3" s="173">
        <f t="shared" si="1"/>
        <v>5525</v>
      </c>
      <c r="W3" s="173">
        <f t="shared" si="1"/>
        <v>3292</v>
      </c>
      <c r="X3" s="173">
        <f t="shared" si="1"/>
        <v>0</v>
      </c>
      <c r="Y3" s="173">
        <f t="shared" si="1"/>
        <v>194</v>
      </c>
      <c r="Z3" s="173">
        <f t="shared" si="1"/>
        <v>0</v>
      </c>
      <c r="AA3" s="173">
        <f t="shared" si="1"/>
        <v>6</v>
      </c>
      <c r="AB3" s="173">
        <f t="shared" si="1"/>
        <v>0</v>
      </c>
      <c r="AC3" s="173">
        <f t="shared" si="1"/>
        <v>43</v>
      </c>
      <c r="AD3" s="173">
        <f t="shared" si="1"/>
        <v>4334</v>
      </c>
      <c r="AE3" s="173">
        <f t="shared" si="1"/>
        <v>0</v>
      </c>
      <c r="AF3" s="173">
        <f t="shared" si="1"/>
        <v>0</v>
      </c>
      <c r="AG3" s="173">
        <f t="shared" si="1"/>
        <v>0</v>
      </c>
      <c r="AH3" s="173">
        <f t="shared" si="1"/>
        <v>0</v>
      </c>
      <c r="AI3" s="388">
        <f t="shared" si="1"/>
        <v>0</v>
      </c>
      <c r="AJ3" s="173">
        <f>ROUND(SUMIFS(AJ$4:AJ$54,$A$4:$A$54,$A$3)*100,0)</f>
        <v>40</v>
      </c>
      <c r="AK3" s="173">
        <f t="shared" ref="AK3:AL3" si="2">ROUND(SUMIFS(AK$4:AK$54,$A$4:$A$54,$A$3)*100,0)</f>
        <v>40</v>
      </c>
      <c r="AL3" s="173">
        <f t="shared" si="2"/>
        <v>40</v>
      </c>
      <c r="AM3" s="173">
        <f>SUMIFS(AM$4:AM$54, $A$4:$A$54, $A$3)</f>
        <v>0</v>
      </c>
      <c r="AN3" s="173">
        <f t="shared" ref="AN3:AQ3" si="3">SUMIFS(AN$4:AN$54, $A$4:$A$54, $A$3)</f>
        <v>0</v>
      </c>
      <c r="AO3" s="388">
        <f t="shared" si="3"/>
        <v>0</v>
      </c>
      <c r="AP3" s="388">
        <f t="shared" si="3"/>
        <v>480</v>
      </c>
      <c r="AQ3" s="388">
        <f t="shared" si="3"/>
        <v>5143033</v>
      </c>
      <c r="AR3" s="388">
        <f>ROUND(SUMIFS(AR$4:AR$54,$A$4:$A$54,$A$3),2)</f>
        <v>9.33</v>
      </c>
      <c r="AS3" s="173">
        <f>SUMIFS(AS$4:AS$54, $A$4:$A$54, $A$3)</f>
        <v>27155635000000</v>
      </c>
      <c r="AT3" s="173">
        <f t="shared" ref="AT3:BH3" si="4">SUMIFS(AT$4:AT$54, $A$4:$A$54, $A$3)</f>
        <v>5059944575163</v>
      </c>
      <c r="AU3" s="173">
        <f t="shared" si="4"/>
        <v>0</v>
      </c>
      <c r="AV3" s="173">
        <f t="shared" si="4"/>
        <v>0</v>
      </c>
      <c r="AW3" s="173">
        <f t="shared" si="4"/>
        <v>76619246504258.594</v>
      </c>
      <c r="AX3" s="173">
        <f t="shared" si="4"/>
        <v>0</v>
      </c>
      <c r="AY3" s="173">
        <f t="shared" si="4"/>
        <v>0</v>
      </c>
      <c r="AZ3" s="173">
        <f t="shared" si="4"/>
        <v>0</v>
      </c>
      <c r="BA3" s="173">
        <f t="shared" si="4"/>
        <v>28777061532959.602</v>
      </c>
      <c r="BB3" s="173">
        <f t="shared" si="4"/>
        <v>290930930237375</v>
      </c>
      <c r="BC3" s="173">
        <f t="shared" si="4"/>
        <v>5488073861132.6104</v>
      </c>
      <c r="BD3" s="173">
        <f t="shared" si="4"/>
        <v>29520178386628.102</v>
      </c>
      <c r="BE3" s="173">
        <f t="shared" si="4"/>
        <v>88177522699640</v>
      </c>
      <c r="BF3" s="173">
        <f t="shared" si="4"/>
        <v>139449382056794</v>
      </c>
      <c r="BG3" s="173">
        <f t="shared" si="4"/>
        <v>94233094924585.594</v>
      </c>
      <c r="BH3" s="173">
        <f t="shared" si="4"/>
        <v>65296837093409.203</v>
      </c>
      <c r="BI3" s="173">
        <f>ROUND(SUMIFS(BI$4:BI$54,$A$4:$A$54,$A$3),2)</f>
        <v>94.37</v>
      </c>
      <c r="BJ3" s="173">
        <f t="shared" ref="BJ3:BP3" si="5">ROUND(SUMIFS(BJ$4:BJ$54,$A$4:$A$54,$A$3),2)</f>
        <v>1.74</v>
      </c>
      <c r="BK3" s="173">
        <f t="shared" si="5"/>
        <v>0</v>
      </c>
      <c r="BL3" s="173">
        <f t="shared" si="5"/>
        <v>0</v>
      </c>
      <c r="BM3" s="173">
        <f t="shared" si="5"/>
        <v>86.89</v>
      </c>
      <c r="BN3" s="173">
        <f t="shared" si="5"/>
        <v>0</v>
      </c>
      <c r="BO3" s="173">
        <f t="shared" si="5"/>
        <v>0</v>
      </c>
      <c r="BP3" s="388">
        <f t="shared" si="5"/>
        <v>0</v>
      </c>
      <c r="BQ3" s="388">
        <f t="shared" ref="BQ3:BR3" si="6">ROUND(SUMIFS(BQ$4:BQ$54,$A$4:$A$54,$A$3)*100,0)</f>
        <v>9</v>
      </c>
      <c r="BR3" s="388">
        <f t="shared" si="6"/>
        <v>11</v>
      </c>
      <c r="BS3" s="388">
        <f>ROUND(SUMIFS(BS$4:BS$54,$A$4:$A$54,$A$3)*100,0)</f>
        <v>60</v>
      </c>
      <c r="BT3" s="388">
        <f>ROUND(SUMIFS(BT$4:BT$54,$A$4:$A$54,$A$3)*100,0)</f>
        <v>58</v>
      </c>
      <c r="BU3" s="388">
        <f t="shared" ref="BU3:CH3" si="7">ROUND(SUMIFS(BU$4:BU$54,$A$4:$A$54,$A$3)*100,0)</f>
        <v>67</v>
      </c>
      <c r="BV3" s="388">
        <f t="shared" si="7"/>
        <v>77</v>
      </c>
      <c r="BW3" s="388">
        <f t="shared" si="7"/>
        <v>31</v>
      </c>
      <c r="BX3" s="388">
        <f t="shared" si="7"/>
        <v>41</v>
      </c>
      <c r="BY3" s="388">
        <f t="shared" si="7"/>
        <v>69</v>
      </c>
      <c r="BZ3" s="388">
        <f>ROUND(SUMIFS(BZ$4:BZ$54,$A$4:$A$54,$A$3)*100,0)</f>
        <v>68</v>
      </c>
      <c r="CA3" s="388">
        <f>ROUND(SUMIFS(CA$4:CA$54,$A$4:$A$54,$A$3)*100,0)</f>
        <v>100</v>
      </c>
      <c r="CB3" s="388">
        <f>ROUND(SUMIFS(CB$4:CB$54,$A$4:$A$54,$A$3)*100,0)</f>
        <v>100</v>
      </c>
      <c r="CC3" s="388">
        <f t="shared" si="7"/>
        <v>31</v>
      </c>
      <c r="CD3" s="388">
        <f t="shared" si="7"/>
        <v>41</v>
      </c>
      <c r="CE3" s="388">
        <f t="shared" si="7"/>
        <v>69</v>
      </c>
      <c r="CF3" s="388">
        <f t="shared" si="7"/>
        <v>68</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AL</v>
      </c>
      <c r="C1" s="413">
        <f>SUM(C4:C87)</f>
        <v>109.03445777092242</v>
      </c>
      <c r="D1" s="413">
        <f t="shared" ref="D1:AG1" si="0">SUM(D4:D87)</f>
        <v>112.61516604051377</v>
      </c>
      <c r="E1" s="413">
        <f t="shared" si="0"/>
        <v>119.196633917828</v>
      </c>
      <c r="F1" s="413">
        <f t="shared" si="0"/>
        <v>124.43101208833301</v>
      </c>
      <c r="G1" s="413">
        <f t="shared" si="0"/>
        <v>123.29548411052158</v>
      </c>
      <c r="H1" s="413">
        <f t="shared" si="0"/>
        <v>132.01032615269764</v>
      </c>
      <c r="I1" s="413">
        <f t="shared" si="0"/>
        <v>137.95174174796929</v>
      </c>
      <c r="J1" s="413">
        <f t="shared" si="0"/>
        <v>135.46248209490054</v>
      </c>
      <c r="K1" s="413">
        <f t="shared" si="0"/>
        <v>138.36187875508784</v>
      </c>
      <c r="L1" s="413">
        <f t="shared" si="0"/>
        <v>140.62398160518373</v>
      </c>
      <c r="M1" s="413">
        <f t="shared" si="0"/>
        <v>147.27663173446879</v>
      </c>
      <c r="N1" s="413">
        <f t="shared" si="0"/>
        <v>139.59612044543496</v>
      </c>
      <c r="O1" s="413">
        <f t="shared" si="0"/>
        <v>145.61947771451048</v>
      </c>
      <c r="P1" s="413">
        <f t="shared" si="0"/>
        <v>146.94368771476528</v>
      </c>
      <c r="Q1" s="413">
        <f t="shared" si="0"/>
        <v>147.88342277832402</v>
      </c>
      <c r="R1" s="413">
        <f t="shared" si="0"/>
        <v>149.4759297945979</v>
      </c>
      <c r="S1" s="413">
        <f t="shared" si="0"/>
        <v>152.12673807256741</v>
      </c>
      <c r="T1" s="413">
        <f t="shared" si="0"/>
        <v>153.8237858630057</v>
      </c>
      <c r="U1" s="413">
        <f t="shared" si="0"/>
        <v>146.10349224859951</v>
      </c>
      <c r="V1" s="413">
        <f t="shared" si="0"/>
        <v>125.34272905616321</v>
      </c>
      <c r="W1" s="413">
        <f t="shared" si="0"/>
        <v>137.11222051291509</v>
      </c>
      <c r="X1" s="413">
        <f t="shared" si="0"/>
        <v>134.33506333853842</v>
      </c>
      <c r="Y1" s="413">
        <f t="shared" si="0"/>
        <v>126.5715083490592</v>
      </c>
      <c r="Z1" s="413">
        <f t="shared" si="0"/>
        <v>125.19199249750392</v>
      </c>
      <c r="AA1" s="413">
        <f t="shared" si="0"/>
        <v>128.03262350617379</v>
      </c>
      <c r="AB1" s="413">
        <f t="shared" si="0"/>
        <v>124.40897562501019</v>
      </c>
      <c r="AC1" s="413">
        <f t="shared" si="0"/>
        <v>118.75576859302832</v>
      </c>
      <c r="AD1" s="413">
        <f t="shared" si="0"/>
        <v>112.5588954202784</v>
      </c>
      <c r="AE1" s="413">
        <f t="shared" si="0"/>
        <v>117.02222276014841</v>
      </c>
      <c r="AF1" s="413">
        <f t="shared" si="0"/>
        <v>111.08495030569121</v>
      </c>
      <c r="AG1" s="413">
        <f t="shared" si="0"/>
        <v>104.18968886229882</v>
      </c>
      <c r="AH1" s="413">
        <f>SUM(AH4:AH87)</f>
        <v>115.7426599346296</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417" t="s">
        <v>2220</v>
      </c>
      <c r="B5" s="390" t="s">
        <v>4122</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417" t="s">
        <v>2220</v>
      </c>
      <c r="B6" s="390" t="s">
        <v>4126</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417" t="s">
        <v>2220</v>
      </c>
      <c r="B7" s="390" t="s">
        <v>4128</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417" t="s">
        <v>2220</v>
      </c>
      <c r="B8" s="390" t="s">
        <v>4130</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417" t="s">
        <v>2220</v>
      </c>
      <c r="B9" s="390" t="s">
        <v>4140</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417" t="s">
        <v>2220</v>
      </c>
      <c r="B10" s="390" t="s">
        <v>4149</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417" t="s">
        <v>2220</v>
      </c>
      <c r="B11" s="390" t="s">
        <v>4144</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417" t="s">
        <v>2220</v>
      </c>
      <c r="B12" s="390" t="s">
        <v>4155</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417" t="s">
        <v>2220</v>
      </c>
      <c r="B13" s="390" t="s">
        <v>4159</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417" t="s">
        <v>2220</v>
      </c>
      <c r="B14" s="390"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417" t="s">
        <v>2220</v>
      </c>
      <c r="B17" s="390" t="s">
        <v>4157</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417" t="s">
        <v>2220</v>
      </c>
      <c r="B22" s="390" t="s">
        <v>4153</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417" t="s">
        <v>2220</v>
      </c>
      <c r="B23" s="390" t="s">
        <v>4165</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417" t="s">
        <v>2220</v>
      </c>
      <c r="B26" s="390" t="s">
        <v>4185</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417" t="s">
        <v>2220</v>
      </c>
      <c r="B27" s="390"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417" t="s">
        <v>2220</v>
      </c>
      <c r="B29" s="390" t="s">
        <v>4146</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417" t="s">
        <v>2220</v>
      </c>
      <c r="B30" s="390" t="s">
        <v>4190</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417" t="s">
        <v>2220</v>
      </c>
      <c r="B33" s="390" t="s">
        <v>4167</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18">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0.119950617962</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18">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18">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2024-08-13T17:29:24Z</dcterms:modified>
</cp:coreProperties>
</file>