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AL\elec\EIaE\"/>
    </mc:Choice>
  </mc:AlternateContent>
  <xr:revisionPtr revIDLastSave="0" documentId="8_{A81BC276-7BCF-49E2-BE76-437DE385FDED}"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<sst xmlns="http://schemas.openxmlformats.org/spreadsheetml/2006/main" count="18126" uniqueCount="751">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</sst>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2</v>
      </c>
      <c r="C1" s="77">
        <v>44909</v>
      </c>
      <c r="K1" s="44" t="s">
        <v>2</v>
      </c>
      <c r="L1" s="44" t="s">
        <v>3</v>
      </c>
    </row>
    <row r="2" spans="1:15">
      <c r="A2" s="70" t="s">
        <v>4</v>
      </c>
      <c r="B2" s="1" t="str">
        <f>LOOKUP(B1,K1:L50,L1:L50)</f>
        <v>AL</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AL</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2856.8809999999999</v>
      </c>
      <c r="R12" s="1">
        <f t="shared" si="3"/>
        <v>0.18802474172014166</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6058.2710999999999</v>
      </c>
      <c r="R13" s="1">
        <f t="shared" si="3"/>
        <v>0.39872324358210881</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4929.8788349999995</v>
      </c>
      <c r="R27" s="1">
        <f t="shared" si="3"/>
        <v>0.32445845474924151</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1349.1449689999999</v>
      </c>
      <c r="R45" s="1">
        <f t="shared" si="5"/>
        <v>8.8793559948508016E-2</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15194.175904</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f t="shared" si="10"/>
        <v>1162.2706949999999</v>
      </c>
      <c r="M213" s="1" t="str">
        <f t="shared" si="11"/>
        <v>MS</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f t="shared" si="10"/>
        <v>1837.7293050000001</v>
      </c>
      <c r="M214" s="1" t="str">
        <f t="shared" si="11"/>
        <v>MS</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f t="shared" si="10"/>
        <v>1929.878835</v>
      </c>
      <c r="M216" s="1" t="str">
        <f t="shared" si="11"/>
        <v>MS</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f t="shared" si="10"/>
        <v>1349.1449689999999</v>
      </c>
      <c r="M219" s="1" t="str">
        <f t="shared" si="11"/>
        <v>TN</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f t="shared" si="10"/>
        <v>992.15309999999999</v>
      </c>
      <c r="M220" s="1" t="str">
        <f t="shared" si="11"/>
        <v>GA</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f t="shared" si="10"/>
        <v>2856.8809999999999</v>
      </c>
      <c r="M221" s="1" t="str">
        <f t="shared" si="11"/>
        <v>FL</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f t="shared" si="10"/>
        <v>5066.1180000000004</v>
      </c>
      <c r="M222" s="1" t="str">
        <f t="shared" si="11"/>
        <v>GA</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15194.175904</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0.18802474172014166</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0.39872324358210881</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0.32445845474924151</v>
      </c>
      <c r="D28" s="1">
        <f t="shared" si="0"/>
        <v>0.32445845474924151</v>
      </c>
      <c r="E28" s="1">
        <f t="shared" si="1"/>
        <v>1</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8.8793559948508016E-2</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0.32445845474924151</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0.11834069354492043</v>
      </c>
      <c r="C60" s="1">
        <f>SUMIFS('ReEDs Generation Data'!H$729:H$1448,'ReEDs Generation Data'!$E$729:$E$1448,Calculations!$A60)</f>
        <v>8.0741237467020943E-2</v>
      </c>
      <c r="D60" s="1">
        <f>SUMIFS('ReEDs Generation Data'!I$729:I$1448,'ReEDs Generation Data'!$E$729:$E$1448,Calculations!$A60)</f>
        <v>0.10971478802654813</v>
      </c>
      <c r="E60" s="1">
        <f>SUMIFS('ReEDs Generation Data'!J$729:J$1448,'ReEDs Generation Data'!$E$729:$E$1448,Calculations!$A60)</f>
        <v>0.14233166452557494</v>
      </c>
      <c r="F60" s="1">
        <f>SUMIFS('ReEDs Generation Data'!K$729:K$1448,'ReEDs Generation Data'!$E$729:$E$1448,Calculations!$A60)</f>
        <v>0.19099672691084202</v>
      </c>
      <c r="G60" s="1">
        <f>SUMIFS('ReEDs Generation Data'!L$729:L$1448,'ReEDs Generation Data'!$E$729:$E$1448,Calculations!$A60)</f>
        <v>0.24916067484200916</v>
      </c>
      <c r="H60" s="1">
        <f>SUMIFS('ReEDs Generation Data'!M$729:M$1448,'ReEDs Generation Data'!$E$729:$E$1448,Calculations!$A60)</f>
        <v>0.26058306771802203</v>
      </c>
      <c r="I60" s="1">
        <f>SUMIFS('ReEDs Generation Data'!N$729:N$1448,'ReEDs Generation Data'!$E$729:$E$1448,Calculations!$A60)</f>
        <v>0.27242403888658617</v>
      </c>
      <c r="J60" s="1">
        <f>SUMIFS('ReEDs Generation Data'!O$729:O$1448,'ReEDs Generation Data'!$E$729:$E$1448,Calculations!$A60)</f>
        <v>0.27428555793379472</v>
      </c>
      <c r="K60" s="1">
        <f>SUMIFS('ReEDs Generation Data'!P$729:P$1448,'ReEDs Generation Data'!$E$729:$E$1448,Calculations!$A60)</f>
        <v>0.27621669698719653</v>
      </c>
      <c r="L60" s="1">
        <f>SUMIFS('ReEDs Generation Data'!Q$729:Q$1448,'ReEDs Generation Data'!$E$729:$E$1448,Calculations!$A60)</f>
        <v>0.27810547167645622</v>
      </c>
      <c r="M60" s="1">
        <f>SUMIFS('ReEDs Generation Data'!R$729:R$1448,'ReEDs Generation Data'!$E$729:$E$1448,Calculations!$A60)</f>
        <v>0.27996663425511531</v>
      </c>
    </row>
    <row r="61" spans="1:33" ht="15.75" customHeight="1">
      <c r="A61" s="4" t="s">
        <v>488</v>
      </c>
      <c r="B61" s="1">
        <f>SUMIFS('ReEDs Generation Data'!G$729:G$1448,'ReEDs Generation Data'!$E$729:$E$1448,Calculations!$A61)</f>
        <v>0.65909820638752559</v>
      </c>
      <c r="C61" s="1">
        <f>SUMIFS('ReEDs Generation Data'!H$729:H$1448,'ReEDs Generation Data'!$E$729:$E$1448,Calculations!$A61)</f>
        <v>0.68510264975349577</v>
      </c>
      <c r="D61" s="1">
        <f>SUMIFS('ReEDs Generation Data'!I$729:I$1448,'ReEDs Generation Data'!$E$729:$E$1448,Calculations!$A61)</f>
        <v>0.64223335132102821</v>
      </c>
      <c r="E61" s="1">
        <f>SUMIFS('ReEDs Generation Data'!J$729:J$1448,'ReEDs Generation Data'!$E$729:$E$1448,Calculations!$A61)</f>
        <v>0.59397338367574626</v>
      </c>
      <c r="F61" s="1">
        <f>SUMIFS('ReEDs Generation Data'!K$729:K$1448,'ReEDs Generation Data'!$E$729:$E$1448,Calculations!$A61)</f>
        <v>0.5217490953398688</v>
      </c>
      <c r="G61" s="1">
        <f>SUMIFS('ReEDs Generation Data'!L$729:L$1448,'ReEDs Generation Data'!$E$729:$E$1448,Calculations!$A61)</f>
        <v>0.43542741937289503</v>
      </c>
      <c r="H61" s="1">
        <f>SUMIFS('ReEDs Generation Data'!M$729:M$1448,'ReEDs Generation Data'!$E$729:$E$1448,Calculations!$A61)</f>
        <v>0.41800295536050303</v>
      </c>
      <c r="I61" s="1">
        <f>SUMIFS('ReEDs Generation Data'!N$729:N$1448,'ReEDs Generation Data'!$E$729:$E$1448,Calculations!$A61)</f>
        <v>0.39993996468613274</v>
      </c>
      <c r="J61" s="1">
        <f>SUMIFS('ReEDs Generation Data'!O$729:O$1448,'ReEDs Generation Data'!$E$729:$E$1448,Calculations!$A61)</f>
        <v>0.39125828186281836</v>
      </c>
      <c r="K61" s="1">
        <f>SUMIFS('ReEDs Generation Data'!P$729:P$1448,'ReEDs Generation Data'!$E$729:$E$1448,Calculations!$A61)</f>
        <v>0.38225190786170815</v>
      </c>
      <c r="L61" s="1">
        <f>SUMIFS('ReEDs Generation Data'!Q$729:Q$1448,'ReEDs Generation Data'!$E$729:$E$1448,Calculations!$A61)</f>
        <v>0.38145989220298848</v>
      </c>
      <c r="M61" s="1">
        <f>SUMIFS('ReEDs Generation Data'!R$729:R$1448,'ReEDs Generation Data'!$E$729:$E$1448,Calculations!$A61)</f>
        <v>0.38067945506874296</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0.21418996663319301</v>
      </c>
      <c r="C62" s="1">
        <f>SUMIFS('ReEDs Generation Data'!H$729:H$1448,'ReEDs Generation Data'!$E$729:$E$1448,Calculations!$A62)</f>
        <v>0.2253141794748261</v>
      </c>
      <c r="D62" s="1">
        <f>SUMIFS('ReEDs Generation Data'!I$729:I$1448,'ReEDs Generation Data'!$E$729:$E$1448,Calculations!$A62)</f>
        <v>0.23864243572863142</v>
      </c>
      <c r="E62" s="1">
        <f>SUMIFS('ReEDs Generation Data'!J$729:J$1448,'ReEDs Generation Data'!$E$729:$E$1448,Calculations!$A62)</f>
        <v>0.25364667510497535</v>
      </c>
      <c r="F62" s="1">
        <f>SUMIFS('ReEDs Generation Data'!K$729:K$1448,'ReEDs Generation Data'!$E$729:$E$1448,Calculations!$A62)</f>
        <v>0.27620010631980729</v>
      </c>
      <c r="G62" s="1">
        <f>SUMIFS('ReEDs Generation Data'!L$729:L$1448,'ReEDs Generation Data'!$E$729:$E$1448,Calculations!$A62)</f>
        <v>0.30315571953701703</v>
      </c>
      <c r="H62" s="1">
        <f>SUMIFS('ReEDs Generation Data'!M$729:M$1448,'ReEDs Generation Data'!$E$729:$E$1448,Calculations!$A62)</f>
        <v>0.3086104079998625</v>
      </c>
      <c r="I62" s="1">
        <f>SUMIFS('ReEDs Generation Data'!N$729:N$1448,'ReEDs Generation Data'!$E$729:$E$1448,Calculations!$A62)</f>
        <v>0.31426498576856199</v>
      </c>
      <c r="J62" s="1">
        <f>SUMIFS('ReEDs Generation Data'!O$729:O$1448,'ReEDs Generation Data'!$E$729:$E$1448,Calculations!$A62)</f>
        <v>0.32003379742390864</v>
      </c>
      <c r="K62" s="1">
        <f>SUMIFS('ReEDs Generation Data'!P$729:P$1448,'ReEDs Generation Data'!$E$729:$E$1448,Calculations!$A62)</f>
        <v>0.32601836013685276</v>
      </c>
      <c r="L62" s="1">
        <f>SUMIFS('ReEDs Generation Data'!Q$729:Q$1448,'ReEDs Generation Data'!$E$729:$E$1448,Calculations!$A62)</f>
        <v>0.32361777197370856</v>
      </c>
      <c r="M62" s="1">
        <f>SUMIFS('ReEDs Generation Data'!R$729:R$1448,'ReEDs Generation Data'!$E$729:$E$1448,Calculations!$A62)</f>
        <v>0.32125227815307317</v>
      </c>
    </row>
    <row r="63" spans="1:33" ht="15.75" customHeight="1">
      <c r="A63" s="4" t="s">
        <v>490</v>
      </c>
      <c r="B63" s="1">
        <f>SUMIFS('ReEDs Generation Data'!G$729:G$1448,'ReEDs Generation Data'!$E$729:$E$1448,Calculations!$A63)</f>
        <v>0</v>
      </c>
      <c r="C63" s="1">
        <f>SUMIFS('ReEDs Generation Data'!H$729:H$1448,'ReEDs Generation Data'!$E$729:$E$1448,Calculations!$A63)</f>
        <v>0</v>
      </c>
      <c r="D63" s="1">
        <f>SUMIFS('ReEDs Generation Data'!I$729:I$1448,'ReEDs Generation Data'!$E$729:$E$1448,Calculations!$A63)</f>
        <v>0</v>
      </c>
      <c r="E63" s="1">
        <f>SUMIFS('ReEDs Generation Data'!J$729:J$1448,'ReEDs Generation Data'!$E$729:$E$1448,Calculations!$A63)</f>
        <v>0</v>
      </c>
      <c r="F63" s="1">
        <f>SUMIFS('ReEDs Generation Data'!K$729:K$1448,'ReEDs Generation Data'!$E$729:$E$1448,Calculations!$A63)</f>
        <v>0</v>
      </c>
      <c r="G63" s="1">
        <f>SUMIFS('ReEDs Generation Data'!L$729:L$1448,'ReEDs Generation Data'!$E$729:$E$1448,Calculations!$A63)</f>
        <v>0</v>
      </c>
      <c r="H63" s="1">
        <f>SUMIFS('ReEDs Generation Data'!M$729:M$1448,'ReEDs Generation Data'!$E$729:$E$1448,Calculations!$A63)</f>
        <v>0</v>
      </c>
      <c r="I63" s="1">
        <f>SUMIFS('ReEDs Generation Data'!N$729:N$1448,'ReEDs Generation Data'!$E$729:$E$1448,Calculations!$A63)</f>
        <v>0</v>
      </c>
      <c r="J63" s="1">
        <f>SUMIFS('ReEDs Generation Data'!O$729:O$1448,'ReEDs Generation Data'!$E$729:$E$1448,Calculations!$A63)</f>
        <v>0</v>
      </c>
      <c r="K63" s="1">
        <f>SUMIFS('ReEDs Generation Data'!P$729:P$1448,'ReEDs Generation Data'!$E$729:$E$1448,Calculations!$A63)</f>
        <v>0</v>
      </c>
      <c r="L63" s="1">
        <f>SUMIFS('ReEDs Generation Data'!Q$729:Q$1448,'ReEDs Generation Data'!$E$729:$E$1448,Calculations!$A63)</f>
        <v>0</v>
      </c>
      <c r="M63" s="1">
        <f>SUMIFS('ReEDs Generation Data'!R$729:R$1448,'ReEDs Generation Data'!$E$729:$E$1448,Calculations!$A63)</f>
        <v>0</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7.2943742728691918E-3</v>
      </c>
      <c r="C65" s="1">
        <f>SUMIFS('ReEDs Generation Data'!H$729:H$1448,'ReEDs Generation Data'!$E$729:$E$1448,Calculations!$A65)</f>
        <v>7.7147768826159469E-3</v>
      </c>
      <c r="D65" s="1">
        <f>SUMIFS('ReEDs Generation Data'!I$729:I$1448,'ReEDs Generation Data'!$E$729:$E$1448,Calculations!$A65)</f>
        <v>8.2423462991023117E-3</v>
      </c>
      <c r="E65" s="1">
        <f>SUMIFS('ReEDs Generation Data'!J$729:J$1448,'ReEDs Generation Data'!$E$729:$E$1448,Calculations!$A65)</f>
        <v>8.8362557844740008E-3</v>
      </c>
      <c r="F65" s="1">
        <f>SUMIFS('ReEDs Generation Data'!K$729:K$1448,'ReEDs Generation Data'!$E$729:$E$1448,Calculations!$A65)</f>
        <v>9.734281592487435E-3</v>
      </c>
      <c r="G65" s="1">
        <f>SUMIFS('ReEDs Generation Data'!L$729:L$1448,'ReEDs Generation Data'!$E$729:$E$1448,Calculations!$A65)</f>
        <v>1.0807592172562858E-2</v>
      </c>
      <c r="H65" s="1">
        <f>SUMIFS('ReEDs Generation Data'!M$729:M$1448,'ReEDs Generation Data'!$E$729:$E$1448,Calculations!$A65)</f>
        <v>1.1328910256574096E-2</v>
      </c>
      <c r="I65" s="1">
        <f>SUMIFS('ReEDs Generation Data'!N$729:N$1448,'ReEDs Generation Data'!$E$729:$E$1448,Calculations!$A65)</f>
        <v>1.1869332256537987E-2</v>
      </c>
      <c r="J65" s="1">
        <f>SUMIFS('ReEDs Generation Data'!O$729:O$1448,'ReEDs Generation Data'!$E$729:$E$1448,Calculations!$A65)</f>
        <v>1.2893118786915202E-2</v>
      </c>
      <c r="K65" s="1">
        <f>SUMIFS('ReEDs Generation Data'!P$729:P$1448,'ReEDs Generation Data'!$E$729:$E$1448,Calculations!$A65)</f>
        <v>1.3955194490154954E-2</v>
      </c>
      <c r="L65" s="1">
        <f>SUMIFS('ReEDs Generation Data'!Q$729:Q$1448,'ReEDs Generation Data'!$E$729:$E$1448,Calculations!$A65)</f>
        <v>1.527049455194442E-2</v>
      </c>
      <c r="M65" s="1">
        <f>SUMIFS('ReEDs Generation Data'!R$729:R$1448,'ReEDs Generation Data'!$E$729:$E$1448,Calculations!$A65)</f>
        <v>1.6566566163148687E-2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9.3513284652659359E-4</v>
      </c>
      <c r="C70" s="1">
        <f>SUMIFS('ReEDs Generation Data'!H$729:H$1448,'ReEDs Generation Data'!$E$729:$E$1448,Calculations!$A70)</f>
        <v>9.781745745251686E-4</v>
      </c>
      <c r="D70" s="1">
        <f>SUMIFS('ReEDs Generation Data'!I$729:I$1448,'ReEDs Generation Data'!$E$729:$E$1448,Calculations!$A70)</f>
        <v>1.0092838908944957E-3</v>
      </c>
      <c r="E70" s="1">
        <f>SUMIFS('ReEDs Generation Data'!J$729:J$1448,'ReEDs Generation Data'!$E$729:$E$1448,Calculations!$A70)</f>
        <v>1.0443050985267043E-3</v>
      </c>
      <c r="F70" s="1">
        <f>SUMIFS('ReEDs Generation Data'!K$729:K$1448,'ReEDs Generation Data'!$E$729:$E$1448,Calculations!$A70)</f>
        <v>1.1371612859660731E-3</v>
      </c>
      <c r="G70" s="1">
        <f>SUMIFS('ReEDs Generation Data'!L$729:L$1448,'ReEDs Generation Data'!$E$729:$E$1448,Calculations!$A70)</f>
        <v>1.2481419810806286E-3</v>
      </c>
      <c r="H70" s="1">
        <f>SUMIFS('ReEDs Generation Data'!M$729:M$1448,'ReEDs Generation Data'!$E$729:$E$1448,Calculations!$A70)</f>
        <v>1.2705998310416692E-3</v>
      </c>
      <c r="I70" s="1">
        <f>SUMIFS('ReEDs Generation Data'!N$729:N$1448,'ReEDs Generation Data'!$E$729:$E$1448,Calculations!$A70)</f>
        <v>1.2938806581663483E-3</v>
      </c>
      <c r="J70" s="1">
        <f>SUMIFS('ReEDs Generation Data'!O$729:O$1448,'ReEDs Generation Data'!$E$729:$E$1448,Calculations!$A70)</f>
        <v>1.3176318049993414E-3</v>
      </c>
      <c r="K70" s="1">
        <f>SUMIFS('ReEDs Generation Data'!P$729:P$1448,'ReEDs Generation Data'!$E$729:$E$1448,Calculations!$A70)</f>
        <v>1.3422712344379252E-3</v>
      </c>
      <c r="L70" s="1">
        <f>SUMIFS('ReEDs Generation Data'!Q$729:Q$1448,'ReEDs Generation Data'!$E$729:$E$1448,Calculations!$A70)</f>
        <v>1.3323876179576505E-3</v>
      </c>
      <c r="M70" s="1">
        <f>SUMIFS('ReEDs Generation Data'!R$729:R$1448,'ReEDs Generation Data'!$E$729:$E$1448,Calculations!$A70)</f>
        <v>1.3226484906601981E-3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1.4162631496527519E-4</v>
      </c>
      <c r="C73" s="1">
        <f>SUMIFS('ReEDs Generation Data'!H$729:H$1448,'ReEDs Generation Data'!$E$729:$E$1448,Calculations!$A73)</f>
        <v>1.4898184751619038E-4</v>
      </c>
      <c r="D73" s="1">
        <f>SUMIFS('ReEDs Generation Data'!I$729:I$1448,'ReEDs Generation Data'!$E$729:$E$1448,Calculations!$A73)</f>
        <v>1.5779473379564884E-4</v>
      </c>
      <c r="E73" s="1">
        <f>SUMIFS('ReEDs Generation Data'!J$729:J$1448,'ReEDs Generation Data'!$E$729:$E$1448,Calculations!$A73)</f>
        <v>1.6771581070289531E-4</v>
      </c>
      <c r="F73" s="1">
        <f>SUMIFS('ReEDs Generation Data'!K$729:K$1448,'ReEDs Generation Data'!$E$729:$E$1448,Calculations!$A73)</f>
        <v>1.8262855102863407E-4</v>
      </c>
      <c r="G73" s="1">
        <f>SUMIFS('ReEDs Generation Data'!L$729:L$1448,'ReEDs Generation Data'!$E$729:$E$1448,Calculations!$A73)</f>
        <v>2.0045209443541036E-4</v>
      </c>
      <c r="H73" s="1">
        <f>SUMIFS('ReEDs Generation Data'!M$729:M$1448,'ReEDs Generation Data'!$E$729:$E$1448,Calculations!$A73)</f>
        <v>2.0405883399664943E-4</v>
      </c>
      <c r="I73" s="1">
        <f>SUMIFS('ReEDs Generation Data'!N$729:N$1448,'ReEDs Generation Data'!$E$729:$E$1448,Calculations!$A73)</f>
        <v>2.0779774401495543E-4</v>
      </c>
      <c r="J73" s="1">
        <f>SUMIFS('ReEDs Generation Data'!O$729:O$1448,'ReEDs Generation Data'!$E$729:$E$1448,Calculations!$A73)</f>
        <v>2.1161218756391323E-4</v>
      </c>
      <c r="K73" s="1">
        <f>SUMIFS('ReEDs Generation Data'!P$729:P$1448,'ReEDs Generation Data'!$E$729:$E$1448,Calculations!$A73)</f>
        <v>2.1556928964967228E-4</v>
      </c>
      <c r="L73" s="1">
        <f>SUMIFS('ReEDs Generation Data'!Q$729:Q$1448,'ReEDs Generation Data'!$E$729:$E$1448,Calculations!$A73)</f>
        <v>2.1398197694478909E-4</v>
      </c>
      <c r="M73" s="1">
        <f>SUMIFS('ReEDs Generation Data'!R$729:R$1448,'ReEDs Generation Data'!$E$729:$E$1448,Calculations!$A73)</f>
        <v>2.1241786925965442E-4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0.15240210871463811</v>
      </c>
      <c r="G1060" s="44">
        <f>G334/SUMIFS(G$3:G$722,$B$3:$B$722,$B1060)*SUMIFS(Calculations!$E$3:$E$53,Calculations!$A$3:$A$53,$B1060)</f>
        <v>0.11834069354492043</v>
      </c>
      <c r="H1060" s="44">
        <f>H334/SUMIFS(H$3:H$722,$B$3:$B$722,$B1060)*SUMIFS(Calculations!$E$3:$E$53,Calculations!$A$3:$A$53,$B1060)</f>
        <v>8.0741237467020943E-2</v>
      </c>
      <c r="I1060" s="44">
        <f>I334/SUMIFS(I$3:I$722,$B$3:$B$722,$B1060)*SUMIFS(Calculations!$E$3:$E$53,Calculations!$A$3:$A$53,$B1060)</f>
        <v>0.10971478802654813</v>
      </c>
      <c r="J1060" s="44">
        <f>J334/SUMIFS(J$3:J$722,$B$3:$B$722,$B1060)*SUMIFS(Calculations!$E$3:$E$53,Calculations!$A$3:$A$53,$B1060)</f>
        <v>0.14233166452557494</v>
      </c>
      <c r="K1060" s="44">
        <f>K334/SUMIFS(K$3:K$722,$B$3:$B$722,$B1060)*SUMIFS(Calculations!$E$3:$E$53,Calculations!$A$3:$A$53,$B1060)</f>
        <v>0.19099672691084202</v>
      </c>
      <c r="L1060" s="44">
        <f>L334/SUMIFS(L$3:L$722,$B$3:$B$722,$B1060)*SUMIFS(Calculations!$E$3:$E$53,Calculations!$A$3:$A$53,$B1060)</f>
        <v>0.24916067484200916</v>
      </c>
      <c r="M1060" s="44">
        <f>M334/SUMIFS(M$3:M$722,$B$3:$B$722,$B1060)*SUMIFS(Calculations!$E$3:$E$53,Calculations!$A$3:$A$53,$B1060)</f>
        <v>0.26058306771802203</v>
      </c>
      <c r="N1060" s="44">
        <f>N334/SUMIFS(N$3:N$722,$B$3:$B$722,$B1060)*SUMIFS(Calculations!$E$3:$E$53,Calculations!$A$3:$A$53,$B1060)</f>
        <v>0.27242403888658617</v>
      </c>
      <c r="O1060" s="44">
        <f>O334/SUMIFS(O$3:O$722,$B$3:$B$722,$B1060)*SUMIFS(Calculations!$E$3:$E$53,Calculations!$A$3:$A$53,$B1060)</f>
        <v>0.27428555793379472</v>
      </c>
      <c r="P1060" s="44">
        <f>P334/SUMIFS(P$3:P$722,$B$3:$B$722,$B1060)*SUMIFS(Calculations!$E$3:$E$53,Calculations!$A$3:$A$53,$B1060)</f>
        <v>0.27621669698719653</v>
      </c>
      <c r="Q1060" s="44">
        <f>Q334/SUMIFS(Q$3:Q$722,$B$3:$B$722,$B1060)*SUMIFS(Calculations!$E$3:$E$53,Calculations!$A$3:$A$53,$B1060)</f>
        <v>0.27810547167645622</v>
      </c>
      <c r="R1060" s="44">
        <f>R334/SUMIFS(R$3:R$722,$B$3:$B$722,$B1060)*SUMIFS(Calculations!$E$3:$E$53,Calculations!$A$3:$A$53,$B1060)</f>
        <v>0.27996663425511531</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0.63554073417541146</v>
      </c>
      <c r="G1066" s="44">
        <f>G340/SUMIFS(G$3:G$722,$B$3:$B$722,$B1066)*SUMIFS(Calculations!$E$3:$E$53,Calculations!$A$3:$A$53,$B1066)</f>
        <v>0.65909820638752559</v>
      </c>
      <c r="H1066" s="44">
        <f>H340/SUMIFS(H$3:H$722,$B$3:$B$722,$B1066)*SUMIFS(Calculations!$E$3:$E$53,Calculations!$A$3:$A$53,$B1066)</f>
        <v>0.68510264975349577</v>
      </c>
      <c r="I1066" s="44">
        <f>I340/SUMIFS(I$3:I$722,$B$3:$B$722,$B1066)*SUMIFS(Calculations!$E$3:$E$53,Calculations!$A$3:$A$53,$B1066)</f>
        <v>0.64223335132102821</v>
      </c>
      <c r="J1066" s="44">
        <f>J340/SUMIFS(J$3:J$722,$B$3:$B$722,$B1066)*SUMIFS(Calculations!$E$3:$E$53,Calculations!$A$3:$A$53,$B1066)</f>
        <v>0.59397338367574626</v>
      </c>
      <c r="K1066" s="44">
        <f>K340/SUMIFS(K$3:K$722,$B$3:$B$722,$B1066)*SUMIFS(Calculations!$E$3:$E$53,Calculations!$A$3:$A$53,$B1066)</f>
        <v>0.5217490953398688</v>
      </c>
      <c r="L1066" s="44">
        <f>L340/SUMIFS(L$3:L$722,$B$3:$B$722,$B1066)*SUMIFS(Calculations!$E$3:$E$53,Calculations!$A$3:$A$53,$B1066)</f>
        <v>0.43542741937289503</v>
      </c>
      <c r="M1066" s="44">
        <f>M340/SUMIFS(M$3:M$722,$B$3:$B$722,$B1066)*SUMIFS(Calculations!$E$3:$E$53,Calculations!$A$3:$A$53,$B1066)</f>
        <v>0.41800295536050303</v>
      </c>
      <c r="N1066" s="44">
        <f>N340/SUMIFS(N$3:N$722,$B$3:$B$722,$B1066)*SUMIFS(Calculations!$E$3:$E$53,Calculations!$A$3:$A$53,$B1066)</f>
        <v>0.39993996468613274</v>
      </c>
      <c r="O1066" s="44">
        <f>O340/SUMIFS(O$3:O$722,$B$3:$B$722,$B1066)*SUMIFS(Calculations!$E$3:$E$53,Calculations!$A$3:$A$53,$B1066)</f>
        <v>0.39125828186281836</v>
      </c>
      <c r="P1066" s="44">
        <f>P340/SUMIFS(P$3:P$722,$B$3:$B$722,$B1066)*SUMIFS(Calculations!$E$3:$E$53,Calculations!$A$3:$A$53,$B1066)</f>
        <v>0.38225190786170815</v>
      </c>
      <c r="Q1066" s="44">
        <f>Q340/SUMIFS(Q$3:Q$722,$B$3:$B$722,$B1066)*SUMIFS(Calculations!$E$3:$E$53,Calculations!$A$3:$A$53,$B1066)</f>
        <v>0.38145989220298848</v>
      </c>
      <c r="R1066" s="44">
        <f>R340/SUMIFS(R$3:R$722,$B$3:$B$722,$B1066)*SUMIFS(Calculations!$E$3:$E$53,Calculations!$A$3:$A$53,$B1066)</f>
        <v>0.38067945506874296</v>
      </c>
    </row>
    <row r="1067" spans="2:18" ht="15.75" customHeight="1">
      <c r="B1067" s="44" t="s">
        <v>80</v>
      </c>
      <c r="C1067" s="44" t="s">
        <v>522</v>
      </c>
      <c r="D1067" s="44" t="s">
        <v>533</v>
      </c>
      <c r="E1067" s="44" t="str">
        <f t="shared" si="305"/>
        <v>natural gas peaker</v>
      </c>
      <c r="F1067" s="44">
        <f>F341/SUMIFS(F$3:F$722,$B$3:$B$722,$B1067)*SUMIFS(Calculations!$E$3:$E$53,Calculations!$A$3:$A$53,$B1067)</f>
        <v>8.9614126739459544E-4</v>
      </c>
      <c r="G1067" s="44">
        <f>G341/SUMIFS(G$3:G$722,$B$3:$B$722,$B1067)*SUMIFS(Calculations!$E$3:$E$53,Calculations!$A$3:$A$53,$B1067)</f>
        <v>9.3513284652659359E-4</v>
      </c>
      <c r="H1067" s="44">
        <f>H341/SUMIFS(H$3:H$722,$B$3:$B$722,$B1067)*SUMIFS(Calculations!$E$3:$E$53,Calculations!$A$3:$A$53,$B1067)</f>
        <v>9.781745745251686E-4</v>
      </c>
      <c r="I1067" s="44">
        <f>I341/SUMIFS(I$3:I$722,$B$3:$B$722,$B1067)*SUMIFS(Calculations!$E$3:$E$53,Calculations!$A$3:$A$53,$B1067)</f>
        <v>1.0092838908944957E-3</v>
      </c>
      <c r="J1067" s="44">
        <f>J341/SUMIFS(J$3:J$722,$B$3:$B$722,$B1067)*SUMIFS(Calculations!$E$3:$E$53,Calculations!$A$3:$A$53,$B1067)</f>
        <v>1.0443050985267043E-3</v>
      </c>
      <c r="K1067" s="44">
        <f>K341/SUMIFS(K$3:K$722,$B$3:$B$722,$B1067)*SUMIFS(Calculations!$E$3:$E$53,Calculations!$A$3:$A$53,$B1067)</f>
        <v>1.1371612859660731E-3</v>
      </c>
      <c r="L1067" s="44">
        <f>L341/SUMIFS(L$3:L$722,$B$3:$B$722,$B1067)*SUMIFS(Calculations!$E$3:$E$53,Calculations!$A$3:$A$53,$B1067)</f>
        <v>1.2481419810806286E-3</v>
      </c>
      <c r="M1067" s="44">
        <f>M341/SUMIFS(M$3:M$722,$B$3:$B$722,$B1067)*SUMIFS(Calculations!$E$3:$E$53,Calculations!$A$3:$A$53,$B1067)</f>
        <v>1.2705998310416692E-3</v>
      </c>
      <c r="N1067" s="44">
        <f>N341/SUMIFS(N$3:N$722,$B$3:$B$722,$B1067)*SUMIFS(Calculations!$E$3:$E$53,Calculations!$A$3:$A$53,$B1067)</f>
        <v>1.2938806581663483E-3</v>
      </c>
      <c r="O1067" s="44">
        <f>O341/SUMIFS(O$3:O$722,$B$3:$B$722,$B1067)*SUMIFS(Calculations!$E$3:$E$53,Calculations!$A$3:$A$53,$B1067)</f>
        <v>1.3176318049993414E-3</v>
      </c>
      <c r="P1067" s="44">
        <f>P341/SUMIFS(P$3:P$722,$B$3:$B$722,$B1067)*SUMIFS(Calculations!$E$3:$E$53,Calculations!$A$3:$A$53,$B1067)</f>
        <v>1.3422712344379252E-3</v>
      </c>
      <c r="Q1067" s="44">
        <f>Q341/SUMIFS(Q$3:Q$722,$B$3:$B$722,$B1067)*SUMIFS(Calculations!$E$3:$E$53,Calculations!$A$3:$A$53,$B1067)</f>
        <v>1.3323876179576505E-3</v>
      </c>
      <c r="R1067" s="44">
        <f>R341/SUMIFS(R$3:R$722,$B$3:$B$722,$B1067)*SUMIFS(Calculations!$E$3:$E$53,Calculations!$A$3:$A$53,$B1067)</f>
        <v>1.3226484906601981E-3</v>
      </c>
    </row>
    <row r="1068" spans="2:18" ht="15.75" customHeight="1">
      <c r="B1068" s="44" t="s">
        <v>80</v>
      </c>
      <c r="C1068" s="44" t="s">
        <v>522</v>
      </c>
      <c r="D1068" s="44" t="s">
        <v>534</v>
      </c>
      <c r="E1068" s="44" t="str">
        <f t="shared" si="305"/>
        <v>nuclear</v>
      </c>
      <c r="F1068" s="44">
        <f>F342/SUMIFS(F$3:F$722,$B$3:$B$722,$B1068)*SUMIFS(Calculations!$E$3:$E$53,Calculations!$A$3:$A$53,$B1068)</f>
        <v>0.20411252212840708</v>
      </c>
      <c r="G1068" s="44">
        <f>G342/SUMIFS(G$3:G$722,$B$3:$B$722,$B1068)*SUMIFS(Calculations!$E$3:$E$53,Calculations!$A$3:$A$53,$B1068)</f>
        <v>0.21418996663319301</v>
      </c>
      <c r="H1068" s="44">
        <f>H342/SUMIFS(H$3:H$722,$B$3:$B$722,$B1068)*SUMIFS(Calculations!$E$3:$E$53,Calculations!$A$3:$A$53,$B1068)</f>
        <v>0.2253141794748261</v>
      </c>
      <c r="I1068" s="44">
        <f>I342/SUMIFS(I$3:I$722,$B$3:$B$722,$B1068)*SUMIFS(Calculations!$E$3:$E$53,Calculations!$A$3:$A$53,$B1068)</f>
        <v>0.23864243572863142</v>
      </c>
      <c r="J1068" s="44">
        <f>J342/SUMIFS(J$3:J$722,$B$3:$B$722,$B1068)*SUMIFS(Calculations!$E$3:$E$53,Calculations!$A$3:$A$53,$B1068)</f>
        <v>0.25364667510497535</v>
      </c>
      <c r="K1068" s="44">
        <f>K342/SUMIFS(K$3:K$722,$B$3:$B$722,$B1068)*SUMIFS(Calculations!$E$3:$E$53,Calculations!$A$3:$A$53,$B1068)</f>
        <v>0.27620010631980729</v>
      </c>
      <c r="L1068" s="44">
        <f>L342/SUMIFS(L$3:L$722,$B$3:$B$722,$B1068)*SUMIFS(Calculations!$E$3:$E$53,Calculations!$A$3:$A$53,$B1068)</f>
        <v>0.30315571953701703</v>
      </c>
      <c r="M1068" s="44">
        <f>M342/SUMIFS(M$3:M$722,$B$3:$B$722,$B1068)*SUMIFS(Calculations!$E$3:$E$53,Calculations!$A$3:$A$53,$B1068)</f>
        <v>0.3086104079998625</v>
      </c>
      <c r="N1068" s="44">
        <f>N342/SUMIFS(N$3:N$722,$B$3:$B$722,$B1068)*SUMIFS(Calculations!$E$3:$E$53,Calculations!$A$3:$A$53,$B1068)</f>
        <v>0.31426498576856199</v>
      </c>
      <c r="O1068" s="44">
        <f>O342/SUMIFS(O$3:O$722,$B$3:$B$722,$B1068)*SUMIFS(Calculations!$E$3:$E$53,Calculations!$A$3:$A$53,$B1068)</f>
        <v>0.32003379742390864</v>
      </c>
      <c r="P1068" s="44">
        <f>P342/SUMIFS(P$3:P$722,$B$3:$B$722,$B1068)*SUMIFS(Calculations!$E$3:$E$53,Calculations!$A$3:$A$53,$B1068)</f>
        <v>0.32601836013685276</v>
      </c>
      <c r="Q1068" s="44">
        <f>Q342/SUMIFS(Q$3:Q$722,$B$3:$B$722,$B1068)*SUMIFS(Calculations!$E$3:$E$53,Calculations!$A$3:$A$53,$B1068)</f>
        <v>0.32361777197370856</v>
      </c>
      <c r="R1068" s="44">
        <f>R342/SUMIFS(R$3:R$722,$B$3:$B$722,$B1068)*SUMIFS(Calculations!$E$3:$E$53,Calculations!$A$3:$A$53,$B1068)</f>
        <v>0.32125227815307317</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1.3496292474250127E-4</v>
      </c>
      <c r="G1070" s="44">
        <f>G344/SUMIFS(G$3:G$722,$B$3:$B$722,$B1070)*SUMIFS(Calculations!$E$3:$E$53,Calculations!$A$3:$A$53,$B1070)</f>
        <v>1.4162631496527519E-4</v>
      </c>
      <c r="H1070" s="44">
        <f>H344/SUMIFS(H$3:H$722,$B$3:$B$722,$B1070)*SUMIFS(Calculations!$E$3:$E$53,Calculations!$A$3:$A$53,$B1070)</f>
        <v>1.4898184751619038E-4</v>
      </c>
      <c r="I1070" s="44">
        <f>I344/SUMIFS(I$3:I$722,$B$3:$B$722,$B1070)*SUMIFS(Calculations!$E$3:$E$53,Calculations!$A$3:$A$53,$B1070)</f>
        <v>1.5779473379564884E-4</v>
      </c>
      <c r="J1070" s="44">
        <f>J344/SUMIFS(J$3:J$722,$B$3:$B$722,$B1070)*SUMIFS(Calculations!$E$3:$E$53,Calculations!$A$3:$A$53,$B1070)</f>
        <v>1.6771581070289531E-4</v>
      </c>
      <c r="K1070" s="44">
        <f>K344/SUMIFS(K$3:K$722,$B$3:$B$722,$B1070)*SUMIFS(Calculations!$E$3:$E$53,Calculations!$A$3:$A$53,$B1070)</f>
        <v>1.8262855102863407E-4</v>
      </c>
      <c r="L1070" s="44">
        <f>L344/SUMIFS(L$3:L$722,$B$3:$B$722,$B1070)*SUMIFS(Calculations!$E$3:$E$53,Calculations!$A$3:$A$53,$B1070)</f>
        <v>2.0045209443541036E-4</v>
      </c>
      <c r="M1070" s="44">
        <f>M344/SUMIFS(M$3:M$722,$B$3:$B$722,$B1070)*SUMIFS(Calculations!$E$3:$E$53,Calculations!$A$3:$A$53,$B1070)</f>
        <v>2.0405883399664943E-4</v>
      </c>
      <c r="N1070" s="44">
        <f>N344/SUMIFS(N$3:N$722,$B$3:$B$722,$B1070)*SUMIFS(Calculations!$E$3:$E$53,Calculations!$A$3:$A$53,$B1070)</f>
        <v>2.0779774401495543E-4</v>
      </c>
      <c r="O1070" s="44">
        <f>O344/SUMIFS(O$3:O$722,$B$3:$B$722,$B1070)*SUMIFS(Calculations!$E$3:$E$53,Calculations!$A$3:$A$53,$B1070)</f>
        <v>2.1161218756391323E-4</v>
      </c>
      <c r="P1070" s="44">
        <f>P344/SUMIFS(P$3:P$722,$B$3:$B$722,$B1070)*SUMIFS(Calculations!$E$3:$E$53,Calculations!$A$3:$A$53,$B1070)</f>
        <v>2.1556928964967228E-4</v>
      </c>
      <c r="Q1070" s="44">
        <f>Q344/SUMIFS(Q$3:Q$722,$B$3:$B$722,$B1070)*SUMIFS(Calculations!$E$3:$E$53,Calculations!$A$3:$A$53,$B1070)</f>
        <v>2.1398197694478909E-4</v>
      </c>
      <c r="R1070" s="44">
        <f>R344/SUMIFS(R$3:R$722,$B$3:$B$722,$B1070)*SUMIFS(Calculations!$E$3:$E$53,Calculations!$A$3:$A$53,$B1070)</f>
        <v>2.1241786925965442E-4</v>
      </c>
    </row>
    <row r="1071" spans="2:18" ht="15.75" customHeight="1">
      <c r="B1071" s="44" t="s">
        <v>80</v>
      </c>
      <c r="C1071" s="44" t="s">
        <v>522</v>
      </c>
      <c r="D1071" s="44" t="s">
        <v>537</v>
      </c>
      <c r="E1071" s="44" t="str">
        <f t="shared" si="305"/>
        <v>solar PV</v>
      </c>
      <c r="F1071" s="44">
        <f>F345/SUMIFS(F$3:F$722,$B$3:$B$722,$B1071)*SUMIFS(Calculations!$E$3:$E$53,Calculations!$A$3:$A$53,$B1071)</f>
        <v>9.0851506048317008E-5</v>
      </c>
      <c r="G1071" s="44">
        <f>G345/SUMIFS(G$3:G$722,$B$3:$B$722,$B1071)*SUMIFS(Calculations!$E$3:$E$53,Calculations!$A$3:$A$53,$B1071)</f>
        <v>1.3484549704681877E-4</v>
      </c>
      <c r="H1071" s="44">
        <f>H345/SUMIFS(H$3:H$722,$B$3:$B$722,$B1071)*SUMIFS(Calculations!$E$3:$E$53,Calculations!$A$3:$A$53,$B1071)</f>
        <v>1.834092494334283E-4</v>
      </c>
      <c r="I1071" s="44">
        <f>I345/SUMIFS(I$3:I$722,$B$3:$B$722,$B1071)*SUMIFS(Calculations!$E$3:$E$53,Calculations!$A$3:$A$53,$B1071)</f>
        <v>2.6546743360124781E-4</v>
      </c>
      <c r="J1071" s="44">
        <f>J345/SUMIFS(J$3:J$722,$B$3:$B$722,$B1071)*SUMIFS(Calculations!$E$3:$E$53,Calculations!$A$3:$A$53,$B1071)</f>
        <v>3.5784415675215196E-4</v>
      </c>
      <c r="K1071" s="44">
        <f>K345/SUMIFS(K$3:K$722,$B$3:$B$722,$B1071)*SUMIFS(Calculations!$E$3:$E$53,Calculations!$A$3:$A$53,$B1071)</f>
        <v>5.4770041836834716E-4</v>
      </c>
      <c r="L1071" s="44">
        <f>L345/SUMIFS(L$3:L$722,$B$3:$B$722,$B1071)*SUMIFS(Calculations!$E$3:$E$53,Calculations!$A$3:$A$53,$B1071)</f>
        <v>7.7461453650155517E-4</v>
      </c>
      <c r="M1071" s="44">
        <f>M345/SUMIFS(M$3:M$722,$B$3:$B$722,$B1071)*SUMIFS(Calculations!$E$3:$E$53,Calculations!$A$3:$A$53,$B1071)</f>
        <v>1.1664503902918595E-3</v>
      </c>
      <c r="N1071" s="44">
        <f>N345/SUMIFS(N$3:N$722,$B$3:$B$722,$B1071)*SUMIFS(Calculations!$E$3:$E$53,Calculations!$A$3:$A$53,$B1071)</f>
        <v>1.5726452303664051E-3</v>
      </c>
      <c r="O1071" s="44">
        <f>O345/SUMIFS(O$3:O$722,$B$3:$B$722,$B1071)*SUMIFS(Calculations!$E$3:$E$53,Calculations!$A$3:$A$53,$B1071)</f>
        <v>2.4125088554202952E-3</v>
      </c>
      <c r="P1071" s="44">
        <f>P345/SUMIFS(P$3:P$722,$B$3:$B$722,$B1071)*SUMIFS(Calculations!$E$3:$E$53,Calculations!$A$3:$A$53,$B1071)</f>
        <v>3.2837830163295473E-3</v>
      </c>
      <c r="Q1071" s="44">
        <f>Q345/SUMIFS(Q$3:Q$722,$B$3:$B$722,$B1071)*SUMIFS(Calculations!$E$3:$E$53,Calculations!$A$3:$A$53,$B1071)</f>
        <v>4.7305502185248224E-3</v>
      </c>
      <c r="R1071" s="44">
        <f>R345/SUMIFS(R$3:R$722,$B$3:$B$722,$B1071)*SUMIFS(Calculations!$E$3:$E$53,Calculations!$A$3:$A$53,$B1071)</f>
        <v>6.1561670441148911E-3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6.8226792833579923E-3</v>
      </c>
      <c r="G1073" s="44">
        <f>G347/SUMIFS(G$3:G$722,$B$3:$B$722,$B1073)*SUMIFS(Calculations!$E$3:$E$53,Calculations!$A$3:$A$53,$B1073)</f>
        <v>7.1595287758223734E-3</v>
      </c>
      <c r="H1073" s="44">
        <f>H347/SUMIFS(H$3:H$722,$B$3:$B$722,$B1073)*SUMIFS(Calculations!$E$3:$E$53,Calculations!$A$3:$A$53,$B1073)</f>
        <v>7.5313676331825183E-3</v>
      </c>
      <c r="I1073" s="44">
        <f>I347/SUMIFS(I$3:I$722,$B$3:$B$722,$B1073)*SUMIFS(Calculations!$E$3:$E$53,Calculations!$A$3:$A$53,$B1073)</f>
        <v>7.9768788655010647E-3</v>
      </c>
      <c r="J1073" s="44">
        <f>J347/SUMIFS(J$3:J$722,$B$3:$B$722,$B1073)*SUMIFS(Calculations!$E$3:$E$53,Calculations!$A$3:$A$53,$B1073)</f>
        <v>8.4784116277218484E-3</v>
      </c>
      <c r="K1073" s="44">
        <f>K347/SUMIFS(K$3:K$722,$B$3:$B$722,$B1073)*SUMIFS(Calculations!$E$3:$E$53,Calculations!$A$3:$A$53,$B1073)</f>
        <v>9.1865811741190882E-3</v>
      </c>
      <c r="L1073" s="44">
        <f>L347/SUMIFS(L$3:L$722,$B$3:$B$722,$B1073)*SUMIFS(Calculations!$E$3:$E$53,Calculations!$A$3:$A$53,$B1073)</f>
        <v>1.0032977636061303E-2</v>
      </c>
      <c r="M1073" s="44">
        <f>M347/SUMIFS(M$3:M$722,$B$3:$B$722,$B1073)*SUMIFS(Calculations!$E$3:$E$53,Calculations!$A$3:$A$53,$B1073)</f>
        <v>1.0162459866282237E-2</v>
      </c>
      <c r="N1073" s="44">
        <f>N347/SUMIFS(N$3:N$722,$B$3:$B$722,$B1073)*SUMIFS(Calculations!$E$3:$E$53,Calculations!$A$3:$A$53,$B1073)</f>
        <v>1.0296687026171581E-2</v>
      </c>
      <c r="O1073" s="44">
        <f>O347/SUMIFS(O$3:O$722,$B$3:$B$722,$B1073)*SUMIFS(Calculations!$E$3:$E$53,Calculations!$A$3:$A$53,$B1073)</f>
        <v>1.0480609931494906E-2</v>
      </c>
      <c r="P1073" s="44">
        <f>P347/SUMIFS(P$3:P$722,$B$3:$B$722,$B1073)*SUMIFS(Calculations!$E$3:$E$53,Calculations!$A$3:$A$53,$B1073)</f>
        <v>1.0671411473825406E-2</v>
      </c>
      <c r="Q1073" s="44">
        <f>Q347/SUMIFS(Q$3:Q$722,$B$3:$B$722,$B1073)*SUMIFS(Calculations!$E$3:$E$53,Calculations!$A$3:$A$53,$B1073)</f>
        <v>1.0539944333419598E-2</v>
      </c>
      <c r="R1073" s="44">
        <f>R347/SUMIFS(R$3:R$722,$B$3:$B$722,$B1073)*SUMIFS(Calculations!$E$3:$E$53,Calculations!$A$3:$A$53,$B1073)</f>
        <v>1.0410399119033794E-2</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1</v>
      </c>
      <c r="H1449" s="70">
        <f t="shared" si="312"/>
        <v>1.0000000000000002</v>
      </c>
      <c r="I1449" s="70">
        <f t="shared" si="312"/>
        <v>1.0000000000000002</v>
      </c>
      <c r="J1449" s="70">
        <f t="shared" si="312"/>
        <v>1</v>
      </c>
      <c r="K1449" s="70">
        <f t="shared" si="312"/>
        <v>1.0000000000000004</v>
      </c>
      <c r="L1449" s="70">
        <f t="shared" si="312"/>
        <v>1</v>
      </c>
      <c r="M1449" s="70">
        <f t="shared" si="312"/>
        <v>1</v>
      </c>
      <c r="N1449" s="70">
        <f t="shared" si="312"/>
        <v>1.0000000000000002</v>
      </c>
      <c r="O1449" s="70">
        <f t="shared" si="312"/>
        <v>1.0000000000000002</v>
      </c>
      <c r="P1449" s="70">
        <f t="shared" si="312"/>
        <v>1.0000000000000002</v>
      </c>
      <c r="Q1449" s="70">
        <f t="shared" si="312"/>
        <v>1.0000000000000002</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AL</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AL</v>
      </c>
      <c r="C7" s="1">
        <f t="shared" ref="C7:AE7" si="3">SUMIFS(C$20:C$119,$B$20:$B$119,$B$7,$A$20:$A$119,$A$7)</f>
        <v>12515999</v>
      </c>
      <c r="D7" s="1">
        <f t="shared" si="3"/>
        <v>20206571</v>
      </c>
      <c r="E7" s="1">
        <f t="shared" si="3"/>
        <v>25273664</v>
      </c>
      <c r="F7" s="1">
        <f t="shared" si="3"/>
        <v>26034116</v>
      </c>
      <c r="G7" s="1">
        <f t="shared" si="3"/>
        <v>24963948</v>
      </c>
      <c r="H7" s="1">
        <f t="shared" si="3"/>
        <v>26383323</v>
      </c>
      <c r="I7" s="1">
        <f t="shared" si="3"/>
        <v>39351180</v>
      </c>
      <c r="J7" s="1">
        <f t="shared" si="3"/>
        <v>35978305</v>
      </c>
      <c r="K7" s="1">
        <f t="shared" si="3"/>
        <v>31423683</v>
      </c>
      <c r="L7" s="1">
        <f t="shared" si="3"/>
        <v>30252413</v>
      </c>
      <c r="M7" s="1">
        <f t="shared" si="3"/>
        <v>30759648</v>
      </c>
      <c r="N7" s="1">
        <f t="shared" si="3"/>
        <v>37513134</v>
      </c>
      <c r="O7" s="1">
        <f t="shared" si="3"/>
        <v>40454195</v>
      </c>
      <c r="P7" s="1">
        <f t="shared" si="3"/>
        <v>44129506</v>
      </c>
      <c r="Q7" s="1">
        <f t="shared" si="3"/>
        <v>39822338</v>
      </c>
      <c r="R7" s="1">
        <f t="shared" si="3"/>
        <v>38526487</v>
      </c>
      <c r="S7" s="1">
        <f t="shared" si="3"/>
        <v>39995621</v>
      </c>
      <c r="T7" s="1">
        <f t="shared" si="3"/>
        <v>40102203</v>
      </c>
      <c r="U7" s="1">
        <f t="shared" si="3"/>
        <v>44550279</v>
      </c>
      <c r="V7" s="1">
        <f t="shared" si="3"/>
        <v>49562730</v>
      </c>
      <c r="W7" s="1">
        <f t="shared" si="3"/>
        <v>49869705</v>
      </c>
      <c r="X7" s="1">
        <f t="shared" si="3"/>
        <v>56123696</v>
      </c>
      <c r="Y7" s="1">
        <f t="shared" si="3"/>
        <v>55268345</v>
      </c>
      <c r="Z7" s="1">
        <f t="shared" si="3"/>
        <v>52068099</v>
      </c>
      <c r="AA7" s="1">
        <f t="shared" si="3"/>
        <v>47963269</v>
      </c>
      <c r="AB7" s="1">
        <f t="shared" si="3"/>
        <v>53289662</v>
      </c>
      <c r="AC7" s="1">
        <f t="shared" si="3"/>
        <v>44041572</v>
      </c>
      <c r="AD7" s="1">
        <f t="shared" si="3"/>
        <v>43529093</v>
      </c>
      <c r="AE7" s="1">
        <f t="shared" si="3"/>
        <v>44588032</v>
      </c>
      <c r="AF7" s="48">
        <f>AVERAGE(U7:AE7)</f>
        <v>49168589.272727273</v>
      </c>
      <c r="AG7" s="48">
        <f t="shared" ref="AG7:BK7" si="4">AF7</f>
        <v>49168589.272727273</v>
      </c>
      <c r="AH7" s="48">
        <f t="shared" si="4"/>
        <v>49168589.272727273</v>
      </c>
      <c r="AI7" s="48">
        <f t="shared" si="4"/>
        <v>49168589.272727273</v>
      </c>
      <c r="AJ7" s="48">
        <f t="shared" si="4"/>
        <v>49168589.272727273</v>
      </c>
      <c r="AK7" s="48">
        <f t="shared" si="4"/>
        <v>49168589.272727273</v>
      </c>
      <c r="AL7" s="48">
        <f t="shared" si="4"/>
        <v>49168589.272727273</v>
      </c>
      <c r="AM7" s="48">
        <f t="shared" si="4"/>
        <v>49168589.272727273</v>
      </c>
      <c r="AN7" s="48">
        <f t="shared" si="4"/>
        <v>49168589.272727273</v>
      </c>
      <c r="AO7" s="48">
        <f t="shared" si="4"/>
        <v>49168589.272727273</v>
      </c>
      <c r="AP7" s="48">
        <f t="shared" si="4"/>
        <v>49168589.272727273</v>
      </c>
      <c r="AQ7" s="48">
        <f t="shared" si="4"/>
        <v>49168589.272727273</v>
      </c>
      <c r="AR7" s="48">
        <f t="shared" si="4"/>
        <v>49168589.272727273</v>
      </c>
      <c r="AS7" s="48">
        <f t="shared" si="4"/>
        <v>49168589.272727273</v>
      </c>
      <c r="AT7" s="48">
        <f t="shared" si="4"/>
        <v>49168589.272727273</v>
      </c>
      <c r="AU7" s="48">
        <f t="shared" si="4"/>
        <v>49168589.272727273</v>
      </c>
      <c r="AV7" s="48">
        <f t="shared" si="4"/>
        <v>49168589.272727273</v>
      </c>
      <c r="AW7" s="48">
        <f t="shared" si="4"/>
        <v>49168589.272727273</v>
      </c>
      <c r="AX7" s="48">
        <f t="shared" si="4"/>
        <v>49168589.272727273</v>
      </c>
      <c r="AY7" s="48">
        <f t="shared" si="4"/>
        <v>49168589.272727273</v>
      </c>
      <c r="AZ7" s="48">
        <f t="shared" si="4"/>
        <v>49168589.272727273</v>
      </c>
      <c r="BA7" s="48">
        <f t="shared" si="4"/>
        <v>49168589.272727273</v>
      </c>
      <c r="BB7" s="48">
        <f t="shared" si="4"/>
        <v>49168589.272727273</v>
      </c>
      <c r="BC7" s="48">
        <f t="shared" si="4"/>
        <v>49168589.272727273</v>
      </c>
      <c r="BD7" s="48">
        <f t="shared" si="4"/>
        <v>49168589.272727273</v>
      </c>
      <c r="BE7" s="48">
        <f t="shared" si="4"/>
        <v>49168589.272727273</v>
      </c>
      <c r="BF7" s="48">
        <f t="shared" si="4"/>
        <v>49168589.272727273</v>
      </c>
      <c r="BG7" s="48">
        <f t="shared" si="4"/>
        <v>49168589.272727273</v>
      </c>
      <c r="BH7" s="48">
        <f t="shared" si="4"/>
        <v>49168589.272727273</v>
      </c>
      <c r="BI7" s="48">
        <f t="shared" si="4"/>
        <v>49168589.272727273</v>
      </c>
      <c r="BJ7" s="48">
        <f t="shared" si="4"/>
        <v>49168589.272727273</v>
      </c>
      <c r="BK7" s="48">
        <f t="shared" si="4"/>
        <v>49168589.272727273</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7.25">
      <c r="A10" s="1" t="s">
        <v>545</v>
      </c>
      <c r="B10" s="49" t="str">
        <f>About!B2</f>
        <v>AL</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AL</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AL</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AL</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Alabama</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0</v>
      </c>
      <c r="C9" s="104" t="e">
        <f>B9/SUM($B$9:$B$24)</f>
        <v>#DIV/0!</v>
      </c>
      <c r="D9" s="82" t="e">
        <f>SUM(C9:C24)</f>
        <v>#DIV/0!</v>
      </c>
      <c r="E9" s="78"/>
      <c r="F9" s="78"/>
      <c r="G9" s="78"/>
      <c r="H9" s="78"/>
      <c r="I9" s="78"/>
      <c r="J9" s="78"/>
      <c r="K9" s="78"/>
      <c r="L9" s="78"/>
    </row>
    <row r="10" spans="1:12" ht="15" customHeight="1">
      <c r="A10" s="102" t="s">
        <v>488</v>
      </c>
      <c r="B10" s="103">
        <f>(Calculations!B61*'EIA SEDS data'!AF$6)+('EIA SEDS data'!AF$10*IF(About!$N$12,Calculations!$B115,Calculations!B93))</f>
        <v>0</v>
      </c>
      <c r="C10" s="104" t="e">
        <f t="shared" ref="C10:C24" si="0">B10/SUM($B$9:$B$24)</f>
        <v>#DIV/0!</v>
      </c>
      <c r="E10" s="78"/>
      <c r="F10" s="78"/>
      <c r="G10" s="78"/>
      <c r="H10" s="78"/>
      <c r="I10" s="78"/>
      <c r="J10" s="78"/>
      <c r="K10" s="78"/>
      <c r="L10" s="78"/>
    </row>
    <row r="11" spans="1:12" ht="15" customHeight="1">
      <c r="A11" s="102" t="s">
        <v>489</v>
      </c>
      <c r="B11" s="103">
        <f>(Calculations!B62*'EIA SEDS data'!AF$6)+('EIA SEDS data'!AF$10*IF(About!$N$12,Calculations!$B116,Calculations!B94))</f>
        <v>0</v>
      </c>
      <c r="C11" s="104" t="e">
        <f t="shared" si="0"/>
        <v>#DIV/0!</v>
      </c>
      <c r="E11" s="78"/>
      <c r="F11" s="78"/>
      <c r="G11" s="78"/>
      <c r="H11" s="78"/>
      <c r="I11" s="78"/>
      <c r="J11" s="78"/>
      <c r="K11" s="78"/>
      <c r="L11" s="78"/>
    </row>
    <row r="12" spans="1:12" ht="15" customHeight="1">
      <c r="A12" s="102" t="s">
        <v>490</v>
      </c>
      <c r="B12" s="103">
        <f>(Calculations!B63*'EIA SEDS data'!AF$6)+('EIA SEDS data'!AF$10*IF(About!$N$12,Calculations!$B117,Calculations!B95))</f>
        <v>0</v>
      </c>
      <c r="C12" s="104" t="e">
        <f t="shared" si="0"/>
        <v>#DIV/0!</v>
      </c>
      <c r="F12" s="78"/>
      <c r="G12" s="80"/>
      <c r="H12" s="81"/>
    </row>
    <row r="13" spans="1:12" ht="15" customHeight="1">
      <c r="A13" s="102" t="s">
        <v>491</v>
      </c>
      <c r="B13" s="103">
        <f>(Calculations!B64*'EIA SEDS data'!AF$6)+('EIA SEDS data'!AF$10*IF(About!$N$12,Calculations!$B118,Calculations!B96))</f>
        <v>0</v>
      </c>
      <c r="C13" s="104" t="e">
        <f t="shared" si="0"/>
        <v>#DIV/0!</v>
      </c>
      <c r="F13" s="78"/>
      <c r="G13" s="80"/>
      <c r="H13" s="81"/>
    </row>
    <row r="14" spans="1:12" ht="15" customHeight="1">
      <c r="A14" s="102" t="s">
        <v>492</v>
      </c>
      <c r="B14" s="103">
        <f>(Calculations!B65*'EIA SEDS data'!AF$6)+('EIA SEDS data'!AF$10*IF(About!$N$12,Calculations!$B119,Calculations!B97))</f>
        <v>0</v>
      </c>
      <c r="C14" s="104" t="e">
        <f t="shared" si="0"/>
        <v>#DIV/0!</v>
      </c>
      <c r="F14" s="78"/>
      <c r="G14" s="80"/>
      <c r="H14" s="81"/>
    </row>
    <row r="15" spans="1:12" ht="15" customHeight="1">
      <c r="A15" s="102" t="s">
        <v>493</v>
      </c>
      <c r="B15" s="103">
        <f>(Calculations!B66*'EIA SEDS data'!AF$6)+('EIA SEDS data'!AF$10*IF(About!$N$12,Calculations!$B120,Calculations!B98))</f>
        <v>0</v>
      </c>
      <c r="C15" s="104" t="e">
        <f t="shared" si="0"/>
        <v>#DIV/0!</v>
      </c>
      <c r="F15" s="78"/>
      <c r="G15" s="80"/>
      <c r="H15" s="81"/>
    </row>
    <row r="16" spans="1:12" ht="15" customHeight="1">
      <c r="A16" s="102" t="s">
        <v>494</v>
      </c>
      <c r="B16" s="103">
        <f>(Calculations!B67*'EIA SEDS data'!AF$6)+('EIA SEDS data'!AF$10*IF(About!$N$12,Calculations!$B121,Calculations!B99))</f>
        <v>0</v>
      </c>
      <c r="C16" s="104" t="e">
        <f t="shared" si="0"/>
        <v>#DIV/0!</v>
      </c>
      <c r="F16" s="78"/>
      <c r="G16" s="80"/>
      <c r="H16" s="81"/>
    </row>
    <row r="17" spans="1:8" ht="15" customHeight="1">
      <c r="A17" s="102" t="s">
        <v>495</v>
      </c>
      <c r="B17" s="103">
        <f>(Calculations!B68*'EIA SEDS data'!AF$6)+('EIA SEDS data'!AF$10*IF(About!$N$12,Calculations!$B122,Calculations!B100))</f>
        <v>0</v>
      </c>
      <c r="C17" s="104" t="e">
        <f t="shared" si="0"/>
        <v>#DIV/0!</v>
      </c>
      <c r="F17" s="78"/>
      <c r="G17" s="80"/>
      <c r="H17" s="81"/>
    </row>
    <row r="18" spans="1:8" ht="15" customHeight="1">
      <c r="A18" s="102" t="s">
        <v>496</v>
      </c>
      <c r="B18" s="103">
        <f>(Calculations!B69*'EIA SEDS data'!AF$6)+('EIA SEDS data'!AF$10*IF(About!$N$12,Calculations!$B123,Calculations!B101))</f>
        <v>0</v>
      </c>
      <c r="C18" s="104" t="e">
        <f t="shared" si="0"/>
        <v>#DIV/0!</v>
      </c>
      <c r="F18" s="78"/>
      <c r="G18" s="80"/>
      <c r="H18" s="81"/>
    </row>
    <row r="19" spans="1:8" ht="15" customHeight="1">
      <c r="A19" s="102" t="s">
        <v>497</v>
      </c>
      <c r="B19" s="103">
        <f>(Calculations!B70*'EIA SEDS data'!AF$6)+('EIA SEDS data'!AF$10*IF(About!$N$12,Calculations!$B124,Calculations!B102))</f>
        <v>0</v>
      </c>
      <c r="C19" s="104" t="e">
        <f t="shared" si="0"/>
        <v>#DIV/0!</v>
      </c>
      <c r="F19" s="78"/>
      <c r="G19" s="80"/>
      <c r="H19" s="81"/>
    </row>
    <row r="20" spans="1:8" ht="15" customHeight="1">
      <c r="A20" s="102" t="s">
        <v>498</v>
      </c>
      <c r="B20" s="103">
        <f>(Calculations!B71*'EIA SEDS data'!AF$6)+('EIA SEDS data'!AF$10*IF(About!$N$12,Calculations!$B125,Calculations!B103))</f>
        <v>0</v>
      </c>
      <c r="C20" s="104" t="e">
        <f t="shared" si="0"/>
        <v>#DIV/0!</v>
      </c>
      <c r="F20" s="78"/>
      <c r="G20" s="80"/>
      <c r="H20" s="81"/>
    </row>
    <row r="21" spans="1:8" ht="15" customHeight="1">
      <c r="A21" s="102" t="s">
        <v>499</v>
      </c>
      <c r="B21" s="103">
        <f>(Calculations!B72*'EIA SEDS data'!AF$6)+('EIA SEDS data'!AF$10*IF(About!$N$12,Calculations!$B126,Calculations!B104))</f>
        <v>0</v>
      </c>
      <c r="C21" s="104" t="e">
        <f t="shared" si="0"/>
        <v>#DIV/0!</v>
      </c>
      <c r="F21" s="78"/>
      <c r="G21" s="80"/>
      <c r="H21" s="81"/>
    </row>
    <row r="22" spans="1:8" ht="15" customHeight="1">
      <c r="A22" s="102" t="s">
        <v>500</v>
      </c>
      <c r="B22" s="103">
        <f>(Calculations!B73*'EIA SEDS data'!AF$6)+('EIA SEDS data'!AF$10*IF(About!$N$12,Calculations!$B127,Calculations!B105))</f>
        <v>0</v>
      </c>
      <c r="C22" s="104" t="e">
        <f t="shared" si="0"/>
        <v>#DIV/0!</v>
      </c>
      <c r="F22" s="78"/>
      <c r="G22" s="80"/>
      <c r="H22" s="81"/>
    </row>
    <row r="23" spans="1:8" ht="15" customHeight="1">
      <c r="A23" s="102" t="s">
        <v>501</v>
      </c>
      <c r="B23" s="103">
        <f>(Calculations!B74*'EIA SEDS data'!AF$6)+('EIA SEDS data'!AF$10*IF(About!$N$12,Calculations!$B128,Calculations!B106))</f>
        <v>0</v>
      </c>
      <c r="C23" s="104" t="e">
        <f t="shared" si="0"/>
        <v>#DIV/0!</v>
      </c>
      <c r="F23" s="78"/>
      <c r="G23" s="80"/>
      <c r="H23" s="81"/>
    </row>
    <row r="24" spans="1:8" ht="15" customHeight="1">
      <c r="A24" s="102" t="s">
        <v>502</v>
      </c>
      <c r="B24" s="103">
        <f>(Calculations!B75*'EIA SEDS data'!AF$6)+('EIA SEDS data'!AF$10*IF(About!$N$12,Calculations!$B129,Calculations!B107))</f>
        <v>0</v>
      </c>
      <c r="C24" s="104" t="e">
        <f t="shared" si="0"/>
        <v>#DIV/0!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44428027</v>
      </c>
      <c r="D2" s="1">
        <f>SUMIFS(all!$D:$D,all!$A:$A,About!$B$1,all!$B:$B,exports!$A$2)</f>
        <v>44521720</v>
      </c>
      <c r="E2" s="1">
        <f>SUMIFS(all!$C:$C,all!$A:$A,About!$B$1,all!$B:$B,exports!$A$2)</f>
        <v>47230739</v>
      </c>
      <c r="F2" s="1">
        <f>E2</f>
        <v>47230739</v>
      </c>
      <c r="G2" s="1">
        <f t="shared" ref="G2:AH2" si="0">F2</f>
        <v>47230739</v>
      </c>
      <c r="H2" s="1">
        <f t="shared" si="0"/>
        <v>47230739</v>
      </c>
      <c r="I2" s="1">
        <f t="shared" si="0"/>
        <v>47230739</v>
      </c>
      <c r="J2" s="1">
        <f t="shared" si="0"/>
        <v>47230739</v>
      </c>
      <c r="K2" s="1">
        <f t="shared" si="0"/>
        <v>47230739</v>
      </c>
      <c r="L2" s="1">
        <f t="shared" si="0"/>
        <v>47230739</v>
      </c>
      <c r="M2" s="1">
        <f t="shared" si="0"/>
        <v>47230739</v>
      </c>
      <c r="N2" s="1">
        <f t="shared" si="0"/>
        <v>47230739</v>
      </c>
      <c r="O2" s="1">
        <f t="shared" si="0"/>
        <v>47230739</v>
      </c>
      <c r="P2" s="1">
        <f t="shared" si="0"/>
        <v>47230739</v>
      </c>
      <c r="Q2" s="1">
        <f t="shared" si="0"/>
        <v>47230739</v>
      </c>
      <c r="R2" s="1">
        <f t="shared" si="0"/>
        <v>47230739</v>
      </c>
      <c r="S2" s="1">
        <f t="shared" si="0"/>
        <v>47230739</v>
      </c>
      <c r="T2" s="1">
        <f t="shared" si="0"/>
        <v>47230739</v>
      </c>
      <c r="U2" s="1">
        <f t="shared" si="0"/>
        <v>47230739</v>
      </c>
      <c r="V2" s="1">
        <f t="shared" si="0"/>
        <v>47230739</v>
      </c>
      <c r="W2" s="1">
        <f t="shared" si="0"/>
        <v>47230739</v>
      </c>
      <c r="X2" s="1">
        <f t="shared" si="0"/>
        <v>47230739</v>
      </c>
      <c r="Y2" s="1">
        <f t="shared" si="0"/>
        <v>47230739</v>
      </c>
      <c r="Z2" s="1">
        <f t="shared" si="0"/>
        <v>47230739</v>
      </c>
      <c r="AA2" s="1">
        <f t="shared" si="0"/>
        <v>47230739</v>
      </c>
      <c r="AB2" s="1">
        <f t="shared" si="0"/>
        <v>47230739</v>
      </c>
      <c r="AC2" s="1">
        <f t="shared" si="0"/>
        <v>47230739</v>
      </c>
      <c r="AD2" s="1">
        <f t="shared" si="0"/>
        <v>47230739</v>
      </c>
      <c r="AE2" s="1">
        <f t="shared" si="0"/>
        <v>47230739</v>
      </c>
      <c r="AF2" s="1">
        <f t="shared" si="0"/>
        <v>47230739</v>
      </c>
      <c r="AG2" s="1">
        <f t="shared" si="0"/>
        <v>47230739</v>
      </c>
      <c r="AH2" s="1">
        <f t="shared" si="0"/>
        <v>47230739</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132758918</v>
      </c>
    </row>
    <row r="4" spans="1:3" s="78" customFormat="1" ht="15">
      <c r="B4" s="93" t="s">
        <v>716</v>
      </c>
      <c r="C4">
        <f>SUMIFS(all!D:D,all!A:A,About!$B$1,all!B:B,B4)</f>
        <v>0</v>
      </c>
    </row>
    <row r="5" spans="1:3" ht="15">
      <c r="B5" s="89" t="s">
        <v>723</v>
      </c>
      <c r="C5">
        <f>SUMIFS(all!D:D,all!A:A,About!$B$1,all!B:B,B5)</f>
        <v>83395605</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44428027</v>
      </c>
      <c r="C2" s="1">
        <f>exports!D2</f>
        <v>44521720</v>
      </c>
      <c r="D2" s="1">
        <f>exports!E2</f>
        <v>47230739</v>
      </c>
      <c r="E2" s="1">
        <f>exports!F2</f>
        <v>47230739</v>
      </c>
      <c r="F2" s="1">
        <f>exports!G2</f>
        <v>47230739</v>
      </c>
      <c r="G2" s="1">
        <f>exports!H2</f>
        <v>47230739</v>
      </c>
      <c r="H2" s="1">
        <f>exports!I2</f>
        <v>47230739</v>
      </c>
      <c r="I2" s="1">
        <f>exports!J2</f>
        <v>47230739</v>
      </c>
      <c r="J2" s="1">
        <f>exports!K2</f>
        <v>47230739</v>
      </c>
      <c r="K2" s="1">
        <f>exports!L2</f>
        <v>47230739</v>
      </c>
      <c r="L2" s="1">
        <f>exports!M2</f>
        <v>47230739</v>
      </c>
      <c r="M2" s="1">
        <f>exports!N2</f>
        <v>47230739</v>
      </c>
      <c r="N2" s="1">
        <f>exports!O2</f>
        <v>47230739</v>
      </c>
      <c r="O2" s="1">
        <f>exports!P2</f>
        <v>47230739</v>
      </c>
      <c r="P2" s="1">
        <f>exports!Q2</f>
        <v>47230739</v>
      </c>
      <c r="Q2" s="1">
        <f>exports!R2</f>
        <v>47230739</v>
      </c>
      <c r="R2" s="1">
        <f>exports!S2</f>
        <v>47230739</v>
      </c>
      <c r="S2" s="1">
        <f>exports!T2</f>
        <v>47230739</v>
      </c>
      <c r="T2" s="1">
        <f>exports!U2</f>
        <v>47230739</v>
      </c>
      <c r="U2" s="1">
        <f>exports!V2</f>
        <v>47230739</v>
      </c>
      <c r="V2" s="1">
        <f>exports!W2</f>
        <v>47230739</v>
      </c>
      <c r="W2" s="1">
        <f>exports!X2</f>
        <v>47230739</v>
      </c>
      <c r="X2" s="1">
        <f>exports!Y2</f>
        <v>47230739</v>
      </c>
      <c r="Y2" s="1">
        <f>exports!Z2</f>
        <v>47230739</v>
      </c>
      <c r="Z2" s="1">
        <f>exports!AA2</f>
        <v>47230739</v>
      </c>
      <c r="AA2" s="1">
        <f>exports!AB2</f>
        <v>47230739</v>
      </c>
      <c r="AB2" s="1">
        <f>exports!AC2</f>
        <v>47230739</v>
      </c>
      <c r="AC2" s="1">
        <f>exports!AD2</f>
        <v>47230739</v>
      </c>
      <c r="AD2" s="1">
        <f>exports!AE2</f>
        <v>47230739</v>
      </c>
      <c r="AE2" s="1">
        <f>exports!AF2</f>
        <v>47230739</v>
      </c>
      <c r="AF2" s="1">
        <f>exports!AG2</f>
        <v>47230739</v>
      </c>
      <c r="AG2" s="1">
        <f>exports!AH2</f>
        <v>47230739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51.368215139505168</v>
      </c>
      <c r="C2" s="66">
        <f>SUMIFS('State Generation Costs Calcs'!C105:C155,'State Generation Costs Calcs'!$A$105:$A$155,About!$B$2)*About!$A$52</f>
        <v>48.80860905978281</v>
      </c>
      <c r="D2" s="66">
        <f>SUMIFS('State Generation Costs Calcs'!D105:D155,'State Generation Costs Calcs'!$A$105:$A$155,About!$B$2)*About!$A$52</f>
        <v>48.368401660859526</v>
      </c>
      <c r="E2" s="66">
        <f>SUMIFS('State Generation Costs Calcs'!E105:E155,'State Generation Costs Calcs'!$A$105:$A$155,About!$B$2)*About!$A$52</f>
        <v>47.667287532474766</v>
      </c>
      <c r="F2" s="66">
        <f>SUMIFS('State Generation Costs Calcs'!F105:F155,'State Generation Costs Calcs'!$A$105:$A$155,About!$B$2)*About!$A$52</f>
        <v>47.053009507487708</v>
      </c>
      <c r="G2" s="66">
        <f>SUMIFS('State Generation Costs Calcs'!G105:G155,'State Generation Costs Calcs'!$A$105:$A$155,About!$B$2)*About!$A$52</f>
        <v>47.13392315770983</v>
      </c>
      <c r="H2" s="66">
        <f>SUMIFS('State Generation Costs Calcs'!H105:H155,'State Generation Costs Calcs'!$A$105:$A$155,About!$B$2)*About!$A$52</f>
        <v>47.535213205333676</v>
      </c>
      <c r="I2" s="66">
        <f>SUMIFS('State Generation Costs Calcs'!I105:I155,'State Generation Costs Calcs'!$A$105:$A$155,About!$B$2)*About!$A$52</f>
        <v>47.886291238516691</v>
      </c>
      <c r="J2" s="66">
        <f>SUMIFS('State Generation Costs Calcs'!J105:J155,'State Generation Costs Calcs'!$A$105:$A$155,About!$B$2)*About!$A$52</f>
        <v>48.002031506979314</v>
      </c>
      <c r="K2" s="66">
        <f>SUMIFS('State Generation Costs Calcs'!K105:K155,'State Generation Costs Calcs'!$A$105:$A$155,About!$B$2)*About!$A$52</f>
        <v>47.350404377885958</v>
      </c>
      <c r="L2" s="66">
        <f>SUMIFS('State Generation Costs Calcs'!L105:L155,'State Generation Costs Calcs'!$A$105:$A$155,About!$B$2)*About!$A$52</f>
        <v>46.63971220737745</v>
      </c>
      <c r="M2" s="66">
        <f>SUMIFS('State Generation Costs Calcs'!M105:M155,'State Generation Costs Calcs'!$A$105:$A$155,About!$B$2)*About!$A$52</f>
        <v>46.109096826265279</v>
      </c>
      <c r="N2" s="66">
        <f>SUMIFS('State Generation Costs Calcs'!N105:N155,'State Generation Costs Calcs'!$A$105:$A$155,About!$B$2)*About!$A$52</f>
        <v>45.381400433485489</v>
      </c>
      <c r="O2" s="66">
        <f>SUMIFS('State Generation Costs Calcs'!O105:O155,'State Generation Costs Calcs'!$A$105:$A$155,About!$B$2)*About!$A$52</f>
        <v>44.695176868115091</v>
      </c>
      <c r="P2" s="66">
        <f>SUMIFS('State Generation Costs Calcs'!P105:P155,'State Generation Costs Calcs'!$A$105:$A$155,About!$B$2)*About!$A$52</f>
        <v>44.701225383052474</v>
      </c>
      <c r="Q2" s="66">
        <f>SUMIFS('State Generation Costs Calcs'!Q105:Q155,'State Generation Costs Calcs'!$A$105:$A$155,About!$B$2)*About!$A$52</f>
        <v>44.496109243639189</v>
      </c>
      <c r="R2" s="66">
        <f>SUMIFS('State Generation Costs Calcs'!R105:R155,'State Generation Costs Calcs'!$A$105:$A$155,About!$B$2)*About!$A$52</f>
        <v>43.808956238657295</v>
      </c>
      <c r="S2" s="66">
        <f>SUMIFS('State Generation Costs Calcs'!S105:S155,'State Generation Costs Calcs'!$A$105:$A$155,About!$B$2)*About!$A$52</f>
        <v>43.440666440869215</v>
      </c>
      <c r="T2" s="66">
        <f>SUMIFS('State Generation Costs Calcs'!T105:T155,'State Generation Costs Calcs'!$A$105:$A$155,About!$B$2)*About!$A$52</f>
        <v>43.083653955360319</v>
      </c>
      <c r="U2" s="66">
        <f>SUMIFS('State Generation Costs Calcs'!U105:U155,'State Generation Costs Calcs'!$A$105:$A$155,About!$B$2)*About!$A$52</f>
        <v>43.153393019284145</v>
      </c>
      <c r="V2" s="66">
        <f>SUMIFS('State Generation Costs Calcs'!V105:V155,'State Generation Costs Calcs'!$A$105:$A$155,About!$B$2)*About!$A$52</f>
        <v>42.836899084527055</v>
      </c>
      <c r="W2" s="66">
        <f>SUMIFS('State Generation Costs Calcs'!W105:W155,'State Generation Costs Calcs'!$A$105:$A$155,About!$B$2)*About!$A$52</f>
        <v>42.286453881066315</v>
      </c>
      <c r="X2" s="66">
        <f>SUMIFS('State Generation Costs Calcs'!X105:X155,'State Generation Costs Calcs'!$A$105:$A$155,About!$B$2)*About!$A$52</f>
        <v>42.022981097934924</v>
      </c>
      <c r="Y2" s="66">
        <f>SUMIFS('State Generation Costs Calcs'!Y105:Y155,'State Generation Costs Calcs'!$A$105:$A$155,About!$B$2)*About!$A$52</f>
        <v>41.754830272929169</v>
      </c>
      <c r="Z2" s="66">
        <f>SUMIFS('State Generation Costs Calcs'!Z105:Z155,'State Generation Costs Calcs'!$A$105:$A$155,About!$B$2)*About!$A$52</f>
        <v>41.464635100912545</v>
      </c>
      <c r="AA2" s="66">
        <f>SUMIFS('State Generation Costs Calcs'!AA105:AA155,'State Generation Costs Calcs'!$A$105:$A$155,About!$B$2)*About!$A$52</f>
        <v>41.425882472800843</v>
      </c>
      <c r="AB2" s="66">
        <f>SUMIFS('State Generation Costs Calcs'!AB105:AB155,'State Generation Costs Calcs'!$A$105:$A$155,About!$B$2)*About!$A$52</f>
        <v>41.244940885424867</v>
      </c>
      <c r="AC2" s="66">
        <f>SUMIFS('State Generation Costs Calcs'!AC105:AC155,'State Generation Costs Calcs'!$A$105:$A$155,About!$B$2)*About!$A$52</f>
        <v>41.045574590954004</v>
      </c>
      <c r="AD2" s="66">
        <f>SUMIFS('State Generation Costs Calcs'!AD105:AD155,'State Generation Costs Calcs'!$A$105:$A$155,About!$B$2)*About!$A$52</f>
        <v>41.177874062973217</v>
      </c>
      <c r="AE2" s="66">
        <f>SUMIFS('State Generation Costs Calcs'!AE105:AE155,'State Generation Costs Calcs'!$A$105:$A$155,About!$B$2)*About!$A$52</f>
        <v>41.102028581474002</v>
      </c>
      <c r="AF2" s="66">
        <f>SUMIFS('State Generation Costs Calcs'!AF105:AF155,'State Generation Costs Calcs'!$A$105:$A$155,About!$B$2)*About!$A$52</f>
        <v>40.97507726763461</v>
      </c>
      <c r="AG2" s="66">
        <f>SUMIFS('State Generation Costs Calcs'!AG105:AG155,'State Generation Costs Calcs'!$A$105:$A$155,About!$B$2)*About!$A$52</f>
        <v>41.017226981836131</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51.368215139505168</v>
      </c>
      <c r="C2" s="67">
        <f>SUMIFS('State Generation Costs Calcs'!C105:C155,'State Generation Costs Calcs'!$A$105:$A$155,About!$B$2)*About!$A$52</f>
        <v>48.80860905978281</v>
      </c>
      <c r="D2" s="67">
        <f>SUMIFS('State Generation Costs Calcs'!D105:D155,'State Generation Costs Calcs'!$A$105:$A$155,About!$B$2)*About!$A$52</f>
        <v>48.368401660859526</v>
      </c>
      <c r="E2" s="67">
        <f>SUMIFS('State Generation Costs Calcs'!E105:E155,'State Generation Costs Calcs'!$A$105:$A$155,About!$B$2)*About!$A$52</f>
        <v>47.667287532474766</v>
      </c>
      <c r="F2" s="67">
        <f>SUMIFS('State Generation Costs Calcs'!F105:F155,'State Generation Costs Calcs'!$A$105:$A$155,About!$B$2)*About!$A$52</f>
        <v>47.053009507487708</v>
      </c>
      <c r="G2" s="67">
        <f>SUMIFS('State Generation Costs Calcs'!G105:G155,'State Generation Costs Calcs'!$A$105:$A$155,About!$B$2)*About!$A$52</f>
        <v>47.13392315770983</v>
      </c>
      <c r="H2" s="67">
        <f>SUMIFS('State Generation Costs Calcs'!H105:H155,'State Generation Costs Calcs'!$A$105:$A$155,About!$B$2)*About!$A$52</f>
        <v>47.535213205333676</v>
      </c>
      <c r="I2" s="67">
        <f>SUMIFS('State Generation Costs Calcs'!I105:I155,'State Generation Costs Calcs'!$A$105:$A$155,About!$B$2)*About!$A$52</f>
        <v>47.886291238516691</v>
      </c>
      <c r="J2" s="67">
        <f>SUMIFS('State Generation Costs Calcs'!J105:J155,'State Generation Costs Calcs'!$A$105:$A$155,About!$B$2)*About!$A$52</f>
        <v>48.002031506979314</v>
      </c>
      <c r="K2" s="67">
        <f>SUMIFS('State Generation Costs Calcs'!K105:K155,'State Generation Costs Calcs'!$A$105:$A$155,About!$B$2)*About!$A$52</f>
        <v>47.350404377885958</v>
      </c>
      <c r="L2" s="67">
        <f>SUMIFS('State Generation Costs Calcs'!L105:L155,'State Generation Costs Calcs'!$A$105:$A$155,About!$B$2)*About!$A$52</f>
        <v>46.63971220737745</v>
      </c>
      <c r="M2" s="67">
        <f>SUMIFS('State Generation Costs Calcs'!M105:M155,'State Generation Costs Calcs'!$A$105:$A$155,About!$B$2)*About!$A$52</f>
        <v>46.109096826265279</v>
      </c>
      <c r="N2" s="67">
        <f>SUMIFS('State Generation Costs Calcs'!N105:N155,'State Generation Costs Calcs'!$A$105:$A$155,About!$B$2)*About!$A$52</f>
        <v>45.381400433485489</v>
      </c>
      <c r="O2" s="67">
        <f>SUMIFS('State Generation Costs Calcs'!O105:O155,'State Generation Costs Calcs'!$A$105:$A$155,About!$B$2)*About!$A$52</f>
        <v>44.695176868115091</v>
      </c>
      <c r="P2" s="67">
        <f>SUMIFS('State Generation Costs Calcs'!P105:P155,'State Generation Costs Calcs'!$A$105:$A$155,About!$B$2)*About!$A$52</f>
        <v>44.701225383052474</v>
      </c>
      <c r="Q2" s="67">
        <f>SUMIFS('State Generation Costs Calcs'!Q105:Q155,'State Generation Costs Calcs'!$A$105:$A$155,About!$B$2)*About!$A$52</f>
        <v>44.496109243639189</v>
      </c>
      <c r="R2" s="67">
        <f>SUMIFS('State Generation Costs Calcs'!R105:R155,'State Generation Costs Calcs'!$A$105:$A$155,About!$B$2)*About!$A$52</f>
        <v>43.808956238657295</v>
      </c>
      <c r="S2" s="67">
        <f>SUMIFS('State Generation Costs Calcs'!S105:S155,'State Generation Costs Calcs'!$A$105:$A$155,About!$B$2)*About!$A$52</f>
        <v>43.440666440869215</v>
      </c>
      <c r="T2" s="67">
        <f>SUMIFS('State Generation Costs Calcs'!T105:T155,'State Generation Costs Calcs'!$A$105:$A$155,About!$B$2)*About!$A$52</f>
        <v>43.083653955360319</v>
      </c>
      <c r="U2" s="67">
        <f>SUMIFS('State Generation Costs Calcs'!U105:U155,'State Generation Costs Calcs'!$A$105:$A$155,About!$B$2)*About!$A$52</f>
        <v>43.153393019284145</v>
      </c>
      <c r="V2" s="67">
        <f>SUMIFS('State Generation Costs Calcs'!V105:V155,'State Generation Costs Calcs'!$A$105:$A$155,About!$B$2)*About!$A$52</f>
        <v>42.836899084527055</v>
      </c>
      <c r="W2" s="67">
        <f>SUMIFS('State Generation Costs Calcs'!W105:W155,'State Generation Costs Calcs'!$A$105:$A$155,About!$B$2)*About!$A$52</f>
        <v>42.286453881066315</v>
      </c>
      <c r="X2" s="67">
        <f>SUMIFS('State Generation Costs Calcs'!X105:X155,'State Generation Costs Calcs'!$A$105:$A$155,About!$B$2)*About!$A$52</f>
        <v>42.022981097934924</v>
      </c>
      <c r="Y2" s="67">
        <f>SUMIFS('State Generation Costs Calcs'!Y105:Y155,'State Generation Costs Calcs'!$A$105:$A$155,About!$B$2)*About!$A$52</f>
        <v>41.754830272929169</v>
      </c>
      <c r="Z2" s="67">
        <f>SUMIFS('State Generation Costs Calcs'!Z105:Z155,'State Generation Costs Calcs'!$A$105:$A$155,About!$B$2)*About!$A$52</f>
        <v>41.464635100912545</v>
      </c>
      <c r="AA2" s="67">
        <f>SUMIFS('State Generation Costs Calcs'!AA105:AA155,'State Generation Costs Calcs'!$A$105:$A$155,About!$B$2)*About!$A$52</f>
        <v>41.425882472800843</v>
      </c>
      <c r="AB2" s="67">
        <f>SUMIFS('State Generation Costs Calcs'!AB105:AB155,'State Generation Costs Calcs'!$A$105:$A$155,About!$B$2)*About!$A$52</f>
        <v>41.244940885424867</v>
      </c>
      <c r="AC2" s="67">
        <f>SUMIFS('State Generation Costs Calcs'!AC105:AC155,'State Generation Costs Calcs'!$A$105:$A$155,About!$B$2)*About!$A$52</f>
        <v>41.045574590954004</v>
      </c>
      <c r="AD2" s="67">
        <f>SUMIFS('State Generation Costs Calcs'!AD105:AD155,'State Generation Costs Calcs'!$A$105:$A$155,About!$B$2)*About!$A$52</f>
        <v>41.177874062973217</v>
      </c>
      <c r="AE2" s="67">
        <f>SUMIFS('State Generation Costs Calcs'!AE105:AE155,'State Generation Costs Calcs'!$A$105:$A$155,About!$B$2)*About!$A$52</f>
        <v>41.102028581474002</v>
      </c>
      <c r="AF2" s="67">
        <f>SUMIFS('State Generation Costs Calcs'!AF105:AF155,'State Generation Costs Calcs'!$A$105:$A$155,About!$B$2)*About!$A$52</f>
        <v>40.97507726763461</v>
      </c>
      <c r="AG2" s="67">
        <f>SUMIFS('State Generation Costs Calcs'!AG105:AG155,'State Generation Costs Calcs'!$A$105:$A$155,About!$B$2)*About!$A$52</f>
        <v>41.017226981836131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2022-12-15T02:36:06Z</dcterms:modified>
</cp:coreProperties>
</file>