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rizona\AZ-EPS\InputData\elec\BECF\"/>
    </mc:Choice>
  </mc:AlternateContent>
  <xr:revisionPtr revIDLastSave="0" documentId="13_ncr:1_{71EF5938-CE02-496E-B344-32BC31EA4B70}" xr6:coauthVersionLast="47" xr6:coauthVersionMax="47" xr10:uidLastSave="{00000000-0000-0000-0000-000000000000}"/>
  <bookViews>
    <workbookView xWindow="8280" yWindow="360" windowWidth="21525" windowHeight="16395" firstSheet="5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calcs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AD3" i="9" s="1"/>
  <c r="E5" i="10"/>
  <c r="F5" i="10"/>
  <c r="G5" i="10" s="1"/>
  <c r="E6" i="10"/>
  <c r="F6" i="10"/>
  <c r="G6" i="10"/>
  <c r="E7" i="10"/>
  <c r="F7" i="10"/>
  <c r="G7" i="10" s="1"/>
  <c r="E8" i="10"/>
  <c r="F8" i="10"/>
  <c r="G8" i="10" s="1"/>
  <c r="E9" i="10"/>
  <c r="F9" i="10"/>
  <c r="G9" i="10" s="1"/>
  <c r="E10" i="10"/>
  <c r="F10" i="10"/>
  <c r="G10" i="10" s="1"/>
  <c r="E11" i="10"/>
  <c r="G11" i="10" s="1"/>
  <c r="F11" i="10"/>
  <c r="E12" i="10"/>
  <c r="F12" i="10"/>
  <c r="G12" i="10"/>
  <c r="E13" i="10"/>
  <c r="F13" i="10"/>
  <c r="G13" i="10" s="1"/>
  <c r="E14" i="10"/>
  <c r="F14" i="10"/>
  <c r="G14" i="10"/>
  <c r="G4" i="10"/>
  <c r="F4" i="10"/>
  <c r="E4" i="10"/>
  <c r="B5" i="9"/>
  <c r="S5" i="9" s="1"/>
  <c r="AC17" i="9"/>
  <c r="U17" i="9"/>
  <c r="O17" i="9"/>
  <c r="E17" i="9"/>
  <c r="B17" i="9"/>
  <c r="AJ17" i="9" s="1"/>
  <c r="B16" i="9"/>
  <c r="Z16" i="9" s="1"/>
  <c r="AF15" i="9"/>
  <c r="P15" i="9"/>
  <c r="K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B13" i="9"/>
  <c r="AF13" i="9" s="1"/>
  <c r="AG12" i="9"/>
  <c r="Y12" i="9"/>
  <c r="V12" i="9"/>
  <c r="Q12" i="9"/>
  <c r="I12" i="9"/>
  <c r="F12" i="9"/>
  <c r="D12" i="9"/>
  <c r="B12" i="9"/>
  <c r="AI12" i="9" s="1"/>
  <c r="B11" i="9"/>
  <c r="AD11" i="9" s="1"/>
  <c r="AB10" i="9"/>
  <c r="B10" i="9"/>
  <c r="AG10" i="9" s="1"/>
  <c r="U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/>
  <c r="AA5" i="9"/>
  <c r="AF5" i="9"/>
  <c r="AD4" i="9"/>
  <c r="AB4" i="9"/>
  <c r="Q4" i="9"/>
  <c r="N4" i="9"/>
  <c r="L4" i="9"/>
  <c r="F4" i="9"/>
  <c r="D4" i="9"/>
  <c r="B4" i="9"/>
  <c r="AI4" i="9" s="1"/>
  <c r="B2" i="9"/>
  <c r="AG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/>
  <c r="C44" i="4" a="1"/>
  <c r="C44" i="4" s="1"/>
  <c r="C43" i="4" a="1"/>
  <c r="C43" i="4"/>
  <c r="C42" i="4" a="1"/>
  <c r="C42" i="4"/>
  <c r="C41" i="4" a="1"/>
  <c r="C41" i="4" s="1"/>
  <c r="C40" i="4" a="1"/>
  <c r="C40" i="4" s="1"/>
  <c r="C39" i="4" a="1"/>
  <c r="C39" i="4"/>
  <c r="C38" i="4" a="1"/>
  <c r="C38" i="4"/>
  <c r="C37" i="4" a="1"/>
  <c r="C37" i="4" s="1"/>
  <c r="C36" i="4" a="1"/>
  <c r="C36" i="4" s="1"/>
  <c r="C35" i="4" a="1"/>
  <c r="C35" i="4"/>
  <c r="C34" i="4" a="1"/>
  <c r="C34" i="4"/>
  <c r="C33" i="4" a="1"/>
  <c r="C33" i="4" s="1"/>
  <c r="C32" i="4" a="1"/>
  <c r="C32" i="4" s="1"/>
  <c r="C31" i="4" a="1"/>
  <c r="C31" i="4"/>
  <c r="C30" i="4" a="1"/>
  <c r="C30" i="4"/>
  <c r="C29" i="4" a="1"/>
  <c r="C29" i="4" s="1"/>
  <c r="C28" i="4" a="1"/>
  <c r="C28" i="4" s="1"/>
  <c r="C27" i="4" a="1"/>
  <c r="C27" i="4"/>
  <c r="C26" i="4" a="1"/>
  <c r="C26" i="4"/>
  <c r="C25" i="4" a="1"/>
  <c r="C25" i="4" s="1"/>
  <c r="C24" i="4" a="1"/>
  <c r="C24" i="4" s="1"/>
  <c r="C23" i="4" a="1"/>
  <c r="C23" i="4"/>
  <c r="C22" i="4" a="1"/>
  <c r="C22" i="4"/>
  <c r="C21" i="4" a="1"/>
  <c r="C21" i="4" s="1"/>
  <c r="C20" i="4" a="1"/>
  <c r="C20" i="4" s="1"/>
  <c r="C19" i="4" a="1"/>
  <c r="C19" i="4"/>
  <c r="C18" i="4" a="1"/>
  <c r="C18" i="4"/>
  <c r="C17" i="4" a="1"/>
  <c r="C17" i="4" s="1"/>
  <c r="C16" i="4" a="1"/>
  <c r="C16" i="4" s="1"/>
  <c r="C15" i="4" a="1"/>
  <c r="C15" i="4"/>
  <c r="C14" i="4" a="1"/>
  <c r="C14" i="4"/>
  <c r="C13" i="4" a="1"/>
  <c r="C13" i="4" s="1"/>
  <c r="C12" i="4" a="1"/>
  <c r="C12" i="4" s="1"/>
  <c r="C11" i="4" a="1"/>
  <c r="C11" i="4"/>
  <c r="C10" i="4" a="1"/>
  <c r="C10" i="4"/>
  <c r="B3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3" i="3"/>
  <c r="E8" i="3" s="1"/>
  <c r="AF137" i="2"/>
  <c r="AD137" i="2"/>
  <c r="X137" i="2"/>
  <c r="V137" i="2"/>
  <c r="P137" i="2"/>
  <c r="N137" i="2"/>
  <c r="H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Y137" i="2" s="1"/>
  <c r="X134" i="2"/>
  <c r="W134" i="2"/>
  <c r="V134" i="2"/>
  <c r="U134" i="2"/>
  <c r="T134" i="2"/>
  <c r="S134" i="2"/>
  <c r="R134" i="2"/>
  <c r="Q134" i="2"/>
  <c r="Q137" i="2" s="1"/>
  <c r="P134" i="2"/>
  <c r="O134" i="2"/>
  <c r="N134" i="2"/>
  <c r="M134" i="2"/>
  <c r="L134" i="2"/>
  <c r="K134" i="2"/>
  <c r="J134" i="2"/>
  <c r="I134" i="2"/>
  <c r="I137" i="2" s="1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K137" i="2" s="1"/>
  <c r="AJ132" i="2"/>
  <c r="AJ137" i="2" s="1"/>
  <c r="AI132" i="2"/>
  <c r="AI137" i="2" s="1"/>
  <c r="AH132" i="2"/>
  <c r="AH137" i="2" s="1"/>
  <c r="AG132" i="2"/>
  <c r="AG137" i="2" s="1"/>
  <c r="AF132" i="2"/>
  <c r="AE132" i="2"/>
  <c r="AE137" i="2" s="1"/>
  <c r="AD132" i="2"/>
  <c r="AC132" i="2"/>
  <c r="AC137" i="2" s="1"/>
  <c r="AB132" i="2"/>
  <c r="AB137" i="2" s="1"/>
  <c r="AA132" i="2"/>
  <c r="AA137" i="2" s="1"/>
  <c r="Z132" i="2"/>
  <c r="Z137" i="2" s="1"/>
  <c r="Y132" i="2"/>
  <c r="X132" i="2"/>
  <c r="W132" i="2"/>
  <c r="W137" i="2" s="1"/>
  <c r="V132" i="2"/>
  <c r="U132" i="2"/>
  <c r="U137" i="2" s="1"/>
  <c r="T132" i="2"/>
  <c r="T137" i="2" s="1"/>
  <c r="S132" i="2"/>
  <c r="S137" i="2" s="1"/>
  <c r="R132" i="2"/>
  <c r="R137" i="2" s="1"/>
  <c r="Q132" i="2"/>
  <c r="P132" i="2"/>
  <c r="O132" i="2"/>
  <c r="O137" i="2" s="1"/>
  <c r="N132" i="2"/>
  <c r="M132" i="2"/>
  <c r="M137" i="2" s="1"/>
  <c r="L132" i="2"/>
  <c r="L137" i="2" s="1"/>
  <c r="K132" i="2"/>
  <c r="K137" i="2" s="1"/>
  <c r="J132" i="2"/>
  <c r="J137" i="2" s="1"/>
  <c r="I132" i="2"/>
  <c r="H132" i="2"/>
  <c r="G132" i="2"/>
  <c r="G137" i="2" s="1"/>
  <c r="F132" i="2"/>
  <c r="E132" i="2"/>
  <c r="E137" i="2" s="1"/>
  <c r="D132" i="2"/>
  <c r="AI79" i="2"/>
  <c r="AG79" i="2"/>
  <c r="AA79" i="2"/>
  <c r="Y79" i="2"/>
  <c r="S79" i="2"/>
  <c r="Q79" i="2"/>
  <c r="K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T79" i="2" s="1"/>
  <c r="S73" i="2"/>
  <c r="R73" i="2"/>
  <c r="Q73" i="2"/>
  <c r="P73" i="2"/>
  <c r="O73" i="2"/>
  <c r="N73" i="2"/>
  <c r="M73" i="2"/>
  <c r="L73" i="2"/>
  <c r="L79" i="2" s="1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L79" i="2" s="1"/>
  <c r="AK71" i="2"/>
  <c r="AK79" i="2" s="1"/>
  <c r="AJ71" i="2"/>
  <c r="AJ79" i="2" s="1"/>
  <c r="AI71" i="2"/>
  <c r="AH71" i="2"/>
  <c r="AH79" i="2" s="1"/>
  <c r="AG71" i="2"/>
  <c r="AF71" i="2"/>
  <c r="AF79" i="2" s="1"/>
  <c r="AE71" i="2"/>
  <c r="AE79" i="2" s="1"/>
  <c r="AD71" i="2"/>
  <c r="AD79" i="2" s="1"/>
  <c r="AC71" i="2"/>
  <c r="AC79" i="2" s="1"/>
  <c r="AB71" i="2"/>
  <c r="AB79" i="2" s="1"/>
  <c r="AA71" i="2"/>
  <c r="Z71" i="2"/>
  <c r="Z79" i="2" s="1"/>
  <c r="Y71" i="2"/>
  <c r="X71" i="2"/>
  <c r="X79" i="2" s="1"/>
  <c r="W71" i="2"/>
  <c r="W79" i="2" s="1"/>
  <c r="V71" i="2"/>
  <c r="V79" i="2" s="1"/>
  <c r="U71" i="2"/>
  <c r="U79" i="2" s="1"/>
  <c r="T71" i="2"/>
  <c r="S71" i="2"/>
  <c r="R71" i="2"/>
  <c r="R79" i="2" s="1"/>
  <c r="Q71" i="2"/>
  <c r="P71" i="2"/>
  <c r="P79" i="2" s="1"/>
  <c r="O71" i="2"/>
  <c r="O79" i="2" s="1"/>
  <c r="N71" i="2"/>
  <c r="N79" i="2" s="1"/>
  <c r="M71" i="2"/>
  <c r="M79" i="2" s="1"/>
  <c r="L71" i="2"/>
  <c r="K71" i="2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K11" i="9" l="1"/>
  <c r="Y11" i="9"/>
  <c r="M13" i="9"/>
  <c r="AC13" i="9"/>
  <c r="I4" i="9"/>
  <c r="AJ4" i="9"/>
  <c r="G9" i="9"/>
  <c r="AJ10" i="9"/>
  <c r="L11" i="9"/>
  <c r="AA11" i="9"/>
  <c r="E12" i="9"/>
  <c r="T12" i="9"/>
  <c r="AJ12" i="9"/>
  <c r="N13" i="9"/>
  <c r="AD13" i="9"/>
  <c r="M15" i="9"/>
  <c r="AI15" i="9"/>
  <c r="W17" i="9"/>
  <c r="O11" i="9"/>
  <c r="AB11" i="9"/>
  <c r="Q13" i="9"/>
  <c r="AG13" i="9"/>
  <c r="Y5" i="9"/>
  <c r="W9" i="9"/>
  <c r="C11" i="9"/>
  <c r="P11" i="9"/>
  <c r="AE11" i="9"/>
  <c r="H12" i="9"/>
  <c r="X12" i="9"/>
  <c r="C13" i="9"/>
  <c r="S13" i="9"/>
  <c r="AI13" i="9"/>
  <c r="S15" i="9"/>
  <c r="AE17" i="9"/>
  <c r="D11" i="9"/>
  <c r="Q11" i="9"/>
  <c r="AG11" i="9"/>
  <c r="E13" i="9"/>
  <c r="U13" i="9"/>
  <c r="U15" i="9"/>
  <c r="T2" i="9"/>
  <c r="T4" i="9"/>
  <c r="D10" i="9"/>
  <c r="G11" i="9"/>
  <c r="S11" i="9"/>
  <c r="AI11" i="9"/>
  <c r="L12" i="9"/>
  <c r="AB12" i="9"/>
  <c r="F13" i="9"/>
  <c r="V13" i="9"/>
  <c r="C15" i="9"/>
  <c r="X15" i="9"/>
  <c r="G17" i="9"/>
  <c r="V4" i="9"/>
  <c r="L10" i="9"/>
  <c r="H11" i="9"/>
  <c r="T11" i="9"/>
  <c r="AJ11" i="9"/>
  <c r="N12" i="9"/>
  <c r="AD12" i="9"/>
  <c r="I13" i="9"/>
  <c r="Y13" i="9"/>
  <c r="E15" i="9"/>
  <c r="AA15" i="9"/>
  <c r="M17" i="9"/>
  <c r="T10" i="9"/>
  <c r="I11" i="9"/>
  <c r="W11" i="9"/>
  <c r="P12" i="9"/>
  <c r="AF12" i="9"/>
  <c r="K13" i="9"/>
  <c r="AA13" i="9"/>
  <c r="H15" i="9"/>
  <c r="AC15" i="9"/>
  <c r="I3" i="9"/>
  <c r="AG3" i="9"/>
  <c r="L3" i="9"/>
  <c r="O3" i="9"/>
  <c r="Q3" i="9"/>
  <c r="T3" i="9"/>
  <c r="W3" i="9"/>
  <c r="D3" i="9"/>
  <c r="Y3" i="9"/>
  <c r="G3" i="9"/>
  <c r="AE3" i="9"/>
  <c r="AE9" i="9"/>
  <c r="M9" i="9"/>
  <c r="O9" i="9"/>
  <c r="AC9" i="9"/>
  <c r="L2" i="9"/>
  <c r="AB2" i="9"/>
  <c r="AJ2" i="9"/>
  <c r="D2" i="9"/>
  <c r="AG5" i="9"/>
  <c r="C5" i="9"/>
  <c r="F5" i="9"/>
  <c r="K5" i="9"/>
  <c r="N5" i="9"/>
  <c r="I5" i="9"/>
  <c r="AI5" i="9"/>
  <c r="Q5" i="9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Y9" i="6"/>
  <c r="Y14" i="6" s="1"/>
  <c r="AA6" i="9" s="1"/>
  <c r="N9" i="6"/>
  <c r="N14" i="6" s="1"/>
  <c r="P6" i="9" s="1"/>
  <c r="C9" i="6"/>
  <c r="C14" i="6" s="1"/>
  <c r="E6" i="9" s="1"/>
  <c r="D6" i="9" s="1"/>
  <c r="C6" i="9" s="1"/>
  <c r="B6" i="9" s="1"/>
  <c r="Y8" i="6"/>
  <c r="N8" i="6"/>
  <c r="C8" i="6"/>
  <c r="Y7" i="6"/>
  <c r="Y12" i="6" s="1"/>
  <c r="AA7" i="9" s="1"/>
  <c r="N7" i="6"/>
  <c r="N12" i="6" s="1"/>
  <c r="P7" i="9" s="1"/>
  <c r="C7" i="6"/>
  <c r="C12" i="6" s="1"/>
  <c r="E7" i="9" s="1"/>
  <c r="D7" i="9" s="1"/>
  <c r="C7" i="9" s="1"/>
  <c r="B7" i="9" s="1"/>
  <c r="AH9" i="6"/>
  <c r="AH14" i="6" s="1"/>
  <c r="AJ6" i="9" s="1"/>
  <c r="X9" i="6"/>
  <c r="X14" i="6" s="1"/>
  <c r="Z6" i="9" s="1"/>
  <c r="M9" i="6"/>
  <c r="M14" i="6" s="1"/>
  <c r="O6" i="9" s="1"/>
  <c r="AH8" i="6"/>
  <c r="X8" i="6"/>
  <c r="M8" i="6"/>
  <c r="AH7" i="6"/>
  <c r="AH12" i="6" s="1"/>
  <c r="AJ7" i="9" s="1"/>
  <c r="X7" i="6"/>
  <c r="X12" i="6" s="1"/>
  <c r="Z7" i="9" s="1"/>
  <c r="M7" i="6"/>
  <c r="M12" i="6" s="1"/>
  <c r="O7" i="9" s="1"/>
  <c r="H9" i="6"/>
  <c r="H14" i="6" s="1"/>
  <c r="J6" i="9" s="1"/>
  <c r="H8" i="6"/>
  <c r="R7" i="6"/>
  <c r="R12" i="6" s="1"/>
  <c r="T7" i="9" s="1"/>
  <c r="AG9" i="6"/>
  <c r="AG14" i="6" s="1"/>
  <c r="AI6" i="9" s="1"/>
  <c r="V9" i="6"/>
  <c r="V14" i="6" s="1"/>
  <c r="X6" i="9" s="1"/>
  <c r="K9" i="6"/>
  <c r="K14" i="6" s="1"/>
  <c r="M6" i="9" s="1"/>
  <c r="AG8" i="6"/>
  <c r="V8" i="6"/>
  <c r="K8" i="6"/>
  <c r="AG7" i="6"/>
  <c r="AG12" i="6" s="1"/>
  <c r="AI7" i="9" s="1"/>
  <c r="V7" i="6"/>
  <c r="V12" i="6" s="1"/>
  <c r="X7" i="9" s="1"/>
  <c r="K7" i="6"/>
  <c r="K12" i="6" s="1"/>
  <c r="M7" i="9" s="1"/>
  <c r="AC9" i="6"/>
  <c r="AC14" i="6" s="1"/>
  <c r="AE6" i="9" s="1"/>
  <c r="R8" i="6"/>
  <c r="AF9" i="6"/>
  <c r="AF14" i="6" s="1"/>
  <c r="AH6" i="9" s="1"/>
  <c r="U9" i="6"/>
  <c r="U14" i="6" s="1"/>
  <c r="W6" i="9" s="1"/>
  <c r="J9" i="6"/>
  <c r="J14" i="6" s="1"/>
  <c r="L6" i="9" s="1"/>
  <c r="AF8" i="6"/>
  <c r="U8" i="6"/>
  <c r="J8" i="6"/>
  <c r="AF7" i="6"/>
  <c r="AF12" i="6" s="1"/>
  <c r="AH7" i="9" s="1"/>
  <c r="U7" i="6"/>
  <c r="U12" i="6" s="1"/>
  <c r="W7" i="9" s="1"/>
  <c r="J7" i="6"/>
  <c r="J12" i="6" s="1"/>
  <c r="L7" i="9" s="1"/>
  <c r="AD9" i="6"/>
  <c r="AD14" i="6" s="1"/>
  <c r="AF6" i="9" s="1"/>
  <c r="S9" i="6"/>
  <c r="S14" i="6" s="1"/>
  <c r="U6" i="9" s="1"/>
  <c r="I9" i="6"/>
  <c r="I14" i="6" s="1"/>
  <c r="K6" i="9" s="1"/>
  <c r="AD8" i="6"/>
  <c r="S8" i="6"/>
  <c r="S13" i="6" s="1"/>
  <c r="I8" i="6"/>
  <c r="AD7" i="6"/>
  <c r="AD12" i="6" s="1"/>
  <c r="AF7" i="9" s="1"/>
  <c r="S7" i="6"/>
  <c r="S12" i="6" s="1"/>
  <c r="U7" i="9" s="1"/>
  <c r="I7" i="6"/>
  <c r="I12" i="6" s="1"/>
  <c r="K7" i="9" s="1"/>
  <c r="R9" i="6"/>
  <c r="R14" i="6" s="1"/>
  <c r="T6" i="9" s="1"/>
  <c r="AC8" i="6"/>
  <c r="AC7" i="6"/>
  <c r="AC12" i="6" s="1"/>
  <c r="AE7" i="9" s="1"/>
  <c r="H7" i="6"/>
  <c r="H12" i="6" s="1"/>
  <c r="J7" i="9" s="1"/>
  <c r="AA9" i="6"/>
  <c r="AA14" i="6" s="1"/>
  <c r="AC6" i="9" s="1"/>
  <c r="Q9" i="6"/>
  <c r="Q14" i="6" s="1"/>
  <c r="S6" i="9" s="1"/>
  <c r="F9" i="6"/>
  <c r="F14" i="6" s="1"/>
  <c r="H6" i="9" s="1"/>
  <c r="AA8" i="6"/>
  <c r="Q8" i="6"/>
  <c r="F8" i="6"/>
  <c r="AA7" i="6"/>
  <c r="AA12" i="6" s="1"/>
  <c r="AC7" i="9" s="1"/>
  <c r="Q7" i="6"/>
  <c r="Q12" i="6" s="1"/>
  <c r="S7" i="9" s="1"/>
  <c r="F7" i="6"/>
  <c r="F12" i="6" s="1"/>
  <c r="H7" i="9" s="1"/>
  <c r="Z9" i="6"/>
  <c r="Z14" i="6" s="1"/>
  <c r="AB6" i="9" s="1"/>
  <c r="P9" i="6"/>
  <c r="P14" i="6" s="1"/>
  <c r="R6" i="9" s="1"/>
  <c r="E9" i="6"/>
  <c r="E14" i="6" s="1"/>
  <c r="G6" i="9" s="1"/>
  <c r="Z8" i="6"/>
  <c r="P8" i="6"/>
  <c r="E8" i="6"/>
  <c r="Z7" i="6"/>
  <c r="Z12" i="6" s="1"/>
  <c r="AB7" i="9" s="1"/>
  <c r="P7" i="6"/>
  <c r="P12" i="6" s="1"/>
  <c r="R7" i="9" s="1"/>
  <c r="E7" i="6"/>
  <c r="E12" i="6" s="1"/>
  <c r="G7" i="9" s="1"/>
  <c r="AE3" i="4"/>
  <c r="W3" i="4"/>
  <c r="O3" i="4"/>
  <c r="G3" i="4"/>
  <c r="AD3" i="4"/>
  <c r="V3" i="4"/>
  <c r="N3" i="4"/>
  <c r="F3" i="4"/>
  <c r="AC3" i="4"/>
  <c r="U3" i="4"/>
  <c r="M3" i="4"/>
  <c r="E3" i="4"/>
  <c r="AH3" i="4"/>
  <c r="J3" i="4"/>
  <c r="AB3" i="4"/>
  <c r="T3" i="4"/>
  <c r="L3" i="4"/>
  <c r="D3" i="4"/>
  <c r="AI3" i="4"/>
  <c r="AA3" i="4"/>
  <c r="S3" i="4"/>
  <c r="K3" i="4"/>
  <c r="C3" i="4"/>
  <c r="Z3" i="4"/>
  <c r="R3" i="4"/>
  <c r="AG3" i="4"/>
  <c r="Y3" i="4"/>
  <c r="Q3" i="4"/>
  <c r="I3" i="4"/>
  <c r="AF3" i="4"/>
  <c r="X3" i="4"/>
  <c r="P3" i="4"/>
  <c r="H3" i="4"/>
  <c r="G8" i="3"/>
  <c r="H8" i="3"/>
  <c r="I8" i="3"/>
  <c r="J16" i="9"/>
  <c r="B8" i="3"/>
  <c r="L81" i="3" s="1"/>
  <c r="J8" i="3"/>
  <c r="R16" i="9"/>
  <c r="F8" i="3"/>
  <c r="C8" i="3"/>
  <c r="K8" i="3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AG16" i="9"/>
  <c r="Y16" i="9"/>
  <c r="Q16" i="9"/>
  <c r="I16" i="9"/>
  <c r="AF16" i="9"/>
  <c r="X16" i="9"/>
  <c r="P16" i="9"/>
  <c r="H16" i="9"/>
  <c r="D8" i="3"/>
  <c r="AH16" i="9"/>
  <c r="J2" i="9"/>
  <c r="R2" i="9"/>
  <c r="Z2" i="9"/>
  <c r="AH2" i="9"/>
  <c r="J10" i="9"/>
  <c r="R10" i="9"/>
  <c r="Z10" i="9"/>
  <c r="AH10" i="9"/>
  <c r="C2" i="9"/>
  <c r="K2" i="9"/>
  <c r="S2" i="9"/>
  <c r="AA2" i="9"/>
  <c r="AI2" i="9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C10" i="9"/>
  <c r="K10" i="9"/>
  <c r="S10" i="9"/>
  <c r="AA10" i="9"/>
  <c r="AI10" i="9"/>
  <c r="X11" i="9"/>
  <c r="AF11" i="9"/>
  <c r="M12" i="9"/>
  <c r="U12" i="9"/>
  <c r="AC12" i="9"/>
  <c r="J13" i="9"/>
  <c r="R13" i="9"/>
  <c r="Z13" i="9"/>
  <c r="AH13" i="9"/>
  <c r="D15" i="9"/>
  <c r="L15" i="9"/>
  <c r="T15" i="9"/>
  <c r="AB15" i="9"/>
  <c r="AJ15" i="9"/>
  <c r="F17" i="9"/>
  <c r="N17" i="9"/>
  <c r="V17" i="9"/>
  <c r="AD17" i="9"/>
  <c r="E2" i="9"/>
  <c r="M2" i="9"/>
  <c r="U2" i="9"/>
  <c r="AC2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E10" i="9"/>
  <c r="M10" i="9"/>
  <c r="U10" i="9"/>
  <c r="AC10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F15" i="9"/>
  <c r="N15" i="9"/>
  <c r="V15" i="9"/>
  <c r="AD15" i="9"/>
  <c r="H17" i="9"/>
  <c r="P17" i="9"/>
  <c r="X17" i="9"/>
  <c r="AF17" i="9"/>
  <c r="F2" i="9"/>
  <c r="N2" i="9"/>
  <c r="V2" i="9"/>
  <c r="AD2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F10" i="9"/>
  <c r="N10" i="9"/>
  <c r="V10" i="9"/>
  <c r="AD10" i="9"/>
  <c r="G15" i="9"/>
  <c r="O15" i="9"/>
  <c r="W15" i="9"/>
  <c r="AE15" i="9"/>
  <c r="I17" i="9"/>
  <c r="Q17" i="9"/>
  <c r="Y17" i="9"/>
  <c r="AG17" i="9"/>
  <c r="G2" i="9"/>
  <c r="O2" i="9"/>
  <c r="W2" i="9"/>
  <c r="AE2" i="9"/>
  <c r="AB3" i="9"/>
  <c r="AJ3" i="9"/>
  <c r="Y4" i="9"/>
  <c r="AG4" i="9"/>
  <c r="V5" i="9"/>
  <c r="AD5" i="9"/>
  <c r="J9" i="9"/>
  <c r="R9" i="9"/>
  <c r="Z9" i="9"/>
  <c r="AH9" i="9"/>
  <c r="G10" i="9"/>
  <c r="O10" i="9"/>
  <c r="W10" i="9"/>
  <c r="AE10" i="9"/>
  <c r="J17" i="9"/>
  <c r="R17" i="9"/>
  <c r="Z17" i="9"/>
  <c r="AH17" i="9"/>
  <c r="H2" i="9"/>
  <c r="P2" i="9"/>
  <c r="X2" i="9"/>
  <c r="AF2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H10" i="9"/>
  <c r="P10" i="9"/>
  <c r="X10" i="9"/>
  <c r="AF10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C17" i="9"/>
  <c r="K17" i="9"/>
  <c r="S17" i="9"/>
  <c r="AA17" i="9"/>
  <c r="AI17" i="9"/>
  <c r="I2" i="9"/>
  <c r="Q2" i="9"/>
  <c r="Y2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I10" i="9"/>
  <c r="Q10" i="9"/>
  <c r="Y10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D17" i="9"/>
  <c r="L17" i="9"/>
  <c r="T17" i="9"/>
  <c r="AB17" i="9"/>
  <c r="L89" i="3" l="1"/>
  <c r="R13" i="6"/>
  <c r="G13" i="6"/>
  <c r="I13" i="6"/>
  <c r="M13" i="6"/>
  <c r="O13" i="6"/>
  <c r="X13" i="6"/>
  <c r="E13" i="6"/>
  <c r="AD13" i="6"/>
  <c r="U13" i="6"/>
  <c r="AH13" i="6"/>
  <c r="N13" i="6"/>
  <c r="AE13" i="6"/>
  <c r="L98" i="3"/>
  <c r="L90" i="3"/>
  <c r="L82" i="3"/>
  <c r="L74" i="3"/>
  <c r="L75" i="3"/>
  <c r="L77" i="3"/>
  <c r="L100" i="3"/>
  <c r="L92" i="3"/>
  <c r="L84" i="3"/>
  <c r="L76" i="3"/>
  <c r="L99" i="3"/>
  <c r="L91" i="3"/>
  <c r="L83" i="3"/>
  <c r="L69" i="3"/>
  <c r="L94" i="3"/>
  <c r="L86" i="3"/>
  <c r="L78" i="3"/>
  <c r="L70" i="3"/>
  <c r="L96" i="3"/>
  <c r="L88" i="3"/>
  <c r="L80" i="3"/>
  <c r="L72" i="3"/>
  <c r="L101" i="3"/>
  <c r="L93" i="3"/>
  <c r="L85" i="3"/>
  <c r="L73" i="3"/>
  <c r="J13" i="6"/>
  <c r="C13" i="6"/>
  <c r="W13" i="6"/>
  <c r="L95" i="3"/>
  <c r="P13" i="6"/>
  <c r="F13" i="6"/>
  <c r="AC13" i="6"/>
  <c r="AF13" i="6"/>
  <c r="H13" i="6"/>
  <c r="Y13" i="6"/>
  <c r="D13" i="6"/>
  <c r="L87" i="3"/>
  <c r="Z13" i="6"/>
  <c r="Q13" i="6"/>
  <c r="K13" i="6"/>
  <c r="L13" i="6"/>
  <c r="L79" i="3"/>
  <c r="AA13" i="6"/>
  <c r="V13" i="6"/>
  <c r="T13" i="6"/>
  <c r="L97" i="3"/>
  <c r="L71" i="3"/>
  <c r="AG13" i="6"/>
  <c r="AB13" i="6"/>
  <c r="B3" i="3" l="1" a="1"/>
  <c r="AE3" i="3" l="1"/>
  <c r="W3" i="3"/>
  <c r="O3" i="3"/>
  <c r="G3" i="3"/>
  <c r="AD3" i="3"/>
  <c r="V3" i="3"/>
  <c r="N3" i="3"/>
  <c r="F3" i="3"/>
  <c r="AC3" i="3"/>
  <c r="U3" i="3"/>
  <c r="M3" i="3"/>
  <c r="E3" i="3"/>
  <c r="AF3" i="3"/>
  <c r="P3" i="3"/>
  <c r="H3" i="3"/>
  <c r="AB3" i="3"/>
  <c r="T3" i="3"/>
  <c r="L3" i="3"/>
  <c r="D3" i="3"/>
  <c r="X3" i="3"/>
  <c r="AA3" i="3"/>
  <c r="S3" i="3"/>
  <c r="K3" i="3"/>
  <c r="C3" i="3"/>
  <c r="AH3" i="3"/>
  <c r="Z3" i="3"/>
  <c r="R3" i="3"/>
  <c r="J3" i="3"/>
  <c r="AG3" i="3"/>
  <c r="Y3" i="3"/>
  <c r="Q3" i="3"/>
  <c r="I3" i="3"/>
  <c r="B3" i="3"/>
</calcChain>
</file>

<file path=xl/sharedStrings.xml><?xml version="1.0" encoding="utf-8"?>
<sst xmlns="http://schemas.openxmlformats.org/spreadsheetml/2006/main" count="2006" uniqueCount="337">
  <si>
    <t>BAU Expected Capacity Factors</t>
  </si>
  <si>
    <t>Arizona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</si>
  <si>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</si>
  <si>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</si>
  <si>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</si>
  <si>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</si>
  <si>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</si>
  <si>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</si>
  <si>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</si>
  <si>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</si>
  <si>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</si>
  <si>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</si>
  <si>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</si>
  <si>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</si>
  <si>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</si>
  <si>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</si>
  <si>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</si>
  <si>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</si>
  <si>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</si>
  <si>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</si>
  <si>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</si>
  <si>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</si>
  <si>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</si>
  <si>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</si>
  <si>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</si>
  <si>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</si>
  <si>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</si>
  <si>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</si>
  <si>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</si>
  <si>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</si>
  <si>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</si>
  <si>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</si>
  <si>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</si>
  <si>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</si>
  <si>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</si>
  <si>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</si>
  <si>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</si>
  <si>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</si>
  <si>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</si>
  <si>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</si>
  <si>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</si>
  <si>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</si>
  <si>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</si>
  <si>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</si>
  <si>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</si>
  <si>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</si>
  <si>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</si>
  <si>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</si>
  <si>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</si>
  <si>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</si>
  <si>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</si>
  <si>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</si>
  <si>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</si>
  <si>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</si>
  <si>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</si>
  <si>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</si>
  <si>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</si>
  <si>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</si>
  <si>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</si>
  <si>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</si>
  <si>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</si>
  <si>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</si>
  <si>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</si>
  <si>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</si>
  <si>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</si>
  <si>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</si>
  <si>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</si>
  <si>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</si>
  <si>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</si>
  <si>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</si>
  <si>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</si>
  <si>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</si>
  <si>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</si>
  <si>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</si>
  <si>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</si>
  <si>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</si>
  <si>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</si>
  <si>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</si>
  <si>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</si>
  <si>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</si>
  <si>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</si>
  <si>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</si>
  <si>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</si>
  <si>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</si>
  <si>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</si>
  <si>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</si>
  <si>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</si>
  <si>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</si>
  <si>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</si>
  <si>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</si>
  <si>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</si>
  <si>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</si>
  <si>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</si>
  <si>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</si>
  <si>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</si>
  <si>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</si>
  <si>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</si>
  <si>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</si>
  <si>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</si>
  <si>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</si>
  <si>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</si>
  <si>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</si>
  <si>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</si>
  <si>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</si>
  <si>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</si>
  <si>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</si>
  <si>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</si>
  <si>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</si>
  <si>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</si>
  <si>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</si>
  <si>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</si>
  <si>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</si>
  <si>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</si>
  <si>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</si>
  <si>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</si>
  <si>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</si>
  <si>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</si>
  <si>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</si>
  <si>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</si>
  <si>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</si>
  <si>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</si>
  <si>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</si>
  <si>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</si>
  <si>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</si>
  <si>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</si>
  <si>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</si>
  <si>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</si>
  <si>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</si>
  <si>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</si>
  <si>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</si>
  <si>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</si>
  <si>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</si>
  <si>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</si>
  <si>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</si>
  <si>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</si>
  <si>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</si>
  <si>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</si>
  <si>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</si>
  <si>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</si>
  <si>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</si>
  <si>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</si>
  <si>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</si>
  <si>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</si>
  <si>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</si>
  <si>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</si>
  <si>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</si>
  <si>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</si>
  <si>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</si>
  <si>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</si>
  <si>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</si>
  <si>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</si>
  <si>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</si>
  <si>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</si>
  <si>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</si>
  <si>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</si>
  <si>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</si>
  <si>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</si>
  <si>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</si>
  <si>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</si>
  <si>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</si>
  <si>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</si>
  <si>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</si>
  <si>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</si>
  <si>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</si>
  <si>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</si>
  <si>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</si>
  <si>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</si>
  <si>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</si>
  <si>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</si>
  <si>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</si>
  <si>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</si>
  <si>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</si>
  <si>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</si>
  <si>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</si>
  <si>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</si>
  <si>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</si>
  <si>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</si>
  <si>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</si>
  <si>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</si>
  <si>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</si>
  <si>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</si>
  <si>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</si>
  <si>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</si>
  <si>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</si>
  <si>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</si>
  <si>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</si>
  <si>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</si>
  <si>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</si>
  <si>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</si>
  <si>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</si>
  <si>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</si>
  <si>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</si>
  <si>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</si>
  <si>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</si>
  <si>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</si>
  <si>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</si>
  <si>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</si>
  <si>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</si>
  <si>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</si>
  <si>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</si>
  <si>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</si>
  <si>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</si>
  <si>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</si>
  <si>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</si>
  <si>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</si>
  <si>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</si>
  <si>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</si>
  <si>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</si>
  <si>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</si>
  <si>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</si>
  <si>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</si>
  <si>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</si>
  <si>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</si>
  <si>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</si>
  <si>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</si>
  <si>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</si>
  <si>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</si>
  <si>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</si>
  <si>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</si>
  <si>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</si>
  <si>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</si>
  <si>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</si>
  <si>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</si>
  <si>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</si>
  <si>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</si>
  <si>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</si>
  <si>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</si>
  <si>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</si>
  <si>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</si>
  <si>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</si>
  <si>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</si>
  <si>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</si>
  <si>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</si>
  <si>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</si>
  <si>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</si>
  <si>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</si>
  <si>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</si>
  <si>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</si>
  <si>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</si>
  <si>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</si>
  <si>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</si>
  <si>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</si>
  <si>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</si>
  <si>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</si>
  <si>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</si>
  <si>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</si>
  <si>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</si>
  <si>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</si>
  <si>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</si>
  <si>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</si>
  <si>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</si>
  <si>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</si>
  <si>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</si>
  <si>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</si>
  <si>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</si>
  <si>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</si>
  <si>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</si>
  <si>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</si>
  <si>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</si>
  <si>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</si>
  <si>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</si>
  <si>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</si>
  <si>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</si>
  <si>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</si>
  <si>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</si>
  <si>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</si>
  <si>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</si>
  <si>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</si>
  <si>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</si>
  <si>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</si>
  <si>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</si>
  <si>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</si>
  <si>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</si>
  <si>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</si>
  <si>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</si>
  <si>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</si>
  <si>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</si>
  <si>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</si>
  <si>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</si>
  <si>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</si>
  <si>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</si>
  <si>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</si>
  <si>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</si>
  <si>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</si>
  <si>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</si>
  <si>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</si>
  <si>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</si>
  <si>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</si>
  <si>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</si>
  <si>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</si>
  <si>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</si>
  <si>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</si>
  <si>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</si>
  <si>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</si>
  <si>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</si>
  <si>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</si>
  <si>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</si>
  <si>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</si>
  <si>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</si>
  <si>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</si>
  <si>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</si>
  <si>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</si>
  <si>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</si>
  <si>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</si>
  <si>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</si>
  <si>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</si>
  <si>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</si>
  <si>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</si>
  <si>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</si>
  <si>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</si>
  <si>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</si>
  <si>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</si>
  <si>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</si>
  <si>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</si>
  <si>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</si>
  <si>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</si>
  <si>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</si>
  <si>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</si>
  <si>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</si>
  <si>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</si>
  <si>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</si>
  <si>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</si>
  <si>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</si>
  <si>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</si>
  <si>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</si>
  <si>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</si>
  <si>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</si>
  <si>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</si>
  <si>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</si>
  <si>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</si>
  <si>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EPS</t>
  </si>
  <si>
    <t>coal</t>
  </si>
  <si>
    <t>natural gas</t>
  </si>
  <si>
    <t>wind</t>
  </si>
  <si>
    <t>solar</t>
  </si>
  <si>
    <t>battery/pumped hydro/other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</si>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</sst>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23"/>
    <xf numFmtId="9" fontId="20" fillId="0" borderId="0" applyFont="0" applyFill="0" applyBorder="0" applyAlignment="0" applyProtection="0"/>
  </cellStyleXfs>
  <cellXfs count="89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9" fontId="0" fillId="0" borderId="0" xfId="1" applyFon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0" fontId="0" fillId="10" borderId="23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AZ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</v>
      </c>
      <c r="J12" s="59" t="s">
        <v>17</v>
      </c>
    </row>
    <row r="13" spans="1:10" ht="14.45" customHeight="1" x14ac:dyDescent="0.25">
      <c r="B13" s="10" t="s">
        <v>18</v>
      </c>
      <c r="I13" s="59" t="s">
        <v>19</v>
      </c>
      <c r="J13" s="59" t="s">
        <v>20</v>
      </c>
    </row>
    <row r="14" spans="1:10" ht="14.1" customHeight="1" x14ac:dyDescent="0.25">
      <c r="B14" s="7" t="s">
        <v>21</v>
      </c>
      <c r="I14" s="59" t="s">
        <v>22</v>
      </c>
      <c r="J14" s="59" t="s">
        <v>23</v>
      </c>
    </row>
    <row r="15" spans="1:10" ht="14.45" customHeight="1" x14ac:dyDescent="0.25">
      <c r="B15" s="10" t="s">
        <v>24</v>
      </c>
      <c r="I15" s="59" t="s">
        <v>25</v>
      </c>
      <c r="J15" s="59" t="s">
        <v>26</v>
      </c>
    </row>
    <row r="16" spans="1:10" ht="14.45" customHeight="1" x14ac:dyDescent="0.25">
      <c r="B16" s="2"/>
      <c r="I16" s="59" t="s">
        <v>27</v>
      </c>
      <c r="J16" s="59" t="s">
        <v>28</v>
      </c>
    </row>
    <row r="17" spans="1:10" ht="14.45" customHeight="1" x14ac:dyDescent="0.25">
      <c r="B17" s="3" t="s">
        <v>29</v>
      </c>
      <c r="I17" s="59" t="s">
        <v>30</v>
      </c>
      <c r="J17" s="59" t="s">
        <v>31</v>
      </c>
    </row>
    <row r="18" spans="1:10" ht="14.45" customHeight="1" x14ac:dyDescent="0.25">
      <c r="B18" s="2" t="s">
        <v>32</v>
      </c>
      <c r="I18" s="59" t="s">
        <v>33</v>
      </c>
      <c r="J18" s="59" t="s">
        <v>34</v>
      </c>
    </row>
    <row r="19" spans="1:10" ht="14.45" customHeight="1" x14ac:dyDescent="0.25">
      <c r="B19" s="2">
        <v>2020</v>
      </c>
      <c r="I19" s="59" t="s">
        <v>35</v>
      </c>
      <c r="J19" s="59" t="s">
        <v>36</v>
      </c>
    </row>
    <row r="20" spans="1:10" ht="14.45" customHeight="1" x14ac:dyDescent="0.25">
      <c r="B20" s="2" t="s">
        <v>37</v>
      </c>
      <c r="I20" s="59" t="s">
        <v>38</v>
      </c>
      <c r="J20" s="59" t="s">
        <v>39</v>
      </c>
    </row>
    <row r="21" spans="1:10" ht="15.75" customHeight="1" x14ac:dyDescent="0.25">
      <c r="B21" s="2" t="s">
        <v>40</v>
      </c>
      <c r="I21" s="59" t="s">
        <v>41</v>
      </c>
      <c r="J21" s="59" t="s">
        <v>42</v>
      </c>
    </row>
    <row r="22" spans="1:10" ht="15.75" customHeight="1" x14ac:dyDescent="0.25">
      <c r="B22" s="2"/>
      <c r="I22" s="59" t="s">
        <v>43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9" t="s">
        <v>203</v>
      </c>
      <c r="B69" s="79" t="s">
        <v>204</v>
      </c>
      <c r="C69" s="79" t="s">
        <v>205</v>
      </c>
      <c r="D69" s="79" t="s">
        <v>206</v>
      </c>
      <c r="F69" s="2"/>
    </row>
    <row r="70" spans="1:54" ht="50.25" customHeight="1" x14ac:dyDescent="0.25">
      <c r="A70" s="80"/>
      <c r="B70" s="80"/>
      <c r="C70" s="80"/>
      <c r="D70" s="80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AZ</v>
      </c>
      <c r="B3">
        <f t="array" ref="B3:AH3">TRANSPOSE(L69:L101)</f>
        <v>0.25548096915989776</v>
      </c>
      <c r="C3">
        <v>0.25845997942379034</v>
      </c>
      <c r="D3">
        <v>0.26143898968768292</v>
      </c>
      <c r="E3">
        <v>0.2644179999515755</v>
      </c>
      <c r="F3">
        <v>0.26739701021546808</v>
      </c>
      <c r="G3">
        <v>0.2703760204793606</v>
      </c>
      <c r="H3">
        <v>0.27335503074325324</v>
      </c>
      <c r="I3">
        <v>0.27633404100714576</v>
      </c>
      <c r="J3">
        <v>0.27931305127103839</v>
      </c>
      <c r="K3">
        <v>0.28229206153493092</v>
      </c>
      <c r="L3">
        <v>0.28527107179882349</v>
      </c>
      <c r="M3">
        <v>0.28825008206271607</v>
      </c>
      <c r="N3">
        <v>0.29122909232660865</v>
      </c>
      <c r="O3">
        <v>0.29193085591954054</v>
      </c>
      <c r="P3">
        <v>0.29263261951247249</v>
      </c>
      <c r="Q3">
        <v>0.29333438310540433</v>
      </c>
      <c r="R3">
        <v>0.29403614669833633</v>
      </c>
      <c r="S3">
        <v>0.29473791029126817</v>
      </c>
      <c r="T3">
        <v>0.29543967388420012</v>
      </c>
      <c r="U3">
        <v>0.29614143747713206</v>
      </c>
      <c r="V3">
        <v>0.29684320107006396</v>
      </c>
      <c r="W3">
        <v>0.2975449646629959</v>
      </c>
      <c r="X3">
        <v>0.29824672825592774</v>
      </c>
      <c r="Y3">
        <v>0.29894849184885969</v>
      </c>
      <c r="Z3">
        <v>0.29965025544179164</v>
      </c>
      <c r="AA3">
        <v>0.30035201903472358</v>
      </c>
      <c r="AB3">
        <v>0.30105378262765542</v>
      </c>
      <c r="AC3">
        <v>0.30175554622058737</v>
      </c>
      <c r="AD3">
        <v>0.30245730981351931</v>
      </c>
      <c r="AE3">
        <v>0.30315907340645121</v>
      </c>
      <c r="AF3">
        <v>0.30386083699938304</v>
      </c>
      <c r="AG3">
        <v>0.30456260059231499</v>
      </c>
      <c r="AH3">
        <v>0.30526436418524694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Arizona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1</v>
      </c>
      <c r="F8">
        <f t="shared" si="0"/>
        <v>36</v>
      </c>
      <c r="G8">
        <f t="shared" si="0"/>
        <v>1750</v>
      </c>
      <c r="H8">
        <f t="shared" si="0"/>
        <v>34679</v>
      </c>
      <c r="I8">
        <f t="shared" si="0"/>
        <v>120345</v>
      </c>
      <c r="J8">
        <f t="shared" si="0"/>
        <v>206319</v>
      </c>
      <c r="K8">
        <f t="shared" si="0"/>
        <v>111836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20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17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23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0.25548096915989776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0.25845997942379034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0.26143898968768292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0.2644179999515755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0.26739701021546808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0.2703760204793606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0.27335503074325324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0.27633404100714576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0.27931305127103839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0.28229206153493092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0.28527107179882349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0.28825008206271607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0.29122909232660865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0.29193085591954054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0.29263261951247249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0.29333438310540433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0.29403614669833633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0.29473791029126817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0.29543967388420012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0.29614143747713206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0.29684320107006396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0.2975449646629959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0.29824672825592774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0.29894849184885969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0.29965025544179164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0.30035201903472358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0.30105378262765542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0.30175554622058737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0.30245730981351931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0.30315907340645121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0.30386083699938304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0.30456260059231499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0.30526436418524694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Arizona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19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22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25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3" t="s">
        <v>265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1" t="s">
        <v>266</v>
      </c>
      <c r="C2" s="82"/>
      <c r="D2" s="81" t="s">
        <v>267</v>
      </c>
      <c r="E2" s="82"/>
      <c r="F2" s="81" t="s">
        <v>268</v>
      </c>
      <c r="G2" s="82"/>
      <c r="H2" s="81" t="s">
        <v>269</v>
      </c>
      <c r="I2" s="82"/>
      <c r="J2" s="81" t="s">
        <v>270</v>
      </c>
      <c r="K2" s="82"/>
      <c r="L2" s="81" t="s">
        <v>271</v>
      </c>
      <c r="M2" s="85"/>
      <c r="N2" s="85"/>
      <c r="O2" s="82"/>
      <c r="P2" s="81" t="s">
        <v>248</v>
      </c>
      <c r="Q2" s="82"/>
      <c r="R2" s="81" t="s">
        <v>272</v>
      </c>
      <c r="S2" s="82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1"/>
      <c r="C3" s="85"/>
      <c r="D3" s="85"/>
      <c r="E3" s="85"/>
      <c r="F3" s="85"/>
      <c r="G3" s="85"/>
      <c r="H3" s="85"/>
      <c r="I3" s="85"/>
      <c r="J3" s="85"/>
      <c r="K3" s="82"/>
      <c r="L3" s="81" t="s">
        <v>274</v>
      </c>
      <c r="M3" s="82"/>
      <c r="N3" s="81" t="s">
        <v>275</v>
      </c>
      <c r="O3" s="82"/>
      <c r="P3" s="81"/>
      <c r="Q3" s="85"/>
      <c r="R3" s="85"/>
      <c r="S3" s="82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6" t="s">
        <v>278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6" t="s">
        <v>279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6" t="s">
        <v>292</v>
      </c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6" t="s">
        <v>293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7" t="s">
        <v>294</v>
      </c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AZ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0.30225000000000002</v>
      </c>
      <c r="D7">
        <f t="shared" si="0"/>
        <v>0.30099999999999999</v>
      </c>
      <c r="E7">
        <f t="shared" si="0"/>
        <v>0.29849999999999999</v>
      </c>
      <c r="F7">
        <f t="shared" si="0"/>
        <v>0.29749999999999999</v>
      </c>
      <c r="G7">
        <f t="shared" si="0"/>
        <v>0.29675000000000001</v>
      </c>
      <c r="H7">
        <f t="shared" si="0"/>
        <v>0.29575000000000001</v>
      </c>
      <c r="I7">
        <f t="shared" si="0"/>
        <v>0.29125000000000001</v>
      </c>
      <c r="J7">
        <f t="shared" si="0"/>
        <v>0.28849999999999998</v>
      </c>
      <c r="K7">
        <f t="shared" si="0"/>
        <v>0.28749999999999998</v>
      </c>
      <c r="L7">
        <f t="shared" si="0"/>
        <v>0.28549999999999998</v>
      </c>
      <c r="M7">
        <f t="shared" ref="M7:V9" si="1">SUMIFS(V$19:V$738,$A$19:$A$738,$A$2,$B$19:$B$738,$B7)</f>
        <v>0.28325</v>
      </c>
      <c r="N7">
        <f t="shared" si="1"/>
        <v>0.28075</v>
      </c>
      <c r="O7">
        <f t="shared" si="1"/>
        <v>0.28050000000000003</v>
      </c>
      <c r="P7">
        <f t="shared" si="1"/>
        <v>0.28050000000000003</v>
      </c>
      <c r="Q7">
        <f t="shared" si="1"/>
        <v>0.27900000000000003</v>
      </c>
      <c r="R7">
        <f t="shared" si="1"/>
        <v>0.27725</v>
      </c>
      <c r="S7">
        <f t="shared" si="1"/>
        <v>0.27575000000000011</v>
      </c>
      <c r="T7">
        <f t="shared" si="1"/>
        <v>0.27450000000000002</v>
      </c>
      <c r="U7">
        <f t="shared" si="1"/>
        <v>0.27300000000000002</v>
      </c>
      <c r="V7">
        <f t="shared" si="1"/>
        <v>0.27150000000000002</v>
      </c>
      <c r="W7">
        <f t="shared" ref="W7:AF9" si="2">SUMIFS(AF$19:AF$738,$A$19:$A$738,$A$2,$B$19:$B$738,$B7)</f>
        <v>0.27</v>
      </c>
      <c r="X7">
        <f t="shared" si="2"/>
        <v>0.26850000000000002</v>
      </c>
      <c r="Y7">
        <f t="shared" si="2"/>
        <v>0.27124999999999999</v>
      </c>
      <c r="Z7">
        <f t="shared" si="2"/>
        <v>0.27300000000000002</v>
      </c>
      <c r="AA7">
        <f t="shared" si="2"/>
        <v>0.27424999999999999</v>
      </c>
      <c r="AB7">
        <f t="shared" si="2"/>
        <v>0.27524999999999999</v>
      </c>
      <c r="AC7">
        <f t="shared" si="2"/>
        <v>0.27625</v>
      </c>
      <c r="AD7">
        <f t="shared" si="2"/>
        <v>0.27625</v>
      </c>
      <c r="AE7">
        <f t="shared" si="2"/>
        <v>0.27700000000000002</v>
      </c>
      <c r="AF7">
        <f t="shared" si="2"/>
        <v>0.27700000000000002</v>
      </c>
      <c r="AG7">
        <f t="shared" ref="AG7:AH9" si="3">SUMIFS(AP$19:AP$738,$A$19:$A$738,$A$2,$B$19:$B$738,$B7)</f>
        <v>0.27725</v>
      </c>
      <c r="AH7">
        <f t="shared" si="3"/>
        <v>0.27800000000000002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0.33400000000000002</v>
      </c>
      <c r="D9">
        <f t="shared" si="0"/>
        <v>0.33550000000000002</v>
      </c>
      <c r="E9">
        <f t="shared" si="0"/>
        <v>0.34</v>
      </c>
      <c r="F9">
        <f t="shared" si="0"/>
        <v>0.34499999999999997</v>
      </c>
      <c r="G9">
        <f t="shared" si="0"/>
        <v>0.33366666666666661</v>
      </c>
      <c r="H9">
        <f t="shared" si="0"/>
        <v>0.32033333333333341</v>
      </c>
      <c r="I9">
        <f t="shared" si="0"/>
        <v>0.33</v>
      </c>
      <c r="J9">
        <f t="shared" si="0"/>
        <v>0.33100000000000002</v>
      </c>
      <c r="K9">
        <f t="shared" si="0"/>
        <v>0.32666666666666672</v>
      </c>
      <c r="L9">
        <f t="shared" si="0"/>
        <v>0.32466666666666671</v>
      </c>
      <c r="M9">
        <f t="shared" si="1"/>
        <v>0.31266666666666659</v>
      </c>
      <c r="N9">
        <f t="shared" si="1"/>
        <v>0.31233333333333341</v>
      </c>
      <c r="O9">
        <f t="shared" si="1"/>
        <v>0.318</v>
      </c>
      <c r="P9">
        <f t="shared" si="1"/>
        <v>0.32033333333333341</v>
      </c>
      <c r="Q9">
        <f t="shared" si="1"/>
        <v>0.3193333333333333</v>
      </c>
      <c r="R9">
        <f t="shared" si="1"/>
        <v>0.318</v>
      </c>
      <c r="S9">
        <f t="shared" si="1"/>
        <v>0.31633333333333341</v>
      </c>
      <c r="T9">
        <f t="shared" si="1"/>
        <v>0.317</v>
      </c>
      <c r="U9">
        <f t="shared" si="1"/>
        <v>0.3173333333333333</v>
      </c>
      <c r="V9">
        <f t="shared" si="1"/>
        <v>0.3173333333333333</v>
      </c>
      <c r="W9">
        <f t="shared" si="2"/>
        <v>0.317</v>
      </c>
      <c r="X9">
        <f t="shared" si="2"/>
        <v>0.31666666666666671</v>
      </c>
      <c r="Y9">
        <f t="shared" si="2"/>
        <v>0.3193333333333333</v>
      </c>
      <c r="Z9">
        <f t="shared" si="2"/>
        <v>0.3216666666666666</v>
      </c>
      <c r="AA9">
        <f t="shared" si="2"/>
        <v>0.32433333333333342</v>
      </c>
      <c r="AB9">
        <f t="shared" si="2"/>
        <v>0.32666666666666672</v>
      </c>
      <c r="AC9">
        <f t="shared" si="2"/>
        <v>0.32966666666666661</v>
      </c>
      <c r="AD9">
        <f t="shared" si="2"/>
        <v>0.33033333333333342</v>
      </c>
      <c r="AE9">
        <f t="shared" si="2"/>
        <v>0.33166666666666661</v>
      </c>
      <c r="AF9">
        <f t="shared" si="2"/>
        <v>0.33300000000000002</v>
      </c>
      <c r="AG9">
        <f t="shared" si="3"/>
        <v>0.33500000000000002</v>
      </c>
      <c r="AH9">
        <f t="shared" si="3"/>
        <v>0.33700000000000002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0.30225000000000002</v>
      </c>
      <c r="D12">
        <f t="shared" si="4"/>
        <v>0.30099999999999999</v>
      </c>
      <c r="E12">
        <f t="shared" si="4"/>
        <v>0.29849999999999999</v>
      </c>
      <c r="F12">
        <f t="shared" si="4"/>
        <v>0.29749999999999999</v>
      </c>
      <c r="G12">
        <f t="shared" si="4"/>
        <v>0.29675000000000001</v>
      </c>
      <c r="H12">
        <f t="shared" si="4"/>
        <v>0.29575000000000001</v>
      </c>
      <c r="I12">
        <f t="shared" si="4"/>
        <v>0.29125000000000001</v>
      </c>
      <c r="J12">
        <f t="shared" si="4"/>
        <v>0.28849999999999998</v>
      </c>
      <c r="K12">
        <f t="shared" si="4"/>
        <v>0.28749999999999998</v>
      </c>
      <c r="L12">
        <f t="shared" si="4"/>
        <v>0.28549999999999998</v>
      </c>
      <c r="M12">
        <f t="shared" si="4"/>
        <v>0.28325</v>
      </c>
      <c r="N12">
        <f t="shared" si="4"/>
        <v>0.28075</v>
      </c>
      <c r="O12">
        <f t="shared" si="4"/>
        <v>0.28050000000000003</v>
      </c>
      <c r="P12">
        <f t="shared" si="4"/>
        <v>0.28050000000000003</v>
      </c>
      <c r="Q12">
        <f t="shared" si="4"/>
        <v>0.27900000000000003</v>
      </c>
      <c r="R12">
        <f t="shared" si="4"/>
        <v>0.27725</v>
      </c>
      <c r="S12">
        <f t="shared" si="4"/>
        <v>0.27575000000000011</v>
      </c>
      <c r="T12">
        <f t="shared" si="4"/>
        <v>0.27450000000000002</v>
      </c>
      <c r="U12">
        <f t="shared" si="4"/>
        <v>0.27300000000000002</v>
      </c>
      <c r="V12">
        <f t="shared" si="4"/>
        <v>0.27150000000000002</v>
      </c>
      <c r="W12">
        <f t="shared" si="4"/>
        <v>0.27</v>
      </c>
      <c r="X12">
        <f t="shared" si="4"/>
        <v>0.26850000000000002</v>
      </c>
      <c r="Y12">
        <f t="shared" si="4"/>
        <v>0.27124999999999999</v>
      </c>
      <c r="Z12">
        <f t="shared" si="4"/>
        <v>0.27300000000000002</v>
      </c>
      <c r="AA12">
        <f t="shared" si="4"/>
        <v>0.27424999999999999</v>
      </c>
      <c r="AB12">
        <f t="shared" si="4"/>
        <v>0.27524999999999999</v>
      </c>
      <c r="AC12">
        <f t="shared" si="4"/>
        <v>0.27625</v>
      </c>
      <c r="AD12">
        <f t="shared" si="4"/>
        <v>0.27625</v>
      </c>
      <c r="AE12">
        <f t="shared" si="4"/>
        <v>0.27700000000000002</v>
      </c>
      <c r="AF12">
        <f t="shared" si="4"/>
        <v>0.27700000000000002</v>
      </c>
      <c r="AG12">
        <f t="shared" si="4"/>
        <v>0.27725</v>
      </c>
      <c r="AH12">
        <f t="shared" si="4"/>
        <v>0.27800000000000002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0.33400000000000002</v>
      </c>
      <c r="D14">
        <f t="shared" si="6"/>
        <v>0.33550000000000002</v>
      </c>
      <c r="E14">
        <f t="shared" si="6"/>
        <v>0.34</v>
      </c>
      <c r="F14">
        <f t="shared" si="6"/>
        <v>0.34499999999999997</v>
      </c>
      <c r="G14">
        <f t="shared" si="6"/>
        <v>0.33366666666666661</v>
      </c>
      <c r="H14">
        <f t="shared" si="6"/>
        <v>0.32033333333333341</v>
      </c>
      <c r="I14">
        <f t="shared" si="6"/>
        <v>0.33</v>
      </c>
      <c r="J14">
        <f t="shared" si="6"/>
        <v>0.33100000000000002</v>
      </c>
      <c r="K14">
        <f t="shared" si="6"/>
        <v>0.32666666666666672</v>
      </c>
      <c r="L14">
        <f t="shared" si="6"/>
        <v>0.32466666666666671</v>
      </c>
      <c r="M14">
        <f t="shared" si="6"/>
        <v>0.31266666666666659</v>
      </c>
      <c r="N14">
        <f t="shared" si="6"/>
        <v>0.31233333333333341</v>
      </c>
      <c r="O14">
        <f t="shared" si="6"/>
        <v>0.318</v>
      </c>
      <c r="P14">
        <f t="shared" si="6"/>
        <v>0.32033333333333341</v>
      </c>
      <c r="Q14">
        <f t="shared" si="6"/>
        <v>0.3193333333333333</v>
      </c>
      <c r="R14">
        <f t="shared" si="6"/>
        <v>0.318</v>
      </c>
      <c r="S14">
        <f t="shared" si="6"/>
        <v>0.31633333333333341</v>
      </c>
      <c r="T14">
        <f t="shared" si="6"/>
        <v>0.317</v>
      </c>
      <c r="U14">
        <f t="shared" si="6"/>
        <v>0.3173333333333333</v>
      </c>
      <c r="V14">
        <f t="shared" si="6"/>
        <v>0.3173333333333333</v>
      </c>
      <c r="W14">
        <f t="shared" si="6"/>
        <v>0.317</v>
      </c>
      <c r="X14">
        <f t="shared" si="6"/>
        <v>0.31666666666666671</v>
      </c>
      <c r="Y14">
        <f t="shared" si="6"/>
        <v>0.3193333333333333</v>
      </c>
      <c r="Z14">
        <f t="shared" si="6"/>
        <v>0.3216666666666666</v>
      </c>
      <c r="AA14">
        <f t="shared" si="6"/>
        <v>0.32433333333333342</v>
      </c>
      <c r="AB14">
        <f t="shared" si="6"/>
        <v>0.32666666666666672</v>
      </c>
      <c r="AC14">
        <f t="shared" si="6"/>
        <v>0.32966666666666661</v>
      </c>
      <c r="AD14">
        <f t="shared" si="6"/>
        <v>0.33033333333333342</v>
      </c>
      <c r="AE14">
        <f t="shared" si="6"/>
        <v>0.33166666666666661</v>
      </c>
      <c r="AF14">
        <f t="shared" si="6"/>
        <v>0.33300000000000002</v>
      </c>
      <c r="AG14">
        <f t="shared" si="6"/>
        <v>0.33500000000000002</v>
      </c>
      <c r="AH14">
        <f t="shared" si="6"/>
        <v>0.33700000000000002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20</v>
      </c>
      <c r="B34" s="74" t="s">
        <v>20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20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20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20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20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20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20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20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20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20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20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20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20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20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20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17</v>
      </c>
      <c r="B49" s="74" t="s">
        <v>17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17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17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17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17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17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17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17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17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17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17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17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17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17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17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23</v>
      </c>
      <c r="B64" s="74" t="s">
        <v>23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23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23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23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23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23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23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23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23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23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23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23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23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23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23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26</v>
      </c>
      <c r="B79" s="74" t="s">
        <v>26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26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26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26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26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26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26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26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26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26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26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26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26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26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26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B496-C673-4D10-AD81-963248F46660}">
  <sheetPr>
    <tabColor rgb="FF1F3864"/>
  </sheetPr>
  <dimension ref="B2:G14"/>
  <sheetViews>
    <sheetView workbookViewId="0">
      <selection activeCell="G4" sqref="G4"/>
    </sheetView>
  </sheetViews>
  <sheetFormatPr defaultRowHeight="14.25" x14ac:dyDescent="0.2"/>
  <sheetData>
    <row r="2" spans="2:7" x14ac:dyDescent="0.2">
      <c r="C2">
        <v>2020</v>
      </c>
    </row>
    <row r="3" spans="2:7" x14ac:dyDescent="0.2">
      <c r="C3" t="s">
        <v>330</v>
      </c>
      <c r="D3" t="s">
        <v>336</v>
      </c>
    </row>
    <row r="4" spans="2:7" x14ac:dyDescent="0.2">
      <c r="B4" t="s">
        <v>331</v>
      </c>
      <c r="C4">
        <v>2.9759199999999999</v>
      </c>
      <c r="D4">
        <v>13.747253026000001</v>
      </c>
      <c r="E4">
        <f>C4*8760</f>
        <v>26069.0592</v>
      </c>
      <c r="F4">
        <f>D4*1000</f>
        <v>13747.253026</v>
      </c>
      <c r="G4" s="78">
        <f>F4/E4</f>
        <v>0.52733982153065195</v>
      </c>
    </row>
    <row r="5" spans="2:7" x14ac:dyDescent="0.2">
      <c r="B5" t="s">
        <v>332</v>
      </c>
      <c r="C5">
        <v>14.366925999999999</v>
      </c>
      <c r="D5">
        <v>50.773849165999998</v>
      </c>
      <c r="E5" s="76">
        <f t="shared" ref="E5:E14" si="0">C5*8760</f>
        <v>125854.27175999999</v>
      </c>
      <c r="F5" s="76">
        <f t="shared" ref="F5:F14" si="1">D5*1000</f>
        <v>50773.849166</v>
      </c>
      <c r="G5" s="78">
        <f t="shared" ref="G5:G14" si="2">F5/E5</f>
        <v>0.40343365748302989</v>
      </c>
    </row>
    <row r="6" spans="2:7" x14ac:dyDescent="0.2">
      <c r="B6" t="s">
        <v>319</v>
      </c>
      <c r="C6">
        <v>3.9369999999999998</v>
      </c>
      <c r="D6">
        <v>31.552433000000001</v>
      </c>
      <c r="E6" s="76">
        <f t="shared" si="0"/>
        <v>34488.119999999995</v>
      </c>
      <c r="F6" s="76">
        <f t="shared" si="1"/>
        <v>31552.433000000001</v>
      </c>
      <c r="G6" s="78">
        <f t="shared" si="2"/>
        <v>0.91487831172009393</v>
      </c>
    </row>
    <row r="7" spans="2:7" x14ac:dyDescent="0.2">
      <c r="B7" t="s">
        <v>320</v>
      </c>
      <c r="C7">
        <v>2.7208999999999999</v>
      </c>
      <c r="D7">
        <v>6.4605455000000003</v>
      </c>
      <c r="E7" s="76">
        <f t="shared" si="0"/>
        <v>23835.083999999999</v>
      </c>
      <c r="F7" s="76">
        <f t="shared" si="1"/>
        <v>6460.5455000000002</v>
      </c>
      <c r="G7" s="78">
        <f t="shared" si="2"/>
        <v>0.27105192916458781</v>
      </c>
    </row>
    <row r="8" spans="2:7" x14ac:dyDescent="0.2">
      <c r="B8" t="s">
        <v>333</v>
      </c>
      <c r="C8">
        <v>0.7923</v>
      </c>
      <c r="D8">
        <v>0.63497726099999996</v>
      </c>
      <c r="E8" s="76">
        <f t="shared" si="0"/>
        <v>6940.5479999999998</v>
      </c>
      <c r="F8" s="76">
        <f t="shared" si="1"/>
        <v>634.977261</v>
      </c>
      <c r="G8" s="78">
        <f t="shared" si="2"/>
        <v>9.1488058435731587E-2</v>
      </c>
    </row>
    <row r="9" spans="2:7" x14ac:dyDescent="0.2">
      <c r="B9" t="s">
        <v>334</v>
      </c>
      <c r="C9">
        <v>3.3081</v>
      </c>
      <c r="D9">
        <v>5.2069322500000004</v>
      </c>
      <c r="E9" s="76">
        <f t="shared" si="0"/>
        <v>28978.956000000002</v>
      </c>
      <c r="F9" s="76">
        <f t="shared" si="1"/>
        <v>5206.9322500000007</v>
      </c>
      <c r="G9" s="78">
        <f t="shared" si="2"/>
        <v>0.17967977348804423</v>
      </c>
    </row>
    <row r="10" spans="2:7" x14ac:dyDescent="0.2">
      <c r="B10" t="s">
        <v>322</v>
      </c>
      <c r="C10">
        <v>3.27E-2</v>
      </c>
      <c r="D10">
        <v>0.22533443600000003</v>
      </c>
      <c r="E10" s="76">
        <f t="shared" si="0"/>
        <v>286.452</v>
      </c>
      <c r="F10" s="76">
        <f t="shared" si="1"/>
        <v>225.33443600000004</v>
      </c>
      <c r="G10" s="78">
        <f t="shared" si="2"/>
        <v>0.78663942300978884</v>
      </c>
    </row>
    <row r="11" spans="2:7" x14ac:dyDescent="0.2">
      <c r="B11" t="s">
        <v>323</v>
      </c>
      <c r="C11">
        <v>0</v>
      </c>
      <c r="D11">
        <v>0</v>
      </c>
      <c r="E11" s="76">
        <f t="shared" si="0"/>
        <v>0</v>
      </c>
      <c r="F11" s="76">
        <f t="shared" si="1"/>
        <v>0</v>
      </c>
      <c r="G11" s="78" t="e">
        <f t="shared" si="2"/>
        <v>#DIV/0!</v>
      </c>
    </row>
    <row r="12" spans="2:7" x14ac:dyDescent="0.2">
      <c r="B12" t="s">
        <v>324</v>
      </c>
      <c r="C12">
        <v>8.8999999999999996E-2</v>
      </c>
      <c r="D12">
        <v>4.0425730999999999E-2</v>
      </c>
      <c r="E12" s="76">
        <f t="shared" si="0"/>
        <v>779.64</v>
      </c>
      <c r="F12" s="76">
        <f t="shared" si="1"/>
        <v>40.425730999999999</v>
      </c>
      <c r="G12" s="78">
        <f t="shared" si="2"/>
        <v>5.1851791852649938E-2</v>
      </c>
    </row>
    <row r="13" spans="2:7" x14ac:dyDescent="0.2">
      <c r="B13" t="s">
        <v>329</v>
      </c>
      <c r="C13">
        <v>0</v>
      </c>
      <c r="D13">
        <v>0</v>
      </c>
      <c r="E13" s="76">
        <f t="shared" si="0"/>
        <v>0</v>
      </c>
      <c r="F13" s="76">
        <f t="shared" si="1"/>
        <v>0</v>
      </c>
      <c r="G13" s="78" t="e">
        <f t="shared" si="2"/>
        <v>#DIV/0!</v>
      </c>
    </row>
    <row r="14" spans="2:7" x14ac:dyDescent="0.2">
      <c r="B14" t="s">
        <v>335</v>
      </c>
      <c r="C14">
        <v>0</v>
      </c>
      <c r="D14">
        <v>5.9679000000000003E-2</v>
      </c>
      <c r="E14" s="76">
        <f t="shared" si="0"/>
        <v>0</v>
      </c>
      <c r="F14" s="76">
        <f t="shared" si="1"/>
        <v>59.679000000000002</v>
      </c>
      <c r="G14" s="78" t="e">
        <f t="shared" si="2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74">
        <v>0.53</v>
      </c>
      <c r="C2" s="74">
        <v>0.53</v>
      </c>
      <c r="D2" s="74">
        <v>0.53</v>
      </c>
      <c r="E2" s="74">
        <v>0.53</v>
      </c>
      <c r="F2" s="74">
        <v>0.53</v>
      </c>
      <c r="G2" s="74">
        <v>0.53</v>
      </c>
      <c r="H2" s="74">
        <v>0.53</v>
      </c>
      <c r="I2" s="74">
        <v>0.53</v>
      </c>
      <c r="J2" s="74">
        <v>0.53</v>
      </c>
      <c r="K2" s="74">
        <v>0.53</v>
      </c>
      <c r="L2" s="74">
        <v>0.53</v>
      </c>
      <c r="M2" s="74">
        <v>0.53</v>
      </c>
      <c r="N2" s="74">
        <v>0.53</v>
      </c>
      <c r="O2" s="74">
        <v>0.53</v>
      </c>
      <c r="P2" s="74">
        <v>0.53</v>
      </c>
      <c r="Q2" s="74">
        <v>0.53</v>
      </c>
      <c r="R2" s="74">
        <v>0.53</v>
      </c>
      <c r="S2" s="74">
        <v>0.53</v>
      </c>
      <c r="T2" s="74">
        <v>0.53</v>
      </c>
      <c r="U2" s="74">
        <v>0.53</v>
      </c>
      <c r="V2" s="74">
        <v>0.53</v>
      </c>
      <c r="W2" s="74">
        <v>0.53</v>
      </c>
      <c r="X2" s="74">
        <v>0.53</v>
      </c>
      <c r="Y2" s="74">
        <v>0.53</v>
      </c>
      <c r="Z2" s="74">
        <v>0.53</v>
      </c>
      <c r="AA2" s="74">
        <v>0.53</v>
      </c>
      <c r="AB2" s="74">
        <v>0.53</v>
      </c>
      <c r="AC2" s="74">
        <v>0.53</v>
      </c>
      <c r="AD2" s="74">
        <v>0.53</v>
      </c>
      <c r="AE2" s="74">
        <v>0.53</v>
      </c>
      <c r="AF2" s="74">
        <v>0.53</v>
      </c>
      <c r="AG2" s="74">
        <v>0.53</v>
      </c>
      <c r="AH2" s="74">
        <v>0.53</v>
      </c>
      <c r="AI2" s="74">
        <v>0.53</v>
      </c>
      <c r="AJ2" s="74">
        <v>0.53</v>
      </c>
    </row>
    <row r="3" spans="1:36" ht="14.45" customHeight="1" x14ac:dyDescent="0.25">
      <c r="A3" s="10" t="s">
        <v>318</v>
      </c>
      <c r="B3" s="74">
        <v>0.56999999999999995</v>
      </c>
      <c r="C3" s="74">
        <v>0.56999999999999995</v>
      </c>
      <c r="D3" s="74">
        <v>0.56999999999999995</v>
      </c>
      <c r="E3" s="74">
        <v>0.56999999999999995</v>
      </c>
      <c r="F3" s="74">
        <v>0.56999999999999995</v>
      </c>
      <c r="G3" s="74">
        <v>0.56999999999999995</v>
      </c>
      <c r="H3" s="74">
        <v>0.56999999999999995</v>
      </c>
      <c r="I3" s="74">
        <v>0.56999999999999995</v>
      </c>
      <c r="J3" s="74">
        <v>0.56999999999999995</v>
      </c>
      <c r="K3" s="74">
        <v>0.56999999999999995</v>
      </c>
      <c r="L3" s="74">
        <v>0.56999999999999995</v>
      </c>
      <c r="M3" s="74">
        <v>0.56999999999999995</v>
      </c>
      <c r="N3" s="74">
        <v>0.56999999999999995</v>
      </c>
      <c r="O3" s="74">
        <v>0.56999999999999995</v>
      </c>
      <c r="P3" s="74">
        <v>0.56999999999999995</v>
      </c>
      <c r="Q3" s="74">
        <v>0.56999999999999995</v>
      </c>
      <c r="R3" s="74">
        <v>0.56999999999999995</v>
      </c>
      <c r="S3" s="74">
        <v>0.56999999999999995</v>
      </c>
      <c r="T3" s="74">
        <v>0.56999999999999995</v>
      </c>
      <c r="U3" s="74">
        <v>0.56999999999999995</v>
      </c>
      <c r="V3" s="74">
        <v>0.56999999999999995</v>
      </c>
      <c r="W3" s="74">
        <v>0.56999999999999995</v>
      </c>
      <c r="X3" s="74">
        <v>0.56999999999999995</v>
      </c>
      <c r="Y3" s="74">
        <v>0.56999999999999995</v>
      </c>
      <c r="Z3" s="74">
        <v>0.56999999999999995</v>
      </c>
      <c r="AA3" s="74">
        <v>0.56999999999999995</v>
      </c>
      <c r="AB3" s="74">
        <v>0.56999999999999995</v>
      </c>
      <c r="AC3" s="74">
        <v>0.56999999999999995</v>
      </c>
      <c r="AD3" s="74">
        <v>0.56999999999999995</v>
      </c>
      <c r="AE3" s="74">
        <v>0.56999999999999995</v>
      </c>
      <c r="AF3" s="74">
        <v>0.56999999999999995</v>
      </c>
      <c r="AG3" s="74">
        <v>0.56999999999999995</v>
      </c>
      <c r="AH3" s="74">
        <v>0.56999999999999995</v>
      </c>
      <c r="AI3" s="74">
        <v>0.56999999999999995</v>
      </c>
      <c r="AJ3" s="74">
        <v>0.56999999999999995</v>
      </c>
    </row>
    <row r="4" spans="1:36" ht="14.45" customHeight="1" x14ac:dyDescent="0.25">
      <c r="A4" s="10" t="s">
        <v>319</v>
      </c>
      <c r="B4" s="74">
        <v>0.92600000000000005</v>
      </c>
      <c r="C4" s="74">
        <v>0.92600000000000005</v>
      </c>
      <c r="D4" s="74">
        <v>0.92600000000000005</v>
      </c>
      <c r="E4" s="74">
        <v>0.92600000000000005</v>
      </c>
      <c r="F4" s="74">
        <v>0.92600000000000005</v>
      </c>
      <c r="G4" s="74">
        <v>0.92600000000000005</v>
      </c>
      <c r="H4" s="74">
        <v>0.92600000000000005</v>
      </c>
      <c r="I4" s="74">
        <v>0.92600000000000005</v>
      </c>
      <c r="J4" s="74">
        <v>0.92600000000000005</v>
      </c>
      <c r="K4" s="74">
        <v>0.92600000000000005</v>
      </c>
      <c r="L4" s="74">
        <v>0.92600000000000005</v>
      </c>
      <c r="M4" s="74">
        <v>0.92600000000000005</v>
      </c>
      <c r="N4" s="74">
        <v>0.92600000000000005</v>
      </c>
      <c r="O4" s="74">
        <v>0.92600000000000005</v>
      </c>
      <c r="P4" s="74">
        <v>0.92600000000000005</v>
      </c>
      <c r="Q4" s="74">
        <v>0.92600000000000005</v>
      </c>
      <c r="R4" s="74">
        <v>0.92600000000000005</v>
      </c>
      <c r="S4" s="74">
        <v>0.92600000000000005</v>
      </c>
      <c r="T4" s="74">
        <v>0.92600000000000005</v>
      </c>
      <c r="U4" s="74">
        <v>0.92600000000000005</v>
      </c>
      <c r="V4" s="74">
        <v>0.92600000000000005</v>
      </c>
      <c r="W4" s="74">
        <v>0.92600000000000005</v>
      </c>
      <c r="X4" s="74">
        <v>0.92600000000000005</v>
      </c>
      <c r="Y4" s="74">
        <v>0.92600000000000005</v>
      </c>
      <c r="Z4" s="74">
        <v>0.92600000000000005</v>
      </c>
      <c r="AA4" s="74">
        <v>0.92600000000000005</v>
      </c>
      <c r="AB4" s="74">
        <v>0.92600000000000005</v>
      </c>
      <c r="AC4" s="74">
        <v>0.92600000000000005</v>
      </c>
      <c r="AD4" s="74">
        <v>0.92600000000000005</v>
      </c>
      <c r="AE4" s="74">
        <v>0.92600000000000005</v>
      </c>
      <c r="AF4" s="74">
        <v>0.92600000000000005</v>
      </c>
      <c r="AG4" s="74">
        <v>0.92600000000000005</v>
      </c>
      <c r="AH4" s="74">
        <v>0.92600000000000005</v>
      </c>
      <c r="AI4" s="74">
        <v>0.92600000000000005</v>
      </c>
      <c r="AJ4" s="74">
        <v>0.92600000000000005</v>
      </c>
    </row>
    <row r="5" spans="1:36" ht="14.45" customHeight="1" x14ac:dyDescent="0.25">
      <c r="A5" s="10" t="s">
        <v>320</v>
      </c>
      <c r="B5" s="74">
        <v>0.27100000000000002</v>
      </c>
      <c r="C5" s="74">
        <v>0.27100000000000002</v>
      </c>
      <c r="D5" s="74">
        <v>0.27100000000000002</v>
      </c>
      <c r="E5" s="74">
        <v>0.27100000000000002</v>
      </c>
      <c r="F5" s="74">
        <v>0.27100000000000002</v>
      </c>
      <c r="G5" s="74">
        <v>0.27100000000000002</v>
      </c>
      <c r="H5" s="74">
        <v>0.27100000000000002</v>
      </c>
      <c r="I5" s="74">
        <v>0.27100000000000002</v>
      </c>
      <c r="J5" s="74">
        <v>0.27100000000000002</v>
      </c>
      <c r="K5" s="74">
        <v>0.27100000000000002</v>
      </c>
      <c r="L5" s="74">
        <v>0.27100000000000002</v>
      </c>
      <c r="M5" s="74">
        <v>0.27100000000000002</v>
      </c>
      <c r="N5" s="74">
        <v>0.27100000000000002</v>
      </c>
      <c r="O5" s="74">
        <v>0.27100000000000002</v>
      </c>
      <c r="P5" s="74">
        <v>0.27100000000000002</v>
      </c>
      <c r="Q5" s="74">
        <v>0.27100000000000002</v>
      </c>
      <c r="R5" s="74">
        <v>0.27100000000000002</v>
      </c>
      <c r="S5" s="74">
        <v>0.27100000000000002</v>
      </c>
      <c r="T5" s="74">
        <v>0.27100000000000002</v>
      </c>
      <c r="U5" s="74">
        <v>0.27100000000000002</v>
      </c>
      <c r="V5" s="74">
        <v>0.27100000000000002</v>
      </c>
      <c r="W5" s="74">
        <v>0.27100000000000002</v>
      </c>
      <c r="X5" s="74">
        <v>0.27100000000000002</v>
      </c>
      <c r="Y5" s="74">
        <v>0.27100000000000002</v>
      </c>
      <c r="Z5" s="74">
        <v>0.27100000000000002</v>
      </c>
      <c r="AA5" s="74">
        <v>0.27100000000000002</v>
      </c>
      <c r="AB5" s="74">
        <v>0.27100000000000002</v>
      </c>
      <c r="AC5" s="74">
        <v>0.27100000000000002</v>
      </c>
      <c r="AD5" s="74">
        <v>0.27100000000000002</v>
      </c>
      <c r="AE5" s="74">
        <v>0.27100000000000002</v>
      </c>
      <c r="AF5" s="74">
        <v>0.27100000000000002</v>
      </c>
      <c r="AG5" s="74">
        <v>0.27100000000000002</v>
      </c>
      <c r="AH5" s="74">
        <v>0.27100000000000002</v>
      </c>
      <c r="AI5" s="74">
        <v>0.27100000000000002</v>
      </c>
      <c r="AJ5" s="74">
        <v>0.27100000000000002</v>
      </c>
    </row>
    <row r="6" spans="1:36" ht="14.45" customHeight="1" x14ac:dyDescent="0.25">
      <c r="A6" s="10" t="s">
        <v>300</v>
      </c>
      <c r="B6" s="88">
        <v>0.12</v>
      </c>
      <c r="C6" s="88">
        <v>0.12</v>
      </c>
      <c r="D6" s="88">
        <v>0.12</v>
      </c>
      <c r="E6" s="88">
        <v>0.12</v>
      </c>
      <c r="F6" s="88">
        <v>0.12</v>
      </c>
      <c r="G6" s="88">
        <v>0.12</v>
      </c>
      <c r="H6" s="88">
        <v>0.12</v>
      </c>
      <c r="I6" s="88">
        <v>0.12</v>
      </c>
      <c r="J6" s="88">
        <v>0.12</v>
      </c>
      <c r="K6" s="88">
        <v>0.12</v>
      </c>
      <c r="L6" s="88">
        <v>0.12</v>
      </c>
      <c r="M6" s="88">
        <v>0.12</v>
      </c>
      <c r="N6" s="88">
        <v>0.12</v>
      </c>
      <c r="O6" s="88">
        <v>0.12</v>
      </c>
      <c r="P6" s="88">
        <v>0.12</v>
      </c>
      <c r="Q6" s="88">
        <v>0.12</v>
      </c>
      <c r="R6" s="88">
        <v>0.12</v>
      </c>
      <c r="S6" s="88">
        <v>0.12</v>
      </c>
      <c r="T6" s="88">
        <v>0.12</v>
      </c>
      <c r="U6" s="88">
        <v>0.12</v>
      </c>
      <c r="V6" s="88">
        <v>0.12</v>
      </c>
      <c r="W6" s="88">
        <v>0.12</v>
      </c>
      <c r="X6" s="88">
        <v>0.12</v>
      </c>
      <c r="Y6" s="88">
        <v>0.12</v>
      </c>
      <c r="Z6" s="88">
        <v>0.12</v>
      </c>
      <c r="AA6" s="88">
        <v>0.12</v>
      </c>
      <c r="AB6" s="88">
        <v>0.12</v>
      </c>
      <c r="AC6" s="88">
        <v>0.12</v>
      </c>
      <c r="AD6" s="88">
        <v>0.12</v>
      </c>
      <c r="AE6" s="88">
        <v>0.12</v>
      </c>
      <c r="AF6" s="88">
        <v>0.12</v>
      </c>
      <c r="AG6" s="88">
        <v>0.12</v>
      </c>
      <c r="AH6" s="88">
        <v>0.12</v>
      </c>
      <c r="AI6" s="88">
        <v>0.12</v>
      </c>
      <c r="AJ6" s="88">
        <v>0.12</v>
      </c>
    </row>
    <row r="7" spans="1:36" ht="14.45" customHeight="1" x14ac:dyDescent="0.25">
      <c r="A7" s="10" t="s">
        <v>296</v>
      </c>
      <c r="B7" s="74">
        <v>0.28199999999999997</v>
      </c>
      <c r="C7" s="74">
        <v>0.28199999999999997</v>
      </c>
      <c r="D7" s="74">
        <v>0.28199999999999997</v>
      </c>
      <c r="E7" s="74">
        <v>0.28199999999999997</v>
      </c>
      <c r="F7" s="74">
        <v>0.28199999999999997</v>
      </c>
      <c r="G7" s="74">
        <v>0.28199999999999997</v>
      </c>
      <c r="H7" s="74">
        <v>0.28199999999999997</v>
      </c>
      <c r="I7" s="74">
        <v>0.28199999999999997</v>
      </c>
      <c r="J7" s="74">
        <v>0.28199999999999997</v>
      </c>
      <c r="K7" s="74">
        <v>0.28199999999999997</v>
      </c>
      <c r="L7" s="74">
        <v>0.28199999999999997</v>
      </c>
      <c r="M7" s="74">
        <v>0.28199999999999997</v>
      </c>
      <c r="N7" s="74">
        <v>0.28199999999999997</v>
      </c>
      <c r="O7" s="74">
        <v>0.28199999999999997</v>
      </c>
      <c r="P7" s="74">
        <v>0.28199999999999997</v>
      </c>
      <c r="Q7" s="74">
        <v>0.28199999999999997</v>
      </c>
      <c r="R7" s="74">
        <v>0.28199999999999997</v>
      </c>
      <c r="S7" s="74">
        <v>0.28199999999999997</v>
      </c>
      <c r="T7" s="74">
        <v>0.28199999999999997</v>
      </c>
      <c r="U7" s="74">
        <v>0.28199999999999997</v>
      </c>
      <c r="V7" s="74">
        <v>0.28199999999999997</v>
      </c>
      <c r="W7" s="74">
        <v>0.28199999999999997</v>
      </c>
      <c r="X7" s="74">
        <v>0.28199999999999997</v>
      </c>
      <c r="Y7" s="74">
        <v>0.28199999999999997</v>
      </c>
      <c r="Z7" s="74">
        <v>0.28199999999999997</v>
      </c>
      <c r="AA7" s="74">
        <v>0.28199999999999997</v>
      </c>
      <c r="AB7" s="74">
        <v>0.28199999999999997</v>
      </c>
      <c r="AC7" s="74">
        <v>0.28199999999999997</v>
      </c>
      <c r="AD7" s="74">
        <v>0.28199999999999997</v>
      </c>
      <c r="AE7" s="74">
        <v>0.28199999999999997</v>
      </c>
      <c r="AF7" s="74">
        <v>0.28199999999999997</v>
      </c>
      <c r="AG7" s="74">
        <v>0.28199999999999997</v>
      </c>
      <c r="AH7" s="74">
        <v>0.28199999999999997</v>
      </c>
      <c r="AI7" s="74">
        <v>0.28199999999999997</v>
      </c>
      <c r="AJ7" s="74">
        <v>0.28199999999999997</v>
      </c>
    </row>
    <row r="8" spans="1:36" ht="14.45" customHeight="1" x14ac:dyDescent="0.25">
      <c r="A8" s="10" t="s">
        <v>321</v>
      </c>
      <c r="B8" s="74">
        <v>0.16600000000000001</v>
      </c>
      <c r="C8" s="74">
        <v>0.16600000000000001</v>
      </c>
      <c r="D8" s="74">
        <v>0.16600000000000001</v>
      </c>
      <c r="E8" s="74">
        <v>0.16600000000000001</v>
      </c>
      <c r="F8" s="74">
        <v>0.16600000000000001</v>
      </c>
      <c r="G8" s="74">
        <v>0.16600000000000001</v>
      </c>
      <c r="H8" s="74">
        <v>0.16600000000000001</v>
      </c>
      <c r="I8" s="74">
        <v>0.16600000000000001</v>
      </c>
      <c r="J8" s="74">
        <v>0.16600000000000001</v>
      </c>
      <c r="K8" s="74">
        <v>0.16600000000000001</v>
      </c>
      <c r="L8" s="74">
        <v>0.16600000000000001</v>
      </c>
      <c r="M8" s="74">
        <v>0.16600000000000001</v>
      </c>
      <c r="N8" s="74">
        <v>0.16600000000000001</v>
      </c>
      <c r="O8" s="74">
        <v>0.16600000000000001</v>
      </c>
      <c r="P8" s="74">
        <v>0.16600000000000001</v>
      </c>
      <c r="Q8" s="74">
        <v>0.16600000000000001</v>
      </c>
      <c r="R8" s="74">
        <v>0.16600000000000001</v>
      </c>
      <c r="S8" s="74">
        <v>0.16600000000000001</v>
      </c>
      <c r="T8" s="74">
        <v>0.16600000000000001</v>
      </c>
      <c r="U8" s="74">
        <v>0.16600000000000001</v>
      </c>
      <c r="V8" s="74">
        <v>0.16600000000000001</v>
      </c>
      <c r="W8" s="74">
        <v>0.16600000000000001</v>
      </c>
      <c r="X8" s="74">
        <v>0.16600000000000001</v>
      </c>
      <c r="Y8" s="74">
        <v>0.16600000000000001</v>
      </c>
      <c r="Z8" s="74">
        <v>0.16600000000000001</v>
      </c>
      <c r="AA8" s="74">
        <v>0.16600000000000001</v>
      </c>
      <c r="AB8" s="74">
        <v>0.16600000000000001</v>
      </c>
      <c r="AC8" s="74">
        <v>0.16600000000000001</v>
      </c>
      <c r="AD8" s="74">
        <v>0.16600000000000001</v>
      </c>
      <c r="AE8" s="74">
        <v>0.16600000000000001</v>
      </c>
      <c r="AF8" s="74">
        <v>0.16600000000000001</v>
      </c>
      <c r="AG8" s="74">
        <v>0.16600000000000001</v>
      </c>
      <c r="AH8" s="74">
        <v>0.16600000000000001</v>
      </c>
      <c r="AI8" s="74">
        <v>0.16600000000000001</v>
      </c>
      <c r="AJ8" s="74">
        <v>0.16600000000000001</v>
      </c>
    </row>
    <row r="9" spans="1:36" ht="14.45" customHeight="1" x14ac:dyDescent="0.25">
      <c r="A9" s="10" t="s">
        <v>322</v>
      </c>
      <c r="B9" s="74">
        <v>0.78700000000000003</v>
      </c>
      <c r="C9" s="74">
        <v>0.78700000000000003</v>
      </c>
      <c r="D9" s="74">
        <v>0.78700000000000003</v>
      </c>
      <c r="E9" s="74">
        <v>0.78700000000000003</v>
      </c>
      <c r="F9" s="74">
        <v>0.78700000000000003</v>
      </c>
      <c r="G9" s="74">
        <v>0.78700000000000003</v>
      </c>
      <c r="H9" s="74">
        <v>0.78700000000000003</v>
      </c>
      <c r="I9" s="74">
        <v>0.78700000000000003</v>
      </c>
      <c r="J9" s="74">
        <v>0.78700000000000003</v>
      </c>
      <c r="K9" s="74">
        <v>0.78700000000000003</v>
      </c>
      <c r="L9" s="74">
        <v>0.78700000000000003</v>
      </c>
      <c r="M9" s="74">
        <v>0.78700000000000003</v>
      </c>
      <c r="N9" s="74">
        <v>0.78700000000000003</v>
      </c>
      <c r="O9" s="74">
        <v>0.78700000000000003</v>
      </c>
      <c r="P9" s="74">
        <v>0.78700000000000003</v>
      </c>
      <c r="Q9" s="74">
        <v>0.78700000000000003</v>
      </c>
      <c r="R9" s="74">
        <v>0.78700000000000003</v>
      </c>
      <c r="S9" s="74">
        <v>0.78700000000000003</v>
      </c>
      <c r="T9" s="74">
        <v>0.78700000000000003</v>
      </c>
      <c r="U9" s="74">
        <v>0.78700000000000003</v>
      </c>
      <c r="V9" s="74">
        <v>0.78700000000000003</v>
      </c>
      <c r="W9" s="74">
        <v>0.78700000000000003</v>
      </c>
      <c r="X9" s="74">
        <v>0.78700000000000003</v>
      </c>
      <c r="Y9" s="74">
        <v>0.78700000000000003</v>
      </c>
      <c r="Z9" s="74">
        <v>0.78700000000000003</v>
      </c>
      <c r="AA9" s="74">
        <v>0.78700000000000003</v>
      </c>
      <c r="AB9" s="74">
        <v>0.78700000000000003</v>
      </c>
      <c r="AC9" s="74">
        <v>0.78700000000000003</v>
      </c>
      <c r="AD9" s="74">
        <v>0.78700000000000003</v>
      </c>
      <c r="AE9" s="74">
        <v>0.78700000000000003</v>
      </c>
      <c r="AF9" s="74">
        <v>0.78700000000000003</v>
      </c>
      <c r="AG9" s="74">
        <v>0.78700000000000003</v>
      </c>
      <c r="AH9" s="74">
        <v>0.78700000000000003</v>
      </c>
      <c r="AI9" s="74">
        <v>0.78700000000000003</v>
      </c>
      <c r="AJ9" s="74">
        <v>0.78700000000000003</v>
      </c>
    </row>
    <row r="10" spans="1:36" ht="14.45" customHeight="1" x14ac:dyDescent="0.25">
      <c r="A10" s="10" t="s">
        <v>323</v>
      </c>
      <c r="B10" s="74">
        <v>0.52400000000000002</v>
      </c>
      <c r="C10" s="74">
        <v>0.52400000000000002</v>
      </c>
      <c r="D10" s="74">
        <v>0.52400000000000002</v>
      </c>
      <c r="E10" s="74">
        <v>0.52400000000000002</v>
      </c>
      <c r="F10" s="74">
        <v>0.52400000000000002</v>
      </c>
      <c r="G10" s="74">
        <v>0.52400000000000002</v>
      </c>
      <c r="H10" s="74">
        <v>0.52400000000000002</v>
      </c>
      <c r="I10" s="74">
        <v>0.52400000000000002</v>
      </c>
      <c r="J10" s="74">
        <v>0.52400000000000002</v>
      </c>
      <c r="K10" s="74">
        <v>0.52400000000000002</v>
      </c>
      <c r="L10" s="74">
        <v>0.52400000000000002</v>
      </c>
      <c r="M10" s="74">
        <v>0.52400000000000002</v>
      </c>
      <c r="N10" s="74">
        <v>0.52400000000000002</v>
      </c>
      <c r="O10" s="74">
        <v>0.52400000000000002</v>
      </c>
      <c r="P10" s="74">
        <v>0.52400000000000002</v>
      </c>
      <c r="Q10" s="74">
        <v>0.52400000000000002</v>
      </c>
      <c r="R10" s="74">
        <v>0.52400000000000002</v>
      </c>
      <c r="S10" s="74">
        <v>0.52400000000000002</v>
      </c>
      <c r="T10" s="74">
        <v>0.52400000000000002</v>
      </c>
      <c r="U10" s="74">
        <v>0.52400000000000002</v>
      </c>
      <c r="V10" s="74">
        <v>0.52400000000000002</v>
      </c>
      <c r="W10" s="74">
        <v>0.52400000000000002</v>
      </c>
      <c r="X10" s="74">
        <v>0.52400000000000002</v>
      </c>
      <c r="Y10" s="74">
        <v>0.52400000000000002</v>
      </c>
      <c r="Z10" s="74">
        <v>0.52400000000000002</v>
      </c>
      <c r="AA10" s="74">
        <v>0.52400000000000002</v>
      </c>
      <c r="AB10" s="74">
        <v>0.52400000000000002</v>
      </c>
      <c r="AC10" s="74">
        <v>0.52400000000000002</v>
      </c>
      <c r="AD10" s="74">
        <v>0.52400000000000002</v>
      </c>
      <c r="AE10" s="74">
        <v>0.52400000000000002</v>
      </c>
      <c r="AF10" s="74">
        <v>0.52400000000000002</v>
      </c>
      <c r="AG10" s="74">
        <v>0.52400000000000002</v>
      </c>
      <c r="AH10" s="74">
        <v>0.52400000000000002</v>
      </c>
      <c r="AI10" s="74">
        <v>0.52400000000000002</v>
      </c>
      <c r="AJ10" s="74">
        <v>0.52400000000000002</v>
      </c>
    </row>
    <row r="11" spans="1:36" ht="14.45" customHeight="1" x14ac:dyDescent="0.25">
      <c r="A11" s="10" t="s">
        <v>324</v>
      </c>
      <c r="B11" s="74">
        <v>5.5E-2</v>
      </c>
      <c r="C11" s="74">
        <v>5.5E-2</v>
      </c>
      <c r="D11" s="74">
        <v>5.5E-2</v>
      </c>
      <c r="E11" s="74">
        <v>5.5E-2</v>
      </c>
      <c r="F11" s="74">
        <v>5.5E-2</v>
      </c>
      <c r="G11" s="74">
        <v>5.5E-2</v>
      </c>
      <c r="H11" s="74">
        <v>5.5E-2</v>
      </c>
      <c r="I11" s="74">
        <v>5.5E-2</v>
      </c>
      <c r="J11" s="74">
        <v>5.5E-2</v>
      </c>
      <c r="K11" s="74">
        <v>5.5E-2</v>
      </c>
      <c r="L11" s="74">
        <v>5.5E-2</v>
      </c>
      <c r="M11" s="74">
        <v>5.5E-2</v>
      </c>
      <c r="N11" s="74">
        <v>5.5E-2</v>
      </c>
      <c r="O11" s="74">
        <v>5.5E-2</v>
      </c>
      <c r="P11" s="74">
        <v>5.5E-2</v>
      </c>
      <c r="Q11" s="74">
        <v>5.5E-2</v>
      </c>
      <c r="R11" s="74">
        <v>5.5E-2</v>
      </c>
      <c r="S11" s="74">
        <v>5.5E-2</v>
      </c>
      <c r="T11" s="74">
        <v>5.5E-2</v>
      </c>
      <c r="U11" s="74">
        <v>5.5E-2</v>
      </c>
      <c r="V11" s="74">
        <v>5.5E-2</v>
      </c>
      <c r="W11" s="74">
        <v>5.5E-2</v>
      </c>
      <c r="X11" s="74">
        <v>5.5E-2</v>
      </c>
      <c r="Y11" s="74">
        <v>5.5E-2</v>
      </c>
      <c r="Z11" s="74">
        <v>5.5E-2</v>
      </c>
      <c r="AA11" s="74">
        <v>5.5E-2</v>
      </c>
      <c r="AB11" s="74">
        <v>5.5E-2</v>
      </c>
      <c r="AC11" s="74">
        <v>5.5E-2</v>
      </c>
      <c r="AD11" s="74">
        <v>5.5E-2</v>
      </c>
      <c r="AE11" s="74">
        <v>5.5E-2</v>
      </c>
      <c r="AF11" s="74">
        <v>5.5E-2</v>
      </c>
      <c r="AG11" s="74">
        <v>5.5E-2</v>
      </c>
      <c r="AH11" s="74">
        <v>5.5E-2</v>
      </c>
      <c r="AI11" s="74">
        <v>5.5E-2</v>
      </c>
      <c r="AJ11" s="74">
        <v>5.5E-2</v>
      </c>
    </row>
    <row r="12" spans="1:36" ht="14.45" customHeight="1" x14ac:dyDescent="0.25">
      <c r="A12" s="10" t="s">
        <v>325</v>
      </c>
      <c r="B12" s="74">
        <v>0.122</v>
      </c>
      <c r="C12" s="74">
        <v>0.122</v>
      </c>
      <c r="D12" s="74">
        <v>0.122</v>
      </c>
      <c r="E12" s="74">
        <v>0.122</v>
      </c>
      <c r="F12" s="74">
        <v>0.122</v>
      </c>
      <c r="G12" s="74">
        <v>0.122</v>
      </c>
      <c r="H12" s="74">
        <v>0.122</v>
      </c>
      <c r="I12" s="74">
        <v>0.122</v>
      </c>
      <c r="J12" s="74">
        <v>0.122</v>
      </c>
      <c r="K12" s="74">
        <v>0.122</v>
      </c>
      <c r="L12" s="74">
        <v>0.122</v>
      </c>
      <c r="M12" s="74">
        <v>0.122</v>
      </c>
      <c r="N12" s="74">
        <v>0.122</v>
      </c>
      <c r="O12" s="74">
        <v>0.122</v>
      </c>
      <c r="P12" s="74">
        <v>0.122</v>
      </c>
      <c r="Q12" s="74">
        <v>0.122</v>
      </c>
      <c r="R12" s="74">
        <v>0.122</v>
      </c>
      <c r="S12" s="74">
        <v>0.122</v>
      </c>
      <c r="T12" s="74">
        <v>0.122</v>
      </c>
      <c r="U12" s="74">
        <v>0.122</v>
      </c>
      <c r="V12" s="74">
        <v>0.122</v>
      </c>
      <c r="W12" s="74">
        <v>0.122</v>
      </c>
      <c r="X12" s="74">
        <v>0.122</v>
      </c>
      <c r="Y12" s="74">
        <v>0.122</v>
      </c>
      <c r="Z12" s="74">
        <v>0.122</v>
      </c>
      <c r="AA12" s="74">
        <v>0.122</v>
      </c>
      <c r="AB12" s="74">
        <v>0.122</v>
      </c>
      <c r="AC12" s="74">
        <v>0.122</v>
      </c>
      <c r="AD12" s="74">
        <v>0.122</v>
      </c>
      <c r="AE12" s="74">
        <v>0.122</v>
      </c>
      <c r="AF12" s="74">
        <v>0.122</v>
      </c>
      <c r="AG12" s="74">
        <v>0.122</v>
      </c>
      <c r="AH12" s="74">
        <v>0.122</v>
      </c>
      <c r="AI12" s="74">
        <v>0.122</v>
      </c>
      <c r="AJ12" s="74">
        <v>0.122</v>
      </c>
    </row>
    <row r="13" spans="1:36" ht="14.45" customHeight="1" x14ac:dyDescent="0.25">
      <c r="A13" s="10" t="s">
        <v>326</v>
      </c>
      <c r="B13" s="74">
        <v>5.6000000000000001E-2</v>
      </c>
      <c r="C13" s="74">
        <v>5.6000000000000001E-2</v>
      </c>
      <c r="D13" s="74">
        <v>5.6000000000000001E-2</v>
      </c>
      <c r="E13" s="74">
        <v>5.6000000000000001E-2</v>
      </c>
      <c r="F13" s="74">
        <v>5.6000000000000001E-2</v>
      </c>
      <c r="G13" s="74">
        <v>5.6000000000000001E-2</v>
      </c>
      <c r="H13" s="74">
        <v>5.6000000000000001E-2</v>
      </c>
      <c r="I13" s="74">
        <v>5.6000000000000001E-2</v>
      </c>
      <c r="J13" s="74">
        <v>5.6000000000000001E-2</v>
      </c>
      <c r="K13" s="74">
        <v>5.6000000000000001E-2</v>
      </c>
      <c r="L13" s="74">
        <v>5.6000000000000001E-2</v>
      </c>
      <c r="M13" s="74">
        <v>5.6000000000000001E-2</v>
      </c>
      <c r="N13" s="74">
        <v>5.6000000000000001E-2</v>
      </c>
      <c r="O13" s="74">
        <v>5.6000000000000001E-2</v>
      </c>
      <c r="P13" s="74">
        <v>5.6000000000000001E-2</v>
      </c>
      <c r="Q13" s="74">
        <v>5.6000000000000001E-2</v>
      </c>
      <c r="R13" s="74">
        <v>5.6000000000000001E-2</v>
      </c>
      <c r="S13" s="74">
        <v>5.6000000000000001E-2</v>
      </c>
      <c r="T13" s="74">
        <v>5.6000000000000001E-2</v>
      </c>
      <c r="U13" s="74">
        <v>5.6000000000000001E-2</v>
      </c>
      <c r="V13" s="74">
        <v>5.6000000000000001E-2</v>
      </c>
      <c r="W13" s="74">
        <v>5.6000000000000001E-2</v>
      </c>
      <c r="X13" s="74">
        <v>5.6000000000000001E-2</v>
      </c>
      <c r="Y13" s="74">
        <v>5.6000000000000001E-2</v>
      </c>
      <c r="Z13" s="74">
        <v>5.6000000000000001E-2</v>
      </c>
      <c r="AA13" s="74">
        <v>5.6000000000000001E-2</v>
      </c>
      <c r="AB13" s="74">
        <v>5.6000000000000001E-2</v>
      </c>
      <c r="AC13" s="74">
        <v>5.6000000000000001E-2</v>
      </c>
      <c r="AD13" s="74">
        <v>5.6000000000000001E-2</v>
      </c>
      <c r="AE13" s="74">
        <v>5.6000000000000001E-2</v>
      </c>
      <c r="AF13" s="74">
        <v>5.6000000000000001E-2</v>
      </c>
      <c r="AG13" s="74">
        <v>5.6000000000000001E-2</v>
      </c>
      <c r="AH13" s="74">
        <v>5.6000000000000001E-2</v>
      </c>
      <c r="AI13" s="74">
        <v>5.6000000000000001E-2</v>
      </c>
      <c r="AJ13" s="74">
        <v>5.6000000000000001E-2</v>
      </c>
    </row>
    <row r="14" spans="1:36" ht="14.45" customHeight="1" x14ac:dyDescent="0.25">
      <c r="A14" s="10" t="s">
        <v>298</v>
      </c>
      <c r="B14" s="74">
        <v>0.44</v>
      </c>
      <c r="C14" s="74">
        <v>0.44</v>
      </c>
      <c r="D14" s="74">
        <v>0.44</v>
      </c>
      <c r="E14" s="74">
        <v>0.44</v>
      </c>
      <c r="F14" s="74">
        <v>0.44</v>
      </c>
      <c r="G14" s="74">
        <v>0.44</v>
      </c>
      <c r="H14" s="74">
        <v>0.44</v>
      </c>
      <c r="I14" s="74">
        <v>0.44</v>
      </c>
      <c r="J14" s="74">
        <v>0.44</v>
      </c>
      <c r="K14" s="74">
        <v>0.44</v>
      </c>
      <c r="L14" s="74">
        <v>0.44</v>
      </c>
      <c r="M14" s="74">
        <v>0.44</v>
      </c>
      <c r="N14" s="74">
        <v>0.44</v>
      </c>
      <c r="O14" s="74">
        <v>0.44</v>
      </c>
      <c r="P14" s="74">
        <v>0.44</v>
      </c>
      <c r="Q14" s="74">
        <v>0.44</v>
      </c>
      <c r="R14" s="74">
        <v>0.44</v>
      </c>
      <c r="S14" s="74">
        <v>0.44</v>
      </c>
      <c r="T14" s="74">
        <v>0.44</v>
      </c>
      <c r="U14" s="74">
        <v>0.44</v>
      </c>
      <c r="V14" s="74">
        <v>0.44</v>
      </c>
      <c r="W14" s="74">
        <v>0.44</v>
      </c>
      <c r="X14" s="74">
        <v>0.44</v>
      </c>
      <c r="Y14" s="74">
        <v>0.44</v>
      </c>
      <c r="Z14" s="74">
        <v>0.44</v>
      </c>
      <c r="AA14" s="74">
        <v>0.44</v>
      </c>
      <c r="AB14" s="74">
        <v>0.44</v>
      </c>
      <c r="AC14" s="74">
        <v>0.44</v>
      </c>
      <c r="AD14" s="74">
        <v>0.44</v>
      </c>
      <c r="AE14" s="74">
        <v>0.44</v>
      </c>
      <c r="AF14" s="74">
        <v>0.44</v>
      </c>
      <c r="AG14" s="74">
        <v>0.44</v>
      </c>
      <c r="AH14" s="74">
        <v>0.44</v>
      </c>
      <c r="AI14" s="74">
        <v>0.44</v>
      </c>
      <c r="AJ14" s="74">
        <v>0.44</v>
      </c>
    </row>
    <row r="15" spans="1:36" ht="14.45" customHeight="1" x14ac:dyDescent="0.25">
      <c r="A15" s="10" t="s">
        <v>327</v>
      </c>
      <c r="B15" s="74">
        <v>3.0000000000000001E-3</v>
      </c>
      <c r="C15" s="74">
        <v>3.0000000000000001E-3</v>
      </c>
      <c r="D15" s="74">
        <v>3.0000000000000001E-3</v>
      </c>
      <c r="E15" s="74">
        <v>3.0000000000000001E-3</v>
      </c>
      <c r="F15" s="74">
        <v>3.0000000000000001E-3</v>
      </c>
      <c r="G15" s="74">
        <v>3.0000000000000001E-3</v>
      </c>
      <c r="H15" s="74">
        <v>3.0000000000000001E-3</v>
      </c>
      <c r="I15" s="74">
        <v>3.0000000000000001E-3</v>
      </c>
      <c r="J15" s="74">
        <v>3.0000000000000001E-3</v>
      </c>
      <c r="K15" s="74">
        <v>3.0000000000000001E-3</v>
      </c>
      <c r="L15" s="74">
        <v>3.0000000000000001E-3</v>
      </c>
      <c r="M15" s="74">
        <v>3.0000000000000001E-3</v>
      </c>
      <c r="N15" s="74">
        <v>3.0000000000000001E-3</v>
      </c>
      <c r="O15" s="74">
        <v>3.0000000000000001E-3</v>
      </c>
      <c r="P15" s="74">
        <v>3.0000000000000001E-3</v>
      </c>
      <c r="Q15" s="74">
        <v>3.0000000000000001E-3</v>
      </c>
      <c r="R15" s="74">
        <v>3.0000000000000001E-3</v>
      </c>
      <c r="S15" s="74">
        <v>3.0000000000000001E-3</v>
      </c>
      <c r="T15" s="74">
        <v>3.0000000000000001E-3</v>
      </c>
      <c r="U15" s="74">
        <v>3.0000000000000001E-3</v>
      </c>
      <c r="V15" s="74">
        <v>3.0000000000000001E-3</v>
      </c>
      <c r="W15" s="74">
        <v>3.0000000000000001E-3</v>
      </c>
      <c r="X15" s="74">
        <v>3.0000000000000001E-3</v>
      </c>
      <c r="Y15" s="74">
        <v>3.0000000000000001E-3</v>
      </c>
      <c r="Z15" s="74">
        <v>3.0000000000000001E-3</v>
      </c>
      <c r="AA15" s="74">
        <v>3.0000000000000001E-3</v>
      </c>
      <c r="AB15" s="74">
        <v>3.0000000000000001E-3</v>
      </c>
      <c r="AC15" s="74">
        <v>3.0000000000000001E-3</v>
      </c>
      <c r="AD15" s="74">
        <v>3.0000000000000001E-3</v>
      </c>
      <c r="AE15" s="74">
        <v>3.0000000000000001E-3</v>
      </c>
      <c r="AF15" s="74">
        <v>3.0000000000000001E-3</v>
      </c>
      <c r="AG15" s="74">
        <v>3.0000000000000001E-3</v>
      </c>
      <c r="AH15" s="74">
        <v>3.0000000000000001E-3</v>
      </c>
      <c r="AI15" s="74">
        <v>3.0000000000000001E-3</v>
      </c>
      <c r="AJ15" s="74">
        <v>3.0000000000000001E-3</v>
      </c>
    </row>
    <row r="16" spans="1:36" ht="14.45" customHeight="1" x14ac:dyDescent="0.25">
      <c r="A16" s="10" t="s">
        <v>328</v>
      </c>
      <c r="B16" s="74">
        <v>3.0000000000000001E-3</v>
      </c>
      <c r="C16" s="74">
        <v>3.0000000000000001E-3</v>
      </c>
      <c r="D16" s="74">
        <v>3.0000000000000001E-3</v>
      </c>
      <c r="E16" s="74">
        <v>3.0000000000000001E-3</v>
      </c>
      <c r="F16" s="74">
        <v>3.0000000000000001E-3</v>
      </c>
      <c r="G16" s="74">
        <v>3.0000000000000001E-3</v>
      </c>
      <c r="H16" s="74">
        <v>3.0000000000000001E-3</v>
      </c>
      <c r="I16" s="74">
        <v>3.0000000000000001E-3</v>
      </c>
      <c r="J16" s="74">
        <v>3.0000000000000001E-3</v>
      </c>
      <c r="K16" s="74">
        <v>3.0000000000000001E-3</v>
      </c>
      <c r="L16" s="74">
        <v>3.0000000000000001E-3</v>
      </c>
      <c r="M16" s="74">
        <v>3.0000000000000001E-3</v>
      </c>
      <c r="N16" s="74">
        <v>3.0000000000000001E-3</v>
      </c>
      <c r="O16" s="74">
        <v>3.0000000000000001E-3</v>
      </c>
      <c r="P16" s="74">
        <v>3.0000000000000001E-3</v>
      </c>
      <c r="Q16" s="74">
        <v>3.0000000000000001E-3</v>
      </c>
      <c r="R16" s="74">
        <v>3.0000000000000001E-3</v>
      </c>
      <c r="S16" s="74">
        <v>3.0000000000000001E-3</v>
      </c>
      <c r="T16" s="74">
        <v>3.0000000000000001E-3</v>
      </c>
      <c r="U16" s="74">
        <v>3.0000000000000001E-3</v>
      </c>
      <c r="V16" s="74">
        <v>3.0000000000000001E-3</v>
      </c>
      <c r="W16" s="74">
        <v>3.0000000000000001E-3</v>
      </c>
      <c r="X16" s="74">
        <v>3.0000000000000001E-3</v>
      </c>
      <c r="Y16" s="74">
        <v>3.0000000000000001E-3</v>
      </c>
      <c r="Z16" s="74">
        <v>3.0000000000000001E-3</v>
      </c>
      <c r="AA16" s="74">
        <v>3.0000000000000001E-3</v>
      </c>
      <c r="AB16" s="74">
        <v>3.0000000000000001E-3</v>
      </c>
      <c r="AC16" s="74">
        <v>3.0000000000000001E-3</v>
      </c>
      <c r="AD16" s="74">
        <v>3.0000000000000001E-3</v>
      </c>
      <c r="AE16" s="74">
        <v>3.0000000000000001E-3</v>
      </c>
      <c r="AF16" s="74">
        <v>3.0000000000000001E-3</v>
      </c>
      <c r="AG16" s="74">
        <v>3.0000000000000001E-3</v>
      </c>
      <c r="AH16" s="74">
        <v>3.0000000000000001E-3</v>
      </c>
      <c r="AI16" s="74">
        <v>3.0000000000000001E-3</v>
      </c>
      <c r="AJ16" s="74">
        <v>3.0000000000000001E-3</v>
      </c>
    </row>
    <row r="17" spans="1:36" ht="14.45" customHeight="1" x14ac:dyDescent="0.25">
      <c r="A17" s="10" t="s">
        <v>329</v>
      </c>
      <c r="B17" s="74">
        <v>0.25800000000000001</v>
      </c>
      <c r="C17" s="74">
        <v>0.25800000000000001</v>
      </c>
      <c r="D17" s="74">
        <v>0.25800000000000001</v>
      </c>
      <c r="E17" s="74">
        <v>0.25800000000000001</v>
      </c>
      <c r="F17" s="74">
        <v>0.25800000000000001</v>
      </c>
      <c r="G17" s="74">
        <v>0.25800000000000001</v>
      </c>
      <c r="H17" s="74">
        <v>0.25800000000000001</v>
      </c>
      <c r="I17" s="74">
        <v>0.25800000000000001</v>
      </c>
      <c r="J17" s="74">
        <v>0.25800000000000001</v>
      </c>
      <c r="K17" s="74">
        <v>0.25800000000000001</v>
      </c>
      <c r="L17" s="74">
        <v>0.25800000000000001</v>
      </c>
      <c r="M17" s="74">
        <v>0.25800000000000001</v>
      </c>
      <c r="N17" s="74">
        <v>0.25800000000000001</v>
      </c>
      <c r="O17" s="74">
        <v>0.25800000000000001</v>
      </c>
      <c r="P17" s="74">
        <v>0.25800000000000001</v>
      </c>
      <c r="Q17" s="74">
        <v>0.25800000000000001</v>
      </c>
      <c r="R17" s="74">
        <v>0.25800000000000001</v>
      </c>
      <c r="S17" s="74">
        <v>0.25800000000000001</v>
      </c>
      <c r="T17" s="74">
        <v>0.25800000000000001</v>
      </c>
      <c r="U17" s="74">
        <v>0.25800000000000001</v>
      </c>
      <c r="V17" s="74">
        <v>0.25800000000000001</v>
      </c>
      <c r="W17" s="74">
        <v>0.25800000000000001</v>
      </c>
      <c r="X17" s="74">
        <v>0.25800000000000001</v>
      </c>
      <c r="Y17" s="74">
        <v>0.25800000000000001</v>
      </c>
      <c r="Z17" s="74">
        <v>0.25800000000000001</v>
      </c>
      <c r="AA17" s="74">
        <v>0.25800000000000001</v>
      </c>
      <c r="AB17" s="74">
        <v>0.25800000000000001</v>
      </c>
      <c r="AC17" s="74">
        <v>0.25800000000000001</v>
      </c>
      <c r="AD17" s="74">
        <v>0.25800000000000001</v>
      </c>
      <c r="AE17" s="74">
        <v>0.25800000000000001</v>
      </c>
      <c r="AF17" s="74">
        <v>0.25800000000000001</v>
      </c>
      <c r="AG17" s="74">
        <v>0.25800000000000001</v>
      </c>
      <c r="AH17" s="74">
        <v>0.25800000000000001</v>
      </c>
      <c r="AI17" s="74">
        <v>0.25800000000000001</v>
      </c>
      <c r="AJ17" s="74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5" sqref="B5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0.58300000000000007</v>
      </c>
      <c r="C2" s="57">
        <f t="shared" ref="C2:L5" si="0">$B2</f>
        <v>0.58300000000000007</v>
      </c>
      <c r="D2" s="57">
        <f t="shared" si="0"/>
        <v>0.58300000000000007</v>
      </c>
      <c r="E2" s="57">
        <f t="shared" si="0"/>
        <v>0.58300000000000007</v>
      </c>
      <c r="F2" s="57">
        <f t="shared" si="0"/>
        <v>0.58300000000000007</v>
      </c>
      <c r="G2" s="57">
        <f t="shared" si="0"/>
        <v>0.58300000000000007</v>
      </c>
      <c r="H2" s="57">
        <f t="shared" si="0"/>
        <v>0.58300000000000007</v>
      </c>
      <c r="I2" s="57">
        <f t="shared" si="0"/>
        <v>0.58300000000000007</v>
      </c>
      <c r="J2" s="57">
        <f t="shared" si="0"/>
        <v>0.58300000000000007</v>
      </c>
      <c r="K2" s="57">
        <f t="shared" si="0"/>
        <v>0.58300000000000007</v>
      </c>
      <c r="L2" s="57">
        <f t="shared" si="0"/>
        <v>0.58300000000000007</v>
      </c>
      <c r="M2" s="57">
        <f t="shared" ref="M2:V5" si="1">$B2</f>
        <v>0.58300000000000007</v>
      </c>
      <c r="N2" s="57">
        <f t="shared" si="1"/>
        <v>0.58300000000000007</v>
      </c>
      <c r="O2" s="57">
        <f t="shared" si="1"/>
        <v>0.58300000000000007</v>
      </c>
      <c r="P2" s="57">
        <f t="shared" si="1"/>
        <v>0.58300000000000007</v>
      </c>
      <c r="Q2" s="57">
        <f t="shared" si="1"/>
        <v>0.58300000000000007</v>
      </c>
      <c r="R2" s="57">
        <f t="shared" si="1"/>
        <v>0.58300000000000007</v>
      </c>
      <c r="S2" s="57">
        <f t="shared" si="1"/>
        <v>0.58300000000000007</v>
      </c>
      <c r="T2" s="57">
        <f t="shared" si="1"/>
        <v>0.58300000000000007</v>
      </c>
      <c r="U2" s="57">
        <f t="shared" si="1"/>
        <v>0.58300000000000007</v>
      </c>
      <c r="V2" s="57">
        <f t="shared" si="1"/>
        <v>0.58300000000000007</v>
      </c>
      <c r="W2" s="57">
        <f t="shared" ref="W2:AJ5" si="2">$B2</f>
        <v>0.58300000000000007</v>
      </c>
      <c r="X2" s="57">
        <f t="shared" si="2"/>
        <v>0.58300000000000007</v>
      </c>
      <c r="Y2" s="57">
        <f t="shared" si="2"/>
        <v>0.58300000000000007</v>
      </c>
      <c r="Z2" s="57">
        <f t="shared" si="2"/>
        <v>0.58300000000000007</v>
      </c>
      <c r="AA2" s="57">
        <f t="shared" si="2"/>
        <v>0.58300000000000007</v>
      </c>
      <c r="AB2" s="57">
        <f t="shared" si="2"/>
        <v>0.58300000000000007</v>
      </c>
      <c r="AC2" s="57">
        <f t="shared" si="2"/>
        <v>0.58300000000000007</v>
      </c>
      <c r="AD2" s="57">
        <f t="shared" si="2"/>
        <v>0.58300000000000007</v>
      </c>
      <c r="AE2" s="57">
        <f t="shared" si="2"/>
        <v>0.58300000000000007</v>
      </c>
      <c r="AF2" s="57">
        <f t="shared" si="2"/>
        <v>0.58300000000000007</v>
      </c>
      <c r="AG2" s="57">
        <f t="shared" si="2"/>
        <v>0.58300000000000007</v>
      </c>
      <c r="AH2" s="57">
        <f t="shared" si="2"/>
        <v>0.58300000000000007</v>
      </c>
      <c r="AI2" s="57">
        <f t="shared" si="2"/>
        <v>0.58300000000000007</v>
      </c>
      <c r="AJ2" s="57">
        <f t="shared" si="2"/>
        <v>0.58300000000000007</v>
      </c>
    </row>
    <row r="3" spans="1:36" ht="14.45" customHeight="1" x14ac:dyDescent="0.25">
      <c r="A3" s="10" t="s">
        <v>318</v>
      </c>
      <c r="B3" s="57">
        <f>'BECF-pre-ret'!B3*1.1</f>
        <v>0.627</v>
      </c>
      <c r="C3" s="57">
        <f t="shared" si="0"/>
        <v>0.627</v>
      </c>
      <c r="D3" s="57">
        <f t="shared" si="0"/>
        <v>0.627</v>
      </c>
      <c r="E3" s="57">
        <f t="shared" si="0"/>
        <v>0.627</v>
      </c>
      <c r="F3" s="57">
        <f t="shared" si="0"/>
        <v>0.627</v>
      </c>
      <c r="G3" s="57">
        <f t="shared" si="0"/>
        <v>0.627</v>
      </c>
      <c r="H3" s="57">
        <f t="shared" si="0"/>
        <v>0.627</v>
      </c>
      <c r="I3" s="57">
        <f t="shared" si="0"/>
        <v>0.627</v>
      </c>
      <c r="J3" s="57">
        <f t="shared" si="0"/>
        <v>0.627</v>
      </c>
      <c r="K3" s="57">
        <f t="shared" si="0"/>
        <v>0.627</v>
      </c>
      <c r="L3" s="57">
        <f t="shared" si="0"/>
        <v>0.627</v>
      </c>
      <c r="M3" s="57">
        <f t="shared" si="1"/>
        <v>0.627</v>
      </c>
      <c r="N3" s="57">
        <f t="shared" si="1"/>
        <v>0.627</v>
      </c>
      <c r="O3" s="57">
        <f t="shared" si="1"/>
        <v>0.627</v>
      </c>
      <c r="P3" s="57">
        <f t="shared" si="1"/>
        <v>0.627</v>
      </c>
      <c r="Q3" s="57">
        <f t="shared" si="1"/>
        <v>0.627</v>
      </c>
      <c r="R3" s="57">
        <f t="shared" si="1"/>
        <v>0.627</v>
      </c>
      <c r="S3" s="57">
        <f t="shared" si="1"/>
        <v>0.627</v>
      </c>
      <c r="T3" s="57">
        <f t="shared" si="1"/>
        <v>0.627</v>
      </c>
      <c r="U3" s="57">
        <f t="shared" si="1"/>
        <v>0.627</v>
      </c>
      <c r="V3" s="57">
        <f t="shared" si="1"/>
        <v>0.627</v>
      </c>
      <c r="W3" s="57">
        <f t="shared" si="2"/>
        <v>0.627</v>
      </c>
      <c r="X3" s="57">
        <f t="shared" si="2"/>
        <v>0.627</v>
      </c>
      <c r="Y3" s="57">
        <f t="shared" si="2"/>
        <v>0.627</v>
      </c>
      <c r="Z3" s="57">
        <f t="shared" si="2"/>
        <v>0.627</v>
      </c>
      <c r="AA3" s="57">
        <f t="shared" si="2"/>
        <v>0.627</v>
      </c>
      <c r="AB3" s="57">
        <f t="shared" si="2"/>
        <v>0.627</v>
      </c>
      <c r="AC3" s="57">
        <f t="shared" si="2"/>
        <v>0.627</v>
      </c>
      <c r="AD3" s="57">
        <f t="shared" si="2"/>
        <v>0.627</v>
      </c>
      <c r="AE3" s="57">
        <f t="shared" si="2"/>
        <v>0.627</v>
      </c>
      <c r="AF3" s="57">
        <f t="shared" si="2"/>
        <v>0.627</v>
      </c>
      <c r="AG3" s="57">
        <f t="shared" si="2"/>
        <v>0.627</v>
      </c>
      <c r="AH3" s="57">
        <f t="shared" si="2"/>
        <v>0.627</v>
      </c>
      <c r="AI3" s="57">
        <f t="shared" si="2"/>
        <v>0.627</v>
      </c>
      <c r="AJ3" s="57">
        <f t="shared" si="2"/>
        <v>0.627</v>
      </c>
    </row>
    <row r="4" spans="1:36" ht="14.45" customHeight="1" x14ac:dyDescent="0.25">
      <c r="A4" s="10" t="s">
        <v>319</v>
      </c>
      <c r="B4" s="57">
        <f>'BECF-pre-ret'!B4</f>
        <v>0.92600000000000005</v>
      </c>
      <c r="C4" s="57">
        <f t="shared" si="0"/>
        <v>0.92600000000000005</v>
      </c>
      <c r="D4" s="57">
        <f t="shared" si="0"/>
        <v>0.92600000000000005</v>
      </c>
      <c r="E4" s="57">
        <f t="shared" si="0"/>
        <v>0.92600000000000005</v>
      </c>
      <c r="F4" s="57">
        <f t="shared" si="0"/>
        <v>0.92600000000000005</v>
      </c>
      <c r="G4" s="57">
        <f t="shared" si="0"/>
        <v>0.92600000000000005</v>
      </c>
      <c r="H4" s="57">
        <f t="shared" si="0"/>
        <v>0.92600000000000005</v>
      </c>
      <c r="I4" s="57">
        <f t="shared" si="0"/>
        <v>0.92600000000000005</v>
      </c>
      <c r="J4" s="57">
        <f t="shared" si="0"/>
        <v>0.92600000000000005</v>
      </c>
      <c r="K4" s="57">
        <f t="shared" si="0"/>
        <v>0.92600000000000005</v>
      </c>
      <c r="L4" s="57">
        <f t="shared" si="0"/>
        <v>0.92600000000000005</v>
      </c>
      <c r="M4" s="57">
        <f t="shared" si="1"/>
        <v>0.92600000000000005</v>
      </c>
      <c r="N4" s="57">
        <f t="shared" si="1"/>
        <v>0.92600000000000005</v>
      </c>
      <c r="O4" s="57">
        <f t="shared" si="1"/>
        <v>0.92600000000000005</v>
      </c>
      <c r="P4" s="57">
        <f t="shared" si="1"/>
        <v>0.92600000000000005</v>
      </c>
      <c r="Q4" s="57">
        <f t="shared" si="1"/>
        <v>0.92600000000000005</v>
      </c>
      <c r="R4" s="57">
        <f t="shared" si="1"/>
        <v>0.92600000000000005</v>
      </c>
      <c r="S4" s="57">
        <f t="shared" si="1"/>
        <v>0.92600000000000005</v>
      </c>
      <c r="T4" s="57">
        <f t="shared" si="1"/>
        <v>0.92600000000000005</v>
      </c>
      <c r="U4" s="57">
        <f t="shared" si="1"/>
        <v>0.92600000000000005</v>
      </c>
      <c r="V4" s="57">
        <f t="shared" si="1"/>
        <v>0.92600000000000005</v>
      </c>
      <c r="W4" s="57">
        <f t="shared" si="2"/>
        <v>0.92600000000000005</v>
      </c>
      <c r="X4" s="57">
        <f t="shared" si="2"/>
        <v>0.92600000000000005</v>
      </c>
      <c r="Y4" s="57">
        <f t="shared" si="2"/>
        <v>0.92600000000000005</v>
      </c>
      <c r="Z4" s="57">
        <f t="shared" si="2"/>
        <v>0.92600000000000005</v>
      </c>
      <c r="AA4" s="57">
        <f t="shared" si="2"/>
        <v>0.92600000000000005</v>
      </c>
      <c r="AB4" s="57">
        <f t="shared" si="2"/>
        <v>0.92600000000000005</v>
      </c>
      <c r="AC4" s="57">
        <f t="shared" si="2"/>
        <v>0.92600000000000005</v>
      </c>
      <c r="AD4" s="57">
        <f t="shared" si="2"/>
        <v>0.92600000000000005</v>
      </c>
      <c r="AE4" s="57">
        <f t="shared" si="2"/>
        <v>0.92600000000000005</v>
      </c>
      <c r="AF4" s="57">
        <f t="shared" si="2"/>
        <v>0.92600000000000005</v>
      </c>
      <c r="AG4" s="57">
        <f t="shared" si="2"/>
        <v>0.92600000000000005</v>
      </c>
      <c r="AH4" s="57">
        <f t="shared" si="2"/>
        <v>0.92600000000000005</v>
      </c>
      <c r="AI4" s="57">
        <f t="shared" si="2"/>
        <v>0.92600000000000005</v>
      </c>
      <c r="AJ4" s="57">
        <f t="shared" si="2"/>
        <v>0.92600000000000005</v>
      </c>
    </row>
    <row r="5" spans="1:36" ht="14.45" customHeight="1" x14ac:dyDescent="0.25">
      <c r="A5" s="10" t="s">
        <v>320</v>
      </c>
      <c r="B5" s="57">
        <f>'BECF-pre-ret'!B5*1.1</f>
        <v>0.29810000000000003</v>
      </c>
      <c r="C5" s="57">
        <f t="shared" si="0"/>
        <v>0.29810000000000003</v>
      </c>
      <c r="D5" s="57">
        <f t="shared" si="0"/>
        <v>0.29810000000000003</v>
      </c>
      <c r="E5" s="57">
        <f t="shared" si="0"/>
        <v>0.29810000000000003</v>
      </c>
      <c r="F5" s="57">
        <f t="shared" si="0"/>
        <v>0.29810000000000003</v>
      </c>
      <c r="G5" s="57">
        <f t="shared" si="0"/>
        <v>0.29810000000000003</v>
      </c>
      <c r="H5" s="57">
        <f t="shared" si="0"/>
        <v>0.29810000000000003</v>
      </c>
      <c r="I5" s="57">
        <f t="shared" si="0"/>
        <v>0.29810000000000003</v>
      </c>
      <c r="J5" s="57">
        <f t="shared" si="0"/>
        <v>0.29810000000000003</v>
      </c>
      <c r="K5" s="57">
        <f t="shared" si="0"/>
        <v>0.29810000000000003</v>
      </c>
      <c r="L5" s="57">
        <f t="shared" si="0"/>
        <v>0.29810000000000003</v>
      </c>
      <c r="M5" s="57">
        <f t="shared" si="1"/>
        <v>0.29810000000000003</v>
      </c>
      <c r="N5" s="57">
        <f t="shared" si="1"/>
        <v>0.29810000000000003</v>
      </c>
      <c r="O5" s="57">
        <f t="shared" si="1"/>
        <v>0.29810000000000003</v>
      </c>
      <c r="P5" s="57">
        <f t="shared" si="1"/>
        <v>0.29810000000000003</v>
      </c>
      <c r="Q5" s="57">
        <f t="shared" si="1"/>
        <v>0.29810000000000003</v>
      </c>
      <c r="R5" s="57">
        <f t="shared" si="1"/>
        <v>0.29810000000000003</v>
      </c>
      <c r="S5" s="57">
        <f t="shared" si="1"/>
        <v>0.29810000000000003</v>
      </c>
      <c r="T5" s="57">
        <f t="shared" si="1"/>
        <v>0.29810000000000003</v>
      </c>
      <c r="U5" s="57">
        <f t="shared" si="1"/>
        <v>0.29810000000000003</v>
      </c>
      <c r="V5" s="57">
        <f t="shared" si="1"/>
        <v>0.29810000000000003</v>
      </c>
      <c r="W5" s="57">
        <f t="shared" si="2"/>
        <v>0.29810000000000003</v>
      </c>
      <c r="X5" s="57">
        <f t="shared" si="2"/>
        <v>0.29810000000000003</v>
      </c>
      <c r="Y5" s="57">
        <f t="shared" si="2"/>
        <v>0.29810000000000003</v>
      </c>
      <c r="Z5" s="57">
        <f t="shared" si="2"/>
        <v>0.29810000000000003</v>
      </c>
      <c r="AA5" s="57">
        <f t="shared" si="2"/>
        <v>0.29810000000000003</v>
      </c>
      <c r="AB5" s="57">
        <f t="shared" si="2"/>
        <v>0.29810000000000003</v>
      </c>
      <c r="AC5" s="57">
        <f t="shared" si="2"/>
        <v>0.29810000000000003</v>
      </c>
      <c r="AD5" s="57">
        <f t="shared" si="2"/>
        <v>0.29810000000000003</v>
      </c>
      <c r="AE5" s="57">
        <f t="shared" si="2"/>
        <v>0.29810000000000003</v>
      </c>
      <c r="AF5" s="57">
        <f t="shared" si="2"/>
        <v>0.29810000000000003</v>
      </c>
      <c r="AG5" s="57">
        <f t="shared" si="2"/>
        <v>0.29810000000000003</v>
      </c>
      <c r="AH5" s="57">
        <f t="shared" si="2"/>
        <v>0.29810000000000003</v>
      </c>
      <c r="AI5" s="57">
        <f t="shared" si="2"/>
        <v>0.29810000000000003</v>
      </c>
      <c r="AJ5" s="57">
        <f t="shared" si="2"/>
        <v>0.29810000000000003</v>
      </c>
    </row>
    <row r="6" spans="1:36" ht="14.45" customHeight="1" x14ac:dyDescent="0.25">
      <c r="A6" s="10" t="s">
        <v>300</v>
      </c>
      <c r="B6" s="57">
        <f t="shared" ref="B6:D7" si="3">C6</f>
        <v>0.33400000000000002</v>
      </c>
      <c r="C6" s="57">
        <f t="shared" si="3"/>
        <v>0.33400000000000002</v>
      </c>
      <c r="D6" s="57">
        <f t="shared" si="3"/>
        <v>0.33400000000000002</v>
      </c>
      <c r="E6" s="73">
        <f>'Gridlab Cap Factors'!C14</f>
        <v>0.33400000000000002</v>
      </c>
      <c r="F6" s="73">
        <f>'Gridlab Cap Factors'!D14</f>
        <v>0.33550000000000002</v>
      </c>
      <c r="G6" s="73">
        <f>'Gridlab Cap Factors'!E14</f>
        <v>0.34</v>
      </c>
      <c r="H6" s="73">
        <f>'Gridlab Cap Factors'!F14</f>
        <v>0.34499999999999997</v>
      </c>
      <c r="I6" s="73">
        <f>'Gridlab Cap Factors'!G14</f>
        <v>0.33366666666666661</v>
      </c>
      <c r="J6" s="73">
        <f>'Gridlab Cap Factors'!H14</f>
        <v>0.32033333333333341</v>
      </c>
      <c r="K6" s="73">
        <f>'Gridlab Cap Factors'!I14</f>
        <v>0.33</v>
      </c>
      <c r="L6" s="73">
        <f>'Gridlab Cap Factors'!J14</f>
        <v>0.33100000000000002</v>
      </c>
      <c r="M6" s="73">
        <f>'Gridlab Cap Factors'!K14</f>
        <v>0.32666666666666672</v>
      </c>
      <c r="N6" s="73">
        <f>'Gridlab Cap Factors'!L14</f>
        <v>0.32466666666666671</v>
      </c>
      <c r="O6" s="73">
        <f>'Gridlab Cap Factors'!M14</f>
        <v>0.31266666666666659</v>
      </c>
      <c r="P6" s="73">
        <f>'Gridlab Cap Factors'!N14</f>
        <v>0.31233333333333341</v>
      </c>
      <c r="Q6" s="73">
        <f>'Gridlab Cap Factors'!O14</f>
        <v>0.318</v>
      </c>
      <c r="R6" s="73">
        <f>'Gridlab Cap Factors'!P14</f>
        <v>0.32033333333333341</v>
      </c>
      <c r="S6" s="73">
        <f>'Gridlab Cap Factors'!Q14</f>
        <v>0.3193333333333333</v>
      </c>
      <c r="T6" s="73">
        <f>'Gridlab Cap Factors'!R14</f>
        <v>0.318</v>
      </c>
      <c r="U6" s="73">
        <f>'Gridlab Cap Factors'!S14</f>
        <v>0.31633333333333341</v>
      </c>
      <c r="V6" s="73">
        <f>'Gridlab Cap Factors'!T14</f>
        <v>0.317</v>
      </c>
      <c r="W6" s="73">
        <f>'Gridlab Cap Factors'!U14</f>
        <v>0.3173333333333333</v>
      </c>
      <c r="X6" s="73">
        <f>'Gridlab Cap Factors'!V14</f>
        <v>0.3173333333333333</v>
      </c>
      <c r="Y6" s="73">
        <f>'Gridlab Cap Factors'!W14</f>
        <v>0.317</v>
      </c>
      <c r="Z6" s="73">
        <f>'Gridlab Cap Factors'!X14</f>
        <v>0.31666666666666671</v>
      </c>
      <c r="AA6" s="73">
        <f>'Gridlab Cap Factors'!Y14</f>
        <v>0.3193333333333333</v>
      </c>
      <c r="AB6" s="73">
        <f>'Gridlab Cap Factors'!Z14</f>
        <v>0.3216666666666666</v>
      </c>
      <c r="AC6" s="73">
        <f>'Gridlab Cap Factors'!AA14</f>
        <v>0.32433333333333342</v>
      </c>
      <c r="AD6" s="73">
        <f>'Gridlab Cap Factors'!AB14</f>
        <v>0.32666666666666672</v>
      </c>
      <c r="AE6" s="73">
        <f>'Gridlab Cap Factors'!AC14</f>
        <v>0.32966666666666661</v>
      </c>
      <c r="AF6" s="73">
        <f>'Gridlab Cap Factors'!AD14</f>
        <v>0.33033333333333342</v>
      </c>
      <c r="AG6" s="73">
        <f>'Gridlab Cap Factors'!AE14</f>
        <v>0.33166666666666661</v>
      </c>
      <c r="AH6" s="73">
        <f>'Gridlab Cap Factors'!AF14</f>
        <v>0.33300000000000002</v>
      </c>
      <c r="AI6" s="73">
        <f>'Gridlab Cap Factors'!AG14</f>
        <v>0.33500000000000002</v>
      </c>
      <c r="AJ6" s="73">
        <f>'Gridlab Cap Factors'!AH14</f>
        <v>0.33700000000000002</v>
      </c>
    </row>
    <row r="7" spans="1:36" ht="14.45" customHeight="1" x14ac:dyDescent="0.25">
      <c r="A7" s="10" t="s">
        <v>296</v>
      </c>
      <c r="B7" s="57">
        <f t="shared" si="3"/>
        <v>0.30225000000000002</v>
      </c>
      <c r="C7" s="57">
        <f t="shared" si="3"/>
        <v>0.30225000000000002</v>
      </c>
      <c r="D7" s="57">
        <f t="shared" si="3"/>
        <v>0.30225000000000002</v>
      </c>
      <c r="E7" s="73">
        <f>'Gridlab Cap Factors'!C12</f>
        <v>0.30225000000000002</v>
      </c>
      <c r="F7" s="73">
        <f>'Gridlab Cap Factors'!D12</f>
        <v>0.30099999999999999</v>
      </c>
      <c r="G7" s="73">
        <f>'Gridlab Cap Factors'!E12</f>
        <v>0.29849999999999999</v>
      </c>
      <c r="H7" s="73">
        <f>'Gridlab Cap Factors'!F12</f>
        <v>0.29749999999999999</v>
      </c>
      <c r="I7" s="73">
        <f>'Gridlab Cap Factors'!G12</f>
        <v>0.29675000000000001</v>
      </c>
      <c r="J7" s="73">
        <f>'Gridlab Cap Factors'!H12</f>
        <v>0.29575000000000001</v>
      </c>
      <c r="K7" s="73">
        <f>'Gridlab Cap Factors'!I12</f>
        <v>0.29125000000000001</v>
      </c>
      <c r="L7" s="73">
        <f>'Gridlab Cap Factors'!J12</f>
        <v>0.28849999999999998</v>
      </c>
      <c r="M7" s="73">
        <f>'Gridlab Cap Factors'!K12</f>
        <v>0.28749999999999998</v>
      </c>
      <c r="N7" s="73">
        <f>'Gridlab Cap Factors'!L12</f>
        <v>0.28549999999999998</v>
      </c>
      <c r="O7" s="73">
        <f>'Gridlab Cap Factors'!M12</f>
        <v>0.28325</v>
      </c>
      <c r="P7" s="73">
        <f>'Gridlab Cap Factors'!N12</f>
        <v>0.28075</v>
      </c>
      <c r="Q7" s="73">
        <f>'Gridlab Cap Factors'!O12</f>
        <v>0.28050000000000003</v>
      </c>
      <c r="R7" s="73">
        <f>'Gridlab Cap Factors'!P12</f>
        <v>0.28050000000000003</v>
      </c>
      <c r="S7" s="73">
        <f>'Gridlab Cap Factors'!Q12</f>
        <v>0.27900000000000003</v>
      </c>
      <c r="T7" s="73">
        <f>'Gridlab Cap Factors'!R12</f>
        <v>0.27725</v>
      </c>
      <c r="U7" s="73">
        <f>'Gridlab Cap Factors'!S12</f>
        <v>0.27575000000000011</v>
      </c>
      <c r="V7" s="73">
        <f>'Gridlab Cap Factors'!T12</f>
        <v>0.27450000000000002</v>
      </c>
      <c r="W7" s="73">
        <f>'Gridlab Cap Factors'!U12</f>
        <v>0.27300000000000002</v>
      </c>
      <c r="X7" s="73">
        <f>'Gridlab Cap Factors'!V12</f>
        <v>0.27150000000000002</v>
      </c>
      <c r="Y7" s="73">
        <f>'Gridlab Cap Factors'!W12</f>
        <v>0.27</v>
      </c>
      <c r="Z7" s="73">
        <f>'Gridlab Cap Factors'!X12</f>
        <v>0.26850000000000002</v>
      </c>
      <c r="AA7" s="73">
        <f>'Gridlab Cap Factors'!Y12</f>
        <v>0.27124999999999999</v>
      </c>
      <c r="AB7" s="73">
        <f>'Gridlab Cap Factors'!Z12</f>
        <v>0.27300000000000002</v>
      </c>
      <c r="AC7" s="73">
        <f>'Gridlab Cap Factors'!AA12</f>
        <v>0.27424999999999999</v>
      </c>
      <c r="AD7" s="73">
        <f>'Gridlab Cap Factors'!AB12</f>
        <v>0.27524999999999999</v>
      </c>
      <c r="AE7" s="73">
        <f>'Gridlab Cap Factors'!AC12</f>
        <v>0.27625</v>
      </c>
      <c r="AF7" s="73">
        <f>'Gridlab Cap Factors'!AD12</f>
        <v>0.27625</v>
      </c>
      <c r="AG7" s="73">
        <f>'Gridlab Cap Factors'!AE12</f>
        <v>0.27700000000000002</v>
      </c>
      <c r="AH7" s="73">
        <f>'Gridlab Cap Factors'!AF12</f>
        <v>0.27700000000000002</v>
      </c>
      <c r="AI7" s="73">
        <f>'Gridlab Cap Factors'!AG12</f>
        <v>0.27725</v>
      </c>
      <c r="AJ7" s="73">
        <f>'Gridlab Cap Factors'!AH12</f>
        <v>0.27800000000000002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0.86570000000000014</v>
      </c>
      <c r="C9" s="57">
        <f t="shared" ref="C9:L13" si="4">$B9</f>
        <v>0.86570000000000014</v>
      </c>
      <c r="D9" s="57">
        <f t="shared" si="4"/>
        <v>0.86570000000000014</v>
      </c>
      <c r="E9" s="57">
        <f t="shared" si="4"/>
        <v>0.86570000000000014</v>
      </c>
      <c r="F9" s="57">
        <f t="shared" si="4"/>
        <v>0.86570000000000014</v>
      </c>
      <c r="G9" s="57">
        <f t="shared" si="4"/>
        <v>0.86570000000000014</v>
      </c>
      <c r="H9" s="57">
        <f t="shared" si="4"/>
        <v>0.86570000000000014</v>
      </c>
      <c r="I9" s="57">
        <f t="shared" si="4"/>
        <v>0.86570000000000014</v>
      </c>
      <c r="J9" s="57">
        <f t="shared" si="4"/>
        <v>0.86570000000000014</v>
      </c>
      <c r="K9" s="57">
        <f t="shared" si="4"/>
        <v>0.86570000000000014</v>
      </c>
      <c r="L9" s="57">
        <f t="shared" si="4"/>
        <v>0.86570000000000014</v>
      </c>
      <c r="M9" s="57">
        <f t="shared" ref="M9:V13" si="5">$B9</f>
        <v>0.86570000000000014</v>
      </c>
      <c r="N9" s="57">
        <f t="shared" si="5"/>
        <v>0.86570000000000014</v>
      </c>
      <c r="O9" s="57">
        <f t="shared" si="5"/>
        <v>0.86570000000000014</v>
      </c>
      <c r="P9" s="57">
        <f t="shared" si="5"/>
        <v>0.86570000000000014</v>
      </c>
      <c r="Q9" s="57">
        <f t="shared" si="5"/>
        <v>0.86570000000000014</v>
      </c>
      <c r="R9" s="57">
        <f t="shared" si="5"/>
        <v>0.86570000000000014</v>
      </c>
      <c r="S9" s="57">
        <f t="shared" si="5"/>
        <v>0.86570000000000014</v>
      </c>
      <c r="T9" s="57">
        <f t="shared" si="5"/>
        <v>0.86570000000000014</v>
      </c>
      <c r="U9" s="57">
        <f t="shared" si="5"/>
        <v>0.86570000000000014</v>
      </c>
      <c r="V9" s="57">
        <f t="shared" si="5"/>
        <v>0.86570000000000014</v>
      </c>
      <c r="W9" s="57">
        <f t="shared" ref="W9:AJ13" si="6">$B9</f>
        <v>0.86570000000000014</v>
      </c>
      <c r="X9" s="57">
        <f t="shared" si="6"/>
        <v>0.86570000000000014</v>
      </c>
      <c r="Y9" s="57">
        <f t="shared" si="6"/>
        <v>0.86570000000000014</v>
      </c>
      <c r="Z9" s="57">
        <f t="shared" si="6"/>
        <v>0.86570000000000014</v>
      </c>
      <c r="AA9" s="57">
        <f t="shared" si="6"/>
        <v>0.86570000000000014</v>
      </c>
      <c r="AB9" s="57">
        <f t="shared" si="6"/>
        <v>0.86570000000000014</v>
      </c>
      <c r="AC9" s="57">
        <f t="shared" si="6"/>
        <v>0.86570000000000014</v>
      </c>
      <c r="AD9" s="57">
        <f t="shared" si="6"/>
        <v>0.86570000000000014</v>
      </c>
      <c r="AE9" s="57">
        <f t="shared" si="6"/>
        <v>0.86570000000000014</v>
      </c>
      <c r="AF9" s="57">
        <f t="shared" si="6"/>
        <v>0.86570000000000014</v>
      </c>
      <c r="AG9" s="57">
        <f t="shared" si="6"/>
        <v>0.86570000000000014</v>
      </c>
      <c r="AH9" s="57">
        <f t="shared" si="6"/>
        <v>0.86570000000000014</v>
      </c>
      <c r="AI9" s="57">
        <f t="shared" si="6"/>
        <v>0.86570000000000014</v>
      </c>
      <c r="AJ9" s="57">
        <f t="shared" si="6"/>
        <v>0.86570000000000014</v>
      </c>
    </row>
    <row r="10" spans="1:36" ht="14.45" customHeight="1" x14ac:dyDescent="0.25">
      <c r="A10" s="10" t="s">
        <v>323</v>
      </c>
      <c r="B10" s="57">
        <f>'BECF-pre-ret'!B10*1.1</f>
        <v>0.57640000000000002</v>
      </c>
      <c r="C10" s="57">
        <f t="shared" si="4"/>
        <v>0.57640000000000002</v>
      </c>
      <c r="D10" s="57">
        <f t="shared" si="4"/>
        <v>0.57640000000000002</v>
      </c>
      <c r="E10" s="57">
        <f t="shared" si="4"/>
        <v>0.57640000000000002</v>
      </c>
      <c r="F10" s="57">
        <f t="shared" si="4"/>
        <v>0.57640000000000002</v>
      </c>
      <c r="G10" s="57">
        <f t="shared" si="4"/>
        <v>0.57640000000000002</v>
      </c>
      <c r="H10" s="57">
        <f t="shared" si="4"/>
        <v>0.57640000000000002</v>
      </c>
      <c r="I10" s="57">
        <f t="shared" si="4"/>
        <v>0.57640000000000002</v>
      </c>
      <c r="J10" s="57">
        <f t="shared" si="4"/>
        <v>0.57640000000000002</v>
      </c>
      <c r="K10" s="57">
        <f t="shared" si="4"/>
        <v>0.57640000000000002</v>
      </c>
      <c r="L10" s="57">
        <f t="shared" si="4"/>
        <v>0.57640000000000002</v>
      </c>
      <c r="M10" s="57">
        <f t="shared" si="5"/>
        <v>0.57640000000000002</v>
      </c>
      <c r="N10" s="57">
        <f t="shared" si="5"/>
        <v>0.57640000000000002</v>
      </c>
      <c r="O10" s="57">
        <f t="shared" si="5"/>
        <v>0.57640000000000002</v>
      </c>
      <c r="P10" s="57">
        <f t="shared" si="5"/>
        <v>0.57640000000000002</v>
      </c>
      <c r="Q10" s="57">
        <f t="shared" si="5"/>
        <v>0.57640000000000002</v>
      </c>
      <c r="R10" s="57">
        <f t="shared" si="5"/>
        <v>0.57640000000000002</v>
      </c>
      <c r="S10" s="57">
        <f t="shared" si="5"/>
        <v>0.57640000000000002</v>
      </c>
      <c r="T10" s="57">
        <f t="shared" si="5"/>
        <v>0.57640000000000002</v>
      </c>
      <c r="U10" s="57">
        <f t="shared" si="5"/>
        <v>0.57640000000000002</v>
      </c>
      <c r="V10" s="57">
        <f t="shared" si="5"/>
        <v>0.57640000000000002</v>
      </c>
      <c r="W10" s="57">
        <f t="shared" si="6"/>
        <v>0.57640000000000002</v>
      </c>
      <c r="X10" s="57">
        <f t="shared" si="6"/>
        <v>0.57640000000000002</v>
      </c>
      <c r="Y10" s="57">
        <f t="shared" si="6"/>
        <v>0.57640000000000002</v>
      </c>
      <c r="Z10" s="57">
        <f t="shared" si="6"/>
        <v>0.57640000000000002</v>
      </c>
      <c r="AA10" s="57">
        <f t="shared" si="6"/>
        <v>0.57640000000000002</v>
      </c>
      <c r="AB10" s="57">
        <f t="shared" si="6"/>
        <v>0.57640000000000002</v>
      </c>
      <c r="AC10" s="57">
        <f t="shared" si="6"/>
        <v>0.57640000000000002</v>
      </c>
      <c r="AD10" s="57">
        <f t="shared" si="6"/>
        <v>0.57640000000000002</v>
      </c>
      <c r="AE10" s="57">
        <f t="shared" si="6"/>
        <v>0.57640000000000002</v>
      </c>
      <c r="AF10" s="57">
        <f t="shared" si="6"/>
        <v>0.57640000000000002</v>
      </c>
      <c r="AG10" s="57">
        <f t="shared" si="6"/>
        <v>0.57640000000000002</v>
      </c>
      <c r="AH10" s="57">
        <f t="shared" si="6"/>
        <v>0.57640000000000002</v>
      </c>
      <c r="AI10" s="57">
        <f t="shared" si="6"/>
        <v>0.57640000000000002</v>
      </c>
      <c r="AJ10" s="57">
        <f t="shared" si="6"/>
        <v>0.57640000000000002</v>
      </c>
    </row>
    <row r="11" spans="1:36" ht="14.45" customHeight="1" x14ac:dyDescent="0.25">
      <c r="A11" s="10" t="s">
        <v>324</v>
      </c>
      <c r="B11" s="57">
        <f>'BECF-pre-ret'!B11*1.1</f>
        <v>6.0500000000000005E-2</v>
      </c>
      <c r="C11" s="57">
        <f t="shared" si="4"/>
        <v>6.0500000000000005E-2</v>
      </c>
      <c r="D11" s="57">
        <f t="shared" si="4"/>
        <v>6.0500000000000005E-2</v>
      </c>
      <c r="E11" s="57">
        <f t="shared" si="4"/>
        <v>6.0500000000000005E-2</v>
      </c>
      <c r="F11" s="57">
        <f t="shared" si="4"/>
        <v>6.0500000000000005E-2</v>
      </c>
      <c r="G11" s="57">
        <f t="shared" si="4"/>
        <v>6.0500000000000005E-2</v>
      </c>
      <c r="H11" s="57">
        <f t="shared" si="4"/>
        <v>6.0500000000000005E-2</v>
      </c>
      <c r="I11" s="57">
        <f t="shared" si="4"/>
        <v>6.0500000000000005E-2</v>
      </c>
      <c r="J11" s="57">
        <f t="shared" si="4"/>
        <v>6.0500000000000005E-2</v>
      </c>
      <c r="K11" s="57">
        <f t="shared" si="4"/>
        <v>6.0500000000000005E-2</v>
      </c>
      <c r="L11" s="57">
        <f t="shared" si="4"/>
        <v>6.0500000000000005E-2</v>
      </c>
      <c r="M11" s="57">
        <f t="shared" si="5"/>
        <v>6.0500000000000005E-2</v>
      </c>
      <c r="N11" s="57">
        <f t="shared" si="5"/>
        <v>6.0500000000000005E-2</v>
      </c>
      <c r="O11" s="57">
        <f t="shared" si="5"/>
        <v>6.0500000000000005E-2</v>
      </c>
      <c r="P11" s="57">
        <f t="shared" si="5"/>
        <v>6.0500000000000005E-2</v>
      </c>
      <c r="Q11" s="57">
        <f t="shared" si="5"/>
        <v>6.0500000000000005E-2</v>
      </c>
      <c r="R11" s="57">
        <f t="shared" si="5"/>
        <v>6.0500000000000005E-2</v>
      </c>
      <c r="S11" s="57">
        <f t="shared" si="5"/>
        <v>6.0500000000000005E-2</v>
      </c>
      <c r="T11" s="57">
        <f t="shared" si="5"/>
        <v>6.0500000000000005E-2</v>
      </c>
      <c r="U11" s="57">
        <f t="shared" si="5"/>
        <v>6.0500000000000005E-2</v>
      </c>
      <c r="V11" s="57">
        <f t="shared" si="5"/>
        <v>6.0500000000000005E-2</v>
      </c>
      <c r="W11" s="57">
        <f t="shared" si="6"/>
        <v>6.0500000000000005E-2</v>
      </c>
      <c r="X11" s="57">
        <f t="shared" si="6"/>
        <v>6.0500000000000005E-2</v>
      </c>
      <c r="Y11" s="57">
        <f t="shared" si="6"/>
        <v>6.0500000000000005E-2</v>
      </c>
      <c r="Z11" s="57">
        <f t="shared" si="6"/>
        <v>6.0500000000000005E-2</v>
      </c>
      <c r="AA11" s="57">
        <f t="shared" si="6"/>
        <v>6.0500000000000005E-2</v>
      </c>
      <c r="AB11" s="57">
        <f t="shared" si="6"/>
        <v>6.0500000000000005E-2</v>
      </c>
      <c r="AC11" s="57">
        <f t="shared" si="6"/>
        <v>6.0500000000000005E-2</v>
      </c>
      <c r="AD11" s="57">
        <f t="shared" si="6"/>
        <v>6.0500000000000005E-2</v>
      </c>
      <c r="AE11" s="57">
        <f t="shared" si="6"/>
        <v>6.0500000000000005E-2</v>
      </c>
      <c r="AF11" s="57">
        <f t="shared" si="6"/>
        <v>6.0500000000000005E-2</v>
      </c>
      <c r="AG11" s="57">
        <f t="shared" si="6"/>
        <v>6.0500000000000005E-2</v>
      </c>
      <c r="AH11" s="57">
        <f t="shared" si="6"/>
        <v>6.0500000000000005E-2</v>
      </c>
      <c r="AI11" s="57">
        <f t="shared" si="6"/>
        <v>6.0500000000000005E-2</v>
      </c>
      <c r="AJ11" s="57">
        <f t="shared" si="6"/>
        <v>6.0500000000000005E-2</v>
      </c>
    </row>
    <row r="12" spans="1:36" ht="14.45" customHeight="1" x14ac:dyDescent="0.25">
      <c r="A12" s="10" t="s">
        <v>325</v>
      </c>
      <c r="B12" s="57">
        <f>'BECF-pre-ret'!B12*1.1</f>
        <v>0.13420000000000001</v>
      </c>
      <c r="C12" s="57">
        <f t="shared" si="4"/>
        <v>0.13420000000000001</v>
      </c>
      <c r="D12" s="57">
        <f t="shared" si="4"/>
        <v>0.13420000000000001</v>
      </c>
      <c r="E12" s="57">
        <f t="shared" si="4"/>
        <v>0.13420000000000001</v>
      </c>
      <c r="F12" s="57">
        <f t="shared" si="4"/>
        <v>0.13420000000000001</v>
      </c>
      <c r="G12" s="57">
        <f t="shared" si="4"/>
        <v>0.13420000000000001</v>
      </c>
      <c r="H12" s="57">
        <f t="shared" si="4"/>
        <v>0.13420000000000001</v>
      </c>
      <c r="I12" s="57">
        <f t="shared" si="4"/>
        <v>0.13420000000000001</v>
      </c>
      <c r="J12" s="57">
        <f t="shared" si="4"/>
        <v>0.13420000000000001</v>
      </c>
      <c r="K12" s="57">
        <f t="shared" si="4"/>
        <v>0.13420000000000001</v>
      </c>
      <c r="L12" s="57">
        <f t="shared" si="4"/>
        <v>0.13420000000000001</v>
      </c>
      <c r="M12" s="57">
        <f t="shared" si="5"/>
        <v>0.13420000000000001</v>
      </c>
      <c r="N12" s="57">
        <f t="shared" si="5"/>
        <v>0.13420000000000001</v>
      </c>
      <c r="O12" s="57">
        <f t="shared" si="5"/>
        <v>0.13420000000000001</v>
      </c>
      <c r="P12" s="57">
        <f t="shared" si="5"/>
        <v>0.13420000000000001</v>
      </c>
      <c r="Q12" s="57">
        <f t="shared" si="5"/>
        <v>0.13420000000000001</v>
      </c>
      <c r="R12" s="57">
        <f t="shared" si="5"/>
        <v>0.13420000000000001</v>
      </c>
      <c r="S12" s="57">
        <f t="shared" si="5"/>
        <v>0.13420000000000001</v>
      </c>
      <c r="T12" s="57">
        <f t="shared" si="5"/>
        <v>0.13420000000000001</v>
      </c>
      <c r="U12" s="57">
        <f t="shared" si="5"/>
        <v>0.13420000000000001</v>
      </c>
      <c r="V12" s="57">
        <f t="shared" si="5"/>
        <v>0.13420000000000001</v>
      </c>
      <c r="W12" s="57">
        <f t="shared" si="6"/>
        <v>0.13420000000000001</v>
      </c>
      <c r="X12" s="57">
        <f t="shared" si="6"/>
        <v>0.13420000000000001</v>
      </c>
      <c r="Y12" s="57">
        <f t="shared" si="6"/>
        <v>0.13420000000000001</v>
      </c>
      <c r="Z12" s="57">
        <f t="shared" si="6"/>
        <v>0.13420000000000001</v>
      </c>
      <c r="AA12" s="57">
        <f t="shared" si="6"/>
        <v>0.13420000000000001</v>
      </c>
      <c r="AB12" s="57">
        <f t="shared" si="6"/>
        <v>0.13420000000000001</v>
      </c>
      <c r="AC12" s="57">
        <f t="shared" si="6"/>
        <v>0.13420000000000001</v>
      </c>
      <c r="AD12" s="57">
        <f t="shared" si="6"/>
        <v>0.13420000000000001</v>
      </c>
      <c r="AE12" s="57">
        <f t="shared" si="6"/>
        <v>0.13420000000000001</v>
      </c>
      <c r="AF12" s="57">
        <f t="shared" si="6"/>
        <v>0.13420000000000001</v>
      </c>
      <c r="AG12" s="57">
        <f t="shared" si="6"/>
        <v>0.13420000000000001</v>
      </c>
      <c r="AH12" s="57">
        <f t="shared" si="6"/>
        <v>0.13420000000000001</v>
      </c>
      <c r="AI12" s="57">
        <f t="shared" si="6"/>
        <v>0.13420000000000001</v>
      </c>
      <c r="AJ12" s="57">
        <f t="shared" si="6"/>
        <v>0.13420000000000001</v>
      </c>
    </row>
    <row r="13" spans="1:36" ht="14.45" customHeight="1" x14ac:dyDescent="0.2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3.3000000000000004E-3</v>
      </c>
      <c r="C15" s="57">
        <f t="shared" ref="C15:L17" si="7">$B15</f>
        <v>3.3000000000000004E-3</v>
      </c>
      <c r="D15" s="57">
        <f t="shared" si="7"/>
        <v>3.3000000000000004E-3</v>
      </c>
      <c r="E15" s="57">
        <f t="shared" si="7"/>
        <v>3.3000000000000004E-3</v>
      </c>
      <c r="F15" s="57">
        <f t="shared" si="7"/>
        <v>3.3000000000000004E-3</v>
      </c>
      <c r="G15" s="57">
        <f t="shared" si="7"/>
        <v>3.3000000000000004E-3</v>
      </c>
      <c r="H15" s="57">
        <f t="shared" si="7"/>
        <v>3.3000000000000004E-3</v>
      </c>
      <c r="I15" s="57">
        <f t="shared" si="7"/>
        <v>3.3000000000000004E-3</v>
      </c>
      <c r="J15" s="57">
        <f t="shared" si="7"/>
        <v>3.3000000000000004E-3</v>
      </c>
      <c r="K15" s="57">
        <f t="shared" si="7"/>
        <v>3.3000000000000004E-3</v>
      </c>
      <c r="L15" s="57">
        <f t="shared" si="7"/>
        <v>3.3000000000000004E-3</v>
      </c>
      <c r="M15" s="57">
        <f t="shared" ref="M15:V17" si="8">$B15</f>
        <v>3.3000000000000004E-3</v>
      </c>
      <c r="N15" s="57">
        <f t="shared" si="8"/>
        <v>3.3000000000000004E-3</v>
      </c>
      <c r="O15" s="57">
        <f t="shared" si="8"/>
        <v>3.3000000000000004E-3</v>
      </c>
      <c r="P15" s="57">
        <f t="shared" si="8"/>
        <v>3.3000000000000004E-3</v>
      </c>
      <c r="Q15" s="57">
        <f t="shared" si="8"/>
        <v>3.3000000000000004E-3</v>
      </c>
      <c r="R15" s="57">
        <f t="shared" si="8"/>
        <v>3.3000000000000004E-3</v>
      </c>
      <c r="S15" s="57">
        <f t="shared" si="8"/>
        <v>3.3000000000000004E-3</v>
      </c>
      <c r="T15" s="57">
        <f t="shared" si="8"/>
        <v>3.3000000000000004E-3</v>
      </c>
      <c r="U15" s="57">
        <f t="shared" si="8"/>
        <v>3.3000000000000004E-3</v>
      </c>
      <c r="V15" s="57">
        <f t="shared" si="8"/>
        <v>3.3000000000000004E-3</v>
      </c>
      <c r="W15" s="57">
        <f t="shared" ref="W15:AJ17" si="9">$B15</f>
        <v>3.3000000000000004E-3</v>
      </c>
      <c r="X15" s="57">
        <f t="shared" si="9"/>
        <v>3.3000000000000004E-3</v>
      </c>
      <c r="Y15" s="57">
        <f t="shared" si="9"/>
        <v>3.3000000000000004E-3</v>
      </c>
      <c r="Z15" s="57">
        <f t="shared" si="9"/>
        <v>3.3000000000000004E-3</v>
      </c>
      <c r="AA15" s="57">
        <f t="shared" si="9"/>
        <v>3.3000000000000004E-3</v>
      </c>
      <c r="AB15" s="57">
        <f t="shared" si="9"/>
        <v>3.3000000000000004E-3</v>
      </c>
      <c r="AC15" s="57">
        <f t="shared" si="9"/>
        <v>3.3000000000000004E-3</v>
      </c>
      <c r="AD15" s="57">
        <f t="shared" si="9"/>
        <v>3.3000000000000004E-3</v>
      </c>
      <c r="AE15" s="57">
        <f t="shared" si="9"/>
        <v>3.3000000000000004E-3</v>
      </c>
      <c r="AF15" s="57">
        <f t="shared" si="9"/>
        <v>3.3000000000000004E-3</v>
      </c>
      <c r="AG15" s="57">
        <f t="shared" si="9"/>
        <v>3.3000000000000004E-3</v>
      </c>
      <c r="AH15" s="57">
        <f t="shared" si="9"/>
        <v>3.3000000000000004E-3</v>
      </c>
      <c r="AI15" s="57">
        <f t="shared" si="9"/>
        <v>3.3000000000000004E-3</v>
      </c>
      <c r="AJ15" s="57">
        <f t="shared" si="9"/>
        <v>3.3000000000000004E-3</v>
      </c>
    </row>
    <row r="16" spans="1:36" ht="14.45" customHeight="1" x14ac:dyDescent="0.25">
      <c r="A16" s="10" t="s">
        <v>328</v>
      </c>
      <c r="B16" s="57">
        <f>'BECF-pre-ret'!B16*1.1</f>
        <v>3.3000000000000004E-3</v>
      </c>
      <c r="C16" s="57">
        <f t="shared" si="7"/>
        <v>3.3000000000000004E-3</v>
      </c>
      <c r="D16" s="57">
        <f t="shared" si="7"/>
        <v>3.3000000000000004E-3</v>
      </c>
      <c r="E16" s="57">
        <f t="shared" si="7"/>
        <v>3.3000000000000004E-3</v>
      </c>
      <c r="F16" s="57">
        <f t="shared" si="7"/>
        <v>3.3000000000000004E-3</v>
      </c>
      <c r="G16" s="57">
        <f t="shared" si="7"/>
        <v>3.3000000000000004E-3</v>
      </c>
      <c r="H16" s="57">
        <f t="shared" si="7"/>
        <v>3.3000000000000004E-3</v>
      </c>
      <c r="I16" s="57">
        <f t="shared" si="7"/>
        <v>3.3000000000000004E-3</v>
      </c>
      <c r="J16" s="57">
        <f t="shared" si="7"/>
        <v>3.3000000000000004E-3</v>
      </c>
      <c r="K16" s="57">
        <f t="shared" si="7"/>
        <v>3.3000000000000004E-3</v>
      </c>
      <c r="L16" s="57">
        <f t="shared" si="7"/>
        <v>3.3000000000000004E-3</v>
      </c>
      <c r="M16" s="57">
        <f t="shared" si="8"/>
        <v>3.3000000000000004E-3</v>
      </c>
      <c r="N16" s="57">
        <f t="shared" si="8"/>
        <v>3.3000000000000004E-3</v>
      </c>
      <c r="O16" s="57">
        <f t="shared" si="8"/>
        <v>3.3000000000000004E-3</v>
      </c>
      <c r="P16" s="57">
        <f t="shared" si="8"/>
        <v>3.3000000000000004E-3</v>
      </c>
      <c r="Q16" s="57">
        <f t="shared" si="8"/>
        <v>3.3000000000000004E-3</v>
      </c>
      <c r="R16" s="57">
        <f t="shared" si="8"/>
        <v>3.3000000000000004E-3</v>
      </c>
      <c r="S16" s="57">
        <f t="shared" si="8"/>
        <v>3.3000000000000004E-3</v>
      </c>
      <c r="T16" s="57">
        <f t="shared" si="8"/>
        <v>3.3000000000000004E-3</v>
      </c>
      <c r="U16" s="57">
        <f t="shared" si="8"/>
        <v>3.3000000000000004E-3</v>
      </c>
      <c r="V16" s="57">
        <f t="shared" si="8"/>
        <v>3.3000000000000004E-3</v>
      </c>
      <c r="W16" s="57">
        <f t="shared" si="9"/>
        <v>3.3000000000000004E-3</v>
      </c>
      <c r="X16" s="57">
        <f t="shared" si="9"/>
        <v>3.3000000000000004E-3</v>
      </c>
      <c r="Y16" s="57">
        <f t="shared" si="9"/>
        <v>3.3000000000000004E-3</v>
      </c>
      <c r="Z16" s="57">
        <f t="shared" si="9"/>
        <v>3.3000000000000004E-3</v>
      </c>
      <c r="AA16" s="57">
        <f t="shared" si="9"/>
        <v>3.3000000000000004E-3</v>
      </c>
      <c r="AB16" s="57">
        <f t="shared" si="9"/>
        <v>3.3000000000000004E-3</v>
      </c>
      <c r="AC16" s="57">
        <f t="shared" si="9"/>
        <v>3.3000000000000004E-3</v>
      </c>
      <c r="AD16" s="57">
        <f t="shared" si="9"/>
        <v>3.3000000000000004E-3</v>
      </c>
      <c r="AE16" s="57">
        <f t="shared" si="9"/>
        <v>3.3000000000000004E-3</v>
      </c>
      <c r="AF16" s="57">
        <f t="shared" si="9"/>
        <v>3.3000000000000004E-3</v>
      </c>
      <c r="AG16" s="57">
        <f t="shared" si="9"/>
        <v>3.3000000000000004E-3</v>
      </c>
      <c r="AH16" s="57">
        <f t="shared" si="9"/>
        <v>3.3000000000000004E-3</v>
      </c>
      <c r="AI16" s="57">
        <f t="shared" si="9"/>
        <v>3.3000000000000004E-3</v>
      </c>
      <c r="AJ16" s="57">
        <f t="shared" si="9"/>
        <v>3.3000000000000004E-3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NREL ATB</vt:lpstr>
      <vt:lpstr>Wind By State</vt:lpstr>
      <vt:lpstr>Solar by State</vt:lpstr>
      <vt:lpstr>Table 4.8.B</vt:lpstr>
      <vt:lpstr>Gridlab Cap Factors</vt:lpstr>
      <vt:lpstr>calcs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2021-08-06T18:00:03Z</dcterms:modified>
</cp:coreProperties>
</file>