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CEADB255-2C3F-459B-8B47-7EE398BC3D08}" xr6:coauthVersionLast="47" xr6:coauthVersionMax="47" xr10:uidLastSave="{00000000-0000-0000-0000-000000000000}"/>
  <bookViews>
    <workbookView xWindow="156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J39" i="24" l="1"/>
  <c r="K39" i="24" s="1"/>
  <c r="BX3" i="23"/>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M2" i="22"/>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<sst xmlns="http://schemas.openxmlformats.org/spreadsheetml/2006/main" count="28275" uniqueCount="2488">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</sst>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1923</v>
      </c>
      <c r="C1" s="227">
        <v>45372</v>
      </c>
      <c r="G1" s="130" t="s">
        <v>1914</v>
      </c>
      <c r="H1" s="130" t="s">
        <v>1915</v>
      </c>
    </row>
    <row r="2" spans="1:8" x14ac:dyDescent="0.25">
      <c r="B2" t="str">
        <f>_xlfn.XLOOKUP(B1,H:H,G:G,0,0,1)</f>
        <v>AZ</v>
      </c>
      <c r="C2" t="str">
        <f>_xlfn.XLOOKUP(B2,G:G, H:H, 0,0,1)</f>
        <v>Arizona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Arizona.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-38%.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Arizona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PV:**Arizona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Wind:**Arizona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107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Arizona.</v>
      </c>
      <c r="L9" s="2" t="str">
        <f>J9&amp;K9</f>
        <v>**Description:** This policy prevents new capacity of the selected type(s) from being built or deployed.  // **Guidance for setting values:**No new coal is planned in Arizona.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5"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s="1"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s="1"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Arizona</v>
      </c>
      <c r="B3" s="178">
        <f>ROUND(SUMIFS(B$4:B$54, $A$4:$A$54, $A$3),0)</f>
        <v>106990</v>
      </c>
      <c r="C3" s="179">
        <f t="shared" ref="C3" si="0">ROUND(SUMIFS(C$4:C$54, $A$4:$A$54, $A$3),0)</f>
        <v>107</v>
      </c>
      <c r="D3" s="178">
        <f>SUMIFS(D$4:D$54, $A$4:$A$54, $A$3)</f>
        <v>87916</v>
      </c>
      <c r="E3" s="178">
        <f>SUMIFS(E$4:E$54, $A$4:$A$54, $A$3)</f>
        <v>0</v>
      </c>
      <c r="F3" s="180">
        <f>ROUND(SUMIFS(F$4:F$54,$A$4:$A$54,$A$3)*100,0)</f>
        <v>-100</v>
      </c>
      <c r="G3" s="72">
        <f>SUMIFS(G$4:G$54, $A$4:$A$54, $A$3)</f>
        <v>36968920</v>
      </c>
      <c r="H3" s="72">
        <f>SUMIFS(H$4:H$54, $A$4:$A$54, $A$3)</f>
        <v>22825079</v>
      </c>
      <c r="I3" s="180">
        <f>ROUND(SUMIFS(I$4:I$54,$A$4:$A$54,$A$3)*100,0)</f>
        <v>-38</v>
      </c>
      <c r="J3" s="180">
        <f>ROUND(SUMIFS(J$4:J$54, $A$4:$A$54, $A$3),0)</f>
        <v>4244</v>
      </c>
      <c r="K3" s="72">
        <f t="shared" ref="K3:AI3" si="1">ROUND(SUMIFS(K$4:K$54, $A$4:$A$54, $A$3),0)</f>
        <v>1545</v>
      </c>
      <c r="L3" s="180">
        <f t="shared" si="1"/>
        <v>2030</v>
      </c>
      <c r="M3" s="72">
        <f t="shared" si="1"/>
        <v>1900</v>
      </c>
      <c r="N3" s="72">
        <f t="shared" si="1"/>
        <v>0</v>
      </c>
      <c r="O3" s="72">
        <f t="shared" si="1"/>
        <v>0</v>
      </c>
      <c r="P3" s="72">
        <f t="shared" si="1"/>
        <v>0</v>
      </c>
      <c r="Q3" s="72">
        <f t="shared" si="1"/>
        <v>0</v>
      </c>
      <c r="R3" s="72">
        <f t="shared" si="1"/>
        <v>0</v>
      </c>
      <c r="S3" s="180">
        <f t="shared" si="1"/>
        <v>0</v>
      </c>
      <c r="T3" s="72">
        <f t="shared" si="1"/>
        <v>3329</v>
      </c>
      <c r="U3" s="72">
        <f t="shared" si="1"/>
        <v>9886</v>
      </c>
      <c r="V3" s="72">
        <f t="shared" si="1"/>
        <v>3937</v>
      </c>
      <c r="W3" s="72">
        <f t="shared" si="1"/>
        <v>2721</v>
      </c>
      <c r="X3" s="72">
        <f t="shared" si="1"/>
        <v>267</v>
      </c>
      <c r="Y3" s="72">
        <f t="shared" si="1"/>
        <v>1861</v>
      </c>
      <c r="Z3" s="72">
        <f t="shared" si="1"/>
        <v>296</v>
      </c>
      <c r="AA3" s="72">
        <f t="shared" si="1"/>
        <v>31</v>
      </c>
      <c r="AB3" s="72">
        <f t="shared" si="1"/>
        <v>0</v>
      </c>
      <c r="AC3" s="72">
        <f t="shared" si="1"/>
        <v>89</v>
      </c>
      <c r="AD3" s="72">
        <f t="shared" si="1"/>
        <v>4080</v>
      </c>
      <c r="AE3" s="72">
        <f t="shared" si="1"/>
        <v>0</v>
      </c>
      <c r="AF3" s="72">
        <f t="shared" si="1"/>
        <v>0</v>
      </c>
      <c r="AG3" s="72">
        <f t="shared" si="1"/>
        <v>0</v>
      </c>
      <c r="AH3" s="72">
        <f t="shared" si="1"/>
        <v>0</v>
      </c>
      <c r="AI3" s="180">
        <f t="shared" si="1"/>
        <v>0</v>
      </c>
      <c r="AJ3" s="72">
        <f>ROUND(SUMIFS(AJ$4:AJ$54,$A$4:$A$54,$A$3)*100,0)</f>
        <v>11</v>
      </c>
      <c r="AK3" s="72">
        <f t="shared" ref="AK3:AL3" si="2">ROUND(SUMIFS(AK$4:AK$54,$A$4:$A$54,$A$3)*100,0)</f>
        <v>15</v>
      </c>
      <c r="AL3" s="72">
        <f t="shared" si="2"/>
        <v>15</v>
      </c>
      <c r="AM3" s="72">
        <f>SUMIFS(AM$4:AM$54, $A$4:$A$54, $A$3)</f>
        <v>0</v>
      </c>
      <c r="AN3" s="72">
        <f t="shared" ref="AN3:AQ3" si="3">SUMIFS(AN$4:AN$54, $A$4:$A$54, $A$3)</f>
        <v>0</v>
      </c>
      <c r="AO3" s="180">
        <f t="shared" si="3"/>
        <v>0</v>
      </c>
      <c r="AP3" s="180">
        <f t="shared" si="3"/>
        <v>1952</v>
      </c>
      <c r="AQ3" s="180">
        <f t="shared" si="3"/>
        <v>7497004</v>
      </c>
      <c r="AR3" s="180">
        <f>ROUND(SUMIFS(AR$4:AR$54,$A$4:$A$54,$A$3),2)</f>
        <v>26.04</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79148220608245.594</v>
      </c>
      <c r="BC3" s="72">
        <f t="shared" si="4"/>
        <v>0</v>
      </c>
      <c r="BD3" s="72">
        <f t="shared" si="4"/>
        <v>0</v>
      </c>
      <c r="BE3" s="72">
        <f t="shared" si="4"/>
        <v>0</v>
      </c>
      <c r="BF3" s="72">
        <f t="shared" si="4"/>
        <v>72528579995.968597</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6</v>
      </c>
      <c r="BR3" s="180">
        <f t="shared" si="6"/>
        <v>7</v>
      </c>
      <c r="BS3" s="180">
        <f>ROUND(SUMIFS(BS$4:BS$54,$A$4:$A$54,$A$3)*100,0)</f>
        <v>51</v>
      </c>
      <c r="BT3" s="180">
        <f>ROUND(SUMIFS(BT$4:BT$54,$A$4:$A$54,$A$3)*100,0)</f>
        <v>48</v>
      </c>
      <c r="BU3" s="180">
        <f t="shared" ref="BU3:CH3" si="7">ROUND(SUMIFS(BU$4:BU$54,$A$4:$A$54,$A$3)*100,0)</f>
        <v>67</v>
      </c>
      <c r="BV3" s="180">
        <f t="shared" si="7"/>
        <v>77</v>
      </c>
      <c r="BW3" s="180">
        <f t="shared" si="7"/>
        <v>29</v>
      </c>
      <c r="BX3" s="180">
        <f t="shared" si="7"/>
        <v>40</v>
      </c>
      <c r="BY3" s="180">
        <f t="shared" si="7"/>
        <v>57</v>
      </c>
      <c r="BZ3" s="180">
        <f>ROUND(SUMIFS(BZ$4:BZ$54,$A$4:$A$54,$A$3)*100,0)</f>
        <v>57</v>
      </c>
      <c r="CA3" s="180">
        <f>ROUND(SUMIFS(CA$4:CA$54,$A$4:$A$54,$A$3)*100,0)</f>
        <v>100</v>
      </c>
      <c r="CB3" s="180">
        <f>ROUND(SUMIFS(CB$4:CB$54,$A$4:$A$54,$A$3)*100,0)</f>
        <v>100</v>
      </c>
      <c r="CC3" s="180">
        <f t="shared" si="7"/>
        <v>29</v>
      </c>
      <c r="CD3" s="180">
        <f t="shared" si="7"/>
        <v>40</v>
      </c>
      <c r="CE3" s="180">
        <f t="shared" si="7"/>
        <v>56</v>
      </c>
      <c r="CF3" s="180">
        <f t="shared" si="7"/>
        <v>56</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Arizona.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Arizona.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Arizona.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Arizona.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Arizona.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Arizona.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Arizona.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Arizona.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Arizona.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Arizona.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Arizona.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Arizona.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Arizona.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Arizona.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Arizona.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Arizona.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Arizona.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Arizona.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AZ</v>
      </c>
      <c r="C1" s="206">
        <f>SUM(C4:C87)</f>
        <v>64.997791999319531</v>
      </c>
      <c r="D1" s="206">
        <f t="shared" ref="D1:AH1" si="0">SUM(D4:D87)</f>
        <v>65.508696494131826</v>
      </c>
      <c r="E1" s="206">
        <f t="shared" si="0"/>
        <v>68.579148372611044</v>
      </c>
      <c r="F1" s="206">
        <f t="shared" si="0"/>
        <v>71.218359144407614</v>
      </c>
      <c r="G1" s="206">
        <f t="shared" si="0"/>
        <v>74.405580028389636</v>
      </c>
      <c r="H1" s="206">
        <f t="shared" si="0"/>
        <v>69.796339538739701</v>
      </c>
      <c r="I1" s="206">
        <f t="shared" si="0"/>
        <v>71.909296478829035</v>
      </c>
      <c r="J1" s="206">
        <f t="shared" si="0"/>
        <v>76.671199476647729</v>
      </c>
      <c r="K1" s="206">
        <f t="shared" si="0"/>
        <v>80.579788303794373</v>
      </c>
      <c r="L1" s="206">
        <f t="shared" si="0"/>
        <v>84.563466414237723</v>
      </c>
      <c r="M1" s="206">
        <f t="shared" si="0"/>
        <v>89.903072488897976</v>
      </c>
      <c r="N1" s="206">
        <f t="shared" si="0"/>
        <v>91.985330471448137</v>
      </c>
      <c r="O1" s="206">
        <f t="shared" si="0"/>
        <v>91.828562534802359</v>
      </c>
      <c r="P1" s="206">
        <f t="shared" si="0"/>
        <v>93.68890428669873</v>
      </c>
      <c r="Q1" s="206">
        <f t="shared" si="0"/>
        <v>100.47578004120534</v>
      </c>
      <c r="R1" s="206">
        <f t="shared" si="0"/>
        <v>101.36455501143433</v>
      </c>
      <c r="S1" s="206">
        <f t="shared" si="0"/>
        <v>104.52052995035389</v>
      </c>
      <c r="T1" s="206">
        <f t="shared" si="0"/>
        <v>106.56338875498436</v>
      </c>
      <c r="U1" s="206">
        <f t="shared" si="0"/>
        <v>106.80063008109678</v>
      </c>
      <c r="V1" s="206">
        <f t="shared" si="0"/>
        <v>97.333156072352622</v>
      </c>
      <c r="W1" s="206">
        <f t="shared" si="0"/>
        <v>102.97354315994073</v>
      </c>
      <c r="X1" s="206">
        <f t="shared" si="0"/>
        <v>100.12519861786946</v>
      </c>
      <c r="Y1" s="206">
        <f t="shared" si="0"/>
        <v>98.508253333695365</v>
      </c>
      <c r="Z1" s="206">
        <f t="shared" si="0"/>
        <v>101.1308660869738</v>
      </c>
      <c r="AA1" s="206">
        <f t="shared" si="0"/>
        <v>100.06828661470756</v>
      </c>
      <c r="AB1" s="206">
        <f t="shared" si="0"/>
        <v>98.128834072151392</v>
      </c>
      <c r="AC1" s="206">
        <f t="shared" si="0"/>
        <v>93.465422494824082</v>
      </c>
      <c r="AD1" s="206">
        <f t="shared" si="0"/>
        <v>93.028532591748402</v>
      </c>
      <c r="AE1" s="206">
        <f t="shared" si="0"/>
        <v>97.4454934528015</v>
      </c>
      <c r="AF1" s="206">
        <f t="shared" si="0"/>
        <v>95.596215638180894</v>
      </c>
      <c r="AG1" s="206">
        <f t="shared" si="0"/>
        <v>84.364044512838717</v>
      </c>
      <c r="AH1" s="206">
        <f t="shared" si="0"/>
        <v>87.22867303762068</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210" t="s">
        <v>479</v>
      </c>
      <c r="B5" s="182" t="s">
        <v>2259</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210" t="s">
        <v>479</v>
      </c>
      <c r="B6" s="182" t="s">
        <v>2263</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210" t="s">
        <v>479</v>
      </c>
      <c r="B7" s="182" t="s">
        <v>2265</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210" t="s">
        <v>479</v>
      </c>
      <c r="B8" s="182" t="s">
        <v>2267</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210" t="s">
        <v>479</v>
      </c>
      <c r="B9" s="182" t="s">
        <v>2277</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210" t="s">
        <v>479</v>
      </c>
      <c r="B10" s="182" t="s">
        <v>2286</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210" t="s">
        <v>479</v>
      </c>
      <c r="B11" s="182" t="s">
        <v>2281</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210" t="s">
        <v>479</v>
      </c>
      <c r="B12" s="182" t="s">
        <v>2292</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210" t="s">
        <v>479</v>
      </c>
      <c r="B13" s="182" t="s">
        <v>2296</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210" t="s">
        <v>479</v>
      </c>
      <c r="B17" s="182"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210" t="s">
        <v>479</v>
      </c>
      <c r="B30" s="182" t="s">
        <v>2327</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2.4917389694600001E-2</v>
      </c>
      <c r="D76" s="211">
        <f>SUMIFS('EPA Export Aggregation'!G:G,'EPA Export Aggregation'!$A:$A,$B76,'EPA Export Aggregation'!$D:$D,$A$1)*IF($A76="CH4",About!$D$58,IF($A76="N2O",About!$D$59,1))</f>
        <v>2.4917389694600001E-2</v>
      </c>
      <c r="E76" s="211">
        <f>SUMIFS('EPA Export Aggregation'!H:H,'EPA Export Aggregation'!$A:$A,$B76,'EPA Export Aggregation'!$D:$D,$A$1)*IF($A76="CH4",About!$D$58,IF($A76="N2O",About!$D$59,1))</f>
        <v>2.4917389694600001E-2</v>
      </c>
      <c r="F76" s="211">
        <f>SUMIFS('EPA Export Aggregation'!I:I,'EPA Export Aggregation'!$A:$A,$B76,'EPA Export Aggregation'!$D:$D,$A$1)*IF($A76="CH4",About!$D$58,IF($A76="N2O",About!$D$59,1))</f>
        <v>3.11467369956E-2</v>
      </c>
      <c r="G76" s="211">
        <f>SUMIFS('EPA Export Aggregation'!J:J,'EPA Export Aggregation'!$A:$A,$B76,'EPA Export Aggregation'!$D:$D,$A$1)*IF($A76="CH4",About!$D$58,IF($A76="N2O",About!$D$59,1))</f>
        <v>3.42614113845E-2</v>
      </c>
      <c r="H76" s="211">
        <f>SUMIFS('EPA Export Aggregation'!K:K,'EPA Export Aggregation'!$A:$A,$B76,'EPA Export Aggregation'!$D:$D,$A$1)*IF($A76="CH4",About!$D$58,IF($A76="N2O",About!$D$59,1))</f>
        <v>4.3054973349700001E-2</v>
      </c>
      <c r="I76" s="211">
        <f>SUMIFS('EPA Export Aggregation'!L:L,'EPA Export Aggregation'!$A:$A,$B76,'EPA Export Aggregation'!$D:$D,$A$1)*IF($A76="CH4",About!$D$58,IF($A76="N2O",About!$D$59,1))</f>
        <v>4.7810947772100001E-2</v>
      </c>
      <c r="J76" s="211">
        <f>SUMIFS('EPA Export Aggregation'!M:M,'EPA Export Aggregation'!$A:$A,$B76,'EPA Export Aggregation'!$D:$D,$A$1)*IF($A76="CH4",About!$D$58,IF($A76="N2O",About!$D$59,1))</f>
        <v>5.0526612216099998E-2</v>
      </c>
      <c r="K76" s="211">
        <f>SUMIFS('EPA Export Aggregation'!N:N,'EPA Export Aggregation'!$A:$A,$B76,'EPA Export Aggregation'!$D:$D,$A$1)*IF($A76="CH4",About!$D$58,IF($A76="N2O",About!$D$59,1))</f>
        <v>6.1954520943499999E-2</v>
      </c>
      <c r="L76" s="211">
        <f>SUMIFS('EPA Export Aggregation'!O:O,'EPA Export Aggregation'!$A:$A,$B76,'EPA Export Aggregation'!$D:$D,$A$1)*IF($A76="CH4",About!$D$58,IF($A76="N2O",About!$D$59,1))</f>
        <v>6.2868937550800003E-2</v>
      </c>
      <c r="M76" s="211">
        <f>SUMIFS('EPA Export Aggregation'!P:P,'EPA Export Aggregation'!$A:$A,$B76,'EPA Export Aggregation'!$D:$D,$A$1)*IF($A76="CH4",About!$D$58,IF($A76="N2O",About!$D$59,1))</f>
        <v>3.8286288315E-2</v>
      </c>
      <c r="N76" s="211">
        <f>SUMIFS('EPA Export Aggregation'!Q:Q,'EPA Export Aggregation'!$A:$A,$B76,'EPA Export Aggregation'!$D:$D,$A$1)*IF($A76="CH4",About!$D$58,IF($A76="N2O",About!$D$59,1))</f>
        <v>2.54416277535E-2</v>
      </c>
      <c r="O76" s="211">
        <f>SUMIFS('EPA Export Aggregation'!R:R,'EPA Export Aggregation'!$A:$A,$B76,'EPA Export Aggregation'!$D:$D,$A$1)*IF($A76="CH4",About!$D$58,IF($A76="N2O",About!$D$59,1))</f>
        <v>2.43225204391E-2</v>
      </c>
      <c r="P76" s="211">
        <f>SUMIFS('EPA Export Aggregation'!S:S,'EPA Export Aggregation'!$A:$A,$B76,'EPA Export Aggregation'!$D:$D,$A$1)*IF($A76="CH4",About!$D$58,IF($A76="N2O",About!$D$59,1))</f>
        <v>2.54334909141E-2</v>
      </c>
      <c r="Q76" s="211">
        <f>SUMIFS('EPA Export Aggregation'!T:T,'EPA Export Aggregation'!$A:$A,$B76,'EPA Export Aggregation'!$D:$D,$A$1)*IF($A76="CH4",About!$D$58,IF($A76="N2O",About!$D$59,1))</f>
        <v>2.5322926587799999E-2</v>
      </c>
      <c r="R76" s="211">
        <f>SUMIFS('EPA Export Aggregation'!U:U,'EPA Export Aggregation'!$A:$A,$B76,'EPA Export Aggregation'!$D:$D,$A$1)*IF($A76="CH4",About!$D$58,IF($A76="N2O",About!$D$59,1))</f>
        <v>2.43088356494E-2</v>
      </c>
      <c r="S76" s="211">
        <f>SUMIFS('EPA Export Aggregation'!V:V,'EPA Export Aggregation'!$A:$A,$B76,'EPA Export Aggregation'!$D:$D,$A$1)*IF($A76="CH4",About!$D$58,IF($A76="N2O",About!$D$59,1))</f>
        <v>2.8941692592099999E-2</v>
      </c>
      <c r="T76" s="211">
        <f>SUMIFS('EPA Export Aggregation'!W:W,'EPA Export Aggregation'!$A:$A,$B76,'EPA Export Aggregation'!$D:$D,$A$1)*IF($A76="CH4",About!$D$58,IF($A76="N2O",About!$D$59,1))</f>
        <v>2.81635633104E-2</v>
      </c>
      <c r="U76" s="211">
        <f>SUMIFS('EPA Export Aggregation'!X:X,'EPA Export Aggregation'!$A:$A,$B76,'EPA Export Aggregation'!$D:$D,$A$1)*IF($A76="CH4",About!$D$58,IF($A76="N2O",About!$D$59,1))</f>
        <v>2.6619042930499999E-2</v>
      </c>
      <c r="V76" s="211">
        <f>SUMIFS('EPA Export Aggregation'!Y:Y,'EPA Export Aggregation'!$A:$A,$B76,'EPA Export Aggregation'!$D:$D,$A$1)*IF($A76="CH4",About!$D$58,IF($A76="N2O",About!$D$59,1))</f>
        <v>2.9672192515300001E-2</v>
      </c>
      <c r="W76" s="211">
        <f>SUMIFS('EPA Export Aggregation'!Z:Z,'EPA Export Aggregation'!$A:$A,$B76,'EPA Export Aggregation'!$D:$D,$A$1)*IF($A76="CH4",About!$D$58,IF($A76="N2O",About!$D$59,1))</f>
        <v>4.31782474542E-2</v>
      </c>
      <c r="X76" s="211">
        <f>SUMIFS('EPA Export Aggregation'!AA:AA,'EPA Export Aggregation'!$A:$A,$B76,'EPA Export Aggregation'!$D:$D,$A$1)*IF($A76="CH4",About!$D$58,IF($A76="N2O",About!$D$59,1))</f>
        <v>4.2267300428000002E-3</v>
      </c>
      <c r="Y76" s="211">
        <f>SUMIFS('EPA Export Aggregation'!AB:AB,'EPA Export Aggregation'!$A:$A,$B76,'EPA Export Aggregation'!$D:$D,$A$1)*IF($A76="CH4",About!$D$58,IF($A76="N2O",About!$D$59,1))</f>
        <v>4.6438483359000004E-3</v>
      </c>
      <c r="Z76" s="211">
        <f>SUMIFS('EPA Export Aggregation'!AC:AC,'EPA Export Aggregation'!$A:$A,$B76,'EPA Export Aggregation'!$D:$D,$A$1)*IF($A76="CH4",About!$D$58,IF($A76="N2O",About!$D$59,1))</f>
        <v>1.5287576232600001E-2</v>
      </c>
      <c r="AA76" s="211">
        <f>SUMIFS('EPA Export Aggregation'!AD:AD,'EPA Export Aggregation'!$A:$A,$B76,'EPA Export Aggregation'!$D:$D,$A$1)*IF($A76="CH4",About!$D$58,IF($A76="N2O",About!$D$59,1))</f>
        <v>2.8292917113299999E-2</v>
      </c>
      <c r="AB76" s="211">
        <f>SUMIFS('EPA Export Aggregation'!AE:AE,'EPA Export Aggregation'!$A:$A,$B76,'EPA Export Aggregation'!$D:$D,$A$1)*IF($A76="CH4",About!$D$58,IF($A76="N2O",About!$D$59,1))</f>
        <v>3.4820876195000003E-2</v>
      </c>
      <c r="AC76" s="211">
        <f>SUMIFS('EPA Export Aggregation'!AF:AF,'EPA Export Aggregation'!$A:$A,$B76,'EPA Export Aggregation'!$D:$D,$A$1)*IF($A76="CH4",About!$D$58,IF($A76="N2O",About!$D$59,1))</f>
        <v>3.6200064325200003E-2</v>
      </c>
      <c r="AD76" s="211">
        <f>SUMIFS('EPA Export Aggregation'!AG:AG,'EPA Export Aggregation'!$A:$A,$B76,'EPA Export Aggregation'!$D:$D,$A$1)*IF($A76="CH4",About!$D$58,IF($A76="N2O",About!$D$59,1))</f>
        <v>3.8378051022000002E-2</v>
      </c>
      <c r="AE76" s="211">
        <f>SUMIFS('EPA Export Aggregation'!AH:AH,'EPA Export Aggregation'!$A:$A,$B76,'EPA Export Aggregation'!$D:$D,$A$1)*IF($A76="CH4",About!$D$58,IF($A76="N2O",About!$D$59,1))</f>
        <v>4.9738649986799999E-2</v>
      </c>
      <c r="AF76" s="211">
        <f>SUMIFS('EPA Export Aggregation'!AI:AI,'EPA Export Aggregation'!$A:$A,$B76,'EPA Export Aggregation'!$D:$D,$A$1)*IF($A76="CH4",About!$D$58,IF($A76="N2O",About!$D$59,1))</f>
        <v>5.00504046162E-2</v>
      </c>
      <c r="AG76" s="211">
        <f>SUMIFS('EPA Export Aggregation'!AJ:AJ,'EPA Export Aggregation'!$A:$A,$B76,'EPA Export Aggregation'!$D:$D,$A$1)*IF($A76="CH4",About!$D$58,IF($A76="N2O",About!$D$59,1))</f>
        <v>5.47143668853E-2</v>
      </c>
      <c r="AH76" s="211">
        <f>SUMIFS('EPA Export Aggregation'!AK:AK,'EPA Export Aggregation'!$A:$A,$B76,'EPA Export Aggregation'!$D:$D,$A$1)*IF($A76="CH4",About!$D$58,IF($A76="N2O",About!$D$59,1))</f>
        <v>6.6763968378799998E-2</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0.34929551622083632</v>
      </c>
      <c r="D80" s="211">
        <f>SUMIFS('EPA Export Aggregation'!G:G,'EPA Export Aggregation'!$A:$A,$B80,'EPA Export Aggregation'!$D:$D,$A$1)*IF($A80="CH4",About!$D$58,IF($A80="N2O",About!$D$59,1))</f>
        <v>0.34929551622083632</v>
      </c>
      <c r="E80" s="211">
        <f>SUMIFS('EPA Export Aggregation'!H:H,'EPA Export Aggregation'!$A:$A,$B80,'EPA Export Aggregation'!$D:$D,$A$1)*IF($A80="CH4",About!$D$58,IF($A80="N2O",About!$D$59,1))</f>
        <v>0.34929551622083632</v>
      </c>
      <c r="F80" s="211">
        <f>SUMIFS('EPA Export Aggregation'!I:I,'EPA Export Aggregation'!$A:$A,$B80,'EPA Export Aggregation'!$D:$D,$A$1)*IF($A80="CH4",About!$D$58,IF($A80="N2O",About!$D$59,1))</f>
        <v>0.43661939560854529</v>
      </c>
      <c r="G80" s="211">
        <f>SUMIFS('EPA Export Aggregation'!J:J,'EPA Export Aggregation'!$A:$A,$B80,'EPA Export Aggregation'!$D:$D,$A$1)*IF($A80="CH4",About!$D$58,IF($A80="N2O",About!$D$59,1))</f>
        <v>0.48028133452940008</v>
      </c>
      <c r="H80" s="211">
        <f>SUMIFS('EPA Export Aggregation'!K:K,'EPA Export Aggregation'!$A:$A,$B80,'EPA Export Aggregation'!$D:$D,$A$1)*IF($A80="CH4",About!$D$58,IF($A80="N2O",About!$D$59,1))</f>
        <v>0.60355073421762695</v>
      </c>
      <c r="I80" s="211">
        <f>SUMIFS('EPA Export Aggregation'!L:L,'EPA Export Aggregation'!$A:$A,$B80,'EPA Export Aggregation'!$D:$D,$A$1)*IF($A80="CH4",About!$D$58,IF($A80="N2O",About!$D$59,1))</f>
        <v>0.67022067337877556</v>
      </c>
      <c r="J80" s="211">
        <f>SUMIFS('EPA Export Aggregation'!M:M,'EPA Export Aggregation'!$A:$A,$B80,'EPA Export Aggregation'!$D:$D,$A$1)*IF($A80="CH4",About!$D$58,IF($A80="N2O",About!$D$59,1))</f>
        <v>0.70828924586923669</v>
      </c>
      <c r="K80" s="211">
        <f>SUMIFS('EPA Export Aggregation'!N:N,'EPA Export Aggregation'!$A:$A,$B80,'EPA Export Aggregation'!$D:$D,$A$1)*IF($A80="CH4",About!$D$58,IF($A80="N2O",About!$D$59,1))</f>
        <v>0.8684872913419891</v>
      </c>
      <c r="L80" s="211">
        <f>SUMIFS('EPA Export Aggregation'!O:O,'EPA Export Aggregation'!$A:$A,$B80,'EPA Export Aggregation'!$D:$D,$A$1)*IF($A80="CH4",About!$D$58,IF($A80="N2O",About!$D$59,1))</f>
        <v>0.88130570984731516</v>
      </c>
      <c r="M80" s="211">
        <f>SUMIFS('EPA Export Aggregation'!P:P,'EPA Export Aggregation'!$A:$A,$B80,'EPA Export Aggregation'!$D:$D,$A$1)*IF($A80="CH4",About!$D$58,IF($A80="N2O",About!$D$59,1))</f>
        <v>0.75169331135886619</v>
      </c>
      <c r="N80" s="211">
        <f>SUMIFS('EPA Export Aggregation'!Q:Q,'EPA Export Aggregation'!$A:$A,$B80,'EPA Export Aggregation'!$D:$D,$A$1)*IF($A80="CH4",About!$D$58,IF($A80="N2O",About!$D$59,1))</f>
        <v>0.52902233614955685</v>
      </c>
      <c r="O80" s="211">
        <f>SUMIFS('EPA Export Aggregation'!R:R,'EPA Export Aggregation'!$A:$A,$B80,'EPA Export Aggregation'!$D:$D,$A$1)*IF($A80="CH4",About!$D$58,IF($A80="N2O",About!$D$59,1))</f>
        <v>0.51823821821985627</v>
      </c>
      <c r="P80" s="211">
        <f>SUMIFS('EPA Export Aggregation'!S:S,'EPA Export Aggregation'!$A:$A,$B80,'EPA Export Aggregation'!$D:$D,$A$1)*IF($A80="CH4",About!$D$58,IF($A80="N2O",About!$D$59,1))</f>
        <v>0.4738134329310143</v>
      </c>
      <c r="Q80" s="211">
        <f>SUMIFS('EPA Export Aggregation'!T:T,'EPA Export Aggregation'!$A:$A,$B80,'EPA Export Aggregation'!$D:$D,$A$1)*IF($A80="CH4",About!$D$58,IF($A80="N2O",About!$D$59,1))</f>
        <v>0.44009738703834722</v>
      </c>
      <c r="R80" s="211">
        <f>SUMIFS('EPA Export Aggregation'!U:U,'EPA Export Aggregation'!$A:$A,$B80,'EPA Export Aggregation'!$D:$D,$A$1)*IF($A80="CH4",About!$D$58,IF($A80="N2O",About!$D$59,1))</f>
        <v>0.40549086871203349</v>
      </c>
      <c r="S80" s="211">
        <f>SUMIFS('EPA Export Aggregation'!V:V,'EPA Export Aggregation'!$A:$A,$B80,'EPA Export Aggregation'!$D:$D,$A$1)*IF($A80="CH4",About!$D$58,IF($A80="N2O",About!$D$59,1))</f>
        <v>0.4332335385876902</v>
      </c>
      <c r="T80" s="211">
        <f>SUMIFS('EPA Export Aggregation'!W:W,'EPA Export Aggregation'!$A:$A,$B80,'EPA Export Aggregation'!$D:$D,$A$1)*IF($A80="CH4",About!$D$58,IF($A80="N2O",About!$D$59,1))</f>
        <v>0.41398306986977279</v>
      </c>
      <c r="U80" s="211">
        <f>SUMIFS('EPA Export Aggregation'!X:X,'EPA Export Aggregation'!$A:$A,$B80,'EPA Export Aggregation'!$D:$D,$A$1)*IF($A80="CH4",About!$D$58,IF($A80="N2O",About!$D$59,1))</f>
        <v>0.37621445917679508</v>
      </c>
      <c r="V80" s="211">
        <f>SUMIFS('EPA Export Aggregation'!Y:Y,'EPA Export Aggregation'!$A:$A,$B80,'EPA Export Aggregation'!$D:$D,$A$1)*IF($A80="CH4",About!$D$58,IF($A80="N2O",About!$D$59,1))</f>
        <v>0.3748231869307439</v>
      </c>
      <c r="W80" s="211">
        <f>SUMIFS('EPA Export Aggregation'!Z:Z,'EPA Export Aggregation'!$A:$A,$B80,'EPA Export Aggregation'!$D:$D,$A$1)*IF($A80="CH4",About!$D$58,IF($A80="N2O",About!$D$59,1))</f>
        <v>0.54875662883025655</v>
      </c>
      <c r="X80" s="211">
        <f>SUMIFS('EPA Export Aggregation'!AA:AA,'EPA Export Aggregation'!$A:$A,$B80,'EPA Export Aggregation'!$D:$D,$A$1)*IF($A80="CH4",About!$D$58,IF($A80="N2O",About!$D$59,1))</f>
        <v>0.11635606697337141</v>
      </c>
      <c r="Y80" s="211">
        <f>SUMIFS('EPA Export Aggregation'!AB:AB,'EPA Export Aggregation'!$A:$A,$B80,'EPA Export Aggregation'!$D:$D,$A$1)*IF($A80="CH4",About!$D$58,IF($A80="N2O",About!$D$59,1))</f>
        <v>0.1058544725971434</v>
      </c>
      <c r="Z80" s="211">
        <f>SUMIFS('EPA Export Aggregation'!AC:AC,'EPA Export Aggregation'!$A:$A,$B80,'EPA Export Aggregation'!$D:$D,$A$1)*IF($A80="CH4",About!$D$58,IF($A80="N2O",About!$D$59,1))</f>
        <v>0.12895542916021441</v>
      </c>
      <c r="AA80" s="211">
        <f>SUMIFS('EPA Export Aggregation'!AD:AD,'EPA Export Aggregation'!$A:$A,$B80,'EPA Export Aggregation'!$D:$D,$A$1)*IF($A80="CH4",About!$D$58,IF($A80="N2O",About!$D$59,1))</f>
        <v>0.15776919030335279</v>
      </c>
      <c r="AB80" s="211">
        <f>SUMIFS('EPA Export Aggregation'!AE:AE,'EPA Export Aggregation'!$A:$A,$B80,'EPA Export Aggregation'!$D:$D,$A$1)*IF($A80="CH4",About!$D$58,IF($A80="N2O",About!$D$59,1))</f>
        <v>0.19819929595466429</v>
      </c>
      <c r="AC80" s="211">
        <f>SUMIFS('EPA Export Aggregation'!AF:AF,'EPA Export Aggregation'!$A:$A,$B80,'EPA Export Aggregation'!$D:$D,$A$1)*IF($A80="CH4",About!$D$58,IF($A80="N2O",About!$D$59,1))</f>
        <v>0.18956023015458731</v>
      </c>
      <c r="AD80" s="211">
        <f>SUMIFS('EPA Export Aggregation'!AG:AG,'EPA Export Aggregation'!$A:$A,$B80,'EPA Export Aggregation'!$D:$D,$A$1)*IF($A80="CH4",About!$D$58,IF($A80="N2O",About!$D$59,1))</f>
        <v>0.19297201421528101</v>
      </c>
      <c r="AE80" s="211">
        <f>SUMIFS('EPA Export Aggregation'!AH:AH,'EPA Export Aggregation'!$A:$A,$B80,'EPA Export Aggregation'!$D:$D,$A$1)*IF($A80="CH4",About!$D$58,IF($A80="N2O",About!$D$59,1))</f>
        <v>0.22910222777490349</v>
      </c>
      <c r="AF80" s="211">
        <f>SUMIFS('EPA Export Aggregation'!AI:AI,'EPA Export Aggregation'!$A:$A,$B80,'EPA Export Aggregation'!$D:$D,$A$1)*IF($A80="CH4",About!$D$58,IF($A80="N2O",About!$D$59,1))</f>
        <v>0.20378901228810001</v>
      </c>
      <c r="AG80" s="211">
        <f>SUMIFS('EPA Export Aggregation'!AJ:AJ,'EPA Export Aggregation'!$A:$A,$B80,'EPA Export Aggregation'!$D:$D,$A$1)*IF($A80="CH4",About!$D$58,IF($A80="N2O",About!$D$59,1))</f>
        <v>0.2516818760727938</v>
      </c>
      <c r="AH80" s="211">
        <f>SUMIFS('EPA Export Aggregation'!AK:AK,'EPA Export Aggregation'!$A:$A,$B80,'EPA Export Aggregation'!$D:$D,$A$1)*IF($A80="CH4",About!$D$58,IF($A80="N2O",About!$D$59,1))</f>
        <v>0.29766098632309629</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7.0213629E-2</v>
      </c>
      <c r="D84" s="211">
        <f>SUMIFS('EPA Export Aggregation'!G:G,'EPA Export Aggregation'!$A:$A,$B84,'EPA Export Aggregation'!$D:$D,$A$1)*IF($A84="CH4",About!$D$58,IF($A84="N2O",About!$D$59,1))</f>
        <v>7.0213629E-2</v>
      </c>
      <c r="E84" s="211">
        <f>SUMIFS('EPA Export Aggregation'!H:H,'EPA Export Aggregation'!$A:$A,$B84,'EPA Export Aggregation'!$D:$D,$A$1)*IF($A84="CH4",About!$D$58,IF($A84="N2O",About!$D$59,1))</f>
        <v>7.0213629E-2</v>
      </c>
      <c r="F84" s="211">
        <f>SUMIFS('EPA Export Aggregation'!I:I,'EPA Export Aggregation'!$A:$A,$B84,'EPA Export Aggregation'!$D:$D,$A$1)*IF($A84="CH4",About!$D$58,IF($A84="N2O",About!$D$59,1))</f>
        <v>8.776703625E-2</v>
      </c>
      <c r="G84" s="211">
        <f>SUMIFS('EPA Export Aggregation'!J:J,'EPA Export Aggregation'!$A:$A,$B84,'EPA Export Aggregation'!$D:$D,$A$1)*IF($A84="CH4",About!$D$58,IF($A84="N2O",About!$D$59,1))</f>
        <v>9.6543738700000006E-2</v>
      </c>
      <c r="H84" s="211">
        <f>SUMIFS('EPA Export Aggregation'!K:K,'EPA Export Aggregation'!$A:$A,$B84,'EPA Export Aggregation'!$D:$D,$A$1)*IF($A84="CH4",About!$D$58,IF($A84="N2O",About!$D$59,1))</f>
        <v>0.12132273324999999</v>
      </c>
      <c r="I84" s="211">
        <f>SUMIFS('EPA Export Aggregation'!L:L,'EPA Export Aggregation'!$A:$A,$B84,'EPA Export Aggregation'!$D:$D,$A$1)*IF($A84="CH4",About!$D$58,IF($A84="N2O",About!$D$59,1))</f>
        <v>0.13472438845000001</v>
      </c>
      <c r="J84" s="211">
        <f>SUMIFS('EPA Export Aggregation'!M:M,'EPA Export Aggregation'!$A:$A,$B84,'EPA Export Aggregation'!$D:$D,$A$1)*IF($A84="CH4",About!$D$58,IF($A84="N2O",About!$D$59,1))</f>
        <v>0.14237674280000001</v>
      </c>
      <c r="K84" s="211">
        <f>SUMIFS('EPA Export Aggregation'!N:N,'EPA Export Aggregation'!$A:$A,$B84,'EPA Export Aggregation'!$D:$D,$A$1)*IF($A84="CH4",About!$D$58,IF($A84="N2O",About!$D$59,1))</f>
        <v>0.1745789479</v>
      </c>
      <c r="L84" s="211">
        <f>SUMIFS('EPA Export Aggregation'!O:O,'EPA Export Aggregation'!$A:$A,$B84,'EPA Export Aggregation'!$D:$D,$A$1)*IF($A84="CH4",About!$D$58,IF($A84="N2O",About!$D$59,1))</f>
        <v>0.177155643</v>
      </c>
      <c r="M84" s="211">
        <f>SUMIFS('EPA Export Aggregation'!P:P,'EPA Export Aggregation'!$A:$A,$B84,'EPA Export Aggregation'!$D:$D,$A$1)*IF($A84="CH4",About!$D$58,IF($A84="N2O",About!$D$59,1))</f>
        <v>0.14318624260000001</v>
      </c>
      <c r="N84" s="211">
        <f>SUMIFS('EPA Export Aggregation'!Q:Q,'EPA Export Aggregation'!$A:$A,$B84,'EPA Export Aggregation'!$D:$D,$A$1)*IF($A84="CH4",About!$D$58,IF($A84="N2O",About!$D$59,1))</f>
        <v>9.7354462850000004E-2</v>
      </c>
      <c r="O84" s="211">
        <f>SUMIFS('EPA Export Aggregation'!R:R,'EPA Export Aggregation'!$A:$A,$B84,'EPA Export Aggregation'!$D:$D,$A$1)*IF($A84="CH4",About!$D$58,IF($A84="N2O",About!$D$59,1))</f>
        <v>8.6413196550000002E-2</v>
      </c>
      <c r="P84" s="211">
        <f>SUMIFS('EPA Export Aggregation'!S:S,'EPA Export Aggregation'!$A:$A,$B84,'EPA Export Aggregation'!$D:$D,$A$1)*IF($A84="CH4",About!$D$58,IF($A84="N2O",About!$D$59,1))</f>
        <v>0.1041028615</v>
      </c>
      <c r="Q84" s="211">
        <f>SUMIFS('EPA Export Aggregation'!T:T,'EPA Export Aggregation'!$A:$A,$B84,'EPA Export Aggregation'!$D:$D,$A$1)*IF($A84="CH4",About!$D$58,IF($A84="N2O",About!$D$59,1))</f>
        <v>9.9931971049999999E-2</v>
      </c>
      <c r="R84" s="211">
        <f>SUMIFS('EPA Export Aggregation'!U:U,'EPA Export Aggregation'!$A:$A,$B84,'EPA Export Aggregation'!$D:$D,$A$1)*IF($A84="CH4",About!$D$58,IF($A84="N2O",About!$D$59,1))</f>
        <v>0.10866759315000001</v>
      </c>
      <c r="S84" s="211">
        <f>SUMIFS('EPA Export Aggregation'!V:V,'EPA Export Aggregation'!$A:$A,$B84,'EPA Export Aggregation'!$D:$D,$A$1)*IF($A84="CH4",About!$D$58,IF($A84="N2O",About!$D$59,1))</f>
        <v>0.10552761715</v>
      </c>
      <c r="T84" s="211">
        <f>SUMIFS('EPA Export Aggregation'!W:W,'EPA Export Aggregation'!$A:$A,$B84,'EPA Export Aggregation'!$D:$D,$A$1)*IF($A84="CH4",About!$D$58,IF($A84="N2O",About!$D$59,1))</f>
        <v>8.4904555300000004E-2</v>
      </c>
      <c r="U84" s="211">
        <f>SUMIFS('EPA Export Aggregation'!X:X,'EPA Export Aggregation'!$A:$A,$B84,'EPA Export Aggregation'!$D:$D,$A$1)*IF($A84="CH4",About!$D$58,IF($A84="N2O",About!$D$59,1))</f>
        <v>7.7966034599999998E-2</v>
      </c>
      <c r="V84" s="211">
        <f>SUMIFS('EPA Export Aggregation'!Y:Y,'EPA Export Aggregation'!$A:$A,$B84,'EPA Export Aggregation'!$D:$D,$A$1)*IF($A84="CH4",About!$D$58,IF($A84="N2O",About!$D$59,1))</f>
        <v>8.6527876549999994E-2</v>
      </c>
      <c r="W84" s="211">
        <f>SUMIFS('EPA Export Aggregation'!Z:Z,'EPA Export Aggregation'!$A:$A,$B84,'EPA Export Aggregation'!$D:$D,$A$1)*IF($A84="CH4",About!$D$58,IF($A84="N2O",About!$D$59,1))</f>
        <v>0.123220229</v>
      </c>
      <c r="X84" s="211">
        <f>SUMIFS('EPA Export Aggregation'!AA:AA,'EPA Export Aggregation'!$A:$A,$B84,'EPA Export Aggregation'!$D:$D,$A$1)*IF($A84="CH4",About!$D$58,IF($A84="N2O",About!$D$59,1))</f>
        <v>2.46463206E-2</v>
      </c>
      <c r="Y84" s="211">
        <f>SUMIFS('EPA Export Aggregation'!AB:AB,'EPA Export Aggregation'!$A:$A,$B84,'EPA Export Aggregation'!$D:$D,$A$1)*IF($A84="CH4",About!$D$58,IF($A84="N2O",About!$D$59,1))</f>
        <v>2.5205230499999998E-2</v>
      </c>
      <c r="Z84" s="211">
        <f>SUMIFS('EPA Export Aggregation'!AC:AC,'EPA Export Aggregation'!$A:$A,$B84,'EPA Export Aggregation'!$D:$D,$A$1)*IF($A84="CH4",About!$D$58,IF($A84="N2O",About!$D$59,1))</f>
        <v>4.7427589550000003E-2</v>
      </c>
      <c r="AA84" s="211">
        <f>SUMIFS('EPA Export Aggregation'!AD:AD,'EPA Export Aggregation'!$A:$A,$B84,'EPA Export Aggregation'!$D:$D,$A$1)*IF($A84="CH4",About!$D$58,IF($A84="N2O",About!$D$59,1))</f>
        <v>7.0589307049999994E-2</v>
      </c>
      <c r="AB84" s="211">
        <f>SUMIFS('EPA Export Aggregation'!AE:AE,'EPA Export Aggregation'!$A:$A,$B84,'EPA Export Aggregation'!$D:$D,$A$1)*IF($A84="CH4",About!$D$58,IF($A84="N2O",About!$D$59,1))</f>
        <v>7.1229381250000001E-2</v>
      </c>
      <c r="AC84" s="211">
        <f>SUMIFS('EPA Export Aggregation'!AF:AF,'EPA Export Aggregation'!$A:$A,$B84,'EPA Export Aggregation'!$D:$D,$A$1)*IF($A84="CH4",About!$D$58,IF($A84="N2O",About!$D$59,1))</f>
        <v>6.7076113450000002E-2</v>
      </c>
      <c r="AD84" s="211">
        <f>SUMIFS('EPA Export Aggregation'!AG:AG,'EPA Export Aggregation'!$A:$A,$B84,'EPA Export Aggregation'!$D:$D,$A$1)*IF($A84="CH4",About!$D$58,IF($A84="N2O",About!$D$59,1))</f>
        <v>6.2023834350000001E-2</v>
      </c>
      <c r="AE84" s="211">
        <f>SUMIFS('EPA Export Aggregation'!AH:AH,'EPA Export Aggregation'!$A:$A,$B84,'EPA Export Aggregation'!$D:$D,$A$1)*IF($A84="CH4",About!$D$58,IF($A84="N2O",About!$D$59,1))</f>
        <v>9.5509393250000005E-2</v>
      </c>
      <c r="AF84" s="211">
        <f>SUMIFS('EPA Export Aggregation'!AI:AI,'EPA Export Aggregation'!$A:$A,$B84,'EPA Export Aggregation'!$D:$D,$A$1)*IF($A84="CH4",About!$D$58,IF($A84="N2O",About!$D$59,1))</f>
        <v>8.4958906099999995E-2</v>
      </c>
      <c r="AG84" s="211">
        <f>SUMIFS('EPA Export Aggregation'!AJ:AJ,'EPA Export Aggregation'!$A:$A,$B84,'EPA Export Aggregation'!$D:$D,$A$1)*IF($A84="CH4",About!$D$58,IF($A84="N2O",About!$D$59,1))</f>
        <v>9.4058406900000002E-2</v>
      </c>
      <c r="AH84" s="211">
        <f>SUMIFS('EPA Export Aggregation'!AK:AK,'EPA Export Aggregation'!$A:$A,$B84,'EPA Export Aggregation'!$D:$D,$A$1)*IF($A84="CH4",About!$D$58,IF($A84="N2O",About!$D$59,1))</f>
        <v>0.10230576245</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6.1665865800000002E-3</v>
      </c>
      <c r="D87" s="211">
        <f>SUMIFS('EPA Export Aggregation'!$F:$F,'EPA Export Aggregation'!$A:$A,$B87,'EPA Export Aggregation'!$D:$D,$A$1)*IF($A87="CH4",About!$D$58,IF($A87="N2O",About!$D$59,1))</f>
        <v>6.1665865800000002E-3</v>
      </c>
      <c r="E87" s="211">
        <f>SUMIFS('EPA Export Aggregation'!$F:$F,'EPA Export Aggregation'!$A:$A,$B87,'EPA Export Aggregation'!$D:$D,$A$1)*IF($A87="CH4",About!$D$58,IF($A87="N2O",About!$D$59,1))</f>
        <v>6.1665865800000002E-3</v>
      </c>
      <c r="F87" s="211">
        <f>SUMIFS('EPA Export Aggregation'!$F:$F,'EPA Export Aggregation'!$A:$A,$B87,'EPA Export Aggregation'!$D:$D,$A$1)*IF($A87="CH4",About!$D$58,IF($A87="N2O",About!$D$59,1))</f>
        <v>6.1665865800000002E-3</v>
      </c>
      <c r="G87" s="211">
        <f>SUMIFS('EPA Export Aggregation'!$F:$F,'EPA Export Aggregation'!$A:$A,$B87,'EPA Export Aggregation'!$D:$D,$A$1)*IF($A87="CH4",About!$D$58,IF($A87="N2O",About!$D$59,1))</f>
        <v>6.1665865800000002E-3</v>
      </c>
      <c r="H87" s="211">
        <f>SUMIFS('EPA Export Aggregation'!$F:$F,'EPA Export Aggregation'!$A:$A,$B87,'EPA Export Aggregation'!$D:$D,$A$1)*IF($A87="CH4",About!$D$58,IF($A87="N2O",About!$D$59,1))</f>
        <v>6.1665865800000002E-3</v>
      </c>
      <c r="I87" s="211">
        <f>SUMIFS('EPA Export Aggregation'!$F:$F,'EPA Export Aggregation'!$A:$A,$B87,'EPA Export Aggregation'!$D:$D,$A$1)*IF($A87="CH4",About!$D$58,IF($A87="N2O",About!$D$59,1))</f>
        <v>6.1665865800000002E-3</v>
      </c>
      <c r="J87" s="211">
        <f>SUMIFS('EPA Export Aggregation'!$F:$F,'EPA Export Aggregation'!$A:$A,$B87,'EPA Export Aggregation'!$D:$D,$A$1)*IF($A87="CH4",About!$D$58,IF($A87="N2O",About!$D$59,1))</f>
        <v>6.1665865800000002E-3</v>
      </c>
      <c r="K87" s="211">
        <f>SUMIFS('EPA Export Aggregation'!$F:$F,'EPA Export Aggregation'!$A:$A,$B87,'EPA Export Aggregation'!$D:$D,$A$1)*IF($A87="CH4",About!$D$58,IF($A87="N2O",About!$D$59,1))</f>
        <v>6.1665865800000002E-3</v>
      </c>
      <c r="L87" s="211">
        <f>SUMIFS('EPA Export Aggregation'!$F:$F,'EPA Export Aggregation'!$A:$A,$B87,'EPA Export Aggregation'!$D:$D,$A$1)*IF($A87="CH4",About!$D$58,IF($A87="N2O",About!$D$59,1))</f>
        <v>6.1665865800000002E-3</v>
      </c>
      <c r="M87" s="211">
        <f>SUMIFS('EPA Export Aggregation'!$F:$F,'EPA Export Aggregation'!$A:$A,$B87,'EPA Export Aggregation'!$D:$D,$A$1)*IF($A87="CH4",About!$D$58,IF($A87="N2O",About!$D$59,1))</f>
        <v>6.1665865800000002E-3</v>
      </c>
      <c r="N87" s="211">
        <f>SUMIFS('EPA Export Aggregation'!$F:$F,'EPA Export Aggregation'!$A:$A,$B87,'EPA Export Aggregation'!$D:$D,$A$1)*IF($A87="CH4",About!$D$58,IF($A87="N2O",About!$D$59,1))</f>
        <v>6.1665865800000002E-3</v>
      </c>
      <c r="O87" s="211">
        <f>SUMIFS('EPA Export Aggregation'!$F:$F,'EPA Export Aggregation'!$A:$A,$B87,'EPA Export Aggregation'!$D:$D,$A$1)*IF($A87="CH4",About!$D$58,IF($A87="N2O",About!$D$59,1))</f>
        <v>6.1665865800000002E-3</v>
      </c>
      <c r="P87" s="211">
        <f>SUMIFS('EPA Export Aggregation'!$F:$F,'EPA Export Aggregation'!$A:$A,$B87,'EPA Export Aggregation'!$D:$D,$A$1)*IF($A87="CH4",About!$D$58,IF($A87="N2O",About!$D$59,1))</f>
        <v>6.1665865800000002E-3</v>
      </c>
      <c r="Q87" s="211">
        <f>SUMIFS('EPA Export Aggregation'!$F:$F,'EPA Export Aggregation'!$A:$A,$B87,'EPA Export Aggregation'!$D:$D,$A$1)*IF($A87="CH4",About!$D$58,IF($A87="N2O",About!$D$59,1))</f>
        <v>6.1665865800000002E-3</v>
      </c>
      <c r="R87" s="211">
        <f>SUMIFS('EPA Export Aggregation'!$F:$F,'EPA Export Aggregation'!$A:$A,$B87,'EPA Export Aggregation'!$D:$D,$A$1)*IF($A87="CH4",About!$D$58,IF($A87="N2O",About!$D$59,1))</f>
        <v>6.1665865800000002E-3</v>
      </c>
      <c r="S87" s="211">
        <f>SUMIFS('EPA Export Aggregation'!$F:$F,'EPA Export Aggregation'!$A:$A,$B87,'EPA Export Aggregation'!$D:$D,$A$1)*IF($A87="CH4",About!$D$58,IF($A87="N2O",About!$D$59,1))</f>
        <v>6.1665865800000002E-3</v>
      </c>
      <c r="T87" s="211">
        <f>SUMIFS('EPA Export Aggregation'!$F:$F,'EPA Export Aggregation'!$A:$A,$B87,'EPA Export Aggregation'!$D:$D,$A$1)*IF($A87="CH4",About!$D$58,IF($A87="N2O",About!$D$59,1))</f>
        <v>6.1665865800000002E-3</v>
      </c>
      <c r="U87" s="211">
        <f>SUMIFS('EPA Export Aggregation'!$F:$F,'EPA Export Aggregation'!$A:$A,$B87,'EPA Export Aggregation'!$D:$D,$A$1)*IF($A87="CH4",About!$D$58,IF($A87="N2O",About!$D$59,1))</f>
        <v>6.1665865800000002E-3</v>
      </c>
      <c r="V87" s="211">
        <f>SUMIFS('EPA Export Aggregation'!$F:$F,'EPA Export Aggregation'!$A:$A,$B87,'EPA Export Aggregation'!$D:$D,$A$1)*IF($A87="CH4",About!$D$58,IF($A87="N2O",About!$D$59,1))</f>
        <v>6.1665865800000002E-3</v>
      </c>
      <c r="W87" s="211">
        <f>SUMIFS('EPA Export Aggregation'!$F:$F,'EPA Export Aggregation'!$A:$A,$B87,'EPA Export Aggregation'!$D:$D,$A$1)*IF($A87="CH4",About!$D$58,IF($A87="N2O",About!$D$59,1))</f>
        <v>6.1665865800000002E-3</v>
      </c>
      <c r="X87" s="211">
        <f>SUMIFS('EPA Export Aggregation'!$F:$F,'EPA Export Aggregation'!$A:$A,$B87,'EPA Export Aggregation'!$D:$D,$A$1)*IF($A87="CH4",About!$D$58,IF($A87="N2O",About!$D$59,1))</f>
        <v>6.1665865800000002E-3</v>
      </c>
      <c r="Y87" s="211">
        <f>SUMIFS('EPA Export Aggregation'!$F:$F,'EPA Export Aggregation'!$A:$A,$B87,'EPA Export Aggregation'!$D:$D,$A$1)*IF($A87="CH4",About!$D$58,IF($A87="N2O",About!$D$59,1))</f>
        <v>6.1665865800000002E-3</v>
      </c>
      <c r="Z87" s="211">
        <f>SUMIFS('EPA Export Aggregation'!$F:$F,'EPA Export Aggregation'!$A:$A,$B87,'EPA Export Aggregation'!$D:$D,$A$1)*IF($A87="CH4",About!$D$58,IF($A87="N2O",About!$D$59,1))</f>
        <v>6.1665865800000002E-3</v>
      </c>
      <c r="AA87" s="211">
        <f>SUMIFS('EPA Export Aggregation'!$F:$F,'EPA Export Aggregation'!$A:$A,$B87,'EPA Export Aggregation'!$D:$D,$A$1)*IF($A87="CH4",About!$D$58,IF($A87="N2O",About!$D$59,1))</f>
        <v>6.1665865800000002E-3</v>
      </c>
      <c r="AB87" s="211">
        <f>SUMIFS('EPA Export Aggregation'!$F:$F,'EPA Export Aggregation'!$A:$A,$B87,'EPA Export Aggregation'!$D:$D,$A$1)*IF($A87="CH4",About!$D$58,IF($A87="N2O",About!$D$59,1))</f>
        <v>6.1665865800000002E-3</v>
      </c>
      <c r="AC87" s="211">
        <f>SUMIFS('EPA Export Aggregation'!$F:$F,'EPA Export Aggregation'!$A:$A,$B87,'EPA Export Aggregation'!$D:$D,$A$1)*IF($A87="CH4",About!$D$58,IF($A87="N2O",About!$D$59,1))</f>
        <v>6.1665865800000002E-3</v>
      </c>
      <c r="AD87" s="211">
        <f>SUMIFS('EPA Export Aggregation'!$F:$F,'EPA Export Aggregation'!$A:$A,$B87,'EPA Export Aggregation'!$D:$D,$A$1)*IF($A87="CH4",About!$D$58,IF($A87="N2O",About!$D$59,1))</f>
        <v>6.1665865800000002E-3</v>
      </c>
      <c r="AE87" s="211">
        <f>SUMIFS('EPA Export Aggregation'!$F:$F,'EPA Export Aggregation'!$A:$A,$B87,'EPA Export Aggregation'!$D:$D,$A$1)*IF($A87="CH4",About!$D$58,IF($A87="N2O",About!$D$59,1))</f>
        <v>6.1665865800000002E-3</v>
      </c>
      <c r="AF87" s="211">
        <f>SUMIFS('EPA Export Aggregation'!$F:$F,'EPA Export Aggregation'!$A:$A,$B87,'EPA Export Aggregation'!$D:$D,$A$1)*IF($A87="CH4",About!$D$58,IF($A87="N2O",About!$D$59,1))</f>
        <v>6.1665865800000002E-3</v>
      </c>
      <c r="AG87" s="211">
        <f>SUMIFS('EPA Export Aggregation'!$F:$F,'EPA Export Aggregation'!$A:$A,$B87,'EPA Export Aggregation'!$D:$D,$A$1)*IF($A87="CH4",About!$D$58,IF($A87="N2O",About!$D$59,1))</f>
        <v>6.1665865800000002E-3</v>
      </c>
      <c r="AH87" s="211">
        <f>SUMIFS('EPA Export Aggregation'!$F:$F,'EPA Export Aggregation'!$A:$A,$B87,'EPA Export Aggregation'!$D:$D,$A$1)*IF($A87="CH4",About!$D$58,IF($A87="N2O",About!$D$59,1))</f>
        <v>6.1665865800000002E-3</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2024-03-21T19:31:33Z</dcterms:modified>
</cp:coreProperties>
</file>