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az/trans/syvbt/"/>
    </mc:Choice>
  </mc:AlternateContent>
  <xr:revisionPtr revIDLastSave="0" documentId="13_ncr:1_{E15BEFF2-18E8-2542-81FF-9DBFA7BD1D6D}"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G4" i="18"/>
  <c r="F4" i="18"/>
  <c r="C4" i="18"/>
  <c r="B4" i="18"/>
  <c r="H7" i="17"/>
  <c r="G7" i="17"/>
  <c r="F7" i="17"/>
  <c r="E7" i="17"/>
  <c r="D7" i="17"/>
  <c r="C7" i="17"/>
  <c r="B7" i="17"/>
  <c r="H6" i="17"/>
  <c r="G6" i="17"/>
  <c r="F6" i="17"/>
  <c r="E6" i="17"/>
  <c r="D6" i="17"/>
  <c r="C6" i="17"/>
  <c r="B6" i="17"/>
  <c r="H4" i="17"/>
  <c r="G4" i="17"/>
  <c r="F4" i="17"/>
  <c r="E4" i="17"/>
  <c r="D4" i="17"/>
  <c r="C4" i="17"/>
  <c r="B4" i="17"/>
  <c r="C3" i="17"/>
  <c r="C2" i="17"/>
  <c r="H4" i="16"/>
  <c r="G4" i="16"/>
  <c r="F4" i="16"/>
  <c r="E4" i="16"/>
  <c r="E4" i="18" s="1"/>
  <c r="D4" i="16"/>
  <c r="D4" i="18" s="1"/>
  <c r="C4" i="16"/>
  <c r="B4" i="16"/>
  <c r="I16" i="15"/>
  <c r="I15" i="15"/>
  <c r="AK103" i="13"/>
  <c r="B4" i="13"/>
  <c r="B2" i="13"/>
  <c r="F5" i="18" s="1"/>
  <c r="B2" i="1"/>
  <c r="A13" i="16" s="1"/>
  <c r="B3" i="16" l="1"/>
  <c r="B3" i="18" s="1"/>
  <c r="H3" i="16"/>
  <c r="H3" i="18" s="1"/>
  <c r="G2" i="16"/>
  <c r="G2" i="18" s="1"/>
  <c r="G3" i="16"/>
  <c r="G3" i="18" s="1"/>
  <c r="F2" i="16"/>
  <c r="F2" i="18" s="1"/>
  <c r="F3" i="16"/>
  <c r="F3" i="18" s="1"/>
  <c r="E2" i="16"/>
  <c r="E3" i="16"/>
  <c r="E3" i="18" s="1"/>
  <c r="D3" i="16"/>
  <c r="C2" i="16"/>
  <c r="C2" i="18" s="1"/>
  <c r="H2" i="16"/>
  <c r="H2" i="18" s="1"/>
  <c r="D2" i="16"/>
  <c r="D2" i="18" s="1"/>
  <c r="C3" i="16"/>
  <c r="C3" i="18" s="1"/>
  <c r="B2" i="16"/>
  <c r="B2" i="18" s="1"/>
  <c r="G5" i="17"/>
  <c r="G5" i="18"/>
  <c r="H5" i="17"/>
  <c r="H5" i="18"/>
  <c r="E5" i="17"/>
  <c r="E5" i="18"/>
  <c r="B5" i="17"/>
  <c r="B5" i="18"/>
  <c r="C5" i="17"/>
  <c r="C5" i="18"/>
  <c r="A14" i="15"/>
  <c r="D5" i="17"/>
  <c r="D5" i="18"/>
  <c r="F5" i="17"/>
  <c r="B3" i="15" l="1"/>
  <c r="B3" i="17" s="1"/>
  <c r="G2" i="15"/>
  <c r="G2" i="17" s="1"/>
  <c r="H3" i="15"/>
  <c r="H3" i="17" s="1"/>
  <c r="F2" i="15"/>
  <c r="F2" i="17" s="1"/>
  <c r="G3" i="15"/>
  <c r="G3" i="17" s="1"/>
  <c r="E2" i="15"/>
  <c r="E2" i="17" s="1"/>
  <c r="F3" i="15"/>
  <c r="F3" i="17" s="1"/>
  <c r="E3" i="15"/>
  <c r="E3" i="17" s="1"/>
  <c r="H2" i="15"/>
  <c r="H2" i="17" s="1"/>
  <c r="D2" i="15"/>
  <c r="D2" i="17" s="1"/>
  <c r="B2" i="15"/>
  <c r="B2" i="17" s="1"/>
  <c r="D3" i="15"/>
  <c r="D3" i="17" s="1"/>
</calcChain>
</file>

<file path=xl/sharedStrings.xml><?xml version="1.0" encoding="utf-8"?>
<sst xmlns="http://schemas.openxmlformats.org/spreadsheetml/2006/main" count="2349" uniqueCount="1341">
  <si>
    <t>SYVbT Start Year Vehicles by Technology</t>
  </si>
  <si>
    <t>Arizona</t>
  </si>
  <si>
    <t>State</t>
  </si>
  <si>
    <t>Alabama</t>
  </si>
  <si>
    <t>AL</t>
  </si>
  <si>
    <t>Sources:</t>
  </si>
  <si>
    <t>LDVs</t>
  </si>
  <si>
    <t>Alaska</t>
  </si>
  <si>
    <t>AK</t>
  </si>
  <si>
    <t>EIA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</si>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</sst>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AZ</v>
      </c>
      <c r="F2" s="72" t="s">
        <v>3</v>
      </c>
      <c r="G2" s="72" t="s">
        <v>4</v>
      </c>
    </row>
    <row r="3" spans="1:7">
      <c r="A3" s="1" t="s">
        <v>5</v>
      </c>
      <c r="B3" s="11" t="s">
        <v>6</v>
      </c>
      <c r="F3" s="72" t="s">
        <v>7</v>
      </c>
      <c r="G3" s="72" t="s">
        <v>8</v>
      </c>
    </row>
    <row r="4" spans="1:7">
      <c r="B4" t="s">
        <v>9</v>
      </c>
      <c r="F4" s="72" t="s">
        <v>1</v>
      </c>
      <c r="G4" s="72" t="s">
        <v>10</v>
      </c>
    </row>
    <row r="5" spans="1:7">
      <c r="B5" s="29">
        <v>2019</v>
      </c>
      <c r="F5" s="72" t="s">
        <v>11</v>
      </c>
      <c r="G5" s="72" t="s">
        <v>12</v>
      </c>
    </row>
    <row r="6" spans="1:7">
      <c r="B6" t="s">
        <v>13</v>
      </c>
      <c r="F6" s="72" t="s">
        <v>14</v>
      </c>
      <c r="G6" s="72" t="s">
        <v>15</v>
      </c>
    </row>
    <row r="7" spans="1:7">
      <c r="B7" t="s">
        <v>16</v>
      </c>
      <c r="F7" s="72" t="s">
        <v>17</v>
      </c>
      <c r="G7" s="72" t="s">
        <v>18</v>
      </c>
    </row>
    <row r="8" spans="1:7">
      <c r="B8" t="s">
        <v>19</v>
      </c>
      <c r="F8" s="72" t="s">
        <v>20</v>
      </c>
      <c r="G8" s="72" t="s">
        <v>21</v>
      </c>
    </row>
    <row r="9" spans="1:7">
      <c r="F9" s="72" t="s">
        <v>22</v>
      </c>
      <c r="G9" s="72" t="s">
        <v>23</v>
      </c>
    </row>
    <row r="10" spans="1:7">
      <c r="B10" s="11" t="s">
        <v>24</v>
      </c>
      <c r="F10" s="72" t="s">
        <v>25</v>
      </c>
      <c r="G10" s="72" t="s">
        <v>26</v>
      </c>
    </row>
    <row r="11" spans="1:7">
      <c r="B11" t="s">
        <v>27</v>
      </c>
      <c r="F11" s="72" t="s">
        <v>28</v>
      </c>
      <c r="G11" s="72" t="s">
        <v>29</v>
      </c>
    </row>
    <row r="12" spans="1:7">
      <c r="B12" s="29">
        <v>2019</v>
      </c>
      <c r="F12" s="72" t="s">
        <v>30</v>
      </c>
      <c r="G12" s="72" t="s">
        <v>31</v>
      </c>
    </row>
    <row r="13" spans="1:7">
      <c r="B13" t="s">
        <v>32</v>
      </c>
      <c r="F13" s="72" t="s">
        <v>33</v>
      </c>
      <c r="G13" s="72" t="s">
        <v>34</v>
      </c>
    </row>
    <row r="14" spans="1:7">
      <c r="B14" t="s">
        <v>35</v>
      </c>
      <c r="F14" s="72" t="s">
        <v>36</v>
      </c>
      <c r="G14" s="72" t="s">
        <v>37</v>
      </c>
    </row>
    <row r="15" spans="1:7">
      <c r="B15" t="s">
        <v>38</v>
      </c>
      <c r="F15" s="72" t="s">
        <v>39</v>
      </c>
      <c r="G15" s="72" t="s">
        <v>40</v>
      </c>
    </row>
    <row r="16" spans="1:7">
      <c r="F16" s="72" t="s">
        <v>41</v>
      </c>
      <c r="G16" s="72" t="s">
        <v>42</v>
      </c>
    </row>
    <row r="17" spans="2:7">
      <c r="B17" s="11" t="s">
        <v>43</v>
      </c>
      <c r="F17" s="72" t="s">
        <v>44</v>
      </c>
      <c r="G17" s="72" t="s">
        <v>45</v>
      </c>
    </row>
    <row r="18" spans="2:7">
      <c r="B18" t="s">
        <v>46</v>
      </c>
      <c r="F18" s="72" t="s">
        <v>47</v>
      </c>
      <c r="G18" s="72" t="s">
        <v>48</v>
      </c>
    </row>
    <row r="19" spans="2:7">
      <c r="B19" s="29">
        <v>2013</v>
      </c>
      <c r="F19" s="72" t="s">
        <v>49</v>
      </c>
      <c r="G19" s="72" t="s">
        <v>50</v>
      </c>
    </row>
    <row r="20" spans="2:7">
      <c r="B20" t="s">
        <v>51</v>
      </c>
      <c r="F20" s="72" t="s">
        <v>52</v>
      </c>
      <c r="G20" s="72" t="s">
        <v>53</v>
      </c>
    </row>
    <row r="21" spans="2:7">
      <c r="B21" t="s">
        <v>54</v>
      </c>
      <c r="F21" s="72" t="s">
        <v>55</v>
      </c>
      <c r="G21" s="72" t="s">
        <v>56</v>
      </c>
    </row>
    <row r="22" spans="2:7">
      <c r="B22" t="s">
        <v>57</v>
      </c>
      <c r="F22" s="72" t="s">
        <v>58</v>
      </c>
      <c r="G22" s="72" t="s">
        <v>59</v>
      </c>
    </row>
    <row r="23" spans="2:7">
      <c r="F23" s="72" t="s">
        <v>60</v>
      </c>
      <c r="G23" s="72" t="s">
        <v>61</v>
      </c>
    </row>
    <row r="24" spans="2:7">
      <c r="B24" s="11" t="s">
        <v>62</v>
      </c>
      <c r="F24" s="72" t="s">
        <v>63</v>
      </c>
      <c r="G24" s="72" t="s">
        <v>64</v>
      </c>
    </row>
    <row r="25" spans="2:7">
      <c r="B25" t="s">
        <v>27</v>
      </c>
      <c r="F25" s="72" t="s">
        <v>65</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13</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13</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4.0018908370095642E-3</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v>
      </c>
      <c r="B51" s="79">
        <v>9794</v>
      </c>
      <c r="C51" s="80">
        <v>55.5</v>
      </c>
      <c r="D51" s="80">
        <v>9.75</v>
      </c>
      <c r="E51" s="80">
        <v>541.29999999999995</v>
      </c>
    </row>
    <row r="52" spans="1:5" ht="16" customHeight="1" thickBot="1">
      <c r="A52" s="78" t="s">
        <v>11</v>
      </c>
      <c r="B52" s="80">
        <v>914</v>
      </c>
      <c r="C52" s="80">
        <v>5.2</v>
      </c>
      <c r="D52" s="80">
        <v>9.2899999999999991</v>
      </c>
      <c r="E52" s="80">
        <v>48.1</v>
      </c>
    </row>
    <row r="53" spans="1:5" ht="16" customHeight="1" thickBot="1">
      <c r="A53" s="78" t="s">
        <v>14</v>
      </c>
      <c r="B53" s="79">
        <v>59442</v>
      </c>
      <c r="C53" s="80">
        <v>337</v>
      </c>
      <c r="D53" s="80">
        <v>9.82</v>
      </c>
      <c r="E53" s="81">
        <v>3310.5</v>
      </c>
    </row>
    <row r="54" spans="1:5" ht="16" customHeight="1" thickBot="1">
      <c r="A54" s="78" t="s">
        <v>17</v>
      </c>
      <c r="B54" s="79">
        <v>7594</v>
      </c>
      <c r="C54" s="80">
        <v>43.1</v>
      </c>
      <c r="D54" s="80">
        <v>10.78</v>
      </c>
      <c r="E54" s="80">
        <v>464.1</v>
      </c>
    </row>
    <row r="55" spans="1:5" ht="16" customHeight="1" thickBot="1">
      <c r="A55" s="78" t="s">
        <v>20</v>
      </c>
      <c r="B55" s="79">
        <v>1053</v>
      </c>
      <c r="C55" s="80">
        <v>6</v>
      </c>
      <c r="D55" s="80">
        <v>10.58</v>
      </c>
      <c r="E55" s="80">
        <v>63.1</v>
      </c>
    </row>
    <row r="56" spans="1:5" ht="16" customHeight="1" thickBot="1">
      <c r="A56" s="78" t="s">
        <v>22</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25</v>
      </c>
      <c r="B58" s="79">
        <v>33513</v>
      </c>
      <c r="C58" s="80">
        <v>190</v>
      </c>
      <c r="D58" s="80">
        <v>10.58</v>
      </c>
      <c r="E58" s="81">
        <v>2010</v>
      </c>
    </row>
    <row r="59" spans="1:5" ht="16" customHeight="1" thickBot="1">
      <c r="A59" s="78" t="s">
        <v>28</v>
      </c>
      <c r="B59" s="79">
        <v>14656</v>
      </c>
      <c r="C59" s="80">
        <v>83.1</v>
      </c>
      <c r="D59" s="80">
        <v>10.41</v>
      </c>
      <c r="E59" s="80">
        <v>864.9</v>
      </c>
    </row>
    <row r="60" spans="1:5" ht="16" customHeight="1" thickBot="1">
      <c r="A60" s="78" t="s">
        <v>30</v>
      </c>
      <c r="B60" s="79">
        <v>9058</v>
      </c>
      <c r="C60" s="80">
        <v>51.4</v>
      </c>
      <c r="D60" s="80">
        <v>9.75</v>
      </c>
      <c r="E60" s="80">
        <v>500.6</v>
      </c>
    </row>
    <row r="61" spans="1:5" ht="16" customHeight="1" thickBot="1">
      <c r="A61" s="78" t="s">
        <v>33</v>
      </c>
      <c r="B61" s="80">
        <v>916</v>
      </c>
      <c r="C61" s="80">
        <v>5.2</v>
      </c>
      <c r="D61" s="80">
        <v>10.84</v>
      </c>
      <c r="E61" s="80">
        <v>56.3</v>
      </c>
    </row>
    <row r="62" spans="1:5" ht="16" customHeight="1" thickBot="1">
      <c r="A62" s="78" t="s">
        <v>36</v>
      </c>
      <c r="B62" s="79">
        <v>18357</v>
      </c>
      <c r="C62" s="80">
        <v>104.1</v>
      </c>
      <c r="D62" s="80">
        <v>9.4700000000000006</v>
      </c>
      <c r="E62" s="80">
        <v>986.1</v>
      </c>
    </row>
    <row r="63" spans="1:5" ht="16" customHeight="1" thickBot="1">
      <c r="A63" s="78" t="s">
        <v>39</v>
      </c>
      <c r="B63" s="79">
        <v>3289</v>
      </c>
      <c r="C63" s="80">
        <v>18.600000000000001</v>
      </c>
      <c r="D63" s="80">
        <v>9.42</v>
      </c>
      <c r="E63" s="80">
        <v>175.7</v>
      </c>
    </row>
    <row r="64" spans="1:5" ht="16" customHeight="1" thickBot="1">
      <c r="A64" s="78" t="s">
        <v>41</v>
      </c>
      <c r="B64" s="80">
        <v>795</v>
      </c>
      <c r="C64" s="80">
        <v>4.5</v>
      </c>
      <c r="D64" s="80">
        <v>10.01</v>
      </c>
      <c r="E64" s="80">
        <v>45.1</v>
      </c>
    </row>
    <row r="65" spans="1:5" ht="16" customHeight="1" thickBot="1">
      <c r="A65" s="78" t="s">
        <v>44</v>
      </c>
      <c r="B65" s="79">
        <v>1106</v>
      </c>
      <c r="C65" s="80">
        <v>6.3</v>
      </c>
      <c r="D65" s="80">
        <v>9.1</v>
      </c>
      <c r="E65" s="80">
        <v>57.1</v>
      </c>
    </row>
    <row r="66" spans="1:5" ht="16" customHeight="1" thickBot="1">
      <c r="A66" s="78" t="s">
        <v>47</v>
      </c>
      <c r="B66" s="79">
        <v>14933</v>
      </c>
      <c r="C66" s="80">
        <v>84.7</v>
      </c>
      <c r="D66" s="80">
        <v>9.1</v>
      </c>
      <c r="E66" s="80">
        <v>770.8</v>
      </c>
    </row>
    <row r="67" spans="1:5" ht="16" customHeight="1" thickBot="1">
      <c r="A67" s="78" t="s">
        <v>49</v>
      </c>
      <c r="B67" s="79">
        <v>2456</v>
      </c>
      <c r="C67" s="80">
        <v>13.9</v>
      </c>
      <c r="D67" s="80">
        <v>9.64</v>
      </c>
      <c r="E67" s="80">
        <v>134.30000000000001</v>
      </c>
    </row>
    <row r="68" spans="1:5" ht="16" customHeight="1" thickBot="1">
      <c r="A68" s="78" t="s">
        <v>52</v>
      </c>
      <c r="B68" s="80">
        <v>332</v>
      </c>
      <c r="C68" s="80">
        <v>1.9</v>
      </c>
      <c r="D68" s="80">
        <v>10.58</v>
      </c>
      <c r="E68" s="80">
        <v>19.899999999999999</v>
      </c>
    </row>
    <row r="69" spans="1:5" ht="16" customHeight="1" thickBot="1">
      <c r="A69" s="78" t="s">
        <v>55</v>
      </c>
      <c r="B69" s="79">
        <v>5876</v>
      </c>
      <c r="C69" s="80">
        <v>33.299999999999997</v>
      </c>
      <c r="D69" s="80">
        <v>9.89</v>
      </c>
      <c r="E69" s="80">
        <v>329.5</v>
      </c>
    </row>
    <row r="70" spans="1:5" ht="16" customHeight="1" thickBot="1">
      <c r="A70" s="78" t="s">
        <v>58</v>
      </c>
      <c r="B70" s="79">
        <v>5602</v>
      </c>
      <c r="C70" s="80">
        <v>31.8</v>
      </c>
      <c r="D70" s="80">
        <v>9.9600000000000009</v>
      </c>
      <c r="E70" s="80">
        <v>316.2</v>
      </c>
    </row>
    <row r="71" spans="1:5" ht="16" customHeight="1" thickBot="1">
      <c r="A71" s="78" t="s">
        <v>60</v>
      </c>
      <c r="B71" s="79">
        <v>5204</v>
      </c>
      <c r="C71" s="80">
        <v>29.5</v>
      </c>
      <c r="D71" s="80">
        <v>9.1</v>
      </c>
      <c r="E71" s="80">
        <v>268.60000000000002</v>
      </c>
    </row>
    <row r="72" spans="1:5" ht="16" customHeight="1" thickBot="1">
      <c r="A72" s="78" t="s">
        <v>63</v>
      </c>
      <c r="B72" s="79">
        <v>4620</v>
      </c>
      <c r="C72" s="80">
        <v>26.2</v>
      </c>
      <c r="D72" s="80">
        <v>9.1</v>
      </c>
      <c r="E72" s="80">
        <v>238.5</v>
      </c>
    </row>
    <row r="73" spans="1:5" ht="16" customHeight="1" thickBot="1">
      <c r="A73" s="78" t="s">
        <v>65</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14011</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20</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52</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58</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22</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55</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25</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28</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36</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39</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41</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44</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47</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60</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63</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11</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49</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65</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17</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33</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14</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30</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17808</v>
      </c>
      <c r="C2" s="18">
        <v>0</v>
      </c>
      <c r="D2" s="18">
        <f>IF('SYVbT-passenger-script'!$A$14='SYVbT-passenger-script'!$B$14,D15,ROUND('USA Values'!D3*'Share of VT by state'!$B$2,0))</f>
        <v>5180613</v>
      </c>
      <c r="E2" s="18">
        <f>IF('SYVbT-passenger-script'!$A$14='SYVbT-passenger-script'!$B$14,E15,ROUND('USA Values'!E3*'Share of VT by state'!$B$2,0))</f>
        <v>26376</v>
      </c>
      <c r="F2" s="18">
        <f>IF('SYVbT-passenger-script'!$A$14='SYVbT-passenger-script'!$B$14,F15,ROUND('USA Values'!F3*'Share of VT by state'!$B$2,0))</f>
        <v>13086</v>
      </c>
      <c r="G2" s="18">
        <f>IF('SYVbT-passenger-script'!$A$14='SYVbT-passenger-script'!$B$14,G15,ROUND('USA Values'!G3*'Share of VT by state'!$B$2,0))</f>
        <v>1898</v>
      </c>
      <c r="H2" s="18">
        <f>IF('SYVbT-passenger-script'!$A$14='SYVbT-passenger-script'!$B$14,H15,ROUND('USA Values'!H3*'Share of VT by state'!$B$2,0))</f>
        <v>132</v>
      </c>
      <c r="I2" t="s">
        <v>1334</v>
      </c>
    </row>
    <row r="3" spans="1:9">
      <c r="A3" s="1" t="s">
        <v>1329</v>
      </c>
      <c r="B3" s="18">
        <f>IF('SYVbT-passenger-script'!$A$14='SYVbT-passenger-script'!$B$14,B16,ROUND('USA Values'!B4*'Share of VT by state'!$B$3,0))</f>
        <v>6</v>
      </c>
      <c r="C3" s="18">
        <v>0</v>
      </c>
      <c r="D3" s="18">
        <f>IF('SYVbT-passenger-script'!$A$14='SYVbT-passenger-script'!$B$14,D16,ROUND('USA Values'!D4*'Share of VT by state'!$B$3,0))</f>
        <v>2120</v>
      </c>
      <c r="E3" s="18">
        <f>IF('SYVbT-passenger-script'!$A$14='SYVbT-passenger-script'!$B$14,E16,ROUND('USA Values'!E4*'Share of VT by state'!$B$3,0))</f>
        <v>17027</v>
      </c>
      <c r="F3" s="18">
        <f>IF('SYVbT-passenger-script'!$A$14='SYVbT-passenger-script'!$B$14,F16,ROUND('USA Values'!F4*'Share of VT by state'!$B$3,0))</f>
        <v>0</v>
      </c>
      <c r="G3" s="18">
        <f>IF('SYVbT-passenger-script'!$A$14='SYVbT-passenger-script'!$B$14,G16,ROUND('USA Values'!G4*'Share of VT by state'!$B$3,0))</f>
        <v>157</v>
      </c>
      <c r="H3" s="18">
        <f>IF('SYVbT-passenger-script'!$A$14='SYVbT-passenger-script'!$B$14,H16,ROUND('USA Values'!H4*'Share of VT by state'!$B$3,0))</f>
        <v>3</v>
      </c>
      <c r="I3" t="s">
        <v>1334</v>
      </c>
    </row>
    <row r="4" spans="1:9">
      <c r="A4" s="1" t="s">
        <v>116</v>
      </c>
      <c r="B4" s="18">
        <v>0</v>
      </c>
      <c r="C4" s="18">
        <v>0</v>
      </c>
      <c r="D4" s="18">
        <v>0</v>
      </c>
      <c r="E4" s="18">
        <v>92</v>
      </c>
      <c r="F4" s="18">
        <v>0</v>
      </c>
      <c r="G4" s="18">
        <v>0</v>
      </c>
      <c r="H4" s="18">
        <v>0</v>
      </c>
      <c r="I4" t="s">
        <v>1335</v>
      </c>
    </row>
    <row r="5" spans="1:9">
      <c r="A5" s="1" t="s">
        <v>1330</v>
      </c>
      <c r="B5" s="86">
        <v>220.4</v>
      </c>
      <c r="C5" s="86">
        <v>0</v>
      </c>
      <c r="D5" s="86">
        <v>0</v>
      </c>
      <c r="E5" s="86">
        <v>69.599999999999994</v>
      </c>
      <c r="F5" s="86">
        <v>0</v>
      </c>
      <c r="G5" s="86">
        <v>0</v>
      </c>
      <c r="H5" s="86">
        <v>0</v>
      </c>
      <c r="I5" t="s">
        <v>1336</v>
      </c>
    </row>
    <row r="6" spans="1:9">
      <c r="A6" s="1" t="s">
        <v>1331</v>
      </c>
      <c r="B6" s="18">
        <v>0</v>
      </c>
      <c r="C6" s="18">
        <v>0</v>
      </c>
      <c r="D6" s="18">
        <v>102510.72</v>
      </c>
      <c r="E6" s="18">
        <v>28913.279999999999</v>
      </c>
      <c r="F6" s="18">
        <v>0</v>
      </c>
      <c r="G6" s="18">
        <v>0</v>
      </c>
      <c r="H6" s="18">
        <v>0</v>
      </c>
      <c r="I6" t="s">
        <v>1335</v>
      </c>
    </row>
    <row r="7" spans="1:9">
      <c r="A7" s="1" t="s">
        <v>1332</v>
      </c>
      <c r="B7" s="18">
        <v>0</v>
      </c>
      <c r="C7" s="18">
        <v>0</v>
      </c>
      <c r="D7" s="18">
        <v>163381</v>
      </c>
      <c r="E7" s="18">
        <v>0</v>
      </c>
      <c r="F7" s="18">
        <v>0</v>
      </c>
      <c r="G7" s="18">
        <v>0</v>
      </c>
      <c r="H7" s="18">
        <v>0</v>
      </c>
      <c r="I7" t="s">
        <v>1335</v>
      </c>
    </row>
    <row r="11" spans="1:9">
      <c r="A11" t="s">
        <v>1337</v>
      </c>
    </row>
    <row r="13" spans="1:9">
      <c r="A13" t="s">
        <v>1338</v>
      </c>
      <c r="B13" t="s">
        <v>1339</v>
      </c>
    </row>
    <row r="14" spans="1:9" ht="16" customHeight="1">
      <c r="A14" s="57" t="str">
        <f>About!B2</f>
        <v>AZ</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2</v>
      </c>
      <c r="C2" s="18">
        <f>IF($A$13=$B$13,C14,ROUND('USA Values'!C12*'Share of VT by state'!$B$4,0))</f>
        <v>303</v>
      </c>
      <c r="D2" s="18">
        <f>IF($A$13=$B$13,D14,ROUND('USA Values'!D12*'Share of VT by state'!$B$4,0))</f>
        <v>244229</v>
      </c>
      <c r="E2" s="18">
        <f>IF($A$13=$B$13,E14,ROUND('USA Values'!E12*'Share of VT by state'!$B$4,0))</f>
        <v>200293</v>
      </c>
      <c r="F2" s="18">
        <f>IF($A$13=$B$13,F14,ROUND('USA Values'!F12*'Share of VT by state'!$B$4,0))</f>
        <v>0</v>
      </c>
      <c r="G2" s="18">
        <f>IF($A$13=$B$13,G14,ROUND('USA Values'!G12*'Share of VT by state'!$B$4,0))</f>
        <v>110</v>
      </c>
      <c r="H2" s="18">
        <f>IF($A$13=$B$13,H14,ROUND('USA Values'!H12*'Share of VT by state'!$B$4,0))</f>
        <v>0</v>
      </c>
      <c r="I2" t="s">
        <v>1334</v>
      </c>
    </row>
    <row r="3" spans="1:9">
      <c r="A3" s="1" t="s">
        <v>1329</v>
      </c>
      <c r="B3">
        <f>IF($A$13=$B$13,B15,ROUND('USA Values'!B13*'Share of VT by state'!$B$5,0))</f>
        <v>0</v>
      </c>
      <c r="C3">
        <f>IF($A$13=$B$13,C15,ROUND('USA Values'!C13*'Share of VT by state'!$B$5,0))</f>
        <v>881</v>
      </c>
      <c r="D3">
        <f>IF($A$13=$B$13,D15,ROUND('USA Values'!D13*'Share of VT by state'!$B$5,0))</f>
        <v>1009</v>
      </c>
      <c r="E3">
        <f>IF($A$13=$B$13,E15,ROUND('USA Values'!E13*'Share of VT by state'!$B$5,0))</f>
        <v>101349</v>
      </c>
      <c r="F3">
        <f>IF($A$13=$B$13,F15,ROUND('USA Values'!F13*'Share of VT by state'!$B$5,0))</f>
        <v>4</v>
      </c>
      <c r="G3">
        <f>IF($A$13=$B$13,G15,ROUND('USA Values'!G13*'Share of VT by state'!$B$5,0))</f>
        <v>82</v>
      </c>
      <c r="H3">
        <f>IF($A$13=$B$13,H15,ROUND('USA Values'!H13*'Share of VT by state'!$B$5,0))</f>
        <v>2</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353</v>
      </c>
      <c r="F5" s="87">
        <v>0</v>
      </c>
      <c r="G5" s="86">
        <v>0</v>
      </c>
      <c r="H5" s="86">
        <v>0</v>
      </c>
      <c r="I5" t="s">
        <v>1336</v>
      </c>
    </row>
    <row r="6" spans="1:9">
      <c r="A6" s="1" t="s">
        <v>1331</v>
      </c>
      <c r="B6">
        <v>0</v>
      </c>
      <c r="C6">
        <v>0</v>
      </c>
      <c r="D6">
        <v>0</v>
      </c>
      <c r="E6" s="18">
        <v>0</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AZ</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17808</v>
      </c>
      <c r="C2" s="18">
        <f>'SYVbT-passenger-script'!C2</f>
        <v>0</v>
      </c>
      <c r="D2" s="18">
        <f>'SYVbT-passenger-script'!D2</f>
        <v>5180613</v>
      </c>
      <c r="E2" s="18">
        <f>'SYVbT-passenger-script'!E2</f>
        <v>26376</v>
      </c>
      <c r="F2" s="18">
        <f>'SYVbT-passenger-script'!F2</f>
        <v>13086</v>
      </c>
      <c r="G2" s="18">
        <f>'SYVbT-passenger-script'!G2</f>
        <v>1898</v>
      </c>
      <c r="H2" s="18">
        <f>'SYVbT-passenger-script'!H2</f>
        <v>132</v>
      </c>
      <c r="J2" s="18"/>
    </row>
    <row r="3" spans="1:10">
      <c r="A3" s="1" t="s">
        <v>1329</v>
      </c>
      <c r="B3" s="18">
        <f>'SYVbT-passenger-script'!B3</f>
        <v>6</v>
      </c>
      <c r="C3" s="18">
        <f>'SYVbT-passenger-script'!C3</f>
        <v>0</v>
      </c>
      <c r="D3" s="18">
        <f>'SYVbT-passenger-script'!D3</f>
        <v>2120</v>
      </c>
      <c r="E3" s="18">
        <f>'SYVbT-passenger-script'!E3</f>
        <v>17027</v>
      </c>
      <c r="F3" s="18">
        <f>'SYVbT-passenger-script'!F3</f>
        <v>0</v>
      </c>
      <c r="G3" s="18">
        <f>'SYVbT-passenger-script'!G3</f>
        <v>157</v>
      </c>
      <c r="H3" s="18">
        <f>'SYVbT-passenger-script'!H3</f>
        <v>3</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75.803331777464336</v>
      </c>
      <c r="C5" s="18">
        <f>'USA Values'!C6*'Rail and Aviation'!$B$2*'Rail and Aviation'!$B$3</f>
        <v>0</v>
      </c>
      <c r="D5" s="18">
        <f>'USA Values'!D6*'Rail and Aviation'!$B$2*'Rail and Aviation'!$B$3</f>
        <v>0</v>
      </c>
      <c r="E5" s="18">
        <f>'USA Values'!E6*'Rail and Aviation'!$B$2*'Rail and Aviation'!$B$3</f>
        <v>24.976285170947534</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102510.72</v>
      </c>
      <c r="E6" s="18">
        <f>'SYVbT-passenger-script'!E6</f>
        <v>28913.279999999999</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163381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2</v>
      </c>
      <c r="C2" s="18">
        <f>'SYVbT-freight-script'!C2</f>
        <v>303</v>
      </c>
      <c r="D2" s="88">
        <f>'SYVbT-freight-script'!D2+'SYVbT-freight-script'!D3</f>
        <v>245238</v>
      </c>
      <c r="E2" s="88">
        <v>0</v>
      </c>
      <c r="F2" s="18">
        <f>'SYVbT-freight-script'!F2</f>
        <v>0</v>
      </c>
      <c r="G2" s="18">
        <f>'SYVbT-freight-script'!G2</f>
        <v>110</v>
      </c>
      <c r="H2" s="18">
        <f>'SYVbT-freight-script'!H2</f>
        <v>0</v>
      </c>
      <c r="I2" s="67"/>
      <c r="J2" s="18"/>
    </row>
    <row r="3" spans="1:10">
      <c r="A3" s="1" t="s">
        <v>1329</v>
      </c>
      <c r="B3" s="18">
        <f>'SYVbT-freight-script'!B3</f>
        <v>0</v>
      </c>
      <c r="C3" s="18">
        <f>'SYVbT-freight-script'!C3</f>
        <v>881</v>
      </c>
      <c r="D3" s="88">
        <v>0</v>
      </c>
      <c r="E3" s="88">
        <f>'SYVbT-freight-script'!E3+'SYVbT-freight-script'!E2</f>
        <v>301642</v>
      </c>
      <c r="F3" s="18">
        <f>'SYVbT-freight-script'!F3</f>
        <v>4</v>
      </c>
      <c r="G3" s="18">
        <f>'SYVbT-freight-script'!G3</f>
        <v>82</v>
      </c>
      <c r="H3" s="18">
        <f>'SYVbT-freight-script'!H3</f>
        <v>2</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104.25903607283102</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0</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2.040062548479047E-2</v>
      </c>
    </row>
    <row r="3" spans="1:2">
      <c r="A3" t="s">
        <v>164</v>
      </c>
      <c r="B3">
        <v>2.166273470805246E-2</v>
      </c>
    </row>
    <row r="4" spans="1:2">
      <c r="A4" t="s">
        <v>165</v>
      </c>
      <c r="B4">
        <v>2.0399808451779581E-2</v>
      </c>
    </row>
    <row r="5" spans="1:2">
      <c r="A5" t="s">
        <v>166</v>
      </c>
      <c r="B5">
        <v>2.039980845177956E-2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13</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13</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13</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13</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13</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13</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2022-09-30T22:12:03Z</dcterms:modified>
</cp:coreProperties>
</file>