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elec\EIaE\"/>
    </mc:Choice>
  </mc:AlternateContent>
  <xr:revisionPtr revIDLastSave="0" documentId="8_{C9F66B34-150D-443B-BA7B-62828F3841E4}"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4" i="26" l="1"/>
  <c r="W14" i="26"/>
  <c r="I15" i="26"/>
  <c r="G14" i="26"/>
  <c r="P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J847" i="22" s="1"/>
  <c r="E10" i="23"/>
  <c r="E26" i="23"/>
  <c r="H1039" i="22" s="1"/>
  <c r="E4" i="23"/>
  <c r="E29" i="23"/>
  <c r="E8" i="23"/>
  <c r="E28" i="23"/>
  <c r="E21" i="23"/>
  <c r="E23" i="23"/>
  <c r="F987" i="22" s="1"/>
  <c r="E43" i="23"/>
  <c r="E48" i="23"/>
  <c r="P1371" i="22" s="1"/>
  <c r="E52" i="23"/>
  <c r="E3" i="23"/>
  <c r="E42" i="23"/>
  <c r="E14" i="23"/>
  <c r="E11" i="23"/>
  <c r="E45" i="23"/>
  <c r="N1323" i="22" s="1"/>
  <c r="E44" i="23"/>
  <c r="E34" i="23"/>
  <c r="L1156" i="22" s="1"/>
  <c r="E37" i="23"/>
  <c r="E39" i="23"/>
  <c r="E30" i="23"/>
  <c r="E36" i="23"/>
  <c r="E17" i="23"/>
  <c r="E19" i="23"/>
  <c r="R934" i="22" s="1"/>
  <c r="E38" i="23"/>
  <c r="E53" i="23"/>
  <c r="Q1443" i="22" s="1"/>
  <c r="E46" i="23"/>
  <c r="E32" i="23"/>
  <c r="E15" i="23"/>
  <c r="E33" i="23"/>
  <c r="E35" i="23"/>
  <c r="E25" i="23"/>
  <c r="Q1028" i="22" s="1"/>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P996" i="22"/>
  <c r="P986" i="22"/>
  <c r="O992"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P1325" i="22"/>
  <c r="M1326" i="22"/>
  <c r="M1319"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F930" i="22"/>
  <c r="O934" i="22"/>
  <c r="R925"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O846" i="22"/>
  <c r="G838" i="22"/>
  <c r="N846" i="22"/>
  <c r="I839" i="22"/>
  <c r="P847" i="22"/>
  <c r="N841" i="22"/>
  <c r="I834" i="22"/>
  <c r="F844" i="22"/>
  <c r="L838" i="22"/>
  <c r="Q848" i="22"/>
  <c r="R843" i="22"/>
  <c r="F839" i="22"/>
  <c r="G834" i="22"/>
  <c r="L844" i="22"/>
  <c r="M839" i="22"/>
  <c r="L847" i="22"/>
  <c r="M842" i="22"/>
  <c r="N837" i="22"/>
  <c r="K847" i="22"/>
  <c r="L842" i="22"/>
  <c r="M837" i="22"/>
  <c r="N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P1025" i="22"/>
  <c r="Q1020" i="22"/>
  <c r="R1015" i="22"/>
  <c r="J1026" i="22"/>
  <c r="K1021" i="22"/>
  <c r="L1016" i="22"/>
  <c r="Q1026" i="22"/>
  <c r="R1021" i="22"/>
  <c r="F1017" i="22"/>
  <c r="P1026" i="22"/>
  <c r="Q1021" i="22"/>
  <c r="R1016" i="22"/>
  <c r="O1026" i="22"/>
  <c r="P1021" i="22"/>
  <c r="Q1016" i="22"/>
  <c r="N1026" i="22"/>
  <c r="O1021" i="22"/>
  <c r="P1016" i="22"/>
  <c r="M1026" i="22"/>
  <c r="N1021" i="22"/>
  <c r="O1016" i="22"/>
  <c r="G1027" i="22"/>
  <c r="H1022" i="22"/>
  <c r="I1017"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016" i="22" l="1"/>
  <c r="R1020" i="22"/>
  <c r="Q1025" i="22"/>
  <c r="L1015" i="22"/>
  <c r="K1020" i="22"/>
  <c r="J1025" i="22"/>
  <c r="M1015" i="22"/>
  <c r="L1020" i="22"/>
  <c r="K1025" i="22"/>
  <c r="N1015" i="22"/>
  <c r="M1020" i="22"/>
  <c r="L1025" i="22"/>
  <c r="O1015" i="22"/>
  <c r="N1020" i="22"/>
  <c r="M1025" i="22"/>
  <c r="P1015" i="22"/>
  <c r="O1020" i="22"/>
  <c r="N1025" i="22"/>
  <c r="I1015" i="22"/>
  <c r="H1020" i="22"/>
  <c r="G1025" i="22"/>
  <c r="O1014" i="22"/>
  <c r="N1019" i="22"/>
  <c r="M1024" i="22"/>
  <c r="J836" i="22"/>
  <c r="I841" i="22"/>
  <c r="H846" i="22"/>
  <c r="K836" i="22"/>
  <c r="J841" i="22"/>
  <c r="I846" i="22"/>
  <c r="J838" i="22"/>
  <c r="I843" i="22"/>
  <c r="H848" i="22"/>
  <c r="P837" i="22"/>
  <c r="O842" i="22"/>
  <c r="N847" i="22"/>
  <c r="I837" i="22"/>
  <c r="P842" i="22"/>
  <c r="J848" i="22"/>
  <c r="H839" i="22"/>
  <c r="M846" i="22"/>
  <c r="F838" i="22"/>
  <c r="H844" i="22"/>
  <c r="Q836" i="22"/>
  <c r="N843" i="22"/>
  <c r="K931" i="22"/>
  <c r="Q924" i="22"/>
  <c r="Q934" i="22"/>
  <c r="I1318" i="22"/>
  <c r="F1324" i="22"/>
  <c r="L1324" i="22"/>
  <c r="H998" i="22"/>
  <c r="N991" i="22"/>
  <c r="R986" i="22"/>
  <c r="N1016" i="22"/>
  <c r="M1021" i="22"/>
  <c r="L1026" i="22"/>
  <c r="G1016" i="22"/>
  <c r="F1021" i="22"/>
  <c r="R1025" i="22"/>
  <c r="H1016" i="22"/>
  <c r="G1021" i="22"/>
  <c r="F1026" i="22"/>
  <c r="I1016" i="22"/>
  <c r="H1021" i="22"/>
  <c r="G1026" i="22"/>
  <c r="J1016" i="22"/>
  <c r="I1021" i="22"/>
  <c r="H1026" i="22"/>
  <c r="K1016" i="22"/>
  <c r="J1021" i="22"/>
  <c r="I1026" i="22"/>
  <c r="Q1015" i="22"/>
  <c r="P1020" i="22"/>
  <c r="O1025" i="22"/>
  <c r="J1015" i="22"/>
  <c r="I1020" i="22"/>
  <c r="H1025" i="22"/>
  <c r="F834" i="22"/>
  <c r="R836" i="22"/>
  <c r="Q841" i="22"/>
  <c r="P846" i="22"/>
  <c r="F837" i="22"/>
  <c r="R841" i="22"/>
  <c r="Q846" i="22"/>
  <c r="R838" i="22"/>
  <c r="Q843" i="22"/>
  <c r="P848" i="22"/>
  <c r="K838" i="22"/>
  <c r="J843" i="22"/>
  <c r="I848" i="22"/>
  <c r="Q837" i="22"/>
  <c r="K843" i="22"/>
  <c r="R848" i="22"/>
  <c r="F841" i="22"/>
  <c r="H847" i="22"/>
  <c r="N838" i="22"/>
  <c r="F846" i="22"/>
  <c r="L837" i="22"/>
  <c r="G846" i="22"/>
  <c r="J936" i="22"/>
  <c r="P929" i="22"/>
  <c r="G925" i="22"/>
  <c r="N1314" i="22"/>
  <c r="R1328" i="22"/>
  <c r="Q1320" i="22"/>
  <c r="P987" i="22"/>
  <c r="M996" i="22"/>
  <c r="Q991" i="22"/>
  <c r="J1017" i="22"/>
  <c r="J1022" i="22"/>
  <c r="J1027" i="22"/>
  <c r="N1017" i="22"/>
  <c r="R1026" i="22"/>
  <c r="I835" i="22"/>
  <c r="H838" i="22"/>
  <c r="G843" i="22"/>
  <c r="F848" i="22"/>
  <c r="I838" i="22"/>
  <c r="H843" i="22"/>
  <c r="G848" i="22"/>
  <c r="H840" i="22"/>
  <c r="G845" i="22"/>
  <c r="O834" i="22"/>
  <c r="N839" i="22"/>
  <c r="M844" i="22"/>
  <c r="H834" i="22"/>
  <c r="G839" i="22"/>
  <c r="N844" i="22"/>
  <c r="G836" i="22"/>
  <c r="I842" i="22"/>
  <c r="K848" i="22"/>
  <c r="G841" i="22"/>
  <c r="I847" i="22"/>
  <c r="O838" i="22"/>
  <c r="Q930" i="22"/>
  <c r="R924" i="22"/>
  <c r="Q1327" i="22"/>
  <c r="M1316" i="22"/>
  <c r="N997" i="22"/>
  <c r="O991" i="22"/>
  <c r="G938" i="22"/>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Q936" i="22"/>
  <c r="R931" i="22"/>
  <c r="F927" i="22"/>
  <c r="P936" i="22"/>
  <c r="Q931" i="22"/>
  <c r="R926" i="22"/>
  <c r="O936" i="22"/>
  <c r="P931" i="22"/>
  <c r="Q926" i="22"/>
  <c r="N936" i="22"/>
  <c r="O931" i="22"/>
  <c r="P926" i="22"/>
  <c r="M936" i="22"/>
  <c r="N931" i="22"/>
  <c r="O926" i="22"/>
  <c r="G937" i="22"/>
  <c r="H932" i="22"/>
  <c r="I927" i="22"/>
  <c r="N937" i="22"/>
  <c r="O932" i="22"/>
  <c r="P927" i="22"/>
  <c r="H938" i="22"/>
  <c r="I933" i="22"/>
  <c r="J928" i="22"/>
  <c r="I936" i="22"/>
  <c r="J931" i="22"/>
  <c r="K926" i="22"/>
  <c r="H936" i="22"/>
  <c r="I931" i="22"/>
  <c r="J926" i="22"/>
  <c r="G936" i="22"/>
  <c r="H931" i="22"/>
  <c r="I926" i="22"/>
  <c r="F936" i="22"/>
  <c r="G931" i="22"/>
  <c r="H926" i="22"/>
  <c r="R935" i="22"/>
  <c r="F931" i="22"/>
  <c r="G926" i="22"/>
  <c r="L936" i="22"/>
  <c r="M931" i="22"/>
  <c r="N926" i="22"/>
  <c r="F937" i="22"/>
  <c r="G932" i="22"/>
  <c r="H927" i="22"/>
  <c r="M937" i="22"/>
  <c r="N932" i="22"/>
  <c r="O927"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Q1328" i="22"/>
  <c r="R1323" i="22"/>
  <c r="M1327" i="22"/>
  <c r="N1322" i="22"/>
  <c r="I1326" i="22"/>
  <c r="J1321" i="22"/>
  <c r="J1324" i="22"/>
  <c r="O1326" i="22"/>
  <c r="P1321" i="22"/>
  <c r="O1324" i="22"/>
  <c r="G1327" i="22"/>
  <c r="H1322" i="22"/>
  <c r="M1318" i="22"/>
  <c r="K1325" i="22"/>
  <c r="N1316" i="22"/>
  <c r="N1319" i="22"/>
  <c r="O1314" i="22"/>
  <c r="O1317" i="22"/>
  <c r="M1323" i="22"/>
  <c r="K1316" i="22"/>
  <c r="J1319" i="22"/>
  <c r="K1314" i="22"/>
  <c r="K1317" i="22"/>
  <c r="K1319" i="22"/>
  <c r="J1316"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F995" i="22"/>
  <c r="G990" i="22"/>
  <c r="H985" i="22"/>
  <c r="R994" i="22"/>
  <c r="F990" i="22"/>
  <c r="G985" i="22"/>
  <c r="Q994" i="22"/>
  <c r="R989" i="22"/>
  <c r="F985" i="22"/>
  <c r="P994" i="22"/>
  <c r="Q989" i="22"/>
  <c r="R984" i="22"/>
  <c r="O994" i="22"/>
  <c r="P989" i="22"/>
  <c r="Q984" i="22"/>
  <c r="I995" i="22"/>
  <c r="J990" i="22"/>
  <c r="K985" i="22"/>
  <c r="P995" i="22"/>
  <c r="Q990" i="22"/>
  <c r="R985" i="22"/>
  <c r="J996" i="22"/>
  <c r="K991" i="22"/>
  <c r="L986"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L845" i="22"/>
  <c r="M840" i="22"/>
  <c r="N835" i="22"/>
  <c r="K845" i="22"/>
  <c r="L840" i="22"/>
  <c r="M835" i="22"/>
  <c r="J845" i="22"/>
  <c r="K840" i="22"/>
  <c r="L835" i="22"/>
  <c r="Q845" i="22"/>
  <c r="R840" i="22"/>
  <c r="Q844" i="22"/>
  <c r="R839" i="22"/>
  <c r="F835" i="22"/>
  <c r="P844" i="22"/>
  <c r="Q839" i="22"/>
  <c r="R834" i="22"/>
  <c r="O844" i="22"/>
  <c r="P839" i="22"/>
  <c r="Q834" i="22"/>
  <c r="I844" i="22"/>
  <c r="J839" i="22"/>
  <c r="P1022" i="22"/>
  <c r="H1027" i="22"/>
  <c r="L1017" i="22"/>
  <c r="M1017" i="22"/>
  <c r="M1022" i="22"/>
  <c r="F1022" i="22"/>
  <c r="K1026" i="22"/>
  <c r="L1018" i="22"/>
  <c r="K1023" i="22"/>
  <c r="J1028" i="22"/>
  <c r="R1017" i="22"/>
  <c r="Q1022" i="22"/>
  <c r="P1027" i="22"/>
  <c r="F1018" i="22"/>
  <c r="R1022" i="22"/>
  <c r="Q1027" i="22"/>
  <c r="G1018" i="22"/>
  <c r="F1023" i="22"/>
  <c r="R1027" i="22"/>
  <c r="H1018" i="22"/>
  <c r="G1023" i="22"/>
  <c r="F1028" i="22"/>
  <c r="I1018" i="22"/>
  <c r="H1023" i="22"/>
  <c r="G1028" i="22"/>
  <c r="O1017" i="22"/>
  <c r="N1022" i="22"/>
  <c r="M1027" i="22"/>
  <c r="H1017" i="22"/>
  <c r="G1022" i="22"/>
  <c r="F1027" i="22"/>
  <c r="Q835" i="22"/>
  <c r="P838" i="22"/>
  <c r="O843" i="22"/>
  <c r="N848" i="22"/>
  <c r="Q838" i="22"/>
  <c r="P843" i="22"/>
  <c r="O848" i="22"/>
  <c r="P840" i="22"/>
  <c r="O845" i="22"/>
  <c r="J835" i="22"/>
  <c r="I840" i="22"/>
  <c r="H845" i="22"/>
  <c r="P834" i="22"/>
  <c r="O839" i="22"/>
  <c r="I845" i="22"/>
  <c r="O836" i="22"/>
  <c r="Q842" i="22"/>
  <c r="J834" i="22"/>
  <c r="O841" i="22"/>
  <c r="Q847" i="22"/>
  <c r="H841" i="22"/>
  <c r="R847" i="22"/>
  <c r="P935" i="22"/>
  <c r="Q929" i="22"/>
  <c r="H925" i="22"/>
  <c r="J1314" i="22"/>
  <c r="P1324" i="22"/>
  <c r="M1328" i="22"/>
  <c r="I987" i="22"/>
  <c r="N996" i="22"/>
  <c r="R991" i="22"/>
  <c r="O1027" i="22"/>
  <c r="K1017" i="22"/>
  <c r="K1022" i="22"/>
  <c r="K1027" i="22"/>
  <c r="G1017" i="22"/>
  <c r="L1021" i="22"/>
  <c r="H1014" i="22"/>
  <c r="G1019" i="22"/>
  <c r="F1024" i="22"/>
  <c r="R1028" i="22"/>
  <c r="M1018" i="22"/>
  <c r="L1023" i="22"/>
  <c r="K1028" i="22"/>
  <c r="N1018" i="22"/>
  <c r="M1023" i="22"/>
  <c r="L1028" i="22"/>
  <c r="O1018" i="22"/>
  <c r="N1023" i="22"/>
  <c r="M1028" i="22"/>
  <c r="P1018" i="22"/>
  <c r="O1023" i="22"/>
  <c r="N1028" i="22"/>
  <c r="Q1018" i="22"/>
  <c r="P1023" i="22"/>
  <c r="O1028" i="22"/>
  <c r="J1018" i="22"/>
  <c r="I1023" i="22"/>
  <c r="H1028" i="22"/>
  <c r="P1017" i="22"/>
  <c r="O1022" i="22"/>
  <c r="N1027" i="22"/>
  <c r="L834" i="22"/>
  <c r="K839" i="22"/>
  <c r="J844" i="22"/>
  <c r="M834" i="22"/>
  <c r="L839" i="22"/>
  <c r="K844" i="22"/>
  <c r="L836" i="22"/>
  <c r="K841" i="22"/>
  <c r="J846" i="22"/>
  <c r="R835" i="22"/>
  <c r="Q840" i="22"/>
  <c r="P845" i="22"/>
  <c r="K835" i="22"/>
  <c r="J840" i="22"/>
  <c r="L846" i="22"/>
  <c r="J837" i="22"/>
  <c r="L843" i="22"/>
  <c r="H836" i="22"/>
  <c r="J842" i="22"/>
  <c r="L848" i="22"/>
  <c r="P841" i="22"/>
  <c r="M848" i="22"/>
  <c r="K925" i="22"/>
  <c r="P934" i="22"/>
  <c r="G930" i="22"/>
  <c r="I1319" i="22"/>
  <c r="L1318" i="22"/>
  <c r="H1326" i="22"/>
  <c r="H992" i="22"/>
  <c r="Q986" i="22"/>
  <c r="Q996" i="22"/>
  <c r="Q1017" i="22"/>
  <c r="I1022" i="22"/>
  <c r="I1027" i="22"/>
  <c r="L1022" i="22"/>
  <c r="L1027" i="22"/>
  <c r="M1016" i="22"/>
  <c r="P1014" i="22"/>
  <c r="O1019" i="22"/>
  <c r="N1024" i="22"/>
  <c r="I1014" i="22"/>
  <c r="H1019" i="22"/>
  <c r="G1024" i="22"/>
  <c r="J1014" i="22"/>
  <c r="I1019" i="22"/>
  <c r="H1024" i="22"/>
  <c r="K1014" i="22"/>
  <c r="J1019" i="22"/>
  <c r="I1024" i="22"/>
  <c r="L1014" i="22"/>
  <c r="K1019" i="22"/>
  <c r="J1024" i="22"/>
  <c r="M1014" i="22"/>
  <c r="L1019" i="22"/>
  <c r="K1024" i="22"/>
  <c r="F1014" i="22"/>
  <c r="R1018" i="22"/>
  <c r="Q1023" i="22"/>
  <c r="P1028" i="22"/>
  <c r="K1018" i="22"/>
  <c r="J1023" i="22"/>
  <c r="I1028" i="22"/>
  <c r="G835" i="22"/>
  <c r="F840" i="22"/>
  <c r="R844" i="22"/>
  <c r="H835" i="22"/>
  <c r="G840" i="22"/>
  <c r="F845" i="22"/>
  <c r="G837" i="22"/>
  <c r="F842" i="22"/>
  <c r="R846" i="22"/>
  <c r="M836" i="22"/>
  <c r="L841" i="22"/>
  <c r="K846" i="22"/>
  <c r="F836" i="22"/>
  <c r="M841" i="22"/>
  <c r="G847" i="22"/>
  <c r="R837" i="22"/>
  <c r="G844" i="22"/>
  <c r="P836" i="22"/>
  <c r="R842" i="22"/>
  <c r="K834" i="22"/>
  <c r="K842" i="22"/>
  <c r="J930" i="22"/>
  <c r="F925" i="22"/>
  <c r="F935" i="22"/>
  <c r="I1316" i="22"/>
  <c r="L1315" i="22"/>
  <c r="H1323" i="22"/>
  <c r="J988" i="22"/>
  <c r="G997" i="22"/>
  <c r="P991" i="22"/>
  <c r="K1015" i="22"/>
  <c r="J1020" i="22"/>
  <c r="I1025" i="22"/>
  <c r="Q1014" i="22"/>
  <c r="P1019" i="22"/>
  <c r="O1024" i="22"/>
  <c r="R1014" i="22"/>
  <c r="Q1019" i="22"/>
  <c r="P1024" i="22"/>
  <c r="F1015" i="22"/>
  <c r="R1019" i="22"/>
  <c r="Q1024" i="22"/>
  <c r="G1015" i="22"/>
  <c r="F1020" i="22"/>
  <c r="R1024" i="22"/>
  <c r="H1015" i="22"/>
  <c r="G1020" i="22"/>
  <c r="F1025" i="22"/>
  <c r="N1014" i="22"/>
  <c r="M1019" i="22"/>
  <c r="L1024" i="22"/>
  <c r="G1014" i="22"/>
  <c r="F1019" i="22"/>
  <c r="R1023" i="22"/>
  <c r="O835" i="22"/>
  <c r="N840" i="22"/>
  <c r="M845" i="22"/>
  <c r="P835" i="22"/>
  <c r="O840" i="22"/>
  <c r="N845" i="22"/>
  <c r="O837" i="22"/>
  <c r="N842" i="22"/>
  <c r="M847" i="22"/>
  <c r="H837" i="22"/>
  <c r="G842" i="22"/>
  <c r="F847" i="22"/>
  <c r="N836" i="22"/>
  <c r="H842" i="22"/>
  <c r="O847" i="22"/>
  <c r="M838" i="22"/>
  <c r="R845" i="22"/>
  <c r="K837" i="22"/>
  <c r="M843" i="22"/>
  <c r="I836" i="22"/>
  <c r="F843" i="22"/>
  <c r="L926" i="22"/>
  <c r="I935" i="22"/>
  <c r="R929" i="22"/>
  <c r="J1322" i="22"/>
  <c r="K1320" i="22"/>
  <c r="G1328" i="22"/>
  <c r="I993" i="22"/>
  <c r="O986" i="22"/>
  <c r="O996"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H73" i="23" l="1"/>
  <c r="G73" i="23"/>
  <c r="K72" i="23"/>
  <c r="B64" i="23"/>
  <c r="M68" i="23"/>
  <c r="M67"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<sst xmlns="http://schemas.openxmlformats.org/spreadsheetml/2006/main" count="15218" uniqueCount="1083">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</sst>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531</v>
      </c>
      <c r="C1" s="86">
        <v>45460</v>
      </c>
      <c r="D1" s="87"/>
      <c r="E1" s="87"/>
      <c r="F1" s="87"/>
      <c r="G1" s="87"/>
      <c r="H1" s="87"/>
      <c r="I1" s="87"/>
      <c r="J1" s="87"/>
      <c r="K1" s="85" t="s">
        <v>533</v>
      </c>
      <c r="L1" s="85" t="s">
        <v>535</v>
      </c>
      <c r="M1" s="163" t="s">
        <v>1053</v>
      </c>
    </row>
    <row r="2" spans="1:13">
      <c r="A2" s="1" t="s">
        <v>1</v>
      </c>
      <c r="B2" s="87" t="str">
        <f>LOOKUP(B1,K1:L50,L1:L50)</f>
        <v>AZ</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AZ</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AZ</v>
      </c>
      <c r="C7" s="91">
        <f t="shared" ref="C7:AE7" si="3">SUMIFS(C$20:C$119,$B$20:$B$119,$B$7,$A$20:$A$119,$A$7)</f>
        <v>16314712</v>
      </c>
      <c r="D7" s="91">
        <f t="shared" si="3"/>
        <v>20437111</v>
      </c>
      <c r="E7" s="91">
        <f t="shared" si="3"/>
        <v>21429218</v>
      </c>
      <c r="F7" s="91">
        <f t="shared" si="3"/>
        <v>18433896</v>
      </c>
      <c r="G7" s="91">
        <f t="shared" si="3"/>
        <v>18902659</v>
      </c>
      <c r="H7" s="91">
        <f t="shared" si="3"/>
        <v>15424142</v>
      </c>
      <c r="I7" s="91">
        <f t="shared" si="3"/>
        <v>13147230</v>
      </c>
      <c r="J7" s="91">
        <f t="shared" si="3"/>
        <v>17906853</v>
      </c>
      <c r="K7" s="91">
        <f t="shared" si="3"/>
        <v>19724756</v>
      </c>
      <c r="L7" s="91">
        <f t="shared" si="3"/>
        <v>19060974</v>
      </c>
      <c r="M7" s="91">
        <f t="shared" si="3"/>
        <v>20460223</v>
      </c>
      <c r="N7" s="91">
        <f t="shared" si="3"/>
        <v>21038692</v>
      </c>
      <c r="O7" s="91">
        <f t="shared" si="3"/>
        <v>24465961</v>
      </c>
      <c r="P7" s="91">
        <f t="shared" si="3"/>
        <v>23034492</v>
      </c>
      <c r="Q7" s="91">
        <f t="shared" si="3"/>
        <v>29498352</v>
      </c>
      <c r="R7" s="91">
        <f t="shared" si="3"/>
        <v>24060096</v>
      </c>
      <c r="S7" s="91">
        <f t="shared" si="3"/>
        <v>22704459</v>
      </c>
      <c r="T7" s="91">
        <f t="shared" si="3"/>
        <v>29540165</v>
      </c>
      <c r="U7" s="91">
        <f t="shared" si="3"/>
        <v>36618328</v>
      </c>
      <c r="V7" s="91">
        <f t="shared" si="3"/>
        <v>32626672</v>
      </c>
      <c r="W7" s="91">
        <f t="shared" si="3"/>
        <v>33439022</v>
      </c>
      <c r="X7" s="91">
        <f t="shared" si="3"/>
        <v>28103262</v>
      </c>
      <c r="Y7" s="91">
        <f t="shared" si="3"/>
        <v>30169213</v>
      </c>
      <c r="Z7" s="91">
        <f t="shared" si="3"/>
        <v>32236561</v>
      </c>
      <c r="AA7" s="91">
        <f t="shared" si="3"/>
        <v>30846715</v>
      </c>
      <c r="AB7" s="91">
        <f t="shared" si="3"/>
        <v>30552432</v>
      </c>
      <c r="AC7" s="91">
        <f t="shared" si="3"/>
        <v>25524705</v>
      </c>
      <c r="AD7" s="91">
        <f t="shared" si="3"/>
        <v>23323738</v>
      </c>
      <c r="AE7" s="91">
        <f t="shared" si="3"/>
        <v>28942963</v>
      </c>
      <c r="AF7" s="119">
        <f>AVERAGE(U7:AE7)</f>
        <v>30216691.90909091</v>
      </c>
      <c r="AG7" s="119">
        <f t="shared" si="2"/>
        <v>30216691.90909091</v>
      </c>
      <c r="AH7" s="119">
        <f t="shared" si="2"/>
        <v>30216691.90909091</v>
      </c>
      <c r="AI7" s="119">
        <f t="shared" si="2"/>
        <v>30216691.90909091</v>
      </c>
      <c r="AJ7" s="119">
        <f t="shared" si="2"/>
        <v>30216691.90909091</v>
      </c>
      <c r="AK7" s="119">
        <f t="shared" si="2"/>
        <v>30216691.90909091</v>
      </c>
      <c r="AL7" s="119">
        <f t="shared" si="2"/>
        <v>30216691.90909091</v>
      </c>
      <c r="AM7" s="119">
        <f t="shared" si="2"/>
        <v>30216691.90909091</v>
      </c>
      <c r="AN7" s="119">
        <f t="shared" si="2"/>
        <v>30216691.90909091</v>
      </c>
      <c r="AO7" s="119">
        <f t="shared" si="2"/>
        <v>30216691.90909091</v>
      </c>
      <c r="AP7" s="119">
        <f t="shared" si="2"/>
        <v>30216691.90909091</v>
      </c>
      <c r="AQ7" s="119">
        <f t="shared" si="2"/>
        <v>30216691.90909091</v>
      </c>
      <c r="AR7" s="119">
        <f t="shared" si="2"/>
        <v>30216691.90909091</v>
      </c>
      <c r="AS7" s="119">
        <f t="shared" si="2"/>
        <v>30216691.90909091</v>
      </c>
      <c r="AT7" s="119">
        <f t="shared" si="2"/>
        <v>30216691.90909091</v>
      </c>
      <c r="AU7" s="119">
        <f t="shared" si="2"/>
        <v>30216691.90909091</v>
      </c>
      <c r="AV7" s="119">
        <f t="shared" si="2"/>
        <v>30216691.90909091</v>
      </c>
      <c r="AW7" s="119">
        <f t="shared" si="2"/>
        <v>30216691.90909091</v>
      </c>
      <c r="AX7" s="119">
        <f t="shared" si="2"/>
        <v>30216691.90909091</v>
      </c>
      <c r="AY7" s="119">
        <f t="shared" si="2"/>
        <v>30216691.90909091</v>
      </c>
      <c r="AZ7" s="119">
        <f t="shared" si="2"/>
        <v>30216691.90909091</v>
      </c>
      <c r="BA7" s="119">
        <f t="shared" si="2"/>
        <v>30216691.90909091</v>
      </c>
      <c r="BB7" s="119">
        <f t="shared" si="2"/>
        <v>30216691.90909091</v>
      </c>
      <c r="BC7" s="119">
        <f t="shared" si="2"/>
        <v>30216691.90909091</v>
      </c>
      <c r="BD7" s="119">
        <f t="shared" si="2"/>
        <v>30216691.90909091</v>
      </c>
      <c r="BE7" s="119">
        <f t="shared" si="2"/>
        <v>30216691.90909091</v>
      </c>
      <c r="BF7" s="119">
        <f t="shared" si="2"/>
        <v>30216691.90909091</v>
      </c>
      <c r="BG7" s="119">
        <f t="shared" si="2"/>
        <v>30216691.90909091</v>
      </c>
      <c r="BH7" s="119">
        <f t="shared" si="2"/>
        <v>30216691.90909091</v>
      </c>
      <c r="BI7" s="119">
        <f t="shared" si="2"/>
        <v>30216691.90909091</v>
      </c>
      <c r="BJ7" s="119">
        <f t="shared" si="2"/>
        <v>30216691.90909091</v>
      </c>
      <c r="BK7" s="119">
        <f t="shared" si="2"/>
        <v>30216691.90909091</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AZ</v>
      </c>
      <c r="C10" s="91">
        <f t="shared" ref="C10:AE10" si="5">SUMIFS(C$122:C$219,$B$122:$B$219,$B$6,$A$122:$A$219,$A$6)</f>
        <v>0</v>
      </c>
      <c r="D10" s="91">
        <f t="shared" si="5"/>
        <v>108577</v>
      </c>
      <c r="E10" s="91">
        <f t="shared" si="5"/>
        <v>0</v>
      </c>
      <c r="F10" s="91">
        <f t="shared" si="5"/>
        <v>0</v>
      </c>
      <c r="G10" s="91">
        <f t="shared" si="5"/>
        <v>21</v>
      </c>
      <c r="H10" s="91">
        <f t="shared" si="5"/>
        <v>336516</v>
      </c>
      <c r="I10" s="91">
        <f t="shared" si="5"/>
        <v>0</v>
      </c>
      <c r="J10" s="91">
        <f t="shared" si="5"/>
        <v>163200</v>
      </c>
      <c r="K10" s="91">
        <f t="shared" si="5"/>
        <v>4000</v>
      </c>
      <c r="L10" s="91">
        <f t="shared" si="5"/>
        <v>0</v>
      </c>
      <c r="M10" s="91">
        <f t="shared" si="5"/>
        <v>47217</v>
      </c>
      <c r="N10" s="91">
        <f t="shared" si="5"/>
        <v>54954</v>
      </c>
      <c r="O10" s="91">
        <f t="shared" si="5"/>
        <v>82646</v>
      </c>
      <c r="P10" s="91">
        <f t="shared" si="5"/>
        <v>55185</v>
      </c>
      <c r="Q10" s="91">
        <f t="shared" si="5"/>
        <v>171330</v>
      </c>
      <c r="R10" s="91">
        <f t="shared" si="5"/>
        <v>103114</v>
      </c>
      <c r="S10" s="91">
        <f t="shared" si="5"/>
        <v>127546</v>
      </c>
      <c r="T10" s="91">
        <f t="shared" si="5"/>
        <v>223213</v>
      </c>
      <c r="U10" s="91">
        <f t="shared" si="5"/>
        <v>87916</v>
      </c>
      <c r="V10" s="91">
        <f t="shared" si="5"/>
        <v>122984</v>
      </c>
      <c r="W10" s="91">
        <f t="shared" si="5"/>
        <v>248887</v>
      </c>
      <c r="X10" s="91">
        <f t="shared" si="5"/>
        <v>497461</v>
      </c>
      <c r="Y10" s="91">
        <f t="shared" si="5"/>
        <v>83320</v>
      </c>
      <c r="Z10" s="91">
        <f t="shared" si="5"/>
        <v>33363</v>
      </c>
      <c r="AA10" s="91">
        <f t="shared" si="5"/>
        <v>58348</v>
      </c>
      <c r="AB10" s="91">
        <f t="shared" si="5"/>
        <v>18339</v>
      </c>
      <c r="AC10" s="91">
        <f t="shared" si="5"/>
        <v>134053</v>
      </c>
      <c r="AD10" s="91">
        <f t="shared" si="5"/>
        <v>60613</v>
      </c>
      <c r="AE10" s="91">
        <f t="shared" si="5"/>
        <v>69643</v>
      </c>
      <c r="AF10" s="119">
        <f t="shared" ref="AF10:BK11" si="6">AE10</f>
        <v>69643</v>
      </c>
      <c r="AG10" s="119">
        <f t="shared" si="6"/>
        <v>69643</v>
      </c>
      <c r="AH10" s="119">
        <f t="shared" si="6"/>
        <v>69643</v>
      </c>
      <c r="AI10" s="119">
        <f t="shared" si="6"/>
        <v>69643</v>
      </c>
      <c r="AJ10" s="119">
        <f t="shared" si="6"/>
        <v>69643</v>
      </c>
      <c r="AK10" s="119">
        <f t="shared" si="6"/>
        <v>69643</v>
      </c>
      <c r="AL10" s="119">
        <f t="shared" si="6"/>
        <v>69643</v>
      </c>
      <c r="AM10" s="119">
        <f t="shared" si="6"/>
        <v>69643</v>
      </c>
      <c r="AN10" s="119">
        <f t="shared" si="6"/>
        <v>69643</v>
      </c>
      <c r="AO10" s="119">
        <f t="shared" si="6"/>
        <v>69643</v>
      </c>
      <c r="AP10" s="119">
        <f t="shared" si="6"/>
        <v>69643</v>
      </c>
      <c r="AQ10" s="119">
        <f t="shared" si="6"/>
        <v>69643</v>
      </c>
      <c r="AR10" s="119">
        <f t="shared" si="6"/>
        <v>69643</v>
      </c>
      <c r="AS10" s="119">
        <f t="shared" si="6"/>
        <v>69643</v>
      </c>
      <c r="AT10" s="119">
        <f t="shared" si="6"/>
        <v>69643</v>
      </c>
      <c r="AU10" s="119">
        <f t="shared" si="6"/>
        <v>69643</v>
      </c>
      <c r="AV10" s="119">
        <f t="shared" si="6"/>
        <v>69643</v>
      </c>
      <c r="AW10" s="119">
        <f t="shared" si="6"/>
        <v>69643</v>
      </c>
      <c r="AX10" s="119">
        <f t="shared" si="6"/>
        <v>69643</v>
      </c>
      <c r="AY10" s="119">
        <f t="shared" si="6"/>
        <v>69643</v>
      </c>
      <c r="AZ10" s="119">
        <f t="shared" si="6"/>
        <v>69643</v>
      </c>
      <c r="BA10" s="119">
        <f t="shared" si="6"/>
        <v>69643</v>
      </c>
      <c r="BB10" s="119">
        <f t="shared" si="6"/>
        <v>69643</v>
      </c>
      <c r="BC10" s="119">
        <f t="shared" si="6"/>
        <v>69643</v>
      </c>
      <c r="BD10" s="119">
        <f t="shared" si="6"/>
        <v>69643</v>
      </c>
      <c r="BE10" s="119">
        <f t="shared" si="6"/>
        <v>69643</v>
      </c>
      <c r="BF10" s="119">
        <f t="shared" si="6"/>
        <v>69643</v>
      </c>
      <c r="BG10" s="119">
        <f t="shared" si="6"/>
        <v>69643</v>
      </c>
      <c r="BH10" s="119">
        <f t="shared" si="6"/>
        <v>69643</v>
      </c>
      <c r="BI10" s="119">
        <f t="shared" si="6"/>
        <v>69643</v>
      </c>
      <c r="BJ10" s="119">
        <f t="shared" si="6"/>
        <v>69643</v>
      </c>
      <c r="BK10" s="119">
        <f t="shared" si="6"/>
        <v>69643</v>
      </c>
    </row>
    <row r="11" spans="1:63" ht="14.75">
      <c r="A11" s="91" t="s">
        <v>848</v>
      </c>
      <c r="B11" s="91" t="str">
        <f>About!B2</f>
        <v>AZ</v>
      </c>
      <c r="C11" s="91">
        <f t="shared" ref="C11:AE11" si="7">SUMIFS(C$122:C$219,$B$122:$B$219,$B$7,$A$122:$A$219,$A$7)</f>
        <v>2074</v>
      </c>
      <c r="D11" s="91">
        <f t="shared" si="7"/>
        <v>2177</v>
      </c>
      <c r="E11" s="91">
        <f t="shared" si="7"/>
        <v>2166</v>
      </c>
      <c r="F11" s="91">
        <f t="shared" si="7"/>
        <v>2255</v>
      </c>
      <c r="G11" s="91">
        <f t="shared" si="7"/>
        <v>2488</v>
      </c>
      <c r="H11" s="91">
        <f t="shared" si="7"/>
        <v>567</v>
      </c>
      <c r="I11" s="91">
        <f t="shared" si="7"/>
        <v>2641</v>
      </c>
      <c r="J11" s="91">
        <f t="shared" si="7"/>
        <v>48360</v>
      </c>
      <c r="K11" s="91">
        <f t="shared" si="7"/>
        <v>0</v>
      </c>
      <c r="L11" s="91">
        <f t="shared" si="7"/>
        <v>0</v>
      </c>
      <c r="M11" s="91">
        <f t="shared" si="7"/>
        <v>0</v>
      </c>
      <c r="N11" s="91">
        <f t="shared" si="7"/>
        <v>0</v>
      </c>
      <c r="O11" s="91">
        <f t="shared" si="7"/>
        <v>68525</v>
      </c>
      <c r="P11" s="91">
        <f t="shared" si="7"/>
        <v>71059</v>
      </c>
      <c r="Q11" s="91">
        <f t="shared" si="7"/>
        <v>93550</v>
      </c>
      <c r="R11" s="91">
        <f t="shared" si="7"/>
        <v>182646</v>
      </c>
      <c r="S11" s="91">
        <f t="shared" si="7"/>
        <v>309778</v>
      </c>
      <c r="T11" s="91">
        <f t="shared" si="7"/>
        <v>221286</v>
      </c>
      <c r="U11" s="91">
        <f t="shared" si="7"/>
        <v>350592</v>
      </c>
      <c r="V11" s="91">
        <f t="shared" si="7"/>
        <v>354017</v>
      </c>
      <c r="W11" s="91">
        <f t="shared" si="7"/>
        <v>180279</v>
      </c>
      <c r="X11" s="91">
        <f t="shared" si="7"/>
        <v>70782</v>
      </c>
      <c r="Y11" s="91">
        <f t="shared" si="7"/>
        <v>66437</v>
      </c>
      <c r="Z11" s="91">
        <f t="shared" si="7"/>
        <v>26517</v>
      </c>
      <c r="AA11" s="91">
        <f t="shared" si="7"/>
        <v>9889</v>
      </c>
      <c r="AB11" s="91">
        <f t="shared" si="7"/>
        <v>1450</v>
      </c>
      <c r="AC11" s="91">
        <f t="shared" si="7"/>
        <v>3584</v>
      </c>
      <c r="AD11" s="91">
        <f t="shared" si="7"/>
        <v>1158</v>
      </c>
      <c r="AE11" s="91">
        <f t="shared" si="7"/>
        <v>35544</v>
      </c>
      <c r="AF11" s="119">
        <f>AVERAGE(W11:AE11)</f>
        <v>43960</v>
      </c>
      <c r="AG11" s="119">
        <f t="shared" si="6"/>
        <v>43960</v>
      </c>
      <c r="AH11" s="119">
        <f t="shared" si="6"/>
        <v>43960</v>
      </c>
      <c r="AI11" s="119">
        <f t="shared" si="6"/>
        <v>43960</v>
      </c>
      <c r="AJ11" s="119">
        <f t="shared" si="6"/>
        <v>43960</v>
      </c>
      <c r="AK11" s="119">
        <f t="shared" si="6"/>
        <v>43960</v>
      </c>
      <c r="AL11" s="119">
        <f t="shared" si="6"/>
        <v>43960</v>
      </c>
      <c r="AM11" s="119">
        <f t="shared" si="6"/>
        <v>43960</v>
      </c>
      <c r="AN11" s="119">
        <f t="shared" si="6"/>
        <v>43960</v>
      </c>
      <c r="AO11" s="119">
        <f t="shared" si="6"/>
        <v>43960</v>
      </c>
      <c r="AP11" s="119">
        <f t="shared" si="6"/>
        <v>43960</v>
      </c>
      <c r="AQ11" s="119">
        <f t="shared" si="6"/>
        <v>43960</v>
      </c>
      <c r="AR11" s="119">
        <f t="shared" si="6"/>
        <v>43960</v>
      </c>
      <c r="AS11" s="119">
        <f t="shared" si="6"/>
        <v>43960</v>
      </c>
      <c r="AT11" s="119">
        <f t="shared" si="6"/>
        <v>43960</v>
      </c>
      <c r="AU11" s="119">
        <f t="shared" si="6"/>
        <v>43960</v>
      </c>
      <c r="AV11" s="119">
        <f t="shared" si="6"/>
        <v>43960</v>
      </c>
      <c r="AW11" s="119">
        <f t="shared" si="6"/>
        <v>43960</v>
      </c>
      <c r="AX11" s="119">
        <f t="shared" si="6"/>
        <v>43960</v>
      </c>
      <c r="AY11" s="119">
        <f t="shared" si="6"/>
        <v>43960</v>
      </c>
      <c r="AZ11" s="119">
        <f t="shared" si="6"/>
        <v>43960</v>
      </c>
      <c r="BA11" s="119">
        <f t="shared" si="6"/>
        <v>43960</v>
      </c>
      <c r="BB11" s="119">
        <f t="shared" si="6"/>
        <v>43960</v>
      </c>
      <c r="BC11" s="119">
        <f t="shared" si="6"/>
        <v>43960</v>
      </c>
      <c r="BD11" s="119">
        <f t="shared" si="6"/>
        <v>43960</v>
      </c>
      <c r="BE11" s="119">
        <f t="shared" si="6"/>
        <v>43960</v>
      </c>
      <c r="BF11" s="119">
        <f t="shared" si="6"/>
        <v>43960</v>
      </c>
      <c r="BG11" s="119">
        <f t="shared" si="6"/>
        <v>43960</v>
      </c>
      <c r="BH11" s="119">
        <f t="shared" si="6"/>
        <v>43960</v>
      </c>
      <c r="BI11" s="119">
        <f t="shared" si="6"/>
        <v>43960</v>
      </c>
      <c r="BJ11" s="119">
        <f t="shared" si="6"/>
        <v>43960</v>
      </c>
      <c r="BK11" s="119">
        <f t="shared" si="6"/>
        <v>43960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AZ</v>
      </c>
      <c r="C14" s="91">
        <f t="shared" ref="C14:BK14" si="9">IF(C10&gt;C11,C10-C11,0)</f>
        <v>0</v>
      </c>
      <c r="D14" s="91">
        <f t="shared" si="9"/>
        <v>106400</v>
      </c>
      <c r="E14" s="91">
        <f t="shared" si="9"/>
        <v>0</v>
      </c>
      <c r="F14" s="91">
        <f t="shared" si="9"/>
        <v>0</v>
      </c>
      <c r="G14" s="91">
        <f t="shared" si="9"/>
        <v>0</v>
      </c>
      <c r="H14" s="91">
        <f t="shared" si="9"/>
        <v>335949</v>
      </c>
      <c r="I14" s="91">
        <f t="shared" si="9"/>
        <v>0</v>
      </c>
      <c r="J14" s="91">
        <f t="shared" si="9"/>
        <v>114840</v>
      </c>
      <c r="K14" s="91">
        <f t="shared" si="9"/>
        <v>4000</v>
      </c>
      <c r="L14" s="91">
        <f t="shared" si="9"/>
        <v>0</v>
      </c>
      <c r="M14" s="91">
        <f t="shared" si="9"/>
        <v>47217</v>
      </c>
      <c r="N14" s="91">
        <f t="shared" si="9"/>
        <v>54954</v>
      </c>
      <c r="O14" s="91">
        <f t="shared" si="9"/>
        <v>14121</v>
      </c>
      <c r="P14" s="91">
        <f t="shared" si="9"/>
        <v>0</v>
      </c>
      <c r="Q14" s="91">
        <f t="shared" si="9"/>
        <v>77780</v>
      </c>
      <c r="R14" s="91">
        <f t="shared" si="9"/>
        <v>0</v>
      </c>
      <c r="S14" s="91">
        <f t="shared" si="9"/>
        <v>0</v>
      </c>
      <c r="T14" s="91">
        <f t="shared" si="9"/>
        <v>1927</v>
      </c>
      <c r="U14" s="91">
        <f t="shared" si="9"/>
        <v>0</v>
      </c>
      <c r="V14" s="91">
        <f t="shared" si="9"/>
        <v>0</v>
      </c>
      <c r="W14" s="91">
        <f t="shared" si="9"/>
        <v>68608</v>
      </c>
      <c r="X14" s="91">
        <f t="shared" si="9"/>
        <v>426679</v>
      </c>
      <c r="Y14" s="91">
        <f t="shared" si="9"/>
        <v>16883</v>
      </c>
      <c r="Z14" s="91">
        <f t="shared" si="9"/>
        <v>6846</v>
      </c>
      <c r="AA14" s="91">
        <f t="shared" si="9"/>
        <v>48459</v>
      </c>
      <c r="AB14" s="91">
        <f t="shared" si="9"/>
        <v>16889</v>
      </c>
      <c r="AC14" s="91">
        <f t="shared" si="9"/>
        <v>130469</v>
      </c>
      <c r="AD14" s="91">
        <f t="shared" si="9"/>
        <v>59455</v>
      </c>
      <c r="AE14" s="91">
        <f t="shared" si="9"/>
        <v>34099</v>
      </c>
      <c r="AF14" s="91">
        <f t="shared" si="9"/>
        <v>25683</v>
      </c>
      <c r="AG14" s="91">
        <f t="shared" si="9"/>
        <v>25683</v>
      </c>
      <c r="AH14" s="91">
        <f t="shared" si="9"/>
        <v>25683</v>
      </c>
      <c r="AI14" s="91">
        <f t="shared" si="9"/>
        <v>25683</v>
      </c>
      <c r="AJ14" s="91">
        <f t="shared" si="9"/>
        <v>25683</v>
      </c>
      <c r="AK14" s="91">
        <f t="shared" si="9"/>
        <v>25683</v>
      </c>
      <c r="AL14" s="91">
        <f t="shared" si="9"/>
        <v>25683</v>
      </c>
      <c r="AM14" s="91">
        <f t="shared" si="9"/>
        <v>25683</v>
      </c>
      <c r="AN14" s="91">
        <f t="shared" si="9"/>
        <v>25683</v>
      </c>
      <c r="AO14" s="91">
        <f t="shared" si="9"/>
        <v>25683</v>
      </c>
      <c r="AP14" s="91">
        <f t="shared" si="9"/>
        <v>25683</v>
      </c>
      <c r="AQ14" s="91">
        <f t="shared" si="9"/>
        <v>25683</v>
      </c>
      <c r="AR14" s="91">
        <f t="shared" si="9"/>
        <v>25683</v>
      </c>
      <c r="AS14" s="91">
        <f t="shared" si="9"/>
        <v>25683</v>
      </c>
      <c r="AT14" s="91">
        <f t="shared" si="9"/>
        <v>25683</v>
      </c>
      <c r="AU14" s="91">
        <f t="shared" si="9"/>
        <v>25683</v>
      </c>
      <c r="AV14" s="91">
        <f t="shared" si="9"/>
        <v>25683</v>
      </c>
      <c r="AW14" s="91">
        <f t="shared" si="9"/>
        <v>25683</v>
      </c>
      <c r="AX14" s="91">
        <f t="shared" si="9"/>
        <v>25683</v>
      </c>
      <c r="AY14" s="91">
        <f t="shared" si="9"/>
        <v>25683</v>
      </c>
      <c r="AZ14" s="91">
        <f t="shared" si="9"/>
        <v>25683</v>
      </c>
      <c r="BA14" s="91">
        <f t="shared" si="9"/>
        <v>25683</v>
      </c>
      <c r="BB14" s="91">
        <f t="shared" si="9"/>
        <v>25683</v>
      </c>
      <c r="BC14" s="91">
        <f t="shared" si="9"/>
        <v>25683</v>
      </c>
      <c r="BD14" s="91">
        <f t="shared" si="9"/>
        <v>25683</v>
      </c>
      <c r="BE14" s="91">
        <f t="shared" si="9"/>
        <v>25683</v>
      </c>
      <c r="BF14" s="91">
        <f t="shared" si="9"/>
        <v>25683</v>
      </c>
      <c r="BG14" s="91">
        <f t="shared" si="9"/>
        <v>25683</v>
      </c>
      <c r="BH14" s="91">
        <f t="shared" si="9"/>
        <v>25683</v>
      </c>
      <c r="BI14" s="91">
        <f t="shared" si="9"/>
        <v>25683</v>
      </c>
      <c r="BJ14" s="91">
        <f t="shared" si="9"/>
        <v>25683</v>
      </c>
      <c r="BK14" s="91">
        <f t="shared" si="9"/>
        <v>25683</v>
      </c>
    </row>
    <row r="15" spans="1:63" ht="14.75">
      <c r="A15" s="91" t="s">
        <v>848</v>
      </c>
      <c r="B15" s="91" t="str">
        <f>About!B2</f>
        <v>AZ</v>
      </c>
      <c r="C15" s="91">
        <f t="shared" ref="C15:BK15" si="10">IF(C11&gt;C10,C11-C10,0)</f>
        <v>2074</v>
      </c>
      <c r="D15" s="91">
        <f t="shared" si="10"/>
        <v>0</v>
      </c>
      <c r="E15" s="91">
        <f t="shared" si="10"/>
        <v>2166</v>
      </c>
      <c r="F15" s="91">
        <f t="shared" si="10"/>
        <v>2255</v>
      </c>
      <c r="G15" s="91">
        <f t="shared" si="10"/>
        <v>2467</v>
      </c>
      <c r="H15" s="91">
        <f t="shared" si="10"/>
        <v>0</v>
      </c>
      <c r="I15" s="91">
        <f t="shared" si="10"/>
        <v>2641</v>
      </c>
      <c r="J15" s="91">
        <f t="shared" si="10"/>
        <v>0</v>
      </c>
      <c r="K15" s="91">
        <f t="shared" si="10"/>
        <v>0</v>
      </c>
      <c r="L15" s="91">
        <f t="shared" si="10"/>
        <v>0</v>
      </c>
      <c r="M15" s="91">
        <f t="shared" si="10"/>
        <v>0</v>
      </c>
      <c r="N15" s="91">
        <f t="shared" si="10"/>
        <v>0</v>
      </c>
      <c r="O15" s="91">
        <f t="shared" si="10"/>
        <v>0</v>
      </c>
      <c r="P15" s="91">
        <f t="shared" si="10"/>
        <v>15874</v>
      </c>
      <c r="Q15" s="91">
        <f t="shared" si="10"/>
        <v>0</v>
      </c>
      <c r="R15" s="91">
        <f t="shared" si="10"/>
        <v>79532</v>
      </c>
      <c r="S15" s="91">
        <f t="shared" si="10"/>
        <v>182232</v>
      </c>
      <c r="T15" s="91">
        <f t="shared" si="10"/>
        <v>0</v>
      </c>
      <c r="U15" s="91">
        <f t="shared" si="10"/>
        <v>262676</v>
      </c>
      <c r="V15" s="91">
        <f t="shared" si="10"/>
        <v>231033</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0.53156785073979074</v>
      </c>
      <c r="G1165" s="107">
        <f>G439/SUMIFS(G$3:G$722,$B$3:$B$722,$B1165)*SUMIFS(Calculations!$E$3:$E$53,Calculations!$A$3:$A$53,$B1165)</f>
        <v>0.52397782412007743</v>
      </c>
      <c r="H1165" s="107">
        <f>H439/SUMIFS(H$3:H$722,$B$3:$B$722,$B1165)*SUMIFS(Calculations!$E$3:$E$53,Calculations!$A$3:$A$53,$B1165)</f>
        <v>0.51660149558957724</v>
      </c>
      <c r="I1165" s="107">
        <f>I439/SUMIFS(I$3:I$722,$B$3:$B$722,$B1165)*SUMIFS(Calculations!$E$3:$E$53,Calculations!$A$3:$A$53,$B1165)</f>
        <v>0.51824687123598301</v>
      </c>
      <c r="J1165" s="107">
        <f>J439/SUMIFS(J$3:J$722,$B$3:$B$722,$B1165)*SUMIFS(Calculations!$E$3:$E$53,Calculations!$A$3:$A$53,$B1165)</f>
        <v>0.51990276141328917</v>
      </c>
      <c r="K1165" s="107">
        <f>K439/SUMIFS(K$3:K$722,$B$3:$B$722,$B1165)*SUMIFS(Calculations!$E$3:$E$53,Calculations!$A$3:$A$53,$B1165)</f>
        <v>0.53183432389635132</v>
      </c>
      <c r="L1165" s="107">
        <f>L439/SUMIFS(L$3:L$722,$B$3:$B$722,$B1165)*SUMIFS(Calculations!$E$3:$E$53,Calculations!$A$3:$A$53,$B1165)</f>
        <v>0.54432639919426185</v>
      </c>
      <c r="M1165" s="107">
        <f>M439/SUMIFS(M$3:M$722,$B$3:$B$722,$B1165)*SUMIFS(Calculations!$E$3:$E$53,Calculations!$A$3:$A$53,$B1165)</f>
        <v>0.5217601160414701</v>
      </c>
      <c r="N1165" s="107">
        <f>N439/SUMIFS(N$3:N$722,$B$3:$B$722,$B1165)*SUMIFS(Calculations!$E$3:$E$53,Calculations!$A$3:$A$53,$B1165)</f>
        <v>0.50099042385268111</v>
      </c>
      <c r="O1165" s="107">
        <f>O439/SUMIFS(O$3:O$722,$B$3:$B$722,$B1165)*SUMIFS(Calculations!$E$3:$E$53,Calculations!$A$3:$A$53,$B1165)</f>
        <v>0.47624716330929751</v>
      </c>
      <c r="P1165" s="107">
        <f>P439/SUMIFS(P$3:P$722,$B$3:$B$722,$B1165)*SUMIFS(Calculations!$E$3:$E$53,Calculations!$A$3:$A$53,$B1165)</f>
        <v>0.4538329486706712</v>
      </c>
      <c r="Q1165" s="107">
        <f>Q439/SUMIFS(Q$3:Q$722,$B$3:$B$722,$B1165)*SUMIFS(Calculations!$E$3:$E$53,Calculations!$A$3:$A$53,$B1165)</f>
        <v>0.4527193903438676</v>
      </c>
      <c r="R1165" s="107">
        <f>R439/SUMIFS(R$3:R$722,$B$3:$B$722,$B1165)*SUMIFS(Calculations!$E$3:$E$53,Calculations!$A$3:$A$53,$B1165)</f>
        <v>0.4516112832607953</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5.1380671885160357E-3</v>
      </c>
      <c r="G1168" s="107">
        <f>G442/SUMIFS(G$3:G$722,$B$3:$B$722,$B1168)*SUMIFS(Calculations!$E$3:$E$53,Calculations!$A$3:$A$53,$B1168)</f>
        <v>5.0647029572510388E-3</v>
      </c>
      <c r="H1168" s="107">
        <f>H442/SUMIFS(H$3:H$722,$B$3:$B$722,$B1168)*SUMIFS(Calculations!$E$3:$E$53,Calculations!$A$3:$A$53,$B1168)</f>
        <v>4.9934043045173722E-3</v>
      </c>
      <c r="I1168" s="107">
        <f>I442/SUMIFS(I$3:I$722,$B$3:$B$722,$B1168)*SUMIFS(Calculations!$E$3:$E$53,Calculations!$A$3:$A$53,$B1168)</f>
        <v>5.0093082960958974E-3</v>
      </c>
      <c r="J1168" s="107">
        <f>J442/SUMIFS(J$3:J$722,$B$3:$B$722,$B1168)*SUMIFS(Calculations!$E$3:$E$53,Calculations!$A$3:$A$53,$B1168)</f>
        <v>5.0253139197918408E-3</v>
      </c>
      <c r="K1168" s="107">
        <f>K442/SUMIFS(K$3:K$722,$B$3:$B$722,$B1168)*SUMIFS(Calculations!$E$3:$E$53,Calculations!$A$3:$A$53,$B1168)</f>
        <v>5.1406428841312595E-3</v>
      </c>
      <c r="L1168" s="107">
        <f>L442/SUMIFS(L$3:L$722,$B$3:$B$722,$B1168)*SUMIFS(Calculations!$E$3:$E$53,Calculations!$A$3:$A$53,$B1168)</f>
        <v>5.26138969399822E-3</v>
      </c>
      <c r="M1168" s="107">
        <f>M442/SUMIFS(M$3:M$722,$B$3:$B$722,$B1168)*SUMIFS(Calculations!$E$3:$E$53,Calculations!$A$3:$A$53,$B1168)</f>
        <v>5.0432668732280084E-3</v>
      </c>
      <c r="N1168" s="107">
        <f>N442/SUMIFS(N$3:N$722,$B$3:$B$722,$B1168)*SUMIFS(Calculations!$E$3:$E$53,Calculations!$A$3:$A$53,$B1168)</f>
        <v>4.8425096720498776E-3</v>
      </c>
      <c r="O1168" s="107">
        <f>O442/SUMIFS(O$3:O$722,$B$3:$B$722,$B1168)*SUMIFS(Calculations!$E$3:$E$53,Calculations!$A$3:$A$53,$B1168)</f>
        <v>4.6033444649028867E-3</v>
      </c>
      <c r="P1168" s="107">
        <f>P442/SUMIFS(P$3:P$722,$B$3:$B$722,$B1168)*SUMIFS(Calculations!$E$3:$E$53,Calculations!$A$3:$A$53,$B1168)</f>
        <v>4.3866915190356676E-3</v>
      </c>
      <c r="Q1168" s="107">
        <f>Q442/SUMIFS(Q$3:Q$722,$B$3:$B$722,$B1168)*SUMIFS(Calculations!$E$3:$E$53,Calculations!$A$3:$A$53,$B1168)</f>
        <v>4.3759280059799304E-3</v>
      </c>
      <c r="R1168" s="107">
        <f>R442/SUMIFS(R$3:R$722,$B$3:$B$722,$B1168)*SUMIFS(Calculations!$E$3:$E$53,Calculations!$A$3:$A$53,$B1168)</f>
        <v>4.3652171839522773E-3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0.1674494348610952</v>
      </c>
      <c r="G1170" s="107">
        <f>G444/SUMIFS(G$3:G$722,$B$3:$B$722,$B1170)*SUMIFS(Calculations!$E$3:$E$53,Calculations!$A$3:$A$53,$B1170)</f>
        <v>0.17667210793896665</v>
      </c>
      <c r="H1170" s="107">
        <f>H444/SUMIFS(H$3:H$722,$B$3:$B$722,$B1170)*SUMIFS(Calculations!$E$3:$E$53,Calculations!$A$3:$A$53,$B1170)</f>
        <v>0.18563511557520976</v>
      </c>
      <c r="I1170" s="107">
        <f>I444/SUMIFS(I$3:I$722,$B$3:$B$722,$B1170)*SUMIFS(Calculations!$E$3:$E$53,Calculations!$A$3:$A$53,$B1170)</f>
        <v>0.19605116243657178</v>
      </c>
      <c r="J1170" s="107">
        <f>J444/SUMIFS(J$3:J$722,$B$3:$B$722,$B1170)*SUMIFS(Calculations!$E$3:$E$53,Calculations!$A$3:$A$53,$B1170)</f>
        <v>0.20653377151235852</v>
      </c>
      <c r="K1170" s="107">
        <f>K444/SUMIFS(K$3:K$722,$B$3:$B$722,$B1170)*SUMIFS(Calculations!$E$3:$E$53,Calculations!$A$3:$A$53,$B1170)</f>
        <v>0.20971733025548303</v>
      </c>
      <c r="L1170" s="107">
        <f>L444/SUMIFS(L$3:L$722,$B$3:$B$722,$B1170)*SUMIFS(Calculations!$E$3:$E$53,Calculations!$A$3:$A$53,$B1170)</f>
        <v>0.21305044405268167</v>
      </c>
      <c r="M1170" s="107">
        <f>M444/SUMIFS(M$3:M$722,$B$3:$B$722,$B1170)*SUMIFS(Calculations!$E$3:$E$53,Calculations!$A$3:$A$53,$B1170)</f>
        <v>0.23862570612190215</v>
      </c>
      <c r="N1170" s="107">
        <f>N444/SUMIFS(N$3:N$722,$B$3:$B$722,$B1170)*SUMIFS(Calculations!$E$3:$E$53,Calculations!$A$3:$A$53,$B1170)</f>
        <v>0.26216482052673079</v>
      </c>
      <c r="O1170" s="107">
        <f>O444/SUMIFS(O$3:O$722,$B$3:$B$722,$B1170)*SUMIFS(Calculations!$E$3:$E$53,Calculations!$A$3:$A$53,$B1170)</f>
        <v>0.29783351565778754</v>
      </c>
      <c r="P1170" s="107">
        <f>P444/SUMIFS(P$3:P$722,$B$3:$B$722,$B1170)*SUMIFS(Calculations!$E$3:$E$53,Calculations!$A$3:$A$53,$B1170)</f>
        <v>0.33014477015658167</v>
      </c>
      <c r="Q1170" s="107">
        <f>Q444/SUMIFS(Q$3:Q$722,$B$3:$B$722,$B1170)*SUMIFS(Calculations!$E$3:$E$53,Calculations!$A$3:$A$53,$B1170)</f>
        <v>0.3299925516256122</v>
      </c>
      <c r="R1170" s="107">
        <f>R444/SUMIFS(R$3:R$722,$B$3:$B$722,$B1170)*SUMIFS(Calculations!$E$3:$E$53,Calculations!$A$3:$A$53,$B1170)</f>
        <v>0.32984107825571135</v>
      </c>
    </row>
    <row r="1171" spans="2:18" ht="15.75" customHeight="1">
      <c r="B1171" s="107" t="s">
        <v>565</v>
      </c>
      <c r="C1171" s="107" t="s">
        <v>448</v>
      </c>
      <c r="D1171" s="107" t="s">
        <v>644</v>
      </c>
      <c r="E1171" s="107" t="str">
        <f t="shared" si="306"/>
        <v>natural gas nonpeaker</v>
      </c>
      <c r="F1171" s="107">
        <f>F445/SUMIFS(F$3:F$722,$B$3:$B$722,$B1171)*SUMIFS(Calculations!$E$3:$E$53,Calculations!$A$3:$A$53,$B1171)</f>
        <v>0.22314595473418061</v>
      </c>
      <c r="G1171" s="107">
        <f>G445/SUMIFS(G$3:G$722,$B$3:$B$722,$B1171)*SUMIFS(Calculations!$E$3:$E$53,Calculations!$A$3:$A$53,$B1171)</f>
        <v>0.22023530518609868</v>
      </c>
      <c r="H1171" s="107">
        <f>H445/SUMIFS(H$3:H$722,$B$3:$B$722,$B1171)*SUMIFS(Calculations!$E$3:$E$53,Calculations!$A$3:$A$53,$B1171)</f>
        <v>0.21740660531724165</v>
      </c>
      <c r="I1171" s="107">
        <f>I445/SUMIFS(I$3:I$722,$B$3:$B$722,$B1171)*SUMIFS(Calculations!$E$3:$E$53,Calculations!$A$3:$A$53,$B1171)</f>
        <v>0.20302687075250134</v>
      </c>
      <c r="J1171" s="107">
        <f>J445/SUMIFS(J$3:J$722,$B$3:$B$722,$B1171)*SUMIFS(Calculations!$E$3:$E$53,Calculations!$A$3:$A$53,$B1171)</f>
        <v>0.1885552446104467</v>
      </c>
      <c r="K1171" s="107">
        <f>K445/SUMIFS(K$3:K$722,$B$3:$B$722,$B1171)*SUMIFS(Calculations!$E$3:$E$53,Calculations!$A$3:$A$53,$B1171)</f>
        <v>0.14274783078536948</v>
      </c>
      <c r="L1171" s="107">
        <f>L445/SUMIFS(L$3:L$722,$B$3:$B$722,$B1171)*SUMIFS(Calculations!$E$3:$E$53,Calculations!$A$3:$A$53,$B1171)</f>
        <v>9.4788507476477296E-2</v>
      </c>
      <c r="M1171" s="107">
        <f>M445/SUMIFS(M$3:M$722,$B$3:$B$722,$B1171)*SUMIFS(Calculations!$E$3:$E$53,Calculations!$A$3:$A$53,$B1171)</f>
        <v>7.5657313389305245E-2</v>
      </c>
      <c r="N1171" s="107">
        <f>N445/SUMIFS(N$3:N$722,$B$3:$B$722,$B1171)*SUMIFS(Calculations!$E$3:$E$53,Calculations!$A$3:$A$53,$B1171)</f>
        <v>5.8049229253155074E-2</v>
      </c>
      <c r="O1171" s="107">
        <f>O445/SUMIFS(O$3:O$722,$B$3:$B$722,$B1171)*SUMIFS(Calculations!$E$3:$E$53,Calculations!$A$3:$A$53,$B1171)</f>
        <v>5.2519057920009583E-2</v>
      </c>
      <c r="P1171" s="107">
        <f>P445/SUMIFS(P$3:P$722,$B$3:$B$722,$B1171)*SUMIFS(Calculations!$E$3:$E$53,Calculations!$A$3:$A$53,$B1171)</f>
        <v>4.750943329789617E-2</v>
      </c>
      <c r="Q1171" s="107">
        <f>Q445/SUMIFS(Q$3:Q$722,$B$3:$B$722,$B1171)*SUMIFS(Calculations!$E$3:$E$53,Calculations!$A$3:$A$53,$B1171)</f>
        <v>4.6834894594630055E-2</v>
      </c>
      <c r="R1171" s="107">
        <f>R445/SUMIFS(R$3:R$722,$B$3:$B$722,$B1171)*SUMIFS(Calculations!$E$3:$E$53,Calculations!$A$3:$A$53,$B1171)</f>
        <v>4.616365798591008E-2</v>
      </c>
    </row>
    <row r="1172" spans="2:18" ht="15.75" customHeight="1">
      <c r="B1172" s="107" t="s">
        <v>565</v>
      </c>
      <c r="C1172" s="107" t="s">
        <v>448</v>
      </c>
      <c r="D1172" s="107" t="s">
        <v>645</v>
      </c>
      <c r="E1172" s="107" t="str">
        <f t="shared" si="306"/>
        <v>natural gas peaker</v>
      </c>
      <c r="F1172" s="107">
        <f>F446/SUMIFS(F$3:F$722,$B$3:$B$722,$B1172)*SUMIFS(Calculations!$E$3:$E$53,Calculations!$A$3:$A$53,$B1172)</f>
        <v>4.9957758078917735E-4</v>
      </c>
      <c r="G1172" s="107">
        <f>G446/SUMIFS(G$3:G$722,$B$3:$B$722,$B1172)*SUMIFS(Calculations!$E$3:$E$53,Calculations!$A$3:$A$53,$B1172)</f>
        <v>4.9547417340287819E-4</v>
      </c>
      <c r="H1172" s="107">
        <f>H446/SUMIFS(H$3:H$722,$B$3:$B$722,$B1172)*SUMIFS(Calculations!$E$3:$E$53,Calculations!$A$3:$A$53,$B1172)</f>
        <v>4.914862979325589E-4</v>
      </c>
      <c r="I1172" s="107">
        <f>I446/SUMIFS(I$3:I$722,$B$3:$B$722,$B1172)*SUMIFS(Calculations!$E$3:$E$53,Calculations!$A$3:$A$53,$B1172)</f>
        <v>4.8576116968994246E-4</v>
      </c>
      <c r="J1172" s="107">
        <f>J446/SUMIFS(J$3:J$722,$B$3:$B$722,$B1172)*SUMIFS(Calculations!$E$3:$E$53,Calculations!$A$3:$A$53,$B1172)</f>
        <v>4.799994558579208E-4</v>
      </c>
      <c r="K1172" s="107">
        <f>K446/SUMIFS(K$3:K$722,$B$3:$B$722,$B1172)*SUMIFS(Calculations!$E$3:$E$53,Calculations!$A$3:$A$53,$B1172)</f>
        <v>4.1279769035640438E-4</v>
      </c>
      <c r="L1172" s="107">
        <f>L446/SUMIFS(L$3:L$722,$B$3:$B$722,$B1172)*SUMIFS(Calculations!$E$3:$E$53,Calculations!$A$3:$A$53,$B1172)</f>
        <v>3.4243896609131201E-4</v>
      </c>
      <c r="M1172" s="107">
        <f>M446/SUMIFS(M$3:M$722,$B$3:$B$722,$B1172)*SUMIFS(Calculations!$E$3:$E$53,Calculations!$A$3:$A$53,$B1172)</f>
        <v>2.9661081101739012E-4</v>
      </c>
      <c r="N1172" s="107">
        <f>N446/SUMIFS(N$3:N$722,$B$3:$B$722,$B1172)*SUMIFS(Calculations!$E$3:$E$53,Calculations!$A$3:$A$53,$B1172)</f>
        <v>2.5443121644167925E-4</v>
      </c>
      <c r="O1172" s="107">
        <f>O446/SUMIFS(O$3:O$722,$B$3:$B$722,$B1172)*SUMIFS(Calculations!$E$3:$E$53,Calculations!$A$3:$A$53,$B1172)</f>
        <v>2.4186519206465903E-4</v>
      </c>
      <c r="P1172" s="107">
        <f>P446/SUMIFS(P$3:P$722,$B$3:$B$722,$B1172)*SUMIFS(Calculations!$E$3:$E$53,Calculations!$A$3:$A$53,$B1172)</f>
        <v>2.3048198866481212E-4</v>
      </c>
      <c r="Q1172" s="107">
        <f>Q446/SUMIFS(Q$3:Q$722,$B$3:$B$722,$B1172)*SUMIFS(Calculations!$E$3:$E$53,Calculations!$A$3:$A$53,$B1172)</f>
        <v>2.2991646088987264E-4</v>
      </c>
      <c r="R1172" s="107">
        <f>R446/SUMIFS(R$3:R$722,$B$3:$B$722,$B1172)*SUMIFS(Calculations!$E$3:$E$53,Calculations!$A$3:$A$53,$B1172)</f>
        <v>2.2935370156420409E-4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3.9883857694423733E-4</v>
      </c>
      <c r="G1175" s="107">
        <f>G449/SUMIFS(G$3:G$722,$B$3:$B$722,$B1175)*SUMIFS(Calculations!$E$3:$E$53,Calculations!$A$3:$A$53,$B1175)</f>
        <v>3.9314373401541403E-4</v>
      </c>
      <c r="H1175" s="107">
        <f>H449/SUMIFS(H$3:H$722,$B$3:$B$722,$B1175)*SUMIFS(Calculations!$E$3:$E$53,Calculations!$A$3:$A$53,$B1175)</f>
        <v>3.8760923005682528E-4</v>
      </c>
      <c r="I1175" s="107">
        <f>I449/SUMIFS(I$3:I$722,$B$3:$B$722,$B1175)*SUMIFS(Calculations!$E$3:$E$53,Calculations!$A$3:$A$53,$B1175)</f>
        <v>3.8884376536673515E-4</v>
      </c>
      <c r="J1175" s="107">
        <f>J449/SUMIFS(J$3:J$722,$B$3:$B$722,$B1175)*SUMIFS(Calculations!$E$3:$E$53,Calculations!$A$3:$A$53,$B1175)</f>
        <v>3.9008618979284289E-4</v>
      </c>
      <c r="K1175" s="107">
        <f>K449/SUMIFS(K$3:K$722,$B$3:$B$722,$B1175)*SUMIFS(Calculations!$E$3:$E$53,Calculations!$A$3:$A$53,$B1175)</f>
        <v>3.99038513367045E-4</v>
      </c>
      <c r="L1175" s="107">
        <f>L449/SUMIFS(L$3:L$722,$B$3:$B$722,$B1175)*SUMIFS(Calculations!$E$3:$E$53,Calculations!$A$3:$A$53,$B1175)</f>
        <v>4.0841139310001783E-4</v>
      </c>
      <c r="M1175" s="107">
        <f>M449/SUMIFS(M$3:M$722,$B$3:$B$722,$B1175)*SUMIFS(Calculations!$E$3:$E$53,Calculations!$A$3:$A$53,$B1175)</f>
        <v>3.9147977421626789E-4</v>
      </c>
      <c r="N1175" s="107">
        <f>N449/SUMIFS(N$3:N$722,$B$3:$B$722,$B1175)*SUMIFS(Calculations!$E$3:$E$53,Calculations!$A$3:$A$53,$B1175)</f>
        <v>3.7589614841079859E-4</v>
      </c>
      <c r="O1175" s="107">
        <f>O449/SUMIFS(O$3:O$722,$B$3:$B$722,$B1175)*SUMIFS(Calculations!$E$3:$E$53,Calculations!$A$3:$A$53,$B1175)</f>
        <v>3.5733113020973667E-4</v>
      </c>
      <c r="P1175" s="107">
        <f>P449/SUMIFS(P$3:P$722,$B$3:$B$722,$B1175)*SUMIFS(Calculations!$E$3:$E$53,Calculations!$A$3:$A$53,$B1175)</f>
        <v>3.4051360925290867E-4</v>
      </c>
      <c r="Q1175" s="107">
        <f>Q449/SUMIFS(Q$3:Q$722,$B$3:$B$722,$B1175)*SUMIFS(Calculations!$E$3:$E$53,Calculations!$A$3:$A$53,$B1175)</f>
        <v>3.3967809969794098E-4</v>
      </c>
      <c r="R1175" s="107">
        <f>R449/SUMIFS(R$3:R$722,$B$3:$B$722,$B1175)*SUMIFS(Calculations!$E$3:$E$53,Calculations!$A$3:$A$53,$B1175)</f>
        <v>3.3884668024415106E-4</v>
      </c>
    </row>
    <row r="1176" spans="2:18" ht="15.75" customHeight="1">
      <c r="B1176" s="107" t="s">
        <v>565</v>
      </c>
      <c r="C1176" s="107" t="s">
        <v>448</v>
      </c>
      <c r="D1176" s="107" t="s">
        <v>649</v>
      </c>
      <c r="E1176" s="107" t="str">
        <f t="shared" si="306"/>
        <v>solar PV</v>
      </c>
      <c r="F1176" s="107">
        <f>F450/SUMIFS(F$3:F$722,$B$3:$B$722,$B1176)*SUMIFS(Calculations!$E$3:$E$53,Calculations!$A$3:$A$53,$B1176)</f>
        <v>7.1436177890218623E-3</v>
      </c>
      <c r="G1176" s="107">
        <f>G450/SUMIFS(G$3:G$722,$B$3:$B$722,$B1176)*SUMIFS(Calculations!$E$3:$E$53,Calculations!$A$3:$A$53,$B1176)</f>
        <v>9.0676330120892136E-3</v>
      </c>
      <c r="H1176" s="107">
        <f>H450/SUMIFS(H$3:H$722,$B$3:$B$722,$B1176)*SUMIFS(Calculations!$E$3:$E$53,Calculations!$A$3:$A$53,$B1176)</f>
        <v>1.093747736100989E-2</v>
      </c>
      <c r="I1176" s="107">
        <f>I450/SUMIFS(I$3:I$722,$B$3:$B$722,$B1176)*SUMIFS(Calculations!$E$3:$E$53,Calculations!$A$3:$A$53,$B1176)</f>
        <v>1.3105386549660845E-2</v>
      </c>
      <c r="J1176" s="107">
        <f>J450/SUMIFS(J$3:J$722,$B$3:$B$722,$B1176)*SUMIFS(Calculations!$E$3:$E$53,Calculations!$A$3:$A$53,$B1176)</f>
        <v>1.5287149442907129E-2</v>
      </c>
      <c r="K1176" s="107">
        <f>K450/SUMIFS(K$3:K$722,$B$3:$B$722,$B1176)*SUMIFS(Calculations!$E$3:$E$53,Calculations!$A$3:$A$53,$B1176)</f>
        <v>1.8003198365583652E-2</v>
      </c>
      <c r="L1176" s="107">
        <f>L450/SUMIFS(L$3:L$722,$B$3:$B$722,$B1176)*SUMIFS(Calculations!$E$3:$E$53,Calculations!$A$3:$A$53,$B1176)</f>
        <v>2.0846839984445368E-2</v>
      </c>
      <c r="M1176" s="107">
        <f>M450/SUMIFS(M$3:M$722,$B$3:$B$722,$B1176)*SUMIFS(Calculations!$E$3:$E$53,Calculations!$A$3:$A$53,$B1176)</f>
        <v>2.2891413236499587E-2</v>
      </c>
      <c r="N1176" s="107">
        <f>N450/SUMIFS(N$3:N$722,$B$3:$B$722,$B1176)*SUMIFS(Calculations!$E$3:$E$53,Calculations!$A$3:$A$53,$B1176)</f>
        <v>2.4773209933592975E-2</v>
      </c>
      <c r="O1176" s="107">
        <f>O450/SUMIFS(O$3:O$722,$B$3:$B$722,$B1176)*SUMIFS(Calculations!$E$3:$E$53,Calculations!$A$3:$A$53,$B1176)</f>
        <v>2.6605940526506337E-2</v>
      </c>
      <c r="P1176" s="107">
        <f>P450/SUMIFS(P$3:P$722,$B$3:$B$722,$B1176)*SUMIFS(Calculations!$E$3:$E$53,Calculations!$A$3:$A$53,$B1176)</f>
        <v>2.8266158944863572E-2</v>
      </c>
      <c r="Q1176" s="107">
        <f>Q450/SUMIFS(Q$3:Q$722,$B$3:$B$722,$B1176)*SUMIFS(Calculations!$E$3:$E$53,Calculations!$A$3:$A$53,$B1176)</f>
        <v>2.8945570775517012E-2</v>
      </c>
      <c r="R1176" s="107">
        <f>R450/SUMIFS(R$3:R$722,$B$3:$B$722,$B1176)*SUMIFS(Calculations!$E$3:$E$53,Calculations!$A$3:$A$53,$B1176)</f>
        <v>2.9621656656021515E-2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4.4621875945307768E-2</v>
      </c>
      <c r="G1178" s="107">
        <f>G452/SUMIFS(G$3:G$722,$B$3:$B$722,$B1178)*SUMIFS(Calculations!$E$3:$E$53,Calculations!$A$3:$A$53,$B1178)</f>
        <v>4.4059026293744294E-2</v>
      </c>
      <c r="H1178" s="107">
        <f>H452/SUMIFS(H$3:H$722,$B$3:$B$722,$B1178)*SUMIFS(Calculations!$E$3:$E$53,Calculations!$A$3:$A$53,$B1178)</f>
        <v>4.3512023740100193E-2</v>
      </c>
      <c r="I1178" s="107">
        <f>I452/SUMIFS(I$3:I$722,$B$3:$B$722,$B1178)*SUMIFS(Calculations!$E$3:$E$53,Calculations!$A$3:$A$53,$B1178)</f>
        <v>4.3651013209776143E-2</v>
      </c>
      <c r="J1178" s="107">
        <f>J452/SUMIFS(J$3:J$722,$B$3:$B$722,$B1178)*SUMIFS(Calculations!$E$3:$E$53,Calculations!$A$3:$A$53,$B1178)</f>
        <v>4.3790890871201443E-2</v>
      </c>
      <c r="K1178" s="107">
        <f>K452/SUMIFS(K$3:K$722,$B$3:$B$722,$B1178)*SUMIFS(Calculations!$E$3:$E$53,Calculations!$A$3:$A$53,$B1178)</f>
        <v>7.1710055025003647E-2</v>
      </c>
      <c r="L1178" s="107">
        <f>L452/SUMIFS(L$3:L$722,$B$3:$B$722,$B1178)*SUMIFS(Calculations!$E$3:$E$53,Calculations!$A$3:$A$53,$B1178)</f>
        <v>0.10094078665458989</v>
      </c>
      <c r="M1178" s="107">
        <f>M452/SUMIFS(M$3:M$722,$B$3:$B$722,$B1178)*SUMIFS(Calculations!$E$3:$E$53,Calculations!$A$3:$A$53,$B1178)</f>
        <v>0.11529931116800692</v>
      </c>
      <c r="N1178" s="107">
        <f>N452/SUMIFS(N$3:N$722,$B$3:$B$722,$B1178)*SUMIFS(Calculations!$E$3:$E$53,Calculations!$A$3:$A$53,$B1178)</f>
        <v>0.12851469681258351</v>
      </c>
      <c r="O1178" s="107">
        <f>O452/SUMIFS(O$3:O$722,$B$3:$B$722,$B1178)*SUMIFS(Calculations!$E$3:$E$53,Calculations!$A$3:$A$53,$B1178)</f>
        <v>0.12155699921486743</v>
      </c>
      <c r="P1178" s="107">
        <f>P452/SUMIFS(P$3:P$722,$B$3:$B$722,$B1178)*SUMIFS(Calculations!$E$3:$E$53,Calculations!$A$3:$A$53,$B1178)</f>
        <v>0.11525421922867983</v>
      </c>
      <c r="Q1178" s="107">
        <f>Q452/SUMIFS(Q$3:Q$722,$B$3:$B$722,$B1178)*SUMIFS(Calculations!$E$3:$E$53,Calculations!$A$3:$A$53,$B1178)</f>
        <v>0.11652728750945135</v>
      </c>
      <c r="R1178" s="107">
        <f>R452/SUMIFS(R$3:R$722,$B$3:$B$722,$B1178)*SUMIFS(Calculations!$E$3:$E$53,Calculations!$A$3:$A$53,$B1178)</f>
        <v>0.11779412369144709</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1.6661300813697396E-6</v>
      </c>
      <c r="H1344" s="107">
        <f>H618/SUMIFS(H$3:H$722,$B$3:$B$722,$B1344)*SUMIFS(Calculations!$E$3:$E$53,Calculations!$A$3:$A$53,$B1344)</f>
        <v>3.3608024628477918E-6</v>
      </c>
      <c r="I1344" s="107">
        <f>I618/SUMIFS(I$3:I$722,$B$3:$B$722,$B1344)*SUMIFS(Calculations!$E$3:$E$53,Calculations!$A$3:$A$53,$B1344)</f>
        <v>6.3518684375663854E-6</v>
      </c>
      <c r="J1344" s="107">
        <f>J618/SUMIFS(J$3:J$722,$B$3:$B$722,$B1344)*SUMIFS(Calculations!$E$3:$E$53,Calculations!$A$3:$A$53,$B1344)</f>
        <v>9.4304235814625717E-6</v>
      </c>
      <c r="K1344" s="107">
        <f>K618/SUMIFS(K$3:K$722,$B$3:$B$722,$B1344)*SUMIFS(Calculations!$E$3:$E$53,Calculations!$A$3:$A$53,$B1344)</f>
        <v>1.0359820802421729E-5</v>
      </c>
      <c r="L1344" s="107">
        <f>L618/SUMIFS(L$3:L$722,$B$3:$B$722,$B1344)*SUMIFS(Calculations!$E$3:$E$53,Calculations!$A$3:$A$53,$B1344)</f>
        <v>1.1492435648570205E-5</v>
      </c>
      <c r="M1344" s="107">
        <f>M618/SUMIFS(M$3:M$722,$B$3:$B$722,$B1344)*SUMIFS(Calculations!$E$3:$E$53,Calculations!$A$3:$A$53,$B1344)</f>
        <v>1.161363342076649E-5</v>
      </c>
      <c r="N1344" s="107">
        <f>N618/SUMIFS(N$3:N$722,$B$3:$B$722,$B1344)*SUMIFS(Calculations!$E$3:$E$53,Calculations!$A$3:$A$53,$B1344)</f>
        <v>1.1737414711159307E-5</v>
      </c>
      <c r="O1344" s="107">
        <f>O618/SUMIFS(O$3:O$722,$B$3:$B$722,$B1344)*SUMIFS(Calculations!$E$3:$E$53,Calculations!$A$3:$A$53,$B1344)</f>
        <v>1.1179676041164903E-5</v>
      </c>
      <c r="P1344" s="107">
        <f>P618/SUMIFS(P$3:P$722,$B$3:$B$722,$B1344)*SUMIFS(Calculations!$E$3:$E$53,Calculations!$A$3:$A$53,$B1344)</f>
        <v>1.0672538191569202E-5</v>
      </c>
      <c r="Q1344" s="107">
        <f>Q618/SUMIFS(Q$3:Q$722,$B$3:$B$722,$B1344)*SUMIFS(Calculations!$E$3:$E$53,Calculations!$A$3:$A$53,$B1344)</f>
        <v>1.076961175369769E-5</v>
      </c>
      <c r="R1344" s="107">
        <f>R618/SUMIFS(R$3:R$722,$B$3:$B$722,$B1344)*SUMIFS(Calculations!$E$3:$E$53,Calculations!$A$3:$A$53,$B1344)</f>
        <v>1.0868467417472677E-5</v>
      </c>
    </row>
    <row r="1345" spans="2:18" ht="15.75" customHeight="1">
      <c r="B1345" s="107" t="s">
        <v>578</v>
      </c>
      <c r="C1345" s="107" t="s">
        <v>448</v>
      </c>
      <c r="D1345" s="107" t="s">
        <v>639</v>
      </c>
      <c r="E1345" s="107" t="str">
        <f t="shared" si="309"/>
        <v>hard coal</v>
      </c>
      <c r="F1345" s="107">
        <f>F619/SUMIFS(F$3:F$722,$B$3:$B$722,$B1345)*SUMIFS(Calculations!$E$3:$E$53,Calculations!$A$3:$A$53,$B1345)</f>
        <v>1.3775826864556705E-2</v>
      </c>
      <c r="G1345" s="107">
        <f>G619/SUMIFS(G$3:G$722,$B$3:$B$722,$B1345)*SUMIFS(Calculations!$E$3:$E$53,Calculations!$A$3:$A$53,$B1345)</f>
        <v>1.3895833373922665E-2</v>
      </c>
      <c r="H1345" s="107">
        <f>H619/SUMIFS(H$3:H$722,$B$3:$B$722,$B1345)*SUMIFS(Calculations!$E$3:$E$53,Calculations!$A$3:$A$53,$B1345)</f>
        <v>1.4017895702245127E-2</v>
      </c>
      <c r="I1345" s="107">
        <f>I619/SUMIFS(I$3:I$722,$B$3:$B$722,$B1345)*SUMIFS(Calculations!$E$3:$E$53,Calculations!$A$3:$A$53,$B1345)</f>
        <v>1.4246823817368857E-2</v>
      </c>
      <c r="J1345" s="107">
        <f>J619/SUMIFS(J$3:J$722,$B$3:$B$722,$B1345)*SUMIFS(Calculations!$E$3:$E$53,Calculations!$A$3:$A$53,$B1345)</f>
        <v>1.4482448117318613E-2</v>
      </c>
      <c r="K1345" s="107">
        <f>K619/SUMIFS(K$3:K$722,$B$3:$B$722,$B1345)*SUMIFS(Calculations!$E$3:$E$53,Calculations!$A$3:$A$53,$B1345)</f>
        <v>1.2782688095338677E-2</v>
      </c>
      <c r="L1345" s="107">
        <f>L619/SUMIFS(L$3:L$722,$B$3:$B$722,$B1345)*SUMIFS(Calculations!$E$3:$E$53,Calculations!$A$3:$A$53,$B1345)</f>
        <v>1.0711266541272383E-2</v>
      </c>
      <c r="M1345" s="107">
        <f>M619/SUMIFS(M$3:M$722,$B$3:$B$722,$B1345)*SUMIFS(Calculations!$E$3:$E$53,Calculations!$A$3:$A$53,$B1345)</f>
        <v>1.0824226202905497E-2</v>
      </c>
      <c r="N1345" s="107">
        <f>N619/SUMIFS(N$3:N$722,$B$3:$B$722,$B1345)*SUMIFS(Calculations!$E$3:$E$53,Calculations!$A$3:$A$53,$B1345)</f>
        <v>1.0939593774651269E-2</v>
      </c>
      <c r="O1345" s="107">
        <f>O619/SUMIFS(O$3:O$722,$B$3:$B$722,$B1345)*SUMIFS(Calculations!$E$3:$E$53,Calculations!$A$3:$A$53,$B1345)</f>
        <v>1.0419765973359377E-2</v>
      </c>
      <c r="P1345" s="107">
        <f>P619/SUMIFS(P$3:P$722,$B$3:$B$722,$B1345)*SUMIFS(Calculations!$E$3:$E$53,Calculations!$A$3:$A$53,$B1345)</f>
        <v>9.9470995302922745E-3</v>
      </c>
      <c r="Q1345" s="107">
        <f>Q619/SUMIFS(Q$3:Q$722,$B$3:$B$722,$B1345)*SUMIFS(Calculations!$E$3:$E$53,Calculations!$A$3:$A$53,$B1345)</f>
        <v>1.0037574763729702E-2</v>
      </c>
      <c r="R1345" s="107">
        <f>R619/SUMIFS(R$3:R$722,$B$3:$B$722,$B1345)*SUMIFS(Calculations!$E$3:$E$53,Calculations!$A$3:$A$53,$B1345)</f>
        <v>1.0129710964983094E-2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1.1249215124350889E-4</v>
      </c>
      <c r="G1347" s="107">
        <f>G621/SUMIFS(G$3:G$722,$B$3:$B$722,$B1347)*SUMIFS(Calculations!$E$3:$E$53,Calculations!$A$3:$A$53,$B1347)</f>
        <v>1.1344751377258211E-4</v>
      </c>
      <c r="H1347" s="107">
        <f>H621/SUMIFS(H$3:H$722,$B$3:$B$722,$B1347)*SUMIFS(Calculations!$E$3:$E$53,Calculations!$A$3:$A$53,$B1347)</f>
        <v>1.1441924251718798E-4</v>
      </c>
      <c r="I1347" s="107">
        <f>I621/SUMIFS(I$3:I$722,$B$3:$B$722,$B1347)*SUMIFS(Calculations!$E$3:$E$53,Calculations!$A$3:$A$53,$B1347)</f>
        <v>1.1606851259025032E-4</v>
      </c>
      <c r="J1347" s="107">
        <f>J621/SUMIFS(J$3:J$722,$B$3:$B$722,$B1347)*SUMIFS(Calculations!$E$3:$E$53,Calculations!$A$3:$A$53,$B1347)</f>
        <v>1.1776602408281366E-4</v>
      </c>
      <c r="K1347" s="107">
        <f>K621/SUMIFS(K$3:K$722,$B$3:$B$722,$B1347)*SUMIFS(Calculations!$E$3:$E$53,Calculations!$A$3:$A$53,$B1347)</f>
        <v>1.2937222761762895E-4</v>
      </c>
      <c r="L1347" s="107">
        <f>L621/SUMIFS(L$3:L$722,$B$3:$B$722,$B1347)*SUMIFS(Calculations!$E$3:$E$53,Calculations!$A$3:$A$53,$B1347)</f>
        <v>1.4351618903101298E-4</v>
      </c>
      <c r="M1347" s="107">
        <f>M621/SUMIFS(M$3:M$722,$B$3:$B$722,$B1347)*SUMIFS(Calculations!$E$3:$E$53,Calculations!$A$3:$A$53,$B1347)</f>
        <v>1.4502969260123518E-4</v>
      </c>
      <c r="N1347" s="107">
        <f>N621/SUMIFS(N$3:N$722,$B$3:$B$722,$B1347)*SUMIFS(Calculations!$E$3:$E$53,Calculations!$A$3:$A$53,$B1347)</f>
        <v>1.4657545884380957E-4</v>
      </c>
      <c r="O1347" s="107">
        <f>O621/SUMIFS(O$3:O$722,$B$3:$B$722,$B1347)*SUMIFS(Calculations!$E$3:$E$53,Calculations!$A$3:$A$53,$B1347)</f>
        <v>1.3961048372099639E-4</v>
      </c>
      <c r="P1347" s="107">
        <f>P621/SUMIFS(P$3:P$722,$B$3:$B$722,$B1347)*SUMIFS(Calculations!$E$3:$E$53,Calculations!$A$3:$A$53,$B1347)</f>
        <v>1.3327740571099136E-4</v>
      </c>
      <c r="Q1347" s="107">
        <f>Q621/SUMIFS(Q$3:Q$722,$B$3:$B$722,$B1347)*SUMIFS(Calculations!$E$3:$E$53,Calculations!$A$3:$A$53,$B1347)</f>
        <v>1.3448964897415716E-4</v>
      </c>
      <c r="R1347" s="107">
        <f>R621/SUMIFS(R$3:R$722,$B$3:$B$722,$B1347)*SUMIFS(Calculations!$E$3:$E$53,Calculations!$A$3:$A$53,$B1347)</f>
        <v>1.3572414691375472E-4</v>
      </c>
    </row>
    <row r="1348" spans="2:18" ht="15.75" customHeight="1">
      <c r="B1348" s="107" t="s">
        <v>578</v>
      </c>
      <c r="C1348" s="107" t="s">
        <v>448</v>
      </c>
      <c r="D1348" s="107" t="s">
        <v>642</v>
      </c>
      <c r="E1348" s="107" t="str">
        <f t="shared" si="309"/>
        <v>hydro</v>
      </c>
      <c r="F1348" s="107">
        <f>F622/SUMIFS(F$3:F$722,$B$3:$B$722,$B1348)*SUMIFS(Calculations!$E$3:$E$53,Calculations!$A$3:$A$53,$B1348)</f>
        <v>2.8667165840164392E-4</v>
      </c>
      <c r="G1348" s="107">
        <f>G622/SUMIFS(G$3:G$722,$B$3:$B$722,$B1348)*SUMIFS(Calculations!$E$3:$E$53,Calculations!$A$3:$A$53,$B1348)</f>
        <v>2.8910627590656975E-4</v>
      </c>
      <c r="H1348" s="107">
        <f>H622/SUMIFS(H$3:H$722,$B$3:$B$722,$B1348)*SUMIFS(Calculations!$E$3:$E$53,Calculations!$A$3:$A$53,$B1348)</f>
        <v>2.9158260058925544E-4</v>
      </c>
      <c r="I1348" s="107">
        <f>I622/SUMIFS(I$3:I$722,$B$3:$B$722,$B1348)*SUMIFS(Calculations!$E$3:$E$53,Calculations!$A$3:$A$53,$B1348)</f>
        <v>2.9578555147756697E-4</v>
      </c>
      <c r="J1348" s="107">
        <f>J622/SUMIFS(J$3:J$722,$B$3:$B$722,$B1348)*SUMIFS(Calculations!$E$3:$E$53,Calculations!$A$3:$A$53,$B1348)</f>
        <v>3.0011143936707483E-4</v>
      </c>
      <c r="K1348" s="107">
        <f>K622/SUMIFS(K$3:K$722,$B$3:$B$722,$B1348)*SUMIFS(Calculations!$E$3:$E$53,Calculations!$A$3:$A$53,$B1348)</f>
        <v>3.29688343873686E-4</v>
      </c>
      <c r="L1348" s="107">
        <f>L622/SUMIFS(L$3:L$722,$B$3:$B$722,$B1348)*SUMIFS(Calculations!$E$3:$E$53,Calculations!$A$3:$A$53,$B1348)</f>
        <v>3.6573239521346895E-4</v>
      </c>
      <c r="M1348" s="107">
        <f>M622/SUMIFS(M$3:M$722,$B$3:$B$722,$B1348)*SUMIFS(Calculations!$E$3:$E$53,Calculations!$A$3:$A$53,$B1348)</f>
        <v>3.6958936277677203E-4</v>
      </c>
      <c r="N1348" s="107">
        <f>N622/SUMIFS(N$3:N$722,$B$3:$B$722,$B1348)*SUMIFS(Calculations!$E$3:$E$53,Calculations!$A$3:$A$53,$B1348)</f>
        <v>3.7352854757643735E-4</v>
      </c>
      <c r="O1348" s="107">
        <f>O622/SUMIFS(O$3:O$722,$B$3:$B$722,$B1348)*SUMIFS(Calculations!$E$3:$E$53,Calculations!$A$3:$A$53,$B1348)</f>
        <v>3.5577921175956845E-4</v>
      </c>
      <c r="P1348" s="107">
        <f>P622/SUMIFS(P$3:P$722,$B$3:$B$722,$B1348)*SUMIFS(Calculations!$E$3:$E$53,Calculations!$A$3:$A$53,$B1348)</f>
        <v>3.3964018378431773E-4</v>
      </c>
      <c r="Q1348" s="107">
        <f>Q622/SUMIFS(Q$3:Q$722,$B$3:$B$722,$B1348)*SUMIFS(Calculations!$E$3:$E$53,Calculations!$A$3:$A$53,$B1348)</f>
        <v>3.4272942852536369E-4</v>
      </c>
      <c r="R1348" s="107">
        <f>R622/SUMIFS(R$3:R$722,$B$3:$B$722,$B1348)*SUMIFS(Calculations!$E$3:$E$53,Calculations!$A$3:$A$53,$B1348)</f>
        <v>3.4587538642309989E-4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4.1667616389740589E-4</v>
      </c>
      <c r="G1350" s="107">
        <f>G624/SUMIFS(G$3:G$722,$B$3:$B$722,$B1350)*SUMIFS(Calculations!$E$3:$E$53,Calculations!$A$3:$A$53,$B1350)</f>
        <v>4.1855268542921424E-4</v>
      </c>
      <c r="H1350" s="107">
        <f>H624/SUMIFS(H$3:H$722,$B$3:$B$722,$B1350)*SUMIFS(Calculations!$E$3:$E$53,Calculations!$A$3:$A$53,$B1350)</f>
        <v>4.2046135345505679E-4</v>
      </c>
      <c r="I1350" s="107">
        <f>I624/SUMIFS(I$3:I$722,$B$3:$B$722,$B1350)*SUMIFS(Calculations!$E$3:$E$53,Calculations!$A$3:$A$53,$B1350)</f>
        <v>4.2569748498282121E-4</v>
      </c>
      <c r="J1350" s="107">
        <f>J624/SUMIFS(J$3:J$722,$B$3:$B$722,$B1350)*SUMIFS(Calculations!$E$3:$E$53,Calculations!$A$3:$A$53,$B1350)</f>
        <v>4.3108677421454156E-4</v>
      </c>
      <c r="K1350" s="107">
        <f>K624/SUMIFS(K$3:K$722,$B$3:$B$722,$B1350)*SUMIFS(Calculations!$E$3:$E$53,Calculations!$A$3:$A$53,$B1350)</f>
        <v>4.7316972735015971E-4</v>
      </c>
      <c r="L1350" s="107">
        <f>L624/SUMIFS(L$3:L$722,$B$3:$B$722,$B1350)*SUMIFS(Calculations!$E$3:$E$53,Calculations!$A$3:$A$53,$B1350)</f>
        <v>5.2445434109365835E-4</v>
      </c>
      <c r="M1350" s="107">
        <f>M624/SUMIFS(M$3:M$722,$B$3:$B$722,$B1350)*SUMIFS(Calculations!$E$3:$E$53,Calculations!$A$3:$A$53,$B1350)</f>
        <v>5.2736335114086171E-4</v>
      </c>
      <c r="N1350" s="107">
        <f>N624/SUMIFS(N$3:N$722,$B$3:$B$722,$B1350)*SUMIFS(Calculations!$E$3:$E$53,Calculations!$A$3:$A$53,$B1350)</f>
        <v>5.3033437124200126E-4</v>
      </c>
      <c r="O1350" s="107">
        <f>O624/SUMIFS(O$3:O$722,$B$3:$B$722,$B1350)*SUMIFS(Calculations!$E$3:$E$53,Calculations!$A$3:$A$53,$B1350)</f>
        <v>5.066254233550766E-4</v>
      </c>
      <c r="P1350" s="107">
        <f>P624/SUMIFS(P$3:P$722,$B$3:$B$722,$B1350)*SUMIFS(Calculations!$E$3:$E$53,Calculations!$A$3:$A$53,$B1350)</f>
        <v>4.8506746889645497E-4</v>
      </c>
      <c r="Q1350" s="107">
        <f>Q624/SUMIFS(Q$3:Q$722,$B$3:$B$722,$B1350)*SUMIFS(Calculations!$E$3:$E$53,Calculations!$A$3:$A$53,$B1350)</f>
        <v>4.834897976530032E-4</v>
      </c>
      <c r="R1350" s="107">
        <f>R624/SUMIFS(R$3:R$722,$B$3:$B$722,$B1350)*SUMIFS(Calculations!$E$3:$E$53,Calculations!$A$3:$A$53,$B1350)</f>
        <v>4.8188316311142027E-4</v>
      </c>
    </row>
    <row r="1351" spans="2:18" ht="15.75" customHeight="1">
      <c r="B1351" s="107" t="s">
        <v>578</v>
      </c>
      <c r="C1351" s="107" t="s">
        <v>448</v>
      </c>
      <c r="D1351" s="107" t="s">
        <v>644</v>
      </c>
      <c r="E1351" s="107" t="str">
        <f t="shared" si="309"/>
        <v>natural gas nonpeaker</v>
      </c>
      <c r="F1351" s="107">
        <f>F625/SUMIFS(F$3:F$722,$B$3:$B$722,$B1351)*SUMIFS(Calculations!$E$3:$E$53,Calculations!$A$3:$A$53,$B1351)</f>
        <v>4.4022868971303232E-3</v>
      </c>
      <c r="G1351" s="107">
        <f>G625/SUMIFS(G$3:G$722,$B$3:$B$722,$B1351)*SUMIFS(Calculations!$E$3:$E$53,Calculations!$A$3:$A$53,$B1351)</f>
        <v>4.0997742438686246E-3</v>
      </c>
      <c r="H1351" s="107">
        <f>H625/SUMIFS(H$3:H$722,$B$3:$B$722,$B1351)*SUMIFS(Calculations!$E$3:$E$53,Calculations!$A$3:$A$53,$B1351)</f>
        <v>3.7920792779937026E-3</v>
      </c>
      <c r="I1351" s="107">
        <f>I625/SUMIFS(I$3:I$722,$B$3:$B$722,$B1351)*SUMIFS(Calculations!$E$3:$E$53,Calculations!$A$3:$A$53,$B1351)</f>
        <v>3.5244999529777344E-3</v>
      </c>
      <c r="J1351" s="107">
        <f>J625/SUMIFS(J$3:J$722,$B$3:$B$722,$B1351)*SUMIFS(Calculations!$E$3:$E$53,Calculations!$A$3:$A$53,$B1351)</f>
        <v>3.249093888922033E-3</v>
      </c>
      <c r="K1351" s="107">
        <f>K625/SUMIFS(K$3:K$722,$B$3:$B$722,$B1351)*SUMIFS(Calculations!$E$3:$E$53,Calculations!$A$3:$A$53,$B1351)</f>
        <v>4.7277213056733771E-3</v>
      </c>
      <c r="L1351" s="107">
        <f>L625/SUMIFS(L$3:L$722,$B$3:$B$722,$B1351)*SUMIFS(Calculations!$E$3:$E$53,Calculations!$A$3:$A$53,$B1351)</f>
        <v>6.52965843908377E-3</v>
      </c>
      <c r="M1351" s="107">
        <f>M625/SUMIFS(M$3:M$722,$B$3:$B$722,$B1351)*SUMIFS(Calculations!$E$3:$E$53,Calculations!$A$3:$A$53,$B1351)</f>
        <v>6.3962943450308635E-3</v>
      </c>
      <c r="N1351" s="107">
        <f>N625/SUMIFS(N$3:N$722,$B$3:$B$722,$B1351)*SUMIFS(Calculations!$E$3:$E$53,Calculations!$A$3:$A$53,$B1351)</f>
        <v>6.2600873887907619E-3</v>
      </c>
      <c r="O1351" s="107">
        <f>O625/SUMIFS(O$3:O$722,$B$3:$B$722,$B1351)*SUMIFS(Calculations!$E$3:$E$53,Calculations!$A$3:$A$53,$B1351)</f>
        <v>6.9187968834786917E-3</v>
      </c>
      <c r="P1351" s="107">
        <f>P625/SUMIFS(P$3:P$722,$B$3:$B$722,$B1351)*SUMIFS(Calculations!$E$3:$E$53,Calculations!$A$3:$A$53,$B1351)</f>
        <v>7.5177449833973521E-3</v>
      </c>
      <c r="Q1351" s="107">
        <f>Q625/SUMIFS(Q$3:Q$722,$B$3:$B$722,$B1351)*SUMIFS(Calculations!$E$3:$E$53,Calculations!$A$3:$A$53,$B1351)</f>
        <v>7.4146960480515169E-3</v>
      </c>
      <c r="R1351" s="107">
        <f>R625/SUMIFS(R$3:R$722,$B$3:$B$722,$B1351)*SUMIFS(Calculations!$E$3:$E$53,Calculations!$A$3:$A$53,$B1351)</f>
        <v>7.3097553136069072E-3</v>
      </c>
    </row>
    <row r="1352" spans="2:18" ht="15.75" customHeight="1">
      <c r="B1352" s="107" t="s">
        <v>578</v>
      </c>
      <c r="C1352" s="107" t="s">
        <v>448</v>
      </c>
      <c r="D1352" s="107" t="s">
        <v>645</v>
      </c>
      <c r="E1352" s="107" t="str">
        <f t="shared" si="309"/>
        <v>natural gas peaker</v>
      </c>
      <c r="F1352" s="107">
        <f>F626/SUMIFS(F$3:F$722,$B$3:$B$722,$B1352)*SUMIFS(Calculations!$E$3:$E$53,Calculations!$A$3:$A$53,$B1352)</f>
        <v>1.4395091644257702E-6</v>
      </c>
      <c r="G1352" s="107">
        <f>G626/SUMIFS(G$3:G$722,$B$3:$B$722,$B1352)*SUMIFS(Calculations!$E$3:$E$53,Calculations!$A$3:$A$53,$B1352)</f>
        <v>1.0365941325162105E-6</v>
      </c>
      <c r="H1352" s="107">
        <f>H626/SUMIFS(H$3:H$722,$B$3:$B$722,$B1352)*SUMIFS(Calculations!$E$3:$E$53,Calculations!$A$3:$A$53,$B1352)</f>
        <v>6.2677680534921359E-7</v>
      </c>
      <c r="I1352" s="107">
        <f>I626/SUMIFS(I$3:I$722,$B$3:$B$722,$B1352)*SUMIFS(Calculations!$E$3:$E$53,Calculations!$A$3:$A$53,$B1352)</f>
        <v>3.1790566832333183E-7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1.4180491622135277E-5</v>
      </c>
      <c r="G1355" s="107">
        <f>G629/SUMIFS(G$3:G$722,$B$3:$B$722,$B1355)*SUMIFS(Calculations!$E$3:$E$53,Calculations!$A$3:$A$53,$B1355)</f>
        <v>1.4300922338321855E-5</v>
      </c>
      <c r="H1355" s="107">
        <f>H629/SUMIFS(H$3:H$722,$B$3:$B$722,$B1355)*SUMIFS(Calculations!$E$3:$E$53,Calculations!$A$3:$A$53,$B1355)</f>
        <v>1.4423416140507603E-5</v>
      </c>
      <c r="I1355" s="107">
        <f>I629/SUMIFS(I$3:I$722,$B$3:$B$722,$B1355)*SUMIFS(Calculations!$E$3:$E$53,Calculations!$A$3:$A$53,$B1355)</f>
        <v>1.4631319182588047E-5</v>
      </c>
      <c r="J1355" s="107">
        <f>J629/SUMIFS(J$3:J$722,$B$3:$B$722,$B1355)*SUMIFS(Calculations!$E$3:$E$53,Calculations!$A$3:$A$53,$B1355)</f>
        <v>1.4845303422667746E-5</v>
      </c>
      <c r="K1355" s="107">
        <f>K629/SUMIFS(K$3:K$722,$B$3:$B$722,$B1355)*SUMIFS(Calculations!$E$3:$E$53,Calculations!$A$3:$A$53,$B1355)</f>
        <v>1.6308353690361348E-5</v>
      </c>
      <c r="L1355" s="107">
        <f>L629/SUMIFS(L$3:L$722,$B$3:$B$722,$B1355)*SUMIFS(Calculations!$E$3:$E$53,Calculations!$A$3:$A$53,$B1355)</f>
        <v>1.809130764856357E-5</v>
      </c>
      <c r="M1355" s="107">
        <f>M629/SUMIFS(M$3:M$722,$B$3:$B$722,$B1355)*SUMIFS(Calculations!$E$3:$E$53,Calculations!$A$3:$A$53,$B1355)</f>
        <v>1.8282096289907524E-5</v>
      </c>
      <c r="N1355" s="107">
        <f>N629/SUMIFS(N$3:N$722,$B$3:$B$722,$B1355)*SUMIFS(Calculations!$E$3:$E$53,Calculations!$A$3:$A$53,$B1355)</f>
        <v>1.8476951886589612E-5</v>
      </c>
      <c r="O1355" s="107">
        <f>O629/SUMIFS(O$3:O$722,$B$3:$B$722,$B1355)*SUMIFS(Calculations!$E$3:$E$53,Calculations!$A$3:$A$53,$B1355)</f>
        <v>1.7598963775546779E-5</v>
      </c>
      <c r="P1355" s="107">
        <f>P629/SUMIFS(P$3:P$722,$B$3:$B$722,$B1355)*SUMIFS(Calculations!$E$3:$E$53,Calculations!$A$3:$A$53,$B1355)</f>
        <v>1.6800631103707266E-5</v>
      </c>
      <c r="Q1355" s="107">
        <f>Q629/SUMIFS(Q$3:Q$722,$B$3:$B$722,$B1355)*SUMIFS(Calculations!$E$3:$E$53,Calculations!$A$3:$A$53,$B1355)</f>
        <v>1.6953443591043392E-5</v>
      </c>
      <c r="R1355" s="107">
        <f>R629/SUMIFS(R$3:R$722,$B$3:$B$722,$B1355)*SUMIFS(Calculations!$E$3:$E$53,Calculations!$A$3:$A$53,$B1355)</f>
        <v>1.7109061449680591E-5</v>
      </c>
    </row>
    <row r="1356" spans="2:18" ht="15.75" customHeight="1">
      <c r="B1356" s="107" t="s">
        <v>578</v>
      </c>
      <c r="C1356" s="107" t="s">
        <v>448</v>
      </c>
      <c r="D1356" s="107" t="s">
        <v>649</v>
      </c>
      <c r="E1356" s="107" t="str">
        <f t="shared" si="309"/>
        <v>solar PV</v>
      </c>
      <c r="F1356" s="107">
        <f>F630/SUMIFS(F$3:F$722,$B$3:$B$722,$B1356)*SUMIFS(Calculations!$E$3:$E$53,Calculations!$A$3:$A$53,$B1356)</f>
        <v>1.9836416173279759E-4</v>
      </c>
      <c r="G1356" s="107">
        <f>G630/SUMIFS(G$3:G$722,$B$3:$B$722,$B1356)*SUMIFS(Calculations!$E$3:$E$53,Calculations!$A$3:$A$53,$B1356)</f>
        <v>2.2561947466411561E-4</v>
      </c>
      <c r="H1356" s="107">
        <f>H630/SUMIFS(H$3:H$722,$B$3:$B$722,$B1356)*SUMIFS(Calculations!$E$3:$E$53,Calculations!$A$3:$A$53,$B1356)</f>
        <v>2.5334169550972574E-4</v>
      </c>
      <c r="I1356" s="107">
        <f>I630/SUMIFS(I$3:I$722,$B$3:$B$722,$B1356)*SUMIFS(Calculations!$E$3:$E$53,Calculations!$A$3:$A$53,$B1356)</f>
        <v>2.6186892925714932E-4</v>
      </c>
      <c r="J1356" s="107">
        <f>J630/SUMIFS(J$3:J$722,$B$3:$B$722,$B1356)*SUMIFS(Calculations!$E$3:$E$53,Calculations!$A$3:$A$53,$B1356)</f>
        <v>2.706455859869647E-4</v>
      </c>
      <c r="K1356" s="107">
        <f>K630/SUMIFS(K$3:K$722,$B$3:$B$722,$B1356)*SUMIFS(Calculations!$E$3:$E$53,Calculations!$A$3:$A$53,$B1356)</f>
        <v>2.9822721192199084E-4</v>
      </c>
      <c r="L1356" s="107">
        <f>L630/SUMIFS(L$3:L$722,$B$3:$B$722,$B1356)*SUMIFS(Calculations!$E$3:$E$53,Calculations!$A$3:$A$53,$B1356)</f>
        <v>3.3183970646192998E-4</v>
      </c>
      <c r="M1356" s="107">
        <f>M630/SUMIFS(M$3:M$722,$B$3:$B$722,$B1356)*SUMIFS(Calculations!$E$3:$E$53,Calculations!$A$3:$A$53,$B1356)</f>
        <v>3.359466654955507E-4</v>
      </c>
      <c r="N1356" s="107">
        <f>N630/SUMIFS(N$3:N$722,$B$3:$B$722,$B1356)*SUMIFS(Calculations!$E$3:$E$53,Calculations!$A$3:$A$53,$B1356)</f>
        <v>3.4014117072085046E-4</v>
      </c>
      <c r="O1356" s="107">
        <f>O630/SUMIFS(O$3:O$722,$B$3:$B$722,$B1356)*SUMIFS(Calculations!$E$3:$E$53,Calculations!$A$3:$A$53,$B1356)</f>
        <v>3.2505198535045865E-4</v>
      </c>
      <c r="P1356" s="107">
        <f>P630/SUMIFS(P$3:P$722,$B$3:$B$722,$B1356)*SUMIFS(Calculations!$E$3:$E$53,Calculations!$A$3:$A$53,$B1356)</f>
        <v>3.1133176576990097E-4</v>
      </c>
      <c r="Q1356" s="107">
        <f>Q630/SUMIFS(Q$3:Q$722,$B$3:$B$722,$B1356)*SUMIFS(Calculations!$E$3:$E$53,Calculations!$A$3:$A$53,$B1356)</f>
        <v>3.1576610919450564E-4</v>
      </c>
      <c r="R1356" s="107">
        <f>R630/SUMIFS(R$3:R$722,$B$3:$B$722,$B1356)*SUMIFS(Calculations!$E$3:$E$53,Calculations!$A$3:$A$53,$B1356)</f>
        <v>3.20281859446519E-4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8.2684468660520311E-4</v>
      </c>
      <c r="G1358" s="107">
        <f>G632/SUMIFS(G$3:G$722,$B$3:$B$722,$B1358)*SUMIFS(Calculations!$E$3:$E$53,Calculations!$A$3:$A$53,$B1358)</f>
        <v>9.7544537023816534E-4</v>
      </c>
      <c r="H1358" s="107">
        <f>H632/SUMIFS(H$3:H$722,$B$3:$B$722,$B1358)*SUMIFS(Calculations!$E$3:$E$53,Calculations!$A$3:$A$53,$B1358)</f>
        <v>1.1265917166353855E-3</v>
      </c>
      <c r="I1358" s="107">
        <f>I632/SUMIFS(I$3:I$722,$B$3:$B$722,$B1358)*SUMIFS(Calculations!$E$3:$E$53,Calculations!$A$3:$A$53,$B1358)</f>
        <v>1.1427372424112927E-3</v>
      </c>
      <c r="J1358" s="107">
        <f>J632/SUMIFS(J$3:J$722,$B$3:$B$722,$B1358)*SUMIFS(Calculations!$E$3:$E$53,Calculations!$A$3:$A$53,$B1358)</f>
        <v>1.1593550274579774E-3</v>
      </c>
      <c r="K1358" s="107">
        <f>K632/SUMIFS(K$3:K$722,$B$3:$B$722,$B1358)*SUMIFS(Calculations!$E$3:$E$53,Calculations!$A$3:$A$53,$B1358)</f>
        <v>1.2672474980858401E-3</v>
      </c>
      <c r="L1358" s="107">
        <f>L632/SUMIFS(L$3:L$722,$B$3:$B$722,$B1358)*SUMIFS(Calculations!$E$3:$E$53,Calculations!$A$3:$A$53,$B1358)</f>
        <v>1.3987312289007886E-3</v>
      </c>
      <c r="M1358" s="107">
        <f>M632/SUMIFS(M$3:M$722,$B$3:$B$722,$B1358)*SUMIFS(Calculations!$E$3:$E$53,Calculations!$A$3:$A$53,$B1358)</f>
        <v>1.4064372346926899E-3</v>
      </c>
      <c r="N1358" s="107">
        <f>N632/SUMIFS(N$3:N$722,$B$3:$B$722,$B1358)*SUMIFS(Calculations!$E$3:$E$53,Calculations!$A$3:$A$53,$B1358)</f>
        <v>1.4143075059312674E-3</v>
      </c>
      <c r="O1358" s="107">
        <f>O632/SUMIFS(O$3:O$722,$B$3:$B$722,$B1358)*SUMIFS(Calculations!$E$3:$E$53,Calculations!$A$3:$A$53,$B1358)</f>
        <v>1.3403739835132638E-3</v>
      </c>
      <c r="P1358" s="107">
        <f>P632/SUMIFS(P$3:P$722,$B$3:$B$722,$B1358)*SUMIFS(Calculations!$E$3:$E$53,Calculations!$A$3:$A$53,$B1358)</f>
        <v>1.2731480772075776E-3</v>
      </c>
      <c r="Q1358" s="107">
        <f>Q632/SUMIFS(Q$3:Q$722,$B$3:$B$722,$B1358)*SUMIFS(Calculations!$E$3:$E$53,Calculations!$A$3:$A$53,$B1358)</f>
        <v>1.2783137328811545E-3</v>
      </c>
      <c r="R1358" s="107">
        <f>R632/SUMIFS(R$3:R$722,$B$3:$B$722,$B1358)*SUMIFS(Calculations!$E$3:$E$53,Calculations!$A$3:$A$53,$B1358)</f>
        <v>1.2835742210022005E-3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0.99999999999999989</v>
      </c>
      <c r="I1449" s="95">
        <f t="shared" si="312"/>
        <v>0.99999999999999989</v>
      </c>
      <c r="J1449" s="95">
        <f t="shared" si="312"/>
        <v>0.99999999999999989</v>
      </c>
      <c r="K1449" s="95">
        <f t="shared" si="312"/>
        <v>0.99999999999999989</v>
      </c>
      <c r="L1449" s="95">
        <f t="shared" si="312"/>
        <v>0.99999999999999967</v>
      </c>
      <c r="M1449" s="95">
        <f t="shared" si="312"/>
        <v>0.99999999999999978</v>
      </c>
      <c r="N1449" s="95">
        <f t="shared" si="312"/>
        <v>1</v>
      </c>
      <c r="O1449" s="95">
        <f t="shared" si="312"/>
        <v>0.99999999999999989</v>
      </c>
      <c r="P1449" s="95">
        <f t="shared" si="312"/>
        <v>0.99999999999999989</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AZ</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2950.4074380000002</v>
      </c>
      <c r="R8" s="91">
        <f t="shared" si="2"/>
        <v>0.20349490166503623</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CA</v>
      </c>
      <c r="N31" s="91"/>
      <c r="O31" s="91"/>
      <c r="P31" s="91" t="s">
        <v>562</v>
      </c>
      <c r="Q31" s="91">
        <f t="shared" si="3"/>
        <v>4447</v>
      </c>
      <c r="R31" s="91">
        <f t="shared" si="2"/>
        <v>0.30671757942619993</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CA</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6959</v>
      </c>
      <c r="R34" s="91">
        <f t="shared" si="2"/>
        <v>0.47997473245489658</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NV</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NV</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142.27244959999999</v>
      </c>
      <c r="R47" s="91">
        <f t="shared" si="2"/>
        <v>9.8127864538673313E-3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14498.679887599999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UT</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NM</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NM</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14498.679887599999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0.20349490166503623</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0.47997473245489658</v>
      </c>
      <c r="D35" s="91">
        <f t="shared" si="0"/>
        <v>0.47997473245489658</v>
      </c>
      <c r="E35" s="91">
        <f t="shared" si="1"/>
        <v>0.9799652174156458</v>
      </c>
    </row>
    <row r="36" spans="1:5" ht="15.75" customHeight="1">
      <c r="A36" s="111" t="s">
        <v>562</v>
      </c>
      <c r="B36" s="91">
        <f>IF(SUMIFS('EIA SEDS data'!$AE$20:$AE$119,'EIA SEDS data'!$B$20:$B$119,A36,'EIA SEDS data'!$A$20:$A$119,"exports")&gt;0, 1, 0)</f>
        <v>0</v>
      </c>
      <c r="C36" s="91">
        <f>SUMIFS('Cross border connections'!$R$4:$R$53,'Cross border connections'!$P$4:$P$53,Calculations!A36)</f>
        <v>0.30671757942619993</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9.8127864538673313E-3</v>
      </c>
      <c r="D47" s="91">
        <f t="shared" si="0"/>
        <v>9.8127864538673313E-3</v>
      </c>
      <c r="E47" s="91">
        <f t="shared" si="1"/>
        <v>2.0034782584354146E-2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0.48978751890876393</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0.53787365749400007</v>
      </c>
      <c r="C60" s="91">
        <f>SUMIFS('ReEDs Generation Data'!H$729:H$1448,'ReEDs Generation Data'!$E$729:$E$1448,Calculations!$A60)</f>
        <v>0.53061939129182234</v>
      </c>
      <c r="D60" s="91">
        <f>SUMIFS('ReEDs Generation Data'!I$729:I$1448,'ReEDs Generation Data'!$E$729:$E$1448,Calculations!$A60)</f>
        <v>0.53249369505335187</v>
      </c>
      <c r="E60" s="91">
        <f>SUMIFS('ReEDs Generation Data'!J$729:J$1448,'ReEDs Generation Data'!$E$729:$E$1448,Calculations!$A60)</f>
        <v>0.53438520953060775</v>
      </c>
      <c r="F60" s="91">
        <f>SUMIFS('ReEDs Generation Data'!K$729:K$1448,'ReEDs Generation Data'!$E$729:$E$1448,Calculations!$A60)</f>
        <v>0.54461701199168999</v>
      </c>
      <c r="G60" s="91">
        <f>SUMIFS('ReEDs Generation Data'!L$729:L$1448,'ReEDs Generation Data'!$E$729:$E$1448,Calculations!$A60)</f>
        <v>0.55503766573553426</v>
      </c>
      <c r="H60" s="91">
        <f>SUMIFS('ReEDs Generation Data'!M$729:M$1448,'ReEDs Generation Data'!$E$729:$E$1448,Calculations!$A60)</f>
        <v>0.53258434224437556</v>
      </c>
      <c r="I60" s="91">
        <f>SUMIFS('ReEDs Generation Data'!N$729:N$1448,'ReEDs Generation Data'!$E$729:$E$1448,Calculations!$A60)</f>
        <v>0.51193001762733237</v>
      </c>
      <c r="J60" s="91">
        <f>SUMIFS('ReEDs Generation Data'!O$729:O$1448,'ReEDs Generation Data'!$E$729:$E$1448,Calculations!$A60)</f>
        <v>0.48666692928265687</v>
      </c>
      <c r="K60" s="91">
        <f>SUMIFS('ReEDs Generation Data'!P$729:P$1448,'ReEDs Generation Data'!$E$729:$E$1448,Calculations!$A60)</f>
        <v>0.46378004820096347</v>
      </c>
      <c r="L60" s="91">
        <f>SUMIFS('ReEDs Generation Data'!Q$729:Q$1448,'ReEDs Generation Data'!$E$729:$E$1448,Calculations!$A60)</f>
        <v>0.46275696510759728</v>
      </c>
      <c r="M60" s="91">
        <f>SUMIFS('ReEDs Generation Data'!R$729:R$1448,'ReEDs Generation Data'!$E$729:$E$1448,Calculations!$A60)</f>
        <v>0.46174099422577841</v>
      </c>
    </row>
    <row r="61" spans="1:33" ht="15.75" customHeight="1">
      <c r="A61" s="111" t="s">
        <v>633</v>
      </c>
      <c r="B61" s="91">
        <f>SUMIFS('ReEDs Generation Data'!G$729:G$1448,'ReEDs Generation Data'!$E$729:$E$1448,Calculations!$A61)</f>
        <v>0.2243350794299673</v>
      </c>
      <c r="C61" s="91">
        <f>SUMIFS('ReEDs Generation Data'!H$729:H$1448,'ReEDs Generation Data'!$E$729:$E$1448,Calculations!$A61)</f>
        <v>0.22119868459523537</v>
      </c>
      <c r="D61" s="91">
        <f>SUMIFS('ReEDs Generation Data'!I$729:I$1448,'ReEDs Generation Data'!$E$729:$E$1448,Calculations!$A61)</f>
        <v>0.20655137070547908</v>
      </c>
      <c r="E61" s="91">
        <f>SUMIFS('ReEDs Generation Data'!J$729:J$1448,'ReEDs Generation Data'!$E$729:$E$1448,Calculations!$A61)</f>
        <v>0.19180433849936873</v>
      </c>
      <c r="F61" s="91">
        <f>SUMIFS('ReEDs Generation Data'!K$729:K$1448,'ReEDs Generation Data'!$E$729:$E$1448,Calculations!$A61)</f>
        <v>0.14747555209104285</v>
      </c>
      <c r="G61" s="91">
        <f>SUMIFS('ReEDs Generation Data'!L$729:L$1448,'ReEDs Generation Data'!$E$729:$E$1448,Calculations!$A61)</f>
        <v>0.10131816591556106</v>
      </c>
      <c r="H61" s="91">
        <f>SUMIFS('ReEDs Generation Data'!M$729:M$1448,'ReEDs Generation Data'!$E$729:$E$1448,Calculations!$A61)</f>
        <v>8.2053607734336106E-2</v>
      </c>
      <c r="I61" s="91">
        <f>SUMIFS('ReEDs Generation Data'!N$729:N$1448,'ReEDs Generation Data'!$E$729:$E$1448,Calculations!$A61)</f>
        <v>6.4309316641945835E-2</v>
      </c>
      <c r="J61" s="91">
        <f>SUMIFS('ReEDs Generation Data'!O$729:O$1448,'ReEDs Generation Data'!$E$729:$E$1448,Calculations!$A61)</f>
        <v>5.9437854803488274E-2</v>
      </c>
      <c r="K61" s="91">
        <f>SUMIFS('ReEDs Generation Data'!P$729:P$1448,'ReEDs Generation Data'!$E$729:$E$1448,Calculations!$A61)</f>
        <v>5.5027178281293519E-2</v>
      </c>
      <c r="L61" s="91">
        <f>SUMIFS('ReEDs Generation Data'!Q$729:Q$1448,'ReEDs Generation Data'!$E$729:$E$1448,Calculations!$A61)</f>
        <v>5.4249590642681575E-2</v>
      </c>
      <c r="M61" s="91">
        <f>SUMIFS('ReEDs Generation Data'!R$729:R$1448,'ReEDs Generation Data'!$E$729:$E$1448,Calculations!$A61)</f>
        <v>5.3473413299516985E-2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5.3538092331576088E-3</v>
      </c>
      <c r="C63" s="91">
        <f>SUMIFS('ReEDs Generation Data'!H$729:H$1448,'ReEDs Generation Data'!$E$729:$E$1448,Calculations!$A63)</f>
        <v>5.2849869051066279E-3</v>
      </c>
      <c r="D63" s="91">
        <f>SUMIFS('ReEDs Generation Data'!I$729:I$1448,'ReEDs Generation Data'!$E$729:$E$1448,Calculations!$A63)</f>
        <v>5.3050938475734648E-3</v>
      </c>
      <c r="E63" s="91">
        <f>SUMIFS('ReEDs Generation Data'!J$729:J$1448,'ReEDs Generation Data'!$E$729:$E$1448,Calculations!$A63)</f>
        <v>5.3254253591589152E-3</v>
      </c>
      <c r="F63" s="91">
        <f>SUMIFS('ReEDs Generation Data'!K$729:K$1448,'ReEDs Generation Data'!$E$729:$E$1448,Calculations!$A63)</f>
        <v>5.4703312280049458E-3</v>
      </c>
      <c r="G63" s="91">
        <f>SUMIFS('ReEDs Generation Data'!L$729:L$1448,'ReEDs Generation Data'!$E$729:$E$1448,Calculations!$A63)</f>
        <v>5.6271220892116893E-3</v>
      </c>
      <c r="H63" s="91">
        <f>SUMIFS('ReEDs Generation Data'!M$729:M$1448,'ReEDs Generation Data'!$E$729:$E$1448,Calculations!$A63)</f>
        <v>5.4128562360047806E-3</v>
      </c>
      <c r="I63" s="91">
        <f>SUMIFS('ReEDs Generation Data'!N$729:N$1448,'ReEDs Generation Data'!$E$729:$E$1448,Calculations!$A63)</f>
        <v>5.2160382196263146E-3</v>
      </c>
      <c r="J63" s="91">
        <f>SUMIFS('ReEDs Generation Data'!O$729:O$1448,'ReEDs Generation Data'!$E$729:$E$1448,Calculations!$A63)</f>
        <v>4.9591236766624554E-3</v>
      </c>
      <c r="K63" s="91">
        <f>SUMIFS('ReEDs Generation Data'!P$729:P$1448,'ReEDs Generation Data'!$E$729:$E$1448,Calculations!$A63)</f>
        <v>4.7263317028199857E-3</v>
      </c>
      <c r="L63" s="91">
        <f>SUMIFS('ReEDs Generation Data'!Q$729:Q$1448,'ReEDs Generation Data'!$E$729:$E$1448,Calculations!$A63)</f>
        <v>4.718657434505294E-3</v>
      </c>
      <c r="M63" s="91">
        <f>SUMIFS('ReEDs Generation Data'!R$729:R$1448,'ReEDs Generation Data'!$E$729:$E$1448,Calculations!$A63)</f>
        <v>4.7110925703753772E-3</v>
      </c>
    </row>
    <row r="64" spans="1:33" ht="15.75" customHeight="1">
      <c r="A64" s="111" t="s">
        <v>100</v>
      </c>
      <c r="B64" s="91">
        <f>SUMIFS('ReEDs Generation Data'!G$729:G$1448,'ReEDs Generation Data'!$E$729:$E$1448,Calculations!$A64)</f>
        <v>0.17709066062439585</v>
      </c>
      <c r="C64" s="91">
        <f>SUMIFS('ReEDs Generation Data'!H$729:H$1448,'ReEDs Generation Data'!$E$729:$E$1448,Calculations!$A64)</f>
        <v>0.18605557692866481</v>
      </c>
      <c r="D64" s="91">
        <f>SUMIFS('ReEDs Generation Data'!I$729:I$1448,'ReEDs Generation Data'!$E$729:$E$1448,Calculations!$A64)</f>
        <v>0.19647685992155461</v>
      </c>
      <c r="E64" s="91">
        <f>SUMIFS('ReEDs Generation Data'!J$729:J$1448,'ReEDs Generation Data'!$E$729:$E$1448,Calculations!$A64)</f>
        <v>0.20696485828657307</v>
      </c>
      <c r="F64" s="91">
        <f>SUMIFS('ReEDs Generation Data'!K$729:K$1448,'ReEDs Generation Data'!$E$729:$E$1448,Calculations!$A64)</f>
        <v>0.21019049998283318</v>
      </c>
      <c r="G64" s="91">
        <f>SUMIFS('ReEDs Generation Data'!L$729:L$1448,'ReEDs Generation Data'!$E$729:$E$1448,Calculations!$A64)</f>
        <v>0.21357489839377533</v>
      </c>
      <c r="H64" s="91">
        <f>SUMIFS('ReEDs Generation Data'!M$729:M$1448,'ReEDs Generation Data'!$E$729:$E$1448,Calculations!$A64)</f>
        <v>0.23915306947304302</v>
      </c>
      <c r="I64" s="91">
        <f>SUMIFS('ReEDs Generation Data'!N$729:N$1448,'ReEDs Generation Data'!$E$729:$E$1448,Calculations!$A64)</f>
        <v>0.26269515489797279</v>
      </c>
      <c r="J64" s="91">
        <f>SUMIFS('ReEDs Generation Data'!O$729:O$1448,'ReEDs Generation Data'!$E$729:$E$1448,Calculations!$A64)</f>
        <v>0.2983401410811426</v>
      </c>
      <c r="K64" s="91">
        <f>SUMIFS('ReEDs Generation Data'!P$729:P$1448,'ReEDs Generation Data'!$E$729:$E$1448,Calculations!$A64)</f>
        <v>0.3306298376254781</v>
      </c>
      <c r="L64" s="91">
        <f>SUMIFS('ReEDs Generation Data'!Q$729:Q$1448,'ReEDs Generation Data'!$E$729:$E$1448,Calculations!$A64)</f>
        <v>0.3304760414232652</v>
      </c>
      <c r="M64" s="91">
        <f>SUMIFS('ReEDs Generation Data'!R$729:R$1448,'ReEDs Generation Data'!$E$729:$E$1448,Calculations!$A64)</f>
        <v>0.33032296141882278</v>
      </c>
    </row>
    <row r="65" spans="1:37" ht="15.75" customHeight="1">
      <c r="A65" s="111" t="s">
        <v>102</v>
      </c>
      <c r="B65" s="91">
        <f>SUMIFS('ReEDs Generation Data'!G$729:G$1448,'ReEDs Generation Data'!$E$729:$E$1448,Calculations!$A65)</f>
        <v>5.4327724150735786E-2</v>
      </c>
      <c r="C65" s="91">
        <f>SUMIFS('ReEDs Generation Data'!H$729:H$1448,'ReEDs Generation Data'!$E$729:$E$1448,Calculations!$A65)</f>
        <v>5.5829434513255193E-2</v>
      </c>
      <c r="D65" s="91">
        <f>SUMIFS('ReEDs Generation Data'!I$729:I$1448,'ReEDs Generation Data'!$E$729:$E$1448,Calculations!$A65)</f>
        <v>5.8161005931105424E-2</v>
      </c>
      <c r="E65" s="91">
        <f>SUMIFS('ReEDs Generation Data'!J$729:J$1448,'ReEDs Generation Data'!$E$729:$E$1448,Calculations!$A65)</f>
        <v>6.0508040927553512E-2</v>
      </c>
      <c r="F65" s="91">
        <f>SUMIFS('ReEDs Generation Data'!K$729:K$1448,'ReEDs Generation Data'!$E$729:$E$1448,Calculations!$A65)</f>
        <v>9.1278728100595133E-2</v>
      </c>
      <c r="G65" s="91">
        <f>SUMIFS('ReEDs Generation Data'!L$729:L$1448,'ReEDs Generation Data'!$E$729:$E$1448,Calculations!$A65)</f>
        <v>0.12351819757439797</v>
      </c>
      <c r="H65" s="91">
        <f>SUMIFS('ReEDs Generation Data'!M$729:M$1448,'ReEDs Generation Data'!$E$729:$E$1448,Calculations!$A65)</f>
        <v>0.13993310830469474</v>
      </c>
      <c r="I65" s="91">
        <f>SUMIFS('ReEDs Generation Data'!N$729:N$1448,'ReEDs Generation Data'!$E$729:$E$1448,Calculations!$A65)</f>
        <v>0.1550423554228286</v>
      </c>
      <c r="J65" s="91">
        <f>SUMIFS('ReEDs Generation Data'!O$729:O$1448,'ReEDs Generation Data'!$E$729:$E$1448,Calculations!$A65)</f>
        <v>0.1498283657102375</v>
      </c>
      <c r="K65" s="91">
        <f>SUMIFS('ReEDs Generation Data'!P$729:P$1448,'ReEDs Generation Data'!$E$729:$E$1448,Calculations!$A65)</f>
        <v>0.14510485801652087</v>
      </c>
      <c r="L65" s="91">
        <f>SUMIFS('ReEDs Generation Data'!Q$729:Q$1448,'ReEDs Generation Data'!$E$729:$E$1448,Calculations!$A65)</f>
        <v>0.14706693812704402</v>
      </c>
      <c r="M65" s="91">
        <f>SUMIFS('ReEDs Generation Data'!R$729:R$1448,'ReEDs Generation Data'!$E$729:$E$1448,Calculations!$A65)</f>
        <v>0.14901963642791732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1.6661300813697396E-6</v>
      </c>
      <c r="C67" s="91">
        <f>SUMIFS('ReEDs Generation Data'!H$729:H$1448,'ReEDs Generation Data'!$E$729:$E$1448,Calculations!$A67)</f>
        <v>3.3608024628477918E-6</v>
      </c>
      <c r="D67" s="91">
        <f>SUMIFS('ReEDs Generation Data'!I$729:I$1448,'ReEDs Generation Data'!$E$729:$E$1448,Calculations!$A67)</f>
        <v>6.3518684375663854E-6</v>
      </c>
      <c r="E67" s="91">
        <f>SUMIFS('ReEDs Generation Data'!J$729:J$1448,'ReEDs Generation Data'!$E$729:$E$1448,Calculations!$A67)</f>
        <v>9.4304235814625717E-6</v>
      </c>
      <c r="F67" s="91">
        <f>SUMIFS('ReEDs Generation Data'!K$729:K$1448,'ReEDs Generation Data'!$E$729:$E$1448,Calculations!$A67)</f>
        <v>1.0359820802421729E-5</v>
      </c>
      <c r="G67" s="91">
        <f>SUMIFS('ReEDs Generation Data'!L$729:L$1448,'ReEDs Generation Data'!$E$729:$E$1448,Calculations!$A67)</f>
        <v>1.1492435648570205E-5</v>
      </c>
      <c r="H67" s="91">
        <f>SUMIFS('ReEDs Generation Data'!M$729:M$1448,'ReEDs Generation Data'!$E$729:$E$1448,Calculations!$A67)</f>
        <v>1.161363342076649E-5</v>
      </c>
      <c r="I67" s="91">
        <f>SUMIFS('ReEDs Generation Data'!N$729:N$1448,'ReEDs Generation Data'!$E$729:$E$1448,Calculations!$A67)</f>
        <v>1.1737414711159307E-5</v>
      </c>
      <c r="J67" s="91">
        <f>SUMIFS('ReEDs Generation Data'!O$729:O$1448,'ReEDs Generation Data'!$E$729:$E$1448,Calculations!$A67)</f>
        <v>1.1179676041164903E-5</v>
      </c>
      <c r="K67" s="91">
        <f>SUMIFS('ReEDs Generation Data'!P$729:P$1448,'ReEDs Generation Data'!$E$729:$E$1448,Calculations!$A67)</f>
        <v>1.0672538191569202E-5</v>
      </c>
      <c r="L67" s="91">
        <f>SUMIFS('ReEDs Generation Data'!Q$729:Q$1448,'ReEDs Generation Data'!$E$729:$E$1448,Calculations!$A67)</f>
        <v>1.076961175369769E-5</v>
      </c>
      <c r="M67" s="91">
        <f>SUMIFS('ReEDs Generation Data'!R$729:R$1448,'ReEDs Generation Data'!$E$729:$E$1448,Calculations!$A67)</f>
        <v>1.0868467417472677E-5</v>
      </c>
    </row>
    <row r="68" spans="1:37" ht="15.75" customHeight="1">
      <c r="A68" s="111" t="s">
        <v>105</v>
      </c>
      <c r="B68" s="91">
        <f>SUMIFS('ReEDs Generation Data'!G$729:G$1448,'ReEDs Generation Data'!$E$729:$E$1448,Calculations!$A68)</f>
        <v>1.1344751377258211E-4</v>
      </c>
      <c r="C68" s="91">
        <f>SUMIFS('ReEDs Generation Data'!H$729:H$1448,'ReEDs Generation Data'!$E$729:$E$1448,Calculations!$A68)</f>
        <v>1.1441924251718798E-4</v>
      </c>
      <c r="D68" s="91">
        <f>SUMIFS('ReEDs Generation Data'!I$729:I$1448,'ReEDs Generation Data'!$E$729:$E$1448,Calculations!$A68)</f>
        <v>1.1606851259025032E-4</v>
      </c>
      <c r="E68" s="91">
        <f>SUMIFS('ReEDs Generation Data'!J$729:J$1448,'ReEDs Generation Data'!$E$729:$E$1448,Calculations!$A68)</f>
        <v>1.1776602408281366E-4</v>
      </c>
      <c r="F68" s="91">
        <f>SUMIFS('ReEDs Generation Data'!K$729:K$1448,'ReEDs Generation Data'!$E$729:$E$1448,Calculations!$A68)</f>
        <v>1.2937222761762895E-4</v>
      </c>
      <c r="G68" s="91">
        <f>SUMIFS('ReEDs Generation Data'!L$729:L$1448,'ReEDs Generation Data'!$E$729:$E$1448,Calculations!$A68)</f>
        <v>1.4351618903101298E-4</v>
      </c>
      <c r="H68" s="91">
        <f>SUMIFS('ReEDs Generation Data'!M$729:M$1448,'ReEDs Generation Data'!$E$729:$E$1448,Calculations!$A68)</f>
        <v>1.4502969260123518E-4</v>
      </c>
      <c r="I68" s="91">
        <f>SUMIFS('ReEDs Generation Data'!N$729:N$1448,'ReEDs Generation Data'!$E$729:$E$1448,Calculations!$A68)</f>
        <v>1.4657545884380957E-4</v>
      </c>
      <c r="J68" s="91">
        <f>SUMIFS('ReEDs Generation Data'!O$729:O$1448,'ReEDs Generation Data'!$E$729:$E$1448,Calculations!$A68)</f>
        <v>1.3961048372099639E-4</v>
      </c>
      <c r="K68" s="91">
        <f>SUMIFS('ReEDs Generation Data'!P$729:P$1448,'ReEDs Generation Data'!$E$729:$E$1448,Calculations!$A68)</f>
        <v>1.3327740571099136E-4</v>
      </c>
      <c r="L68" s="91">
        <f>SUMIFS('ReEDs Generation Data'!Q$729:Q$1448,'ReEDs Generation Data'!$E$729:$E$1448,Calculations!$A68)</f>
        <v>1.3448964897415716E-4</v>
      </c>
      <c r="M68" s="91">
        <f>SUMIFS('ReEDs Generation Data'!R$729:R$1448,'ReEDs Generation Data'!$E$729:$E$1448,Calculations!$A68)</f>
        <v>1.3572414691375472E-4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4.9651076753539443E-4</v>
      </c>
      <c r="C70" s="91">
        <f>SUMIFS('ReEDs Generation Data'!H$729:H$1448,'ReEDs Generation Data'!$E$729:$E$1448,Calculations!$A70)</f>
        <v>4.9211307473790811E-4</v>
      </c>
      <c r="D70" s="91">
        <f>SUMIFS('ReEDs Generation Data'!I$729:I$1448,'ReEDs Generation Data'!$E$729:$E$1448,Calculations!$A70)</f>
        <v>4.8607907535826579E-4</v>
      </c>
      <c r="E70" s="91">
        <f>SUMIFS('ReEDs Generation Data'!J$729:J$1448,'ReEDs Generation Data'!$E$729:$E$1448,Calculations!$A70)</f>
        <v>4.799994558579208E-4</v>
      </c>
      <c r="F70" s="91">
        <f>SUMIFS('ReEDs Generation Data'!K$729:K$1448,'ReEDs Generation Data'!$E$729:$E$1448,Calculations!$A70)</f>
        <v>4.1279769035640438E-4</v>
      </c>
      <c r="G70" s="91">
        <f>SUMIFS('ReEDs Generation Data'!L$729:L$1448,'ReEDs Generation Data'!$E$729:$E$1448,Calculations!$A70)</f>
        <v>3.4243896609131201E-4</v>
      </c>
      <c r="H70" s="91">
        <f>SUMIFS('ReEDs Generation Data'!M$729:M$1448,'ReEDs Generation Data'!$E$729:$E$1448,Calculations!$A70)</f>
        <v>2.9661081101739012E-4</v>
      </c>
      <c r="I70" s="91">
        <f>SUMIFS('ReEDs Generation Data'!N$729:N$1448,'ReEDs Generation Data'!$E$729:$E$1448,Calculations!$A70)</f>
        <v>2.5443121644167925E-4</v>
      </c>
      <c r="J70" s="91">
        <f>SUMIFS('ReEDs Generation Data'!O$729:O$1448,'ReEDs Generation Data'!$E$729:$E$1448,Calculations!$A70)</f>
        <v>2.4186519206465903E-4</v>
      </c>
      <c r="K70" s="91">
        <f>SUMIFS('ReEDs Generation Data'!P$729:P$1448,'ReEDs Generation Data'!$E$729:$E$1448,Calculations!$A70)</f>
        <v>2.3048198866481212E-4</v>
      </c>
      <c r="L70" s="91">
        <f>SUMIFS('ReEDs Generation Data'!Q$729:Q$1448,'ReEDs Generation Data'!$E$729:$E$1448,Calculations!$A70)</f>
        <v>2.2991646088987264E-4</v>
      </c>
      <c r="M70" s="91">
        <f>SUMIFS('ReEDs Generation Data'!R$729:R$1448,'ReEDs Generation Data'!$E$729:$E$1448,Calculations!$A70)</f>
        <v>2.2935370156420409E-4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4.0744465635373587E-4</v>
      </c>
      <c r="C73" s="91">
        <f>SUMIFS('ReEDs Generation Data'!H$729:H$1448,'ReEDs Generation Data'!$E$729:$E$1448,Calculations!$A73)</f>
        <v>4.0203264619733287E-4</v>
      </c>
      <c r="D73" s="91">
        <f>SUMIFS('ReEDs Generation Data'!I$729:I$1448,'ReEDs Generation Data'!$E$729:$E$1448,Calculations!$A73)</f>
        <v>4.034750845493232E-4</v>
      </c>
      <c r="E73" s="91">
        <f>SUMIFS('ReEDs Generation Data'!J$729:J$1448,'ReEDs Generation Data'!$E$729:$E$1448,Calculations!$A73)</f>
        <v>4.0493149321551062E-4</v>
      </c>
      <c r="F73" s="91">
        <f>SUMIFS('ReEDs Generation Data'!K$729:K$1448,'ReEDs Generation Data'!$E$729:$E$1448,Calculations!$A73)</f>
        <v>4.1534686705740637E-4</v>
      </c>
      <c r="G73" s="91">
        <f>SUMIFS('ReEDs Generation Data'!L$729:L$1448,'ReEDs Generation Data'!$E$729:$E$1448,Calculations!$A73)</f>
        <v>4.2650270074858138E-4</v>
      </c>
      <c r="H73" s="91">
        <f>SUMIFS('ReEDs Generation Data'!M$729:M$1448,'ReEDs Generation Data'!$E$729:$E$1448,Calculations!$A73)</f>
        <v>4.0976187050617541E-4</v>
      </c>
      <c r="I73" s="91">
        <f>SUMIFS('ReEDs Generation Data'!N$729:N$1448,'ReEDs Generation Data'!$E$729:$E$1448,Calculations!$A73)</f>
        <v>3.9437310029738818E-4</v>
      </c>
      <c r="J73" s="91">
        <f>SUMIFS('ReEDs Generation Data'!O$729:O$1448,'ReEDs Generation Data'!$E$729:$E$1448,Calculations!$A73)</f>
        <v>3.7493009398528347E-4</v>
      </c>
      <c r="K73" s="91">
        <f>SUMIFS('ReEDs Generation Data'!P$729:P$1448,'ReEDs Generation Data'!$E$729:$E$1448,Calculations!$A73)</f>
        <v>3.5731424035661592E-4</v>
      </c>
      <c r="L73" s="91">
        <f>SUMIFS('ReEDs Generation Data'!Q$729:Q$1448,'ReEDs Generation Data'!$E$729:$E$1448,Calculations!$A73)</f>
        <v>3.5663154328898438E-4</v>
      </c>
      <c r="M73" s="91">
        <f>SUMIFS('ReEDs Generation Data'!R$729:R$1448,'ReEDs Generation Data'!$E$729:$E$1448,Calculations!$A73)</f>
        <v>3.5595574169383165E-4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Arizona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2.7843100768307504E-3</v>
      </c>
      <c r="D39">
        <f>SUMPRODUCT(P$57:P$106,$B$57:$B$106)</f>
        <v>2.1900166228727208E-3</v>
      </c>
      <c r="E39">
        <f>SUMPRODUCT(AB$57:AB$106,$B$57:$B$106)</f>
        <v>2.1826612455543956E-3</v>
      </c>
      <c r="F39">
        <f>SUMPRODUCT(AN$57:AN$106,$B$57:$B$106)</f>
        <v>2.0413584786938672E-3</v>
      </c>
      <c r="G39">
        <f>SUMPRODUCT(AZ$57:AZ$106,$B$57:$B$106)</f>
        <v>2.0444485083409049E-3</v>
      </c>
      <c r="H39">
        <f>SUMPRODUCT(BL$57:BL$106,$B$57:$B$106)</f>
        <v>2.0065161861998731E-3</v>
      </c>
      <c r="I39">
        <f>SUMPRODUCT(BX$57:BX$106,$B$57:$B$106)</f>
        <v>2.0712877249390777E-3</v>
      </c>
      <c r="J39">
        <f>SUMPRODUCT(CJ$57:CJ$106,$B$57:$B$106)</f>
        <v>2.0610055979016903E-3</v>
      </c>
      <c r="K39">
        <f>SUMPRODUCT(CV$57:CV$106,$B$57:$B$106)</f>
        <v>1.8952785208315463E-3</v>
      </c>
      <c r="L39" s="156">
        <f>K39</f>
        <v>1.8952785208315463E-3</v>
      </c>
      <c r="M39" s="156">
        <f t="shared" ref="M39:AE50" si="53">L39</f>
        <v>1.8952785208315463E-3</v>
      </c>
      <c r="N39" s="156">
        <f t="shared" si="53"/>
        <v>1.8952785208315463E-3</v>
      </c>
      <c r="O39" s="156">
        <f t="shared" si="53"/>
        <v>1.8952785208315463E-3</v>
      </c>
      <c r="P39" s="156">
        <f t="shared" si="53"/>
        <v>1.8952785208315463E-3</v>
      </c>
      <c r="Q39" s="156">
        <f t="shared" si="53"/>
        <v>1.8952785208315463E-3</v>
      </c>
      <c r="R39" s="156">
        <f t="shared" si="53"/>
        <v>1.8952785208315463E-3</v>
      </c>
      <c r="S39" s="156">
        <f t="shared" si="53"/>
        <v>1.8952785208315463E-3</v>
      </c>
      <c r="T39" s="156">
        <f t="shared" si="53"/>
        <v>1.8952785208315463E-3</v>
      </c>
      <c r="U39" s="156">
        <f t="shared" si="53"/>
        <v>1.8952785208315463E-3</v>
      </c>
      <c r="V39" s="156">
        <f t="shared" si="53"/>
        <v>1.8952785208315463E-3</v>
      </c>
      <c r="W39" s="156">
        <f t="shared" si="53"/>
        <v>1.8952785208315463E-3</v>
      </c>
      <c r="X39" s="156">
        <f t="shared" si="53"/>
        <v>1.8952785208315463E-3</v>
      </c>
      <c r="Y39" s="156">
        <f t="shared" si="53"/>
        <v>1.8952785208315463E-3</v>
      </c>
      <c r="Z39" s="156">
        <f t="shared" si="53"/>
        <v>1.8952785208315463E-3</v>
      </c>
      <c r="AA39" s="156">
        <f t="shared" si="53"/>
        <v>1.8952785208315463E-3</v>
      </c>
      <c r="AB39" s="156">
        <f t="shared" si="53"/>
        <v>1.8952785208315463E-3</v>
      </c>
      <c r="AC39" s="156">
        <f t="shared" si="53"/>
        <v>1.8952785208315463E-3</v>
      </c>
      <c r="AD39" s="156">
        <f t="shared" si="53"/>
        <v>1.8952785208315463E-3</v>
      </c>
      <c r="AE39" s="156">
        <f t="shared" si="53"/>
        <v>1.8952785208315463E-3</v>
      </c>
    </row>
    <row r="40" spans="1:32">
      <c r="B40" s="2" t="s">
        <v>98</v>
      </c>
      <c r="C40">
        <f>SUMPRODUCT(E57:E106,$B$57:$B$106)</f>
        <v>0.20446314579603922</v>
      </c>
      <c r="D40">
        <f>SUMPRODUCT(Q$57:Q$106,$B$57:$B$106)</f>
        <v>0.16420623152441707</v>
      </c>
      <c r="E40">
        <f>SUMPRODUCT(AC$57:AC$106,$B$57:$B$106)</f>
        <v>0.14119356578076039</v>
      </c>
      <c r="F40">
        <f>SUMPRODUCT(AO$57:AO$106,$B$57:$B$106)</f>
        <v>0.10190147832618793</v>
      </c>
      <c r="G40">
        <f>SUMPRODUCT(BA$57:BA$106,$B$57:$B$106)</f>
        <v>8.5669346624480905E-2</v>
      </c>
      <c r="H40">
        <f>SUMPRODUCT(BM$57:BM$106,$B$57:$B$106)</f>
        <v>7.5574734563433374E-2</v>
      </c>
      <c r="I40">
        <f>SUMPRODUCT(BY$57:BY$106,$B$57:$B$106)</f>
        <v>8.6497096915909115E-3</v>
      </c>
      <c r="J40">
        <f>SUMPRODUCT(CK$57:CK$106,$B$57:$B$106)</f>
        <v>8.5960045055917221E-3</v>
      </c>
      <c r="K40">
        <f>SUMPRODUCT(CW$57:CW$106,$B$57:$B$106)</f>
        <v>7.1128340576977981E-3</v>
      </c>
      <c r="L40" s="156">
        <f t="shared" ref="L40:AA50" si="54">K40</f>
        <v>7.1128340576977981E-3</v>
      </c>
      <c r="M40" s="156">
        <f t="shared" si="54"/>
        <v>7.1128340576977981E-3</v>
      </c>
      <c r="N40" s="156">
        <f t="shared" si="54"/>
        <v>7.1128340576977981E-3</v>
      </c>
      <c r="O40" s="156">
        <f t="shared" si="54"/>
        <v>7.1128340576977981E-3</v>
      </c>
      <c r="P40" s="156">
        <f t="shared" si="54"/>
        <v>7.1128340576977981E-3</v>
      </c>
      <c r="Q40" s="156">
        <f t="shared" si="54"/>
        <v>7.1128340576977981E-3</v>
      </c>
      <c r="R40" s="156">
        <f t="shared" si="54"/>
        <v>7.1128340576977981E-3</v>
      </c>
      <c r="S40" s="156">
        <f t="shared" si="54"/>
        <v>7.1128340576977981E-3</v>
      </c>
      <c r="T40" s="156">
        <f t="shared" si="54"/>
        <v>7.1128340576977981E-3</v>
      </c>
      <c r="U40" s="156">
        <f t="shared" si="54"/>
        <v>7.1128340576977981E-3</v>
      </c>
      <c r="V40" s="156">
        <f t="shared" si="54"/>
        <v>7.1128340576977981E-3</v>
      </c>
      <c r="W40" s="156">
        <f t="shared" si="54"/>
        <v>7.1128340576977981E-3</v>
      </c>
      <c r="X40" s="156">
        <f t="shared" si="54"/>
        <v>7.1128340576977981E-3</v>
      </c>
      <c r="Y40" s="156">
        <f t="shared" si="54"/>
        <v>7.1128340576977981E-3</v>
      </c>
      <c r="Z40" s="156">
        <f t="shared" si="54"/>
        <v>7.1128340576977981E-3</v>
      </c>
      <c r="AA40" s="156">
        <f t="shared" si="54"/>
        <v>7.1128340576977981E-3</v>
      </c>
      <c r="AB40" s="156">
        <f t="shared" si="53"/>
        <v>7.1128340576977981E-3</v>
      </c>
      <c r="AC40" s="156">
        <f t="shared" si="53"/>
        <v>7.1128340576977981E-3</v>
      </c>
      <c r="AD40" s="156">
        <f t="shared" si="53"/>
        <v>7.1128340576977981E-3</v>
      </c>
      <c r="AE40" s="156">
        <f t="shared" si="53"/>
        <v>7.1128340576977981E-3</v>
      </c>
    </row>
    <row r="41" spans="1:32">
      <c r="B41" s="2" t="s">
        <v>105</v>
      </c>
      <c r="C41">
        <f>SUMPRODUCT(F57:F106,$B$57:$B$106)</f>
        <v>1.7122764238406675E-2</v>
      </c>
      <c r="D41">
        <f>SUMPRODUCT(R$57:R$106,$B$57:$B$106)</f>
        <v>1.8921466122894439E-2</v>
      </c>
      <c r="E41">
        <f>SUMPRODUCT(AD$57:AD$106,$B$57:$B$106)</f>
        <v>1.6374969664750796E-2</v>
      </c>
      <c r="F41">
        <f>SUMPRODUCT(AP$57:AP$106,$B$57:$B$106)</f>
        <v>1.6372959671465622E-2</v>
      </c>
      <c r="G41">
        <f>SUMPRODUCT(BB$57:BB$106,$B$57:$B$106)</f>
        <v>1.6573605133940676E-2</v>
      </c>
      <c r="H41">
        <f>SUMPRODUCT(BN$57:BN$106,$B$57:$B$106)</f>
        <v>2.5938397902974353E-2</v>
      </c>
      <c r="I41">
        <f>SUMPRODUCT(BZ$57:BZ$106,$B$57:$B$106)</f>
        <v>2.9246527586724112E-2</v>
      </c>
      <c r="J41">
        <f>SUMPRODUCT(CL$57:CL$106,$B$57:$B$106)</f>
        <v>2.8717787622885738E-2</v>
      </c>
      <c r="K41">
        <f>SUMPRODUCT(CX$57:CX$106,$B$57:$B$106)</f>
        <v>2.9363462427186904E-2</v>
      </c>
      <c r="L41" s="156">
        <f t="shared" si="54"/>
        <v>2.9363462427186904E-2</v>
      </c>
      <c r="M41" s="156">
        <f t="shared" si="53"/>
        <v>2.9363462427186904E-2</v>
      </c>
      <c r="N41" s="156">
        <f t="shared" si="53"/>
        <v>2.9363462427186904E-2</v>
      </c>
      <c r="O41" s="156">
        <f t="shared" si="53"/>
        <v>2.9363462427186904E-2</v>
      </c>
      <c r="P41" s="156">
        <f t="shared" si="53"/>
        <v>2.9363462427186904E-2</v>
      </c>
      <c r="Q41" s="156">
        <f t="shared" si="53"/>
        <v>2.9363462427186904E-2</v>
      </c>
      <c r="R41" s="156">
        <f t="shared" si="53"/>
        <v>2.9363462427186904E-2</v>
      </c>
      <c r="S41" s="156">
        <f t="shared" si="53"/>
        <v>2.9363462427186904E-2</v>
      </c>
      <c r="T41" s="156">
        <f t="shared" si="53"/>
        <v>2.9363462427186904E-2</v>
      </c>
      <c r="U41" s="156">
        <f t="shared" si="53"/>
        <v>2.9363462427186904E-2</v>
      </c>
      <c r="V41" s="156">
        <f t="shared" si="53"/>
        <v>2.9363462427186904E-2</v>
      </c>
      <c r="W41" s="156">
        <f t="shared" si="53"/>
        <v>2.9363462427186904E-2</v>
      </c>
      <c r="X41" s="156">
        <f t="shared" si="53"/>
        <v>2.9363462427186904E-2</v>
      </c>
      <c r="Y41" s="156">
        <f t="shared" si="53"/>
        <v>2.9363462427186904E-2</v>
      </c>
      <c r="Z41" s="156">
        <f t="shared" si="53"/>
        <v>2.9363462427186904E-2</v>
      </c>
      <c r="AA41" s="156">
        <f t="shared" si="53"/>
        <v>2.9363462427186904E-2</v>
      </c>
      <c r="AB41" s="156">
        <f t="shared" si="53"/>
        <v>2.9363462427186904E-2</v>
      </c>
      <c r="AC41" s="156">
        <f t="shared" si="53"/>
        <v>2.9363462427186904E-2</v>
      </c>
      <c r="AD41" s="156">
        <f t="shared" si="53"/>
        <v>2.9363462427186904E-2</v>
      </c>
      <c r="AE41" s="156">
        <f t="shared" si="53"/>
        <v>2.9363462427186904E-2</v>
      </c>
    </row>
    <row r="42" spans="1:32">
      <c r="B42" s="2" t="s">
        <v>101</v>
      </c>
      <c r="C42">
        <f>SUMPRODUCT(G57:G106,$B$57:$B$106)</f>
        <v>4.7436162445652408E-2</v>
      </c>
      <c r="D42">
        <f>SUMPRODUCT(S$57:S$106,$B$57:$B$106)</f>
        <v>5.0567157704774719E-2</v>
      </c>
      <c r="E42">
        <f>SUMPRODUCT(AE$57:AE$106,$B$57:$B$106)</f>
        <v>4.6378351001502012E-2</v>
      </c>
      <c r="F42">
        <f>SUMPRODUCT(AQ$57:AQ$106,$B$57:$B$106)</f>
        <v>4.8108391094494177E-2</v>
      </c>
      <c r="G42">
        <f>SUMPRODUCT(BC$57:BC$106,$B$57:$B$106)</f>
        <v>4.8578480383519466E-2</v>
      </c>
      <c r="H42">
        <f>SUMPRODUCT(BO$57:BO$106,$B$57:$B$106)</f>
        <v>4.9035464915809263E-2</v>
      </c>
      <c r="I42">
        <f>SUMPRODUCT(CA$57:CA$106,$B$57:$B$106)</f>
        <v>5.3940781250442132E-2</v>
      </c>
      <c r="J42">
        <f>SUMPRODUCT(CM$57:CM$106,$B$57:$B$106)</f>
        <v>5.4393872385309565E-2</v>
      </c>
      <c r="K42">
        <f>SUMPRODUCT(CY$57:CY$106,$B$57:$B$106)</f>
        <v>5.2537836289583868E-2</v>
      </c>
      <c r="L42" s="156">
        <f t="shared" si="54"/>
        <v>5.2537836289583868E-2</v>
      </c>
      <c r="M42" s="156">
        <f t="shared" si="53"/>
        <v>5.2537836289583868E-2</v>
      </c>
      <c r="N42" s="156">
        <f t="shared" si="53"/>
        <v>5.2537836289583868E-2</v>
      </c>
      <c r="O42" s="156">
        <f t="shared" si="53"/>
        <v>5.2537836289583868E-2</v>
      </c>
      <c r="P42" s="156">
        <f t="shared" si="53"/>
        <v>5.2537836289583868E-2</v>
      </c>
      <c r="Q42" s="156">
        <f t="shared" si="53"/>
        <v>5.2537836289583868E-2</v>
      </c>
      <c r="R42" s="156">
        <f t="shared" si="53"/>
        <v>5.2537836289583868E-2</v>
      </c>
      <c r="S42" s="156">
        <f t="shared" si="53"/>
        <v>5.2537836289583868E-2</v>
      </c>
      <c r="T42" s="156">
        <f t="shared" si="53"/>
        <v>5.2537836289583868E-2</v>
      </c>
      <c r="U42" s="156">
        <f t="shared" si="53"/>
        <v>5.2537836289583868E-2</v>
      </c>
      <c r="V42" s="156">
        <f t="shared" si="53"/>
        <v>5.2537836289583868E-2</v>
      </c>
      <c r="W42" s="156">
        <f t="shared" si="53"/>
        <v>5.2537836289583868E-2</v>
      </c>
      <c r="X42" s="156">
        <f t="shared" si="53"/>
        <v>5.2537836289583868E-2</v>
      </c>
      <c r="Y42" s="156">
        <f t="shared" si="53"/>
        <v>5.2537836289583868E-2</v>
      </c>
      <c r="Z42" s="156">
        <f t="shared" si="53"/>
        <v>5.2537836289583868E-2</v>
      </c>
      <c r="AA42" s="156">
        <f t="shared" si="53"/>
        <v>5.2537836289583868E-2</v>
      </c>
      <c r="AB42" s="156">
        <f t="shared" si="53"/>
        <v>5.2537836289583868E-2</v>
      </c>
      <c r="AC42" s="156">
        <f t="shared" si="53"/>
        <v>5.2537836289583868E-2</v>
      </c>
      <c r="AD42" s="156">
        <f t="shared" si="53"/>
        <v>5.2537836289583868E-2</v>
      </c>
      <c r="AE42" s="156">
        <f t="shared" si="53"/>
        <v>5.2537836289583868E-2</v>
      </c>
    </row>
    <row r="43" spans="1:32">
      <c r="B43" s="2" t="s">
        <v>346</v>
      </c>
      <c r="C43">
        <f>SUMPRODUCT(H57:H106,$B$57:$B$106)</f>
        <v>0.34123474944605736</v>
      </c>
      <c r="D43">
        <f>SUMPRODUCT(T$57:T$106,$B$57:$B$106)</f>
        <v>0.31423245419518631</v>
      </c>
      <c r="E43">
        <f>SUMPRODUCT(AF$57:AF$106,$B$57:$B$106)</f>
        <v>0.31141857173270943</v>
      </c>
      <c r="F43">
        <f>SUMPRODUCT(AR$57:AR$106,$B$57:$B$106)</f>
        <v>0.28580508861149484</v>
      </c>
      <c r="G43">
        <f>SUMPRODUCT(BD$57:BD$106,$B$57:$B$106)</f>
        <v>0.27666678349469148</v>
      </c>
      <c r="H43">
        <f>SUMPRODUCT(BP$57:BP$106,$B$57:$B$106)</f>
        <v>0.25698608940694156</v>
      </c>
      <c r="I43">
        <f>SUMPRODUCT(CB$57:CB$106,$B$57:$B$106)</f>
        <v>0.21898108315301215</v>
      </c>
      <c r="J43">
        <f>SUMPRODUCT(CN$57:CN$106,$B$57:$B$106)</f>
        <v>0.19275351267953281</v>
      </c>
      <c r="K43">
        <f>SUMPRODUCT(CZ$57:CZ$106,$B$57:$B$106)</f>
        <v>0.14524772105048681</v>
      </c>
      <c r="L43" s="156">
        <f t="shared" si="54"/>
        <v>0.14524772105048681</v>
      </c>
      <c r="M43" s="156">
        <f t="shared" si="53"/>
        <v>0.14524772105048681</v>
      </c>
      <c r="N43" s="156">
        <f t="shared" si="53"/>
        <v>0.14524772105048681</v>
      </c>
      <c r="O43" s="156">
        <f t="shared" si="53"/>
        <v>0.14524772105048681</v>
      </c>
      <c r="P43" s="156">
        <f t="shared" si="53"/>
        <v>0.14524772105048681</v>
      </c>
      <c r="Q43" s="156">
        <f t="shared" si="53"/>
        <v>0.14524772105048681</v>
      </c>
      <c r="R43" s="156">
        <f t="shared" si="53"/>
        <v>0.14524772105048681</v>
      </c>
      <c r="S43" s="156">
        <f t="shared" si="53"/>
        <v>0.14524772105048681</v>
      </c>
      <c r="T43" s="156">
        <f t="shared" si="53"/>
        <v>0.14524772105048681</v>
      </c>
      <c r="U43" s="156">
        <f t="shared" si="53"/>
        <v>0.14524772105048681</v>
      </c>
      <c r="V43" s="156">
        <f t="shared" si="53"/>
        <v>0.14524772105048681</v>
      </c>
      <c r="W43" s="156">
        <f t="shared" si="53"/>
        <v>0.14524772105048681</v>
      </c>
      <c r="X43" s="156">
        <f t="shared" si="53"/>
        <v>0.14524772105048681</v>
      </c>
      <c r="Y43" s="156">
        <f t="shared" si="53"/>
        <v>0.14524772105048681</v>
      </c>
      <c r="Z43" s="156">
        <f t="shared" si="53"/>
        <v>0.14524772105048681</v>
      </c>
      <c r="AA43" s="156">
        <f t="shared" si="53"/>
        <v>0.14524772105048681</v>
      </c>
      <c r="AB43" s="156">
        <f t="shared" si="53"/>
        <v>0.14524772105048681</v>
      </c>
      <c r="AC43" s="156">
        <f t="shared" si="53"/>
        <v>0.14524772105048681</v>
      </c>
      <c r="AD43" s="156">
        <f t="shared" si="53"/>
        <v>0.14524772105048681</v>
      </c>
      <c r="AE43" s="156">
        <f t="shared" si="53"/>
        <v>0.14524772105048681</v>
      </c>
    </row>
    <row r="44" spans="1:32">
      <c r="B44" s="2" t="s">
        <v>99</v>
      </c>
      <c r="C44">
        <f>SUMPRODUCT(I57:I106,$B$57:$B$106)</f>
        <v>1.7916534571126925E-2</v>
      </c>
      <c r="D44">
        <f>SUMPRODUCT(U$57:U$106,$B$57:$B$106)</f>
        <v>1.8808292258261656E-2</v>
      </c>
      <c r="E44">
        <f>SUMPRODUCT(AG$57:AG$106,$B$57:$B$106)</f>
        <v>1.7725604551457965E-2</v>
      </c>
      <c r="F44">
        <f>SUMPRODUCT(AS$57:AS$106,$B$57:$B$106)</f>
        <v>1.8380331616692083E-2</v>
      </c>
      <c r="G44">
        <f>SUMPRODUCT(BE$57:BE$106,$B$57:$B$106)</f>
        <v>1.8534114005388253E-2</v>
      </c>
      <c r="H44">
        <f>SUMPRODUCT(BQ$57:BQ$106,$B$57:$B$106)</f>
        <v>1.7956268791967753E-2</v>
      </c>
      <c r="I44">
        <f>SUMPRODUCT(CC$57:CC$106,$B$57:$B$106)</f>
        <v>1.8817190965320117E-2</v>
      </c>
      <c r="J44">
        <f>SUMPRODUCT(CO$57:CO$106,$B$57:$B$106)</f>
        <v>9.6914662840857611E-3</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2.5132538606967097E-3</v>
      </c>
      <c r="J45">
        <f>SUMPRODUCT(CP$57:CP$106,$B$57:$B$106)</f>
        <v>5.8080548503635417E-3</v>
      </c>
      <c r="K45">
        <f>SUMPRODUCT(DB$57:DB$106,$B$57:$B$106)</f>
        <v>8.8578945184866024E-3</v>
      </c>
      <c r="L45" s="156">
        <f t="shared" si="54"/>
        <v>8.8578945184866024E-3</v>
      </c>
      <c r="M45" s="156">
        <f t="shared" si="53"/>
        <v>8.8578945184866024E-3</v>
      </c>
      <c r="N45" s="156">
        <f t="shared" si="53"/>
        <v>8.8578945184866024E-3</v>
      </c>
      <c r="O45" s="156">
        <f t="shared" si="53"/>
        <v>8.8578945184866024E-3</v>
      </c>
      <c r="P45" s="156">
        <f t="shared" si="53"/>
        <v>8.8578945184866024E-3</v>
      </c>
      <c r="Q45" s="156">
        <f t="shared" si="53"/>
        <v>8.8578945184866024E-3</v>
      </c>
      <c r="R45" s="156">
        <f t="shared" si="53"/>
        <v>8.8578945184866024E-3</v>
      </c>
      <c r="S45" s="156">
        <f t="shared" si="53"/>
        <v>8.8578945184866024E-3</v>
      </c>
      <c r="T45" s="156">
        <f t="shared" si="53"/>
        <v>8.8578945184866024E-3</v>
      </c>
      <c r="U45" s="156">
        <f t="shared" si="53"/>
        <v>8.8578945184866024E-3</v>
      </c>
      <c r="V45" s="156">
        <f t="shared" si="53"/>
        <v>8.8578945184866024E-3</v>
      </c>
      <c r="W45" s="156">
        <f t="shared" si="53"/>
        <v>8.8578945184866024E-3</v>
      </c>
      <c r="X45" s="156">
        <f t="shared" si="53"/>
        <v>8.8578945184866024E-3</v>
      </c>
      <c r="Y45" s="156">
        <f t="shared" si="53"/>
        <v>8.8578945184866024E-3</v>
      </c>
      <c r="Z45" s="156">
        <f t="shared" si="53"/>
        <v>8.8578945184866024E-3</v>
      </c>
      <c r="AA45" s="156">
        <f t="shared" si="53"/>
        <v>8.8578945184866024E-3</v>
      </c>
      <c r="AB45" s="156">
        <f t="shared" si="53"/>
        <v>8.8578945184866024E-3</v>
      </c>
      <c r="AC45" s="156">
        <f t="shared" si="53"/>
        <v>8.8578945184866024E-3</v>
      </c>
      <c r="AD45" s="156">
        <f t="shared" si="53"/>
        <v>8.8578945184866024E-3</v>
      </c>
      <c r="AE45" s="156">
        <f t="shared" si="53"/>
        <v>8.8578945184866024E-3</v>
      </c>
    </row>
    <row r="46" spans="1:32">
      <c r="B46" s="2" t="s">
        <v>106</v>
      </c>
      <c r="C46">
        <f>SUMPRODUCT(K57:K106,$B$57:$B$106)</f>
        <v>5.9498195814603116E-3</v>
      </c>
      <c r="D46">
        <f>SUMPRODUCT(W$57:W$106,$B$57:$B$106)</f>
        <v>6.0335738037285425E-3</v>
      </c>
      <c r="E46">
        <f>SUMPRODUCT(AI$57:AI$106,$B$57:$B$106)</f>
        <v>3.1058098756266265E-3</v>
      </c>
      <c r="F46">
        <f>SUMPRODUCT(AU$57:AU$106,$B$57:$B$106)</f>
        <v>2.7807335545513233E-3</v>
      </c>
      <c r="G46">
        <f>SUMPRODUCT(BG$57:BG$106,$B$57:$B$106)</f>
        <v>2.9520595926208143E-3</v>
      </c>
      <c r="H46">
        <f>SUMPRODUCT(BS$57:BS$106,$B$57:$B$106)</f>
        <v>3.2518142840006897E-3</v>
      </c>
      <c r="I46">
        <f>SUMPRODUCT(CE$57:CE$106,$B$57:$B$106)</f>
        <v>1.498317019709008E-3</v>
      </c>
      <c r="J46">
        <f>SUMPRODUCT(CQ$57:CQ$106,$B$57:$B$106)</f>
        <v>1.4324287053216573E-3</v>
      </c>
      <c r="K46">
        <f>SUMPRODUCT(DC$57:DC$106,$B$57:$B$106)</f>
        <v>4.8998561610245103E-4</v>
      </c>
      <c r="L46" s="156">
        <f t="shared" si="54"/>
        <v>4.8998561610245103E-4</v>
      </c>
      <c r="M46" s="156">
        <f t="shared" si="53"/>
        <v>4.8998561610245103E-4</v>
      </c>
      <c r="N46" s="156">
        <f t="shared" si="53"/>
        <v>4.8998561610245103E-4</v>
      </c>
      <c r="O46" s="156">
        <f t="shared" si="53"/>
        <v>4.8998561610245103E-4</v>
      </c>
      <c r="P46" s="156">
        <f t="shared" si="53"/>
        <v>4.8998561610245103E-4</v>
      </c>
      <c r="Q46" s="156">
        <f t="shared" si="53"/>
        <v>4.8998561610245103E-4</v>
      </c>
      <c r="R46" s="156">
        <f t="shared" si="53"/>
        <v>4.8998561610245103E-4</v>
      </c>
      <c r="S46" s="156">
        <f t="shared" si="53"/>
        <v>4.8998561610245103E-4</v>
      </c>
      <c r="T46" s="156">
        <f t="shared" si="53"/>
        <v>4.8998561610245103E-4</v>
      </c>
      <c r="U46" s="156">
        <f t="shared" si="53"/>
        <v>4.8998561610245103E-4</v>
      </c>
      <c r="V46" s="156">
        <f t="shared" si="53"/>
        <v>4.8998561610245103E-4</v>
      </c>
      <c r="W46" s="156">
        <f t="shared" si="53"/>
        <v>4.8998561610245103E-4</v>
      </c>
      <c r="X46" s="156">
        <f t="shared" si="53"/>
        <v>4.8998561610245103E-4</v>
      </c>
      <c r="Y46" s="156">
        <f t="shared" si="53"/>
        <v>4.8998561610245103E-4</v>
      </c>
      <c r="Z46" s="156">
        <f t="shared" si="53"/>
        <v>4.8998561610245103E-4</v>
      </c>
      <c r="AA46" s="156">
        <f t="shared" si="53"/>
        <v>4.8998561610245103E-4</v>
      </c>
      <c r="AB46" s="156">
        <f t="shared" si="53"/>
        <v>4.8998561610245103E-4</v>
      </c>
      <c r="AC46" s="156">
        <f t="shared" si="53"/>
        <v>4.8998561610245103E-4</v>
      </c>
      <c r="AD46" s="156">
        <f t="shared" si="53"/>
        <v>4.8998561610245103E-4</v>
      </c>
      <c r="AE46" s="156">
        <f t="shared" si="53"/>
        <v>4.8998561610245103E-4</v>
      </c>
    </row>
    <row r="47" spans="1:32">
      <c r="B47" s="2" t="s">
        <v>100</v>
      </c>
      <c r="C47">
        <f>SUMPRODUCT(L57:L106,$B$57:$B$106)</f>
        <v>0.23125160562551625</v>
      </c>
      <c r="D47">
        <f>SUMPRODUCT(X$57:X$106,$B$57:$B$106)</f>
        <v>0.23085862814072564</v>
      </c>
      <c r="E47">
        <f>SUMPRODUCT(AJ$57:AJ$106,$B$57:$B$106)</f>
        <v>0.25891765095975117</v>
      </c>
      <c r="F47">
        <f>SUMPRODUCT(AV$57:AV$106,$B$57:$B$106)</f>
        <v>0.30817393279365429</v>
      </c>
      <c r="G47">
        <f>SUMPRODUCT(BH$57:BH$106,$B$57:$B$106)</f>
        <v>0.32415492290019171</v>
      </c>
      <c r="H47">
        <f>SUMPRODUCT(BT$57:BT$106,$B$57:$B$106)</f>
        <v>0.33139102611032439</v>
      </c>
      <c r="I47">
        <f>SUMPRODUCT(CF$57:CF$106,$B$57:$B$106)</f>
        <v>0.41111126305670004</v>
      </c>
      <c r="J47">
        <f>SUMPRODUCT(CR$57:CR$106,$B$57:$B$106)</f>
        <v>0.40997691747647547</v>
      </c>
      <c r="K47">
        <f>SUMPRODUCT(DD$57:DD$106,$B$57:$B$106)</f>
        <v>0.40866954607753198</v>
      </c>
      <c r="L47" s="156">
        <f t="shared" si="54"/>
        <v>0.40866954607753198</v>
      </c>
      <c r="M47" s="156">
        <f t="shared" si="53"/>
        <v>0.40866954607753198</v>
      </c>
      <c r="N47" s="156">
        <f t="shared" si="53"/>
        <v>0.40866954607753198</v>
      </c>
      <c r="O47" s="156">
        <f t="shared" si="53"/>
        <v>0.40866954607753198</v>
      </c>
      <c r="P47" s="156">
        <f t="shared" si="53"/>
        <v>0.40866954607753198</v>
      </c>
      <c r="Q47" s="156">
        <f t="shared" si="53"/>
        <v>0.40866954607753198</v>
      </c>
      <c r="R47" s="156">
        <f t="shared" si="53"/>
        <v>0.40866954607753198</v>
      </c>
      <c r="S47" s="156">
        <f t="shared" si="53"/>
        <v>0.40866954607753198</v>
      </c>
      <c r="T47" s="156">
        <f t="shared" si="53"/>
        <v>0.40866954607753198</v>
      </c>
      <c r="U47" s="156">
        <f t="shared" si="53"/>
        <v>0.40866954607753198</v>
      </c>
      <c r="V47" s="156">
        <f t="shared" si="53"/>
        <v>0.40866954607753198</v>
      </c>
      <c r="W47" s="156">
        <f t="shared" si="53"/>
        <v>0.40866954607753198</v>
      </c>
      <c r="X47" s="156">
        <f t="shared" si="53"/>
        <v>0.40866954607753198</v>
      </c>
      <c r="Y47" s="156">
        <f t="shared" si="53"/>
        <v>0.40866954607753198</v>
      </c>
      <c r="Z47" s="156">
        <f t="shared" si="53"/>
        <v>0.40866954607753198</v>
      </c>
      <c r="AA47" s="156">
        <f t="shared" si="53"/>
        <v>0.40866954607753198</v>
      </c>
      <c r="AB47" s="156">
        <f t="shared" si="53"/>
        <v>0.40866954607753198</v>
      </c>
      <c r="AC47" s="156">
        <f t="shared" si="53"/>
        <v>0.40866954607753198</v>
      </c>
      <c r="AD47" s="156">
        <f t="shared" si="53"/>
        <v>0.40866954607753198</v>
      </c>
      <c r="AE47" s="156">
        <f t="shared" si="53"/>
        <v>0.40866954607753198</v>
      </c>
    </row>
    <row r="48" spans="1:32">
      <c r="B48" s="2" t="s">
        <v>102</v>
      </c>
      <c r="C48">
        <f>SUMPRODUCT(N57:N106,$B$57:$B$106)</f>
        <v>0.13184090821891015</v>
      </c>
      <c r="D48">
        <f>SUMPRODUCT(Z$57:Z$106,$B$57:$B$106)</f>
        <v>0.19418217962713899</v>
      </c>
      <c r="E48">
        <f>SUMPRODUCT(AL$57:AL$106,$B$57:$B$106)</f>
        <v>0.20270281518788724</v>
      </c>
      <c r="F48">
        <f>SUMPRODUCT(AX$57:AX$106,$B$57:$B$106)</f>
        <v>0.21643572585276594</v>
      </c>
      <c r="G48">
        <f>SUMPRODUCT(BJ$57:BJ$106,$B$57:$B$106)</f>
        <v>0.22482623935682572</v>
      </c>
      <c r="H48">
        <f>SUMPRODUCT(BV$57:BV$106,$B$57:$B$106)</f>
        <v>0.23785968783834874</v>
      </c>
      <c r="I48">
        <f>SUMPRODUCT(CH$57:CH$106,$B$57:$B$106)</f>
        <v>0.25317058569086581</v>
      </c>
      <c r="J48">
        <f>SUMPRODUCT(CT$57:CT$106,$B$57:$B$106)</f>
        <v>0.28656894989253218</v>
      </c>
      <c r="K48">
        <f>SUMPRODUCT(DF$57:DF$106,$B$57:$B$106)</f>
        <v>0.3458254414420921</v>
      </c>
      <c r="L48" s="156">
        <f t="shared" si="54"/>
        <v>0.3458254414420921</v>
      </c>
      <c r="M48" s="156">
        <f t="shared" si="53"/>
        <v>0.3458254414420921</v>
      </c>
      <c r="N48" s="156">
        <f t="shared" si="53"/>
        <v>0.3458254414420921</v>
      </c>
      <c r="O48" s="156">
        <f t="shared" si="53"/>
        <v>0.3458254414420921</v>
      </c>
      <c r="P48" s="156">
        <f t="shared" si="53"/>
        <v>0.3458254414420921</v>
      </c>
      <c r="Q48" s="156">
        <f t="shared" si="53"/>
        <v>0.3458254414420921</v>
      </c>
      <c r="R48" s="156">
        <f t="shared" si="53"/>
        <v>0.3458254414420921</v>
      </c>
      <c r="S48" s="156">
        <f t="shared" si="53"/>
        <v>0.3458254414420921</v>
      </c>
      <c r="T48" s="156">
        <f t="shared" si="53"/>
        <v>0.3458254414420921</v>
      </c>
      <c r="U48" s="156">
        <f t="shared" si="53"/>
        <v>0.3458254414420921</v>
      </c>
      <c r="V48" s="156">
        <f t="shared" si="53"/>
        <v>0.3458254414420921</v>
      </c>
      <c r="W48" s="156">
        <f t="shared" si="53"/>
        <v>0.3458254414420921</v>
      </c>
      <c r="X48" s="156">
        <f t="shared" si="53"/>
        <v>0.3458254414420921</v>
      </c>
      <c r="Y48" s="156">
        <f t="shared" si="53"/>
        <v>0.3458254414420921</v>
      </c>
      <c r="Z48" s="156">
        <f t="shared" si="53"/>
        <v>0.3458254414420921</v>
      </c>
      <c r="AA48" s="156">
        <f t="shared" si="53"/>
        <v>0.3458254414420921</v>
      </c>
      <c r="AB48" s="156">
        <f t="shared" si="53"/>
        <v>0.3458254414420921</v>
      </c>
      <c r="AC48" s="156">
        <f t="shared" si="53"/>
        <v>0.3458254414420921</v>
      </c>
      <c r="AD48" s="156">
        <f t="shared" si="53"/>
        <v>0.3458254414420921</v>
      </c>
      <c r="AE48" s="156">
        <f t="shared" si="53"/>
        <v>0.3458254414420921</v>
      </c>
    </row>
    <row r="49" spans="1:110">
      <c r="B49" s="1"/>
    </row>
    <row r="50" spans="1:110">
      <c r="B50" s="1"/>
      <c r="C50" s="160">
        <f>SUM(C39:C48)</f>
        <v>1</v>
      </c>
      <c r="D50" s="160">
        <f>SUM(D39:D48)</f>
        <v>1.0000000000000002</v>
      </c>
      <c r="E50" s="160">
        <f>SUM(E39:E48)</f>
        <v>1</v>
      </c>
      <c r="F50" s="160">
        <f>SUM(F39:F48)</f>
        <v>1</v>
      </c>
      <c r="G50" s="160">
        <f t="shared" ref="G50:K50" si="55">SUM(G39:G48)</f>
        <v>0.99999999999999978</v>
      </c>
      <c r="H50" s="160">
        <f t="shared" si="55"/>
        <v>1</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0.20349490166503623</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0.30671757942619993</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0.47997473245489658</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9.8127864538673313E-3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22825079</v>
      </c>
      <c r="D2" s="91">
        <f>C2</f>
        <v>22825079</v>
      </c>
      <c r="E2" s="91">
        <f t="shared" ref="E2:AH2" si="0">D2</f>
        <v>22825079</v>
      </c>
      <c r="F2" s="91">
        <f t="shared" si="0"/>
        <v>22825079</v>
      </c>
      <c r="G2" s="91">
        <f t="shared" si="0"/>
        <v>22825079</v>
      </c>
      <c r="H2" s="91">
        <f t="shared" si="0"/>
        <v>22825079</v>
      </c>
      <c r="I2" s="91">
        <f t="shared" si="0"/>
        <v>22825079</v>
      </c>
      <c r="J2" s="91">
        <f t="shared" si="0"/>
        <v>22825079</v>
      </c>
      <c r="K2" s="91">
        <f t="shared" si="0"/>
        <v>22825079</v>
      </c>
      <c r="L2" s="91">
        <f t="shared" si="0"/>
        <v>22825079</v>
      </c>
      <c r="M2" s="91">
        <f t="shared" si="0"/>
        <v>22825079</v>
      </c>
      <c r="N2" s="91">
        <f t="shared" si="0"/>
        <v>22825079</v>
      </c>
      <c r="O2" s="91">
        <f t="shared" si="0"/>
        <v>22825079</v>
      </c>
      <c r="P2" s="91">
        <f t="shared" si="0"/>
        <v>22825079</v>
      </c>
      <c r="Q2" s="91">
        <f t="shared" si="0"/>
        <v>22825079</v>
      </c>
      <c r="R2" s="91">
        <f t="shared" si="0"/>
        <v>22825079</v>
      </c>
      <c r="S2" s="91">
        <f t="shared" si="0"/>
        <v>22825079</v>
      </c>
      <c r="T2" s="91">
        <f t="shared" si="0"/>
        <v>22825079</v>
      </c>
      <c r="U2" s="91">
        <f t="shared" si="0"/>
        <v>22825079</v>
      </c>
      <c r="V2" s="91">
        <f t="shared" si="0"/>
        <v>22825079</v>
      </c>
      <c r="W2" s="91">
        <f t="shared" si="0"/>
        <v>22825079</v>
      </c>
      <c r="X2" s="91">
        <f t="shared" si="0"/>
        <v>22825079</v>
      </c>
      <c r="Y2" s="91">
        <f t="shared" si="0"/>
        <v>22825079</v>
      </c>
      <c r="Z2" s="91">
        <f t="shared" si="0"/>
        <v>22825079</v>
      </c>
      <c r="AA2" s="91">
        <f t="shared" si="0"/>
        <v>22825079</v>
      </c>
      <c r="AB2" s="91">
        <f t="shared" si="0"/>
        <v>22825079</v>
      </c>
      <c r="AC2" s="91">
        <f t="shared" si="0"/>
        <v>22825079</v>
      </c>
      <c r="AD2" s="91">
        <f t="shared" si="0"/>
        <v>22825079</v>
      </c>
      <c r="AE2" s="91">
        <f t="shared" si="0"/>
        <v>22825079</v>
      </c>
      <c r="AF2" s="91">
        <f t="shared" si="0"/>
        <v>22825079</v>
      </c>
      <c r="AG2" s="91">
        <f t="shared" si="0"/>
        <v>22825079</v>
      </c>
      <c r="AH2" s="91">
        <f t="shared" si="0"/>
        <v>22825079</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22825079</v>
      </c>
      <c r="C2">
        <f>exports!E2*IFERROR(INDEX('state specific adjustments'!$C$4:$AG$5,MATCH(About!$B$2,'state specific adjustments'!$B$4:$B$5,0),MATCH('EIaE-BEE'!C$1,'state specific adjustments'!$C$3:$AG$3,0)),1)</f>
        <v>22825079</v>
      </c>
      <c r="D2">
        <f>exports!F2*IFERROR(INDEX('state specific adjustments'!$C$4:$AG$5,MATCH(About!$B$2,'state specific adjustments'!$B$4:$B$5,0),MATCH('EIaE-BEE'!D$1,'state specific adjustments'!$C$3:$AG$3,0)),1)</f>
        <v>22825079</v>
      </c>
      <c r="E2">
        <f>exports!G2*IFERROR(INDEX('state specific adjustments'!$C$4:$AG$5,MATCH(About!$B$2,'state specific adjustments'!$B$4:$B$5,0),MATCH('EIaE-BEE'!E$1,'state specific adjustments'!$C$3:$AG$3,0)),1)</f>
        <v>22825079</v>
      </c>
      <c r="F2">
        <f>exports!H2*IFERROR(INDEX('state specific adjustments'!$C$4:$AG$5,MATCH(About!$B$2,'state specific adjustments'!$B$4:$B$5,0),MATCH('EIaE-BEE'!F$1,'state specific adjustments'!$C$3:$AG$3,0)),1)</f>
        <v>22825079</v>
      </c>
      <c r="G2">
        <f>exports!I2*IFERROR(INDEX('state specific adjustments'!$C$4:$AG$5,MATCH(About!$B$2,'state specific adjustments'!$B$4:$B$5,0),MATCH('EIaE-BEE'!G$1,'state specific adjustments'!$C$3:$AG$3,0)),1)</f>
        <v>22825079</v>
      </c>
      <c r="H2">
        <f>exports!J2*IFERROR(INDEX('state specific adjustments'!$C$4:$AG$5,MATCH(About!$B$2,'state specific adjustments'!$B$4:$B$5,0),MATCH('EIaE-BEE'!H$1,'state specific adjustments'!$C$3:$AG$3,0)),1)</f>
        <v>22825079</v>
      </c>
      <c r="I2">
        <f>exports!K2*IFERROR(INDEX('state specific adjustments'!$C$4:$AG$5,MATCH(About!$B$2,'state specific adjustments'!$B$4:$B$5,0),MATCH('EIaE-BEE'!I$1,'state specific adjustments'!$C$3:$AG$3,0)),1)</f>
        <v>22825079</v>
      </c>
      <c r="J2">
        <f>exports!L2*IFERROR(INDEX('state specific adjustments'!$C$4:$AG$5,MATCH(About!$B$2,'state specific adjustments'!$B$4:$B$5,0),MATCH('EIaE-BEE'!J$1,'state specific adjustments'!$C$3:$AG$3,0)),1)</f>
        <v>22825079</v>
      </c>
      <c r="K2">
        <f>exports!M2*IFERROR(INDEX('state specific adjustments'!$C$4:$AG$5,MATCH(About!$B$2,'state specific adjustments'!$B$4:$B$5,0),MATCH('EIaE-BEE'!K$1,'state specific adjustments'!$C$3:$AG$3,0)),1)</f>
        <v>22825079</v>
      </c>
      <c r="L2">
        <f>exports!N2*IFERROR(INDEX('state specific adjustments'!$C$4:$AG$5,MATCH(About!$B$2,'state specific adjustments'!$B$4:$B$5,0),MATCH('EIaE-BEE'!L$1,'state specific adjustments'!$C$3:$AG$3,0)),1)</f>
        <v>22825079</v>
      </c>
      <c r="M2">
        <f>exports!O2*IFERROR(INDEX('state specific adjustments'!$C$4:$AG$5,MATCH(About!$B$2,'state specific adjustments'!$B$4:$B$5,0),MATCH('EIaE-BEE'!M$1,'state specific adjustments'!$C$3:$AG$3,0)),1)</f>
        <v>22825079</v>
      </c>
      <c r="N2">
        <f>exports!P2*IFERROR(INDEX('state specific adjustments'!$C$4:$AG$5,MATCH(About!$B$2,'state specific adjustments'!$B$4:$B$5,0),MATCH('EIaE-BEE'!N$1,'state specific adjustments'!$C$3:$AG$3,0)),1)</f>
        <v>22825079</v>
      </c>
      <c r="O2">
        <f>exports!Q2*IFERROR(INDEX('state specific adjustments'!$C$4:$AG$5,MATCH(About!$B$2,'state specific adjustments'!$B$4:$B$5,0),MATCH('EIaE-BEE'!O$1,'state specific adjustments'!$C$3:$AG$3,0)),1)</f>
        <v>22825079</v>
      </c>
      <c r="P2">
        <f>exports!R2*IFERROR(INDEX('state specific adjustments'!$C$4:$AG$5,MATCH(About!$B$2,'state specific adjustments'!$B$4:$B$5,0),MATCH('EIaE-BEE'!P$1,'state specific adjustments'!$C$3:$AG$3,0)),1)</f>
        <v>22825079</v>
      </c>
      <c r="Q2">
        <f>exports!S2*IFERROR(INDEX('state specific adjustments'!$C$4:$AG$5,MATCH(About!$B$2,'state specific adjustments'!$B$4:$B$5,0),MATCH('EIaE-BEE'!Q$1,'state specific adjustments'!$C$3:$AG$3,0)),1)</f>
        <v>22825079</v>
      </c>
      <c r="R2">
        <f>exports!T2*IFERROR(INDEX('state specific adjustments'!$C$4:$AG$5,MATCH(About!$B$2,'state specific adjustments'!$B$4:$B$5,0),MATCH('EIaE-BEE'!R$1,'state specific adjustments'!$C$3:$AG$3,0)),1)</f>
        <v>22825079</v>
      </c>
      <c r="S2">
        <f>exports!U2*IFERROR(INDEX('state specific adjustments'!$C$4:$AG$5,MATCH(About!$B$2,'state specific adjustments'!$B$4:$B$5,0),MATCH('EIaE-BEE'!S$1,'state specific adjustments'!$C$3:$AG$3,0)),1)</f>
        <v>22825079</v>
      </c>
      <c r="T2">
        <f>exports!V2*IFERROR(INDEX('state specific adjustments'!$C$4:$AG$5,MATCH(About!$B$2,'state specific adjustments'!$B$4:$B$5,0),MATCH('EIaE-BEE'!T$1,'state specific adjustments'!$C$3:$AG$3,0)),1)</f>
        <v>22825079</v>
      </c>
      <c r="U2">
        <f>exports!W2*IFERROR(INDEX('state specific adjustments'!$C$4:$AG$5,MATCH(About!$B$2,'state specific adjustments'!$B$4:$B$5,0),MATCH('EIaE-BEE'!U$1,'state specific adjustments'!$C$3:$AG$3,0)),1)</f>
        <v>22825079</v>
      </c>
      <c r="V2">
        <f>exports!X2*IFERROR(INDEX('state specific adjustments'!$C$4:$AG$5,MATCH(About!$B$2,'state specific adjustments'!$B$4:$B$5,0),MATCH('EIaE-BEE'!V$1,'state specific adjustments'!$C$3:$AG$3,0)),1)</f>
        <v>22825079</v>
      </c>
      <c r="W2">
        <f>exports!Y2*IFERROR(INDEX('state specific adjustments'!$C$4:$AG$5,MATCH(About!$B$2,'state specific adjustments'!$B$4:$B$5,0),MATCH('EIaE-BEE'!W$1,'state specific adjustments'!$C$3:$AG$3,0)),1)</f>
        <v>22825079</v>
      </c>
      <c r="X2">
        <f>exports!Z2*IFERROR(INDEX('state specific adjustments'!$C$4:$AG$5,MATCH(About!$B$2,'state specific adjustments'!$B$4:$B$5,0),MATCH('EIaE-BEE'!X$1,'state specific adjustments'!$C$3:$AG$3,0)),1)</f>
        <v>22825079</v>
      </c>
      <c r="Y2">
        <f>exports!AA2*IFERROR(INDEX('state specific adjustments'!$C$4:$AG$5,MATCH(About!$B$2,'state specific adjustments'!$B$4:$B$5,0),MATCH('EIaE-BEE'!Y$1,'state specific adjustments'!$C$3:$AG$3,0)),1)</f>
        <v>22825079</v>
      </c>
      <c r="Z2">
        <f>exports!AB2*IFERROR(INDEX('state specific adjustments'!$C$4:$AG$5,MATCH(About!$B$2,'state specific adjustments'!$B$4:$B$5,0),MATCH('EIaE-BEE'!Z$1,'state specific adjustments'!$C$3:$AG$3,0)),1)</f>
        <v>22825079</v>
      </c>
      <c r="AA2">
        <f>exports!AC2*IFERROR(INDEX('state specific adjustments'!$C$4:$AG$5,MATCH(About!$B$2,'state specific adjustments'!$B$4:$B$5,0),MATCH('EIaE-BEE'!AA$1,'state specific adjustments'!$C$3:$AG$3,0)),1)</f>
        <v>22825079</v>
      </c>
      <c r="AB2">
        <f>exports!AD2*IFERROR(INDEX('state specific adjustments'!$C$4:$AG$5,MATCH(About!$B$2,'state specific adjustments'!$B$4:$B$5,0),MATCH('EIaE-BEE'!AB$1,'state specific adjustments'!$C$3:$AG$3,0)),1)</f>
        <v>22825079</v>
      </c>
      <c r="AC2">
        <f>exports!AE2*IFERROR(INDEX('state specific adjustments'!$C$4:$AG$5,MATCH(About!$B$2,'state specific adjustments'!$B$4:$B$5,0),MATCH('EIaE-BEE'!AC$1,'state specific adjustments'!$C$3:$AG$3,0)),1)</f>
        <v>22825079</v>
      </c>
      <c r="AD2">
        <f>exports!AF2*IFERROR(INDEX('state specific adjustments'!$C$4:$AG$5,MATCH(About!$B$2,'state specific adjustments'!$B$4:$B$5,0),MATCH('EIaE-BEE'!AD$1,'state specific adjustments'!$C$3:$AG$3,0)),1)</f>
        <v>22825079</v>
      </c>
      <c r="AE2">
        <f>exports!AG2*IFERROR(INDEX('state specific adjustments'!$C$4:$AG$5,MATCH(About!$B$2,'state specific adjustments'!$B$4:$B$5,0),MATCH('EIaE-BEE'!AE$1,'state specific adjustments'!$C$3:$AG$3,0)),1)</f>
        <v>22825079</v>
      </c>
      <c r="AF2">
        <f>exports!AH2*IFERROR(INDEX('state specific adjustments'!$C$4:$AG$5,MATCH(About!$B$2,'state specific adjustments'!$B$4:$B$5,0),MATCH('EIaE-BEE'!AF$1,'state specific adjustments'!$C$3:$AG$3,0)),1)</f>
        <v>22825079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2024-06-17T19:05:21Z</dcterms:modified>
</cp:coreProperties>
</file>