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59BE57F3-E24E-4996-8852-910FE37E46FB}"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G23" i="26"/>
  <c r="O23" i="26" s="1"/>
  <c r="P23" i="26" s="1"/>
  <c r="C3" i="20"/>
  <c r="G8" i="26"/>
  <c r="G24" i="26"/>
  <c r="G36" i="26"/>
  <c r="G7" i="26"/>
  <c r="J7" i="26" s="1"/>
  <c r="K7" i="26" s="1"/>
  <c r="F3" i="20"/>
  <c r="G10" i="26"/>
  <c r="G25" i="26"/>
  <c r="O25" i="26" s="1"/>
  <c r="P25" i="26" s="1"/>
  <c r="G39" i="26"/>
  <c r="B3" i="20"/>
  <c r="G35" i="26"/>
  <c r="O35" i="26" s="1"/>
  <c r="P35" i="26" s="1"/>
  <c r="M7" i="24"/>
  <c r="G11" i="26"/>
  <c r="J11" i="26" s="1"/>
  <c r="K11" i="26" s="1"/>
  <c r="G28" i="26"/>
  <c r="J28" i="26" s="1"/>
  <c r="K28" i="26" s="1"/>
  <c r="G40" i="26"/>
  <c r="O40" i="26" s="1"/>
  <c r="P40"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2" i="26" l="1"/>
  <c r="P22" i="26" s="1"/>
  <c r="J22" i="26"/>
  <c r="K22" i="26" s="1"/>
  <c r="O2" i="24"/>
  <c r="L7" i="24"/>
  <c r="J42" i="19" s="1"/>
  <c r="O36" i="26"/>
  <c r="P36" i="26" s="1"/>
  <c r="J36" i="26"/>
  <c r="K36" i="26" s="1"/>
  <c r="K9" i="24"/>
  <c r="L9" i="24" s="1"/>
  <c r="J25" i="19" s="1"/>
  <c r="CE3" i="25"/>
  <c r="O41" i="26"/>
  <c r="P41" i="26" s="1"/>
  <c r="J41" i="26"/>
  <c r="K41" i="26" s="1"/>
  <c r="J24" i="26"/>
  <c r="K24" i="26" s="1"/>
  <c r="O24" i="26"/>
  <c r="P24" i="26" s="1"/>
  <c r="M2" i="24"/>
  <c r="O29" i="26"/>
  <c r="P29" i="26" s="1"/>
  <c r="J29" i="26"/>
  <c r="K29" i="26" s="1"/>
  <c r="O8" i="26"/>
  <c r="P8" i="26" s="1"/>
  <c r="J8" i="26"/>
  <c r="K8" i="26" s="1"/>
  <c r="O49" i="26"/>
  <c r="P49" i="26" s="1"/>
  <c r="J49" i="26"/>
  <c r="K49" i="26" s="1"/>
  <c r="O39" i="26"/>
  <c r="P39" i="26" s="1"/>
  <c r="J39" i="26"/>
  <c r="K39" i="26" s="1"/>
  <c r="J33" i="26"/>
  <c r="K33" i="26" s="1"/>
  <c r="O33" i="26"/>
  <c r="P33" i="26" s="1"/>
  <c r="O21" i="26"/>
  <c r="P21" i="26" s="1"/>
  <c r="J21" i="26"/>
  <c r="K21" i="26" s="1"/>
  <c r="K2" i="24"/>
  <c r="J10" i="26"/>
  <c r="K10" i="26" s="1"/>
  <c r="O10" i="26"/>
  <c r="P10" i="26" s="1"/>
  <c r="H56" i="28"/>
  <c r="AF43" i="28"/>
  <c r="R35" i="28"/>
  <c r="AB32" i="28"/>
  <c r="AF30" i="28"/>
  <c r="L29" i="28"/>
  <c r="S27" i="28"/>
  <c r="T25" i="28"/>
  <c r="C24" i="28"/>
  <c r="H22" i="28"/>
  <c r="K20" i="28"/>
  <c r="X18" i="28"/>
  <c r="AE16" i="28"/>
  <c r="V15" i="28"/>
  <c r="V1" i="28" s="1"/>
  <c r="W14" i="28"/>
  <c r="AC13" i="28"/>
  <c r="D13" i="28"/>
  <c r="Q12" i="28"/>
  <c r="AA11" i="28"/>
  <c r="D11" i="28"/>
  <c r="Q10" i="28"/>
  <c r="AA9" i="28"/>
  <c r="AA1" i="28" s="1"/>
  <c r="D9" i="28"/>
  <c r="Q8" i="28"/>
  <c r="AA7" i="28"/>
  <c r="D7" i="28"/>
  <c r="Q6" i="28"/>
  <c r="AA5" i="28"/>
  <c r="D5" i="28"/>
  <c r="Q4" i="28"/>
  <c r="T31"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C1" i="28" s="1"/>
  <c r="G6" i="26" s="1"/>
  <c r="H18" i="28"/>
  <c r="P16" i="28"/>
  <c r="P15" i="28"/>
  <c r="O14" i="28"/>
  <c r="U13" i="28"/>
  <c r="AG12" i="28"/>
  <c r="K12" i="28"/>
  <c r="T11" i="28"/>
  <c r="AG10" i="28"/>
  <c r="K10" i="28"/>
  <c r="T9" i="28"/>
  <c r="AG8" i="28"/>
  <c r="K8" i="28"/>
  <c r="T7" i="28"/>
  <c r="AG6" i="28"/>
  <c r="K6" i="28"/>
  <c r="K1" i="28" s="1"/>
  <c r="T5" i="28"/>
  <c r="AG4" i="28"/>
  <c r="K4" i="28"/>
  <c r="H37" i="28"/>
  <c r="H28" i="28"/>
  <c r="AB22" i="28"/>
  <c r="L19" i="28"/>
  <c r="D15" i="28"/>
  <c r="L13" i="28"/>
  <c r="C12" i="28"/>
  <c r="C10" i="28"/>
  <c r="C8" i="28"/>
  <c r="Y6" i="28"/>
  <c r="Y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I1" i="28" s="1"/>
  <c r="S5" i="28"/>
  <c r="AB4" i="28"/>
  <c r="AB1" i="28" s="1"/>
  <c r="I4" i="28"/>
  <c r="X24" i="28"/>
  <c r="Y10" i="28"/>
  <c r="L5"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 i="28" s="1"/>
  <c r="H49" i="28"/>
  <c r="Z33" i="28"/>
  <c r="C30" i="28"/>
  <c r="K26" i="28"/>
  <c r="AF20" i="28"/>
  <c r="AF1" i="28" s="1"/>
  <c r="S17" i="28"/>
  <c r="C16" i="28"/>
  <c r="F14" i="28"/>
  <c r="F1" i="28" s="1"/>
  <c r="Y12" i="28"/>
  <c r="L11" i="28"/>
  <c r="L9" i="28"/>
  <c r="Y8" i="28"/>
  <c r="Y1" i="28" s="1"/>
  <c r="L7" i="28"/>
  <c r="C6" i="28"/>
  <c r="C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AA35" i="28"/>
  <c r="AG32" i="28"/>
  <c r="L31" i="28"/>
  <c r="S29" i="28"/>
  <c r="T27" i="28"/>
  <c r="C26" i="28"/>
  <c r="H24" i="28"/>
  <c r="H1" i="28" s="1"/>
  <c r="K22" i="28"/>
  <c r="X20" i="28"/>
  <c r="AB18" i="28"/>
  <c r="AF16" i="28"/>
  <c r="AD15" i="28"/>
  <c r="AA14" i="28"/>
  <c r="AD13" i="28"/>
  <c r="AD1" i="28" s="1"/>
  <c r="I13" i="28"/>
  <c r="S12" i="28"/>
  <c r="S1" i="28" s="1"/>
  <c r="AB11" i="28"/>
  <c r="I11" i="28"/>
  <c r="S10" i="28"/>
  <c r="AB9" i="28"/>
  <c r="I9" i="28"/>
  <c r="S8" i="28"/>
  <c r="AB7" i="28"/>
  <c r="I7" i="28"/>
  <c r="S6" i="28"/>
  <c r="AB5" i="28"/>
  <c r="I5" i="28"/>
  <c r="S4" i="28"/>
  <c r="Q13" i="24"/>
  <c r="P2" i="24"/>
  <c r="K3" i="24"/>
  <c r="L3" i="24" s="1"/>
  <c r="J26" i="19" s="1"/>
  <c r="T2" i="24"/>
  <c r="K13" i="24"/>
  <c r="S13" i="24"/>
  <c r="R2" i="24"/>
  <c r="P12" i="24"/>
  <c r="M12" i="24"/>
  <c r="O13" i="24"/>
  <c r="K16" i="24" a="1"/>
  <c r="K16" i="24" s="1"/>
  <c r="L16" i="24" s="1"/>
  <c r="J14" i="19" s="1"/>
  <c r="R13" i="24"/>
  <c r="O12" i="24"/>
  <c r="AH1" i="28"/>
  <c r="R1" i="28"/>
  <c r="G1" i="28"/>
  <c r="Z1" i="28"/>
  <c r="J1" i="28"/>
  <c r="Q1" i="28"/>
  <c r="AC1" i="28"/>
  <c r="X1" i="28"/>
  <c r="U1" i="28"/>
  <c r="P1" i="28"/>
  <c r="M1" i="28"/>
  <c r="AE1" i="28"/>
  <c r="E1" i="28"/>
  <c r="W1" i="28"/>
  <c r="AG1" i="28"/>
  <c r="O1" i="28"/>
  <c r="R161" i="1"/>
  <c r="Q161" i="1"/>
  <c r="P161" i="1"/>
  <c r="O161" i="1"/>
  <c r="N161" i="1"/>
  <c r="M161" i="1"/>
  <c r="L161" i="1"/>
  <c r="K161" i="1"/>
  <c r="J161" i="1"/>
  <c r="B161" i="1"/>
  <c r="A161" i="1"/>
  <c r="L13" i="24" l="1"/>
  <c r="J65" i="19" s="1"/>
  <c r="T1" i="28"/>
  <c r="L1" i="28"/>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<sst xmlns="http://schemas.openxmlformats.org/spreadsheetml/2006/main" count="35255" uniqueCount="4358">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</sst>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3772</v>
      </c>
      <c r="C1" s="353">
        <v>45503</v>
      </c>
      <c r="G1" s="354" t="s">
        <v>3763</v>
      </c>
      <c r="H1" s="354" t="s">
        <v>3764</v>
      </c>
    </row>
    <row r="2" spans="1:8" x14ac:dyDescent="0.75">
      <c r="B2" t="str">
        <f>_xlfn.XLOOKUP(B1,H:H,G:G,0,0,1)</f>
        <v>AZ</v>
      </c>
      <c r="C2" t="str">
        <f>_xlfn.XLOOKUP(B2,G:G, H:H, 0,0,1)</f>
        <v>Arizona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Arizona.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6"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Arizona</v>
      </c>
      <c r="B3" s="404">
        <f>ROUND(SUMIFS(B$4:B$54, $A$4:$A$54, $A$3),0)</f>
        <v>106990</v>
      </c>
      <c r="C3" s="405">
        <f t="shared" ref="C3" si="0">ROUND(SUMIFS(C$4:C$54, $A$4:$A$54, $A$3),0)</f>
        <v>107</v>
      </c>
      <c r="D3" s="404">
        <f>SUMIFS(D$4:D$54, $A$4:$A$54, $A$3)</f>
        <v>87916</v>
      </c>
      <c r="E3" s="404">
        <f>SUMIFS(E$4:E$54, $A$4:$A$54, $A$3)</f>
        <v>0</v>
      </c>
      <c r="F3" s="406">
        <f>ROUND(SUMIFS(F$4:F$54,$A$4:$A$54,$A$3)*100,0)</f>
        <v>-100</v>
      </c>
      <c r="G3" s="178">
        <f>SUMIFS(G$4:G$54, $A$4:$A$54, $A$3)</f>
        <v>36968920</v>
      </c>
      <c r="H3" s="178">
        <f>SUMIFS(H$4:H$54, $A$4:$A$54, $A$3)</f>
        <v>22825079</v>
      </c>
      <c r="I3" s="406">
        <f>ROUND(SUMIFS(I$4:I$54,$A$4:$A$54,$A$3)*100,0)</f>
        <v>-38</v>
      </c>
      <c r="J3" s="406">
        <f>ROUND(SUMIFS(J$4:J$54, $A$4:$A$54, $A$3),0)</f>
        <v>4244</v>
      </c>
      <c r="K3" s="178">
        <f t="shared" ref="K3:AI3" si="1">ROUND(SUMIFS(K$4:K$54, $A$4:$A$54, $A$3),0)</f>
        <v>1545</v>
      </c>
      <c r="L3" s="406">
        <f t="shared" si="1"/>
        <v>2030</v>
      </c>
      <c r="M3" s="178">
        <f t="shared" si="1"/>
        <v>1900</v>
      </c>
      <c r="N3" s="178">
        <f t="shared" si="1"/>
        <v>0</v>
      </c>
      <c r="O3" s="178">
        <f t="shared" si="1"/>
        <v>0</v>
      </c>
      <c r="P3" s="178">
        <f t="shared" si="1"/>
        <v>0</v>
      </c>
      <c r="Q3" s="178">
        <f t="shared" si="1"/>
        <v>0</v>
      </c>
      <c r="R3" s="178">
        <f t="shared" si="1"/>
        <v>0</v>
      </c>
      <c r="S3" s="406">
        <f t="shared" si="1"/>
        <v>0</v>
      </c>
      <c r="T3" s="178">
        <f t="shared" si="1"/>
        <v>3329</v>
      </c>
      <c r="U3" s="178">
        <f t="shared" si="1"/>
        <v>9886</v>
      </c>
      <c r="V3" s="178">
        <f t="shared" si="1"/>
        <v>3937</v>
      </c>
      <c r="W3" s="178">
        <f t="shared" si="1"/>
        <v>2721</v>
      </c>
      <c r="X3" s="178">
        <f t="shared" si="1"/>
        <v>267</v>
      </c>
      <c r="Y3" s="178">
        <f t="shared" si="1"/>
        <v>1861</v>
      </c>
      <c r="Z3" s="178">
        <f t="shared" si="1"/>
        <v>296</v>
      </c>
      <c r="AA3" s="178">
        <f t="shared" si="1"/>
        <v>31</v>
      </c>
      <c r="AB3" s="178">
        <f t="shared" si="1"/>
        <v>0</v>
      </c>
      <c r="AC3" s="178">
        <f t="shared" si="1"/>
        <v>89</v>
      </c>
      <c r="AD3" s="178">
        <f t="shared" si="1"/>
        <v>4080</v>
      </c>
      <c r="AE3" s="178">
        <f t="shared" si="1"/>
        <v>0</v>
      </c>
      <c r="AF3" s="178">
        <f t="shared" si="1"/>
        <v>0</v>
      </c>
      <c r="AG3" s="178">
        <f t="shared" si="1"/>
        <v>0</v>
      </c>
      <c r="AH3" s="178">
        <f t="shared" si="1"/>
        <v>0</v>
      </c>
      <c r="AI3" s="406">
        <f t="shared" si="1"/>
        <v>0</v>
      </c>
      <c r="AJ3" s="178">
        <f>ROUND(SUMIFS(AJ$4:AJ$54,$A$4:$A$54,$A$3)*100,0)</f>
        <v>46</v>
      </c>
      <c r="AK3" s="178">
        <f t="shared" ref="AK3:AL3" si="2">ROUND(SUMIFS(AK$4:AK$54,$A$4:$A$54,$A$3)*100,0)</f>
        <v>50</v>
      </c>
      <c r="AL3" s="178">
        <f t="shared" si="2"/>
        <v>50</v>
      </c>
      <c r="AM3" s="178">
        <f>SUMIFS(AM$4:AM$54, $A$4:$A$54, $A$3)</f>
        <v>0</v>
      </c>
      <c r="AN3" s="178">
        <f t="shared" ref="AN3:AQ3" si="3">SUMIFS(AN$4:AN$54, $A$4:$A$54, $A$3)</f>
        <v>0</v>
      </c>
      <c r="AO3" s="406">
        <f t="shared" si="3"/>
        <v>0</v>
      </c>
      <c r="AP3" s="406">
        <f t="shared" si="3"/>
        <v>1952</v>
      </c>
      <c r="AQ3" s="406">
        <f t="shared" si="3"/>
        <v>7497004</v>
      </c>
      <c r="AR3" s="406">
        <f>ROUND(SUMIFS(AR$4:AR$54,$A$4:$A$54,$A$3),2)</f>
        <v>26.04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79148220608245.594</v>
      </c>
      <c r="BC3" s="178">
        <f t="shared" si="4"/>
        <v>0</v>
      </c>
      <c r="BD3" s="178">
        <f t="shared" si="4"/>
        <v>0</v>
      </c>
      <c r="BE3" s="178">
        <f t="shared" si="4"/>
        <v>0</v>
      </c>
      <c r="BF3" s="178">
        <f t="shared" si="4"/>
        <v>72528579995.968597</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51</v>
      </c>
      <c r="BT3" s="406">
        <f>ROUND(SUMIFS(BT$4:BT$54,$A$4:$A$54,$A$3)*100,0)</f>
        <v>48</v>
      </c>
      <c r="BU3" s="406">
        <f t="shared" ref="BU3:CH3" si="7">ROUND(SUMIFS(BU$4:BU$54,$A$4:$A$54,$A$3)*100,0)</f>
        <v>67</v>
      </c>
      <c r="BV3" s="406">
        <f t="shared" si="7"/>
        <v>77</v>
      </c>
      <c r="BW3" s="406">
        <f t="shared" si="7"/>
        <v>29</v>
      </c>
      <c r="BX3" s="406">
        <f t="shared" si="7"/>
        <v>40</v>
      </c>
      <c r="BY3" s="406">
        <f t="shared" si="7"/>
        <v>57</v>
      </c>
      <c r="BZ3" s="406">
        <f>ROUND(SUMIFS(BZ$4:BZ$54,$A$4:$A$54,$A$3)*100,0)</f>
        <v>57</v>
      </c>
      <c r="CA3" s="406">
        <f>ROUND(SUMIFS(CA$4:CA$54,$A$4:$A$54,$A$3)*100,0)</f>
        <v>100</v>
      </c>
      <c r="CB3" s="406">
        <f>ROUND(SUMIFS(CB$4:CB$54,$A$4:$A$54,$A$3)*100,0)</f>
        <v>100</v>
      </c>
      <c r="CC3" s="406">
        <f t="shared" si="7"/>
        <v>29</v>
      </c>
      <c r="CD3" s="406">
        <f t="shared" si="7"/>
        <v>40</v>
      </c>
      <c r="CE3" s="406">
        <f t="shared" si="7"/>
        <v>56</v>
      </c>
      <c r="CF3" s="406">
        <f t="shared" si="7"/>
        <v>56</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Arizona.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AZ</v>
      </c>
      <c r="C1" s="431">
        <f>SUM(C4:C87)</f>
        <v>64.997791999319531</v>
      </c>
      <c r="D1" s="431">
        <f t="shared" ref="D1:AG1" si="0">SUM(D4:D87)</f>
        <v>65.508696494131826</v>
      </c>
      <c r="E1" s="431">
        <f t="shared" si="0"/>
        <v>68.579148372611044</v>
      </c>
      <c r="F1" s="431">
        <f t="shared" si="0"/>
        <v>71.218359144407614</v>
      </c>
      <c r="G1" s="431">
        <f t="shared" si="0"/>
        <v>74.405580028389636</v>
      </c>
      <c r="H1" s="431">
        <f t="shared" si="0"/>
        <v>69.796339538739701</v>
      </c>
      <c r="I1" s="431">
        <f t="shared" si="0"/>
        <v>71.909296478829035</v>
      </c>
      <c r="J1" s="431">
        <f t="shared" si="0"/>
        <v>76.671199476647729</v>
      </c>
      <c r="K1" s="431">
        <f t="shared" si="0"/>
        <v>80.579788303794373</v>
      </c>
      <c r="L1" s="431">
        <f t="shared" si="0"/>
        <v>84.563466414237723</v>
      </c>
      <c r="M1" s="431">
        <f t="shared" si="0"/>
        <v>89.903072488897976</v>
      </c>
      <c r="N1" s="431">
        <f t="shared" si="0"/>
        <v>91.985330471448137</v>
      </c>
      <c r="O1" s="431">
        <f t="shared" si="0"/>
        <v>91.828562534802359</v>
      </c>
      <c r="P1" s="431">
        <f t="shared" si="0"/>
        <v>93.68890428669873</v>
      </c>
      <c r="Q1" s="431">
        <f t="shared" si="0"/>
        <v>100.47578004120534</v>
      </c>
      <c r="R1" s="431">
        <f t="shared" si="0"/>
        <v>101.36455501143433</v>
      </c>
      <c r="S1" s="431">
        <f t="shared" si="0"/>
        <v>104.52052995035389</v>
      </c>
      <c r="T1" s="431">
        <f t="shared" si="0"/>
        <v>106.56338875498436</v>
      </c>
      <c r="U1" s="431">
        <f t="shared" si="0"/>
        <v>106.80063008109678</v>
      </c>
      <c r="V1" s="431">
        <f t="shared" si="0"/>
        <v>97.333156072352622</v>
      </c>
      <c r="W1" s="431">
        <f t="shared" si="0"/>
        <v>102.97354315994073</v>
      </c>
      <c r="X1" s="431">
        <f t="shared" si="0"/>
        <v>100.12519861786946</v>
      </c>
      <c r="Y1" s="431">
        <f t="shared" si="0"/>
        <v>98.508253333695365</v>
      </c>
      <c r="Z1" s="431">
        <f t="shared" si="0"/>
        <v>101.1308660869738</v>
      </c>
      <c r="AA1" s="431">
        <f t="shared" si="0"/>
        <v>100.06828661470756</v>
      </c>
      <c r="AB1" s="431">
        <f t="shared" si="0"/>
        <v>98.128834072151392</v>
      </c>
      <c r="AC1" s="431">
        <f t="shared" si="0"/>
        <v>93.465422494824082</v>
      </c>
      <c r="AD1" s="431">
        <f t="shared" si="0"/>
        <v>93.028532591748402</v>
      </c>
      <c r="AE1" s="431">
        <f t="shared" si="0"/>
        <v>97.4454934528015</v>
      </c>
      <c r="AF1" s="431">
        <f t="shared" si="0"/>
        <v>95.596215638180894</v>
      </c>
      <c r="AG1" s="431">
        <f t="shared" si="0"/>
        <v>84.364044512838717</v>
      </c>
      <c r="AH1" s="431">
        <f>SUM(AH4:AH87)</f>
        <v>87.22867303762068</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435" t="s">
        <v>2220</v>
      </c>
      <c r="B5" s="408" t="s">
        <v>4124</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435" t="s">
        <v>2220</v>
      </c>
      <c r="B6" s="408" t="s">
        <v>4128</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435" t="s">
        <v>2220</v>
      </c>
      <c r="B7" s="408" t="s">
        <v>4130</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435" t="s">
        <v>2220</v>
      </c>
      <c r="B8" s="408" t="s">
        <v>4132</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435" t="s">
        <v>2220</v>
      </c>
      <c r="B9" s="408" t="s">
        <v>4142</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435" t="s">
        <v>2220</v>
      </c>
      <c r="B10" s="408" t="s">
        <v>4151</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435" t="s">
        <v>2220</v>
      </c>
      <c r="B11" s="408" t="s">
        <v>4146</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435" t="s">
        <v>2220</v>
      </c>
      <c r="B12" s="408" t="s">
        <v>4157</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435" t="s">
        <v>2220</v>
      </c>
      <c r="B13" s="408" t="s">
        <v>4161</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435" t="s">
        <v>2220</v>
      </c>
      <c r="B30" s="408" t="s">
        <v>4192</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2.4917389694600001E-2</v>
      </c>
      <c r="D76" s="436">
        <f>SUMIFS('EPA Export Aggregation'!G:G,'EPA Export Aggregation'!$A:$A,$B76,'EPA Export Aggregation'!$D:$D,$A$1)*IF($A76="CH4",About!$D$58,IF($A76="N2O",About!$D$59,1))</f>
        <v>2.4917389694600001E-2</v>
      </c>
      <c r="E76" s="436">
        <f>SUMIFS('EPA Export Aggregation'!H:H,'EPA Export Aggregation'!$A:$A,$B76,'EPA Export Aggregation'!$D:$D,$A$1)*IF($A76="CH4",About!$D$58,IF($A76="N2O",About!$D$59,1))</f>
        <v>2.4917389694600001E-2</v>
      </c>
      <c r="F76" s="436">
        <f>SUMIFS('EPA Export Aggregation'!I:I,'EPA Export Aggregation'!$A:$A,$B76,'EPA Export Aggregation'!$D:$D,$A$1)*IF($A76="CH4",About!$D$58,IF($A76="N2O",About!$D$59,1))</f>
        <v>3.11467369956E-2</v>
      </c>
      <c r="G76" s="436">
        <f>SUMIFS('EPA Export Aggregation'!J:J,'EPA Export Aggregation'!$A:$A,$B76,'EPA Export Aggregation'!$D:$D,$A$1)*IF($A76="CH4",About!$D$58,IF($A76="N2O",About!$D$59,1))</f>
        <v>3.42614113845E-2</v>
      </c>
      <c r="H76" s="436">
        <f>SUMIFS('EPA Export Aggregation'!K:K,'EPA Export Aggregation'!$A:$A,$B76,'EPA Export Aggregation'!$D:$D,$A$1)*IF($A76="CH4",About!$D$58,IF($A76="N2O",About!$D$59,1))</f>
        <v>4.3054973349700001E-2</v>
      </c>
      <c r="I76" s="436">
        <f>SUMIFS('EPA Export Aggregation'!L:L,'EPA Export Aggregation'!$A:$A,$B76,'EPA Export Aggregation'!$D:$D,$A$1)*IF($A76="CH4",About!$D$58,IF($A76="N2O",About!$D$59,1))</f>
        <v>4.7810947772100001E-2</v>
      </c>
      <c r="J76" s="436">
        <f>SUMIFS('EPA Export Aggregation'!M:M,'EPA Export Aggregation'!$A:$A,$B76,'EPA Export Aggregation'!$D:$D,$A$1)*IF($A76="CH4",About!$D$58,IF($A76="N2O",About!$D$59,1))</f>
        <v>5.0526612216099998E-2</v>
      </c>
      <c r="K76" s="436">
        <f>SUMIFS('EPA Export Aggregation'!N:N,'EPA Export Aggregation'!$A:$A,$B76,'EPA Export Aggregation'!$D:$D,$A$1)*IF($A76="CH4",About!$D$58,IF($A76="N2O",About!$D$59,1))</f>
        <v>6.1954520943499999E-2</v>
      </c>
      <c r="L76" s="436">
        <f>SUMIFS('EPA Export Aggregation'!O:O,'EPA Export Aggregation'!$A:$A,$B76,'EPA Export Aggregation'!$D:$D,$A$1)*IF($A76="CH4",About!$D$58,IF($A76="N2O",About!$D$59,1))</f>
        <v>6.2868937550800003E-2</v>
      </c>
      <c r="M76" s="436">
        <f>SUMIFS('EPA Export Aggregation'!P:P,'EPA Export Aggregation'!$A:$A,$B76,'EPA Export Aggregation'!$D:$D,$A$1)*IF($A76="CH4",About!$D$58,IF($A76="N2O",About!$D$59,1))</f>
        <v>3.8286288315E-2</v>
      </c>
      <c r="N76" s="436">
        <f>SUMIFS('EPA Export Aggregation'!Q:Q,'EPA Export Aggregation'!$A:$A,$B76,'EPA Export Aggregation'!$D:$D,$A$1)*IF($A76="CH4",About!$D$58,IF($A76="N2O",About!$D$59,1))</f>
        <v>2.54416277535E-2</v>
      </c>
      <c r="O76" s="436">
        <f>SUMIFS('EPA Export Aggregation'!R:R,'EPA Export Aggregation'!$A:$A,$B76,'EPA Export Aggregation'!$D:$D,$A$1)*IF($A76="CH4",About!$D$58,IF($A76="N2O",About!$D$59,1))</f>
        <v>2.43225204391E-2</v>
      </c>
      <c r="P76" s="436">
        <f>SUMIFS('EPA Export Aggregation'!S:S,'EPA Export Aggregation'!$A:$A,$B76,'EPA Export Aggregation'!$D:$D,$A$1)*IF($A76="CH4",About!$D$58,IF($A76="N2O",About!$D$59,1))</f>
        <v>2.54334909141E-2</v>
      </c>
      <c r="Q76" s="436">
        <f>SUMIFS('EPA Export Aggregation'!T:T,'EPA Export Aggregation'!$A:$A,$B76,'EPA Export Aggregation'!$D:$D,$A$1)*IF($A76="CH4",About!$D$58,IF($A76="N2O",About!$D$59,1))</f>
        <v>2.5322926587799999E-2</v>
      </c>
      <c r="R76" s="436">
        <f>SUMIFS('EPA Export Aggregation'!U:U,'EPA Export Aggregation'!$A:$A,$B76,'EPA Export Aggregation'!$D:$D,$A$1)*IF($A76="CH4",About!$D$58,IF($A76="N2O",About!$D$59,1))</f>
        <v>2.43088356494E-2</v>
      </c>
      <c r="S76" s="436">
        <f>SUMIFS('EPA Export Aggregation'!V:V,'EPA Export Aggregation'!$A:$A,$B76,'EPA Export Aggregation'!$D:$D,$A$1)*IF($A76="CH4",About!$D$58,IF($A76="N2O",About!$D$59,1))</f>
        <v>2.8941692592099999E-2</v>
      </c>
      <c r="T76" s="436">
        <f>SUMIFS('EPA Export Aggregation'!W:W,'EPA Export Aggregation'!$A:$A,$B76,'EPA Export Aggregation'!$D:$D,$A$1)*IF($A76="CH4",About!$D$58,IF($A76="N2O",About!$D$59,1))</f>
        <v>2.81635633104E-2</v>
      </c>
      <c r="U76" s="436">
        <f>SUMIFS('EPA Export Aggregation'!X:X,'EPA Export Aggregation'!$A:$A,$B76,'EPA Export Aggregation'!$D:$D,$A$1)*IF($A76="CH4",About!$D$58,IF($A76="N2O",About!$D$59,1))</f>
        <v>2.6619042930499999E-2</v>
      </c>
      <c r="V76" s="436">
        <f>SUMIFS('EPA Export Aggregation'!Y:Y,'EPA Export Aggregation'!$A:$A,$B76,'EPA Export Aggregation'!$D:$D,$A$1)*IF($A76="CH4",About!$D$58,IF($A76="N2O",About!$D$59,1))</f>
        <v>2.9672192515300001E-2</v>
      </c>
      <c r="W76" s="436">
        <f>SUMIFS('EPA Export Aggregation'!Z:Z,'EPA Export Aggregation'!$A:$A,$B76,'EPA Export Aggregation'!$D:$D,$A$1)*IF($A76="CH4",About!$D$58,IF($A76="N2O",About!$D$59,1))</f>
        <v>4.31782474542E-2</v>
      </c>
      <c r="X76" s="436">
        <f>SUMIFS('EPA Export Aggregation'!AA:AA,'EPA Export Aggregation'!$A:$A,$B76,'EPA Export Aggregation'!$D:$D,$A$1)*IF($A76="CH4",About!$D$58,IF($A76="N2O",About!$D$59,1))</f>
        <v>4.2267300428000002E-3</v>
      </c>
      <c r="Y76" s="436">
        <f>SUMIFS('EPA Export Aggregation'!AB:AB,'EPA Export Aggregation'!$A:$A,$B76,'EPA Export Aggregation'!$D:$D,$A$1)*IF($A76="CH4",About!$D$58,IF($A76="N2O",About!$D$59,1))</f>
        <v>4.6438483359000004E-3</v>
      </c>
      <c r="Z76" s="436">
        <f>SUMIFS('EPA Export Aggregation'!AC:AC,'EPA Export Aggregation'!$A:$A,$B76,'EPA Export Aggregation'!$D:$D,$A$1)*IF($A76="CH4",About!$D$58,IF($A76="N2O",About!$D$59,1))</f>
        <v>1.5287576232600001E-2</v>
      </c>
      <c r="AA76" s="436">
        <f>SUMIFS('EPA Export Aggregation'!AD:AD,'EPA Export Aggregation'!$A:$A,$B76,'EPA Export Aggregation'!$D:$D,$A$1)*IF($A76="CH4",About!$D$58,IF($A76="N2O",About!$D$59,1))</f>
        <v>2.8292917113299999E-2</v>
      </c>
      <c r="AB76" s="436">
        <f>SUMIFS('EPA Export Aggregation'!AE:AE,'EPA Export Aggregation'!$A:$A,$B76,'EPA Export Aggregation'!$D:$D,$A$1)*IF($A76="CH4",About!$D$58,IF($A76="N2O",About!$D$59,1))</f>
        <v>3.4820876195000003E-2</v>
      </c>
      <c r="AC76" s="436">
        <f>SUMIFS('EPA Export Aggregation'!AF:AF,'EPA Export Aggregation'!$A:$A,$B76,'EPA Export Aggregation'!$D:$D,$A$1)*IF($A76="CH4",About!$D$58,IF($A76="N2O",About!$D$59,1))</f>
        <v>3.6200064325200003E-2</v>
      </c>
      <c r="AD76" s="436">
        <f>SUMIFS('EPA Export Aggregation'!AG:AG,'EPA Export Aggregation'!$A:$A,$B76,'EPA Export Aggregation'!$D:$D,$A$1)*IF($A76="CH4",About!$D$58,IF($A76="N2O",About!$D$59,1))</f>
        <v>3.8378051022000002E-2</v>
      </c>
      <c r="AE76" s="436">
        <f>SUMIFS('EPA Export Aggregation'!AH:AH,'EPA Export Aggregation'!$A:$A,$B76,'EPA Export Aggregation'!$D:$D,$A$1)*IF($A76="CH4",About!$D$58,IF($A76="N2O",About!$D$59,1))</f>
        <v>4.9738649986799999E-2</v>
      </c>
      <c r="AF76" s="436">
        <f>SUMIFS('EPA Export Aggregation'!AI:AI,'EPA Export Aggregation'!$A:$A,$B76,'EPA Export Aggregation'!$D:$D,$A$1)*IF($A76="CH4",About!$D$58,IF($A76="N2O",About!$D$59,1))</f>
        <v>5.00504046162E-2</v>
      </c>
      <c r="AG76" s="436">
        <f>SUMIFS('EPA Export Aggregation'!AJ:AJ,'EPA Export Aggregation'!$A:$A,$B76,'EPA Export Aggregation'!$D:$D,$A$1)*IF($A76="CH4",About!$D$58,IF($A76="N2O",About!$D$59,1))</f>
        <v>5.47143668853E-2</v>
      </c>
      <c r="AH76" s="436">
        <f>SUMIFS('EPA Export Aggregation'!AK:AK,'EPA Export Aggregation'!$A:$A,$B76,'EPA Export Aggregation'!$D:$D,$A$1)*IF($A76="CH4",About!$D$58,IF($A76="N2O",About!$D$59,1))</f>
        <v>6.6763968378799998E-2</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0.34929551622083632</v>
      </c>
      <c r="D80" s="436">
        <f>SUMIFS('EPA Export Aggregation'!G:G,'EPA Export Aggregation'!$A:$A,$B80,'EPA Export Aggregation'!$D:$D,$A$1)*IF($A80="CH4",About!$D$58,IF($A80="N2O",About!$D$59,1))</f>
        <v>0.34929551622083632</v>
      </c>
      <c r="E80" s="436">
        <f>SUMIFS('EPA Export Aggregation'!H:H,'EPA Export Aggregation'!$A:$A,$B80,'EPA Export Aggregation'!$D:$D,$A$1)*IF($A80="CH4",About!$D$58,IF($A80="N2O",About!$D$59,1))</f>
        <v>0.34929551622083632</v>
      </c>
      <c r="F80" s="436">
        <f>SUMIFS('EPA Export Aggregation'!I:I,'EPA Export Aggregation'!$A:$A,$B80,'EPA Export Aggregation'!$D:$D,$A$1)*IF($A80="CH4",About!$D$58,IF($A80="N2O",About!$D$59,1))</f>
        <v>0.43661939560854529</v>
      </c>
      <c r="G80" s="436">
        <f>SUMIFS('EPA Export Aggregation'!J:J,'EPA Export Aggregation'!$A:$A,$B80,'EPA Export Aggregation'!$D:$D,$A$1)*IF($A80="CH4",About!$D$58,IF($A80="N2O",About!$D$59,1))</f>
        <v>0.48028133452940008</v>
      </c>
      <c r="H80" s="436">
        <f>SUMIFS('EPA Export Aggregation'!K:K,'EPA Export Aggregation'!$A:$A,$B80,'EPA Export Aggregation'!$D:$D,$A$1)*IF($A80="CH4",About!$D$58,IF($A80="N2O",About!$D$59,1))</f>
        <v>0.60355073421762695</v>
      </c>
      <c r="I80" s="436">
        <f>SUMIFS('EPA Export Aggregation'!L:L,'EPA Export Aggregation'!$A:$A,$B80,'EPA Export Aggregation'!$D:$D,$A$1)*IF($A80="CH4",About!$D$58,IF($A80="N2O",About!$D$59,1))</f>
        <v>0.67022067337877556</v>
      </c>
      <c r="J80" s="436">
        <f>SUMIFS('EPA Export Aggregation'!M:M,'EPA Export Aggregation'!$A:$A,$B80,'EPA Export Aggregation'!$D:$D,$A$1)*IF($A80="CH4",About!$D$58,IF($A80="N2O",About!$D$59,1))</f>
        <v>0.70828924586923669</v>
      </c>
      <c r="K80" s="436">
        <f>SUMIFS('EPA Export Aggregation'!N:N,'EPA Export Aggregation'!$A:$A,$B80,'EPA Export Aggregation'!$D:$D,$A$1)*IF($A80="CH4",About!$D$58,IF($A80="N2O",About!$D$59,1))</f>
        <v>0.8684872913419891</v>
      </c>
      <c r="L80" s="436">
        <f>SUMIFS('EPA Export Aggregation'!O:O,'EPA Export Aggregation'!$A:$A,$B80,'EPA Export Aggregation'!$D:$D,$A$1)*IF($A80="CH4",About!$D$58,IF($A80="N2O",About!$D$59,1))</f>
        <v>0.88130570984731516</v>
      </c>
      <c r="M80" s="436">
        <f>SUMIFS('EPA Export Aggregation'!P:P,'EPA Export Aggregation'!$A:$A,$B80,'EPA Export Aggregation'!$D:$D,$A$1)*IF($A80="CH4",About!$D$58,IF($A80="N2O",About!$D$59,1))</f>
        <v>0.75169331135886619</v>
      </c>
      <c r="N80" s="436">
        <f>SUMIFS('EPA Export Aggregation'!Q:Q,'EPA Export Aggregation'!$A:$A,$B80,'EPA Export Aggregation'!$D:$D,$A$1)*IF($A80="CH4",About!$D$58,IF($A80="N2O",About!$D$59,1))</f>
        <v>0.52902233614955685</v>
      </c>
      <c r="O80" s="436">
        <f>SUMIFS('EPA Export Aggregation'!R:R,'EPA Export Aggregation'!$A:$A,$B80,'EPA Export Aggregation'!$D:$D,$A$1)*IF($A80="CH4",About!$D$58,IF($A80="N2O",About!$D$59,1))</f>
        <v>0.51823821821985627</v>
      </c>
      <c r="P80" s="436">
        <f>SUMIFS('EPA Export Aggregation'!S:S,'EPA Export Aggregation'!$A:$A,$B80,'EPA Export Aggregation'!$D:$D,$A$1)*IF($A80="CH4",About!$D$58,IF($A80="N2O",About!$D$59,1))</f>
        <v>0.4738134329310143</v>
      </c>
      <c r="Q80" s="436">
        <f>SUMIFS('EPA Export Aggregation'!T:T,'EPA Export Aggregation'!$A:$A,$B80,'EPA Export Aggregation'!$D:$D,$A$1)*IF($A80="CH4",About!$D$58,IF($A80="N2O",About!$D$59,1))</f>
        <v>0.44009738703834722</v>
      </c>
      <c r="R80" s="436">
        <f>SUMIFS('EPA Export Aggregation'!U:U,'EPA Export Aggregation'!$A:$A,$B80,'EPA Export Aggregation'!$D:$D,$A$1)*IF($A80="CH4",About!$D$58,IF($A80="N2O",About!$D$59,1))</f>
        <v>0.40549086871203349</v>
      </c>
      <c r="S80" s="436">
        <f>SUMIFS('EPA Export Aggregation'!V:V,'EPA Export Aggregation'!$A:$A,$B80,'EPA Export Aggregation'!$D:$D,$A$1)*IF($A80="CH4",About!$D$58,IF($A80="N2O",About!$D$59,1))</f>
        <v>0.4332335385876902</v>
      </c>
      <c r="T80" s="436">
        <f>SUMIFS('EPA Export Aggregation'!W:W,'EPA Export Aggregation'!$A:$A,$B80,'EPA Export Aggregation'!$D:$D,$A$1)*IF($A80="CH4",About!$D$58,IF($A80="N2O",About!$D$59,1))</f>
        <v>0.41398306986977279</v>
      </c>
      <c r="U80" s="436">
        <f>SUMIFS('EPA Export Aggregation'!X:X,'EPA Export Aggregation'!$A:$A,$B80,'EPA Export Aggregation'!$D:$D,$A$1)*IF($A80="CH4",About!$D$58,IF($A80="N2O",About!$D$59,1))</f>
        <v>0.37621445917679508</v>
      </c>
      <c r="V80" s="436">
        <f>SUMIFS('EPA Export Aggregation'!Y:Y,'EPA Export Aggregation'!$A:$A,$B80,'EPA Export Aggregation'!$D:$D,$A$1)*IF($A80="CH4",About!$D$58,IF($A80="N2O",About!$D$59,1))</f>
        <v>0.3748231869307439</v>
      </c>
      <c r="W80" s="436">
        <f>SUMIFS('EPA Export Aggregation'!Z:Z,'EPA Export Aggregation'!$A:$A,$B80,'EPA Export Aggregation'!$D:$D,$A$1)*IF($A80="CH4",About!$D$58,IF($A80="N2O",About!$D$59,1))</f>
        <v>0.54875662883025655</v>
      </c>
      <c r="X80" s="436">
        <f>SUMIFS('EPA Export Aggregation'!AA:AA,'EPA Export Aggregation'!$A:$A,$B80,'EPA Export Aggregation'!$D:$D,$A$1)*IF($A80="CH4",About!$D$58,IF($A80="N2O",About!$D$59,1))</f>
        <v>0.11635606697337141</v>
      </c>
      <c r="Y80" s="436">
        <f>SUMIFS('EPA Export Aggregation'!AB:AB,'EPA Export Aggregation'!$A:$A,$B80,'EPA Export Aggregation'!$D:$D,$A$1)*IF($A80="CH4",About!$D$58,IF($A80="N2O",About!$D$59,1))</f>
        <v>0.1058544725971434</v>
      </c>
      <c r="Z80" s="436">
        <f>SUMIFS('EPA Export Aggregation'!AC:AC,'EPA Export Aggregation'!$A:$A,$B80,'EPA Export Aggregation'!$D:$D,$A$1)*IF($A80="CH4",About!$D$58,IF($A80="N2O",About!$D$59,1))</f>
        <v>0.12895542916021441</v>
      </c>
      <c r="AA80" s="436">
        <f>SUMIFS('EPA Export Aggregation'!AD:AD,'EPA Export Aggregation'!$A:$A,$B80,'EPA Export Aggregation'!$D:$D,$A$1)*IF($A80="CH4",About!$D$58,IF($A80="N2O",About!$D$59,1))</f>
        <v>0.15776919030335279</v>
      </c>
      <c r="AB80" s="436">
        <f>SUMIFS('EPA Export Aggregation'!AE:AE,'EPA Export Aggregation'!$A:$A,$B80,'EPA Export Aggregation'!$D:$D,$A$1)*IF($A80="CH4",About!$D$58,IF($A80="N2O",About!$D$59,1))</f>
        <v>0.19819929595466429</v>
      </c>
      <c r="AC80" s="436">
        <f>SUMIFS('EPA Export Aggregation'!AF:AF,'EPA Export Aggregation'!$A:$A,$B80,'EPA Export Aggregation'!$D:$D,$A$1)*IF($A80="CH4",About!$D$58,IF($A80="N2O",About!$D$59,1))</f>
        <v>0.18956023015458731</v>
      </c>
      <c r="AD80" s="436">
        <f>SUMIFS('EPA Export Aggregation'!AG:AG,'EPA Export Aggregation'!$A:$A,$B80,'EPA Export Aggregation'!$D:$D,$A$1)*IF($A80="CH4",About!$D$58,IF($A80="N2O",About!$D$59,1))</f>
        <v>0.19297201421528101</v>
      </c>
      <c r="AE80" s="436">
        <f>SUMIFS('EPA Export Aggregation'!AH:AH,'EPA Export Aggregation'!$A:$A,$B80,'EPA Export Aggregation'!$D:$D,$A$1)*IF($A80="CH4",About!$D$58,IF($A80="N2O",About!$D$59,1))</f>
        <v>0.22910222777490349</v>
      </c>
      <c r="AF80" s="436">
        <f>SUMIFS('EPA Export Aggregation'!AI:AI,'EPA Export Aggregation'!$A:$A,$B80,'EPA Export Aggregation'!$D:$D,$A$1)*IF($A80="CH4",About!$D$58,IF($A80="N2O",About!$D$59,1))</f>
        <v>0.20378901228810001</v>
      </c>
      <c r="AG80" s="436">
        <f>SUMIFS('EPA Export Aggregation'!AJ:AJ,'EPA Export Aggregation'!$A:$A,$B80,'EPA Export Aggregation'!$D:$D,$A$1)*IF($A80="CH4",About!$D$58,IF($A80="N2O",About!$D$59,1))</f>
        <v>0.2516818760727938</v>
      </c>
      <c r="AH80" s="436">
        <f>SUMIFS('EPA Export Aggregation'!AK:AK,'EPA Export Aggregation'!$A:$A,$B80,'EPA Export Aggregation'!$D:$D,$A$1)*IF($A80="CH4",About!$D$58,IF($A80="N2O",About!$D$59,1))</f>
        <v>0.29766098632309629</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7.0213629E-2</v>
      </c>
      <c r="D84" s="436">
        <f>SUMIFS('EPA Export Aggregation'!G:G,'EPA Export Aggregation'!$A:$A,$B84,'EPA Export Aggregation'!$D:$D,$A$1)*IF($A84="CH4",About!$D$58,IF($A84="N2O",About!$D$59,1))</f>
        <v>7.0213629E-2</v>
      </c>
      <c r="E84" s="436">
        <f>SUMIFS('EPA Export Aggregation'!H:H,'EPA Export Aggregation'!$A:$A,$B84,'EPA Export Aggregation'!$D:$D,$A$1)*IF($A84="CH4",About!$D$58,IF($A84="N2O",About!$D$59,1))</f>
        <v>7.0213629E-2</v>
      </c>
      <c r="F84" s="436">
        <f>SUMIFS('EPA Export Aggregation'!I:I,'EPA Export Aggregation'!$A:$A,$B84,'EPA Export Aggregation'!$D:$D,$A$1)*IF($A84="CH4",About!$D$58,IF($A84="N2O",About!$D$59,1))</f>
        <v>8.776703625E-2</v>
      </c>
      <c r="G84" s="436">
        <f>SUMIFS('EPA Export Aggregation'!J:J,'EPA Export Aggregation'!$A:$A,$B84,'EPA Export Aggregation'!$D:$D,$A$1)*IF($A84="CH4",About!$D$58,IF($A84="N2O",About!$D$59,1))</f>
        <v>9.6543738700000006E-2</v>
      </c>
      <c r="H84" s="436">
        <f>SUMIFS('EPA Export Aggregation'!K:K,'EPA Export Aggregation'!$A:$A,$B84,'EPA Export Aggregation'!$D:$D,$A$1)*IF($A84="CH4",About!$D$58,IF($A84="N2O",About!$D$59,1))</f>
        <v>0.12132273324999999</v>
      </c>
      <c r="I84" s="436">
        <f>SUMIFS('EPA Export Aggregation'!L:L,'EPA Export Aggregation'!$A:$A,$B84,'EPA Export Aggregation'!$D:$D,$A$1)*IF($A84="CH4",About!$D$58,IF($A84="N2O",About!$D$59,1))</f>
        <v>0.13472438845000001</v>
      </c>
      <c r="J84" s="436">
        <f>SUMIFS('EPA Export Aggregation'!M:M,'EPA Export Aggregation'!$A:$A,$B84,'EPA Export Aggregation'!$D:$D,$A$1)*IF($A84="CH4",About!$D$58,IF($A84="N2O",About!$D$59,1))</f>
        <v>0.14237674280000001</v>
      </c>
      <c r="K84" s="436">
        <f>SUMIFS('EPA Export Aggregation'!N:N,'EPA Export Aggregation'!$A:$A,$B84,'EPA Export Aggregation'!$D:$D,$A$1)*IF($A84="CH4",About!$D$58,IF($A84="N2O",About!$D$59,1))</f>
        <v>0.1745789479</v>
      </c>
      <c r="L84" s="436">
        <f>SUMIFS('EPA Export Aggregation'!O:O,'EPA Export Aggregation'!$A:$A,$B84,'EPA Export Aggregation'!$D:$D,$A$1)*IF($A84="CH4",About!$D$58,IF($A84="N2O",About!$D$59,1))</f>
        <v>0.177155643</v>
      </c>
      <c r="M84" s="436">
        <f>SUMIFS('EPA Export Aggregation'!P:P,'EPA Export Aggregation'!$A:$A,$B84,'EPA Export Aggregation'!$D:$D,$A$1)*IF($A84="CH4",About!$D$58,IF($A84="N2O",About!$D$59,1))</f>
        <v>0.14318624260000001</v>
      </c>
      <c r="N84" s="436">
        <f>SUMIFS('EPA Export Aggregation'!Q:Q,'EPA Export Aggregation'!$A:$A,$B84,'EPA Export Aggregation'!$D:$D,$A$1)*IF($A84="CH4",About!$D$58,IF($A84="N2O",About!$D$59,1))</f>
        <v>9.7354462850000004E-2</v>
      </c>
      <c r="O84" s="436">
        <f>SUMIFS('EPA Export Aggregation'!R:R,'EPA Export Aggregation'!$A:$A,$B84,'EPA Export Aggregation'!$D:$D,$A$1)*IF($A84="CH4",About!$D$58,IF($A84="N2O",About!$D$59,1))</f>
        <v>8.6413196550000002E-2</v>
      </c>
      <c r="P84" s="436">
        <f>SUMIFS('EPA Export Aggregation'!S:S,'EPA Export Aggregation'!$A:$A,$B84,'EPA Export Aggregation'!$D:$D,$A$1)*IF($A84="CH4",About!$D$58,IF($A84="N2O",About!$D$59,1))</f>
        <v>0.1041028615</v>
      </c>
      <c r="Q84" s="436">
        <f>SUMIFS('EPA Export Aggregation'!T:T,'EPA Export Aggregation'!$A:$A,$B84,'EPA Export Aggregation'!$D:$D,$A$1)*IF($A84="CH4",About!$D$58,IF($A84="N2O",About!$D$59,1))</f>
        <v>9.9931971049999999E-2</v>
      </c>
      <c r="R84" s="436">
        <f>SUMIFS('EPA Export Aggregation'!U:U,'EPA Export Aggregation'!$A:$A,$B84,'EPA Export Aggregation'!$D:$D,$A$1)*IF($A84="CH4",About!$D$58,IF($A84="N2O",About!$D$59,1))</f>
        <v>0.10866759315000001</v>
      </c>
      <c r="S84" s="436">
        <f>SUMIFS('EPA Export Aggregation'!V:V,'EPA Export Aggregation'!$A:$A,$B84,'EPA Export Aggregation'!$D:$D,$A$1)*IF($A84="CH4",About!$D$58,IF($A84="N2O",About!$D$59,1))</f>
        <v>0.10552761715</v>
      </c>
      <c r="T84" s="436">
        <f>SUMIFS('EPA Export Aggregation'!W:W,'EPA Export Aggregation'!$A:$A,$B84,'EPA Export Aggregation'!$D:$D,$A$1)*IF($A84="CH4",About!$D$58,IF($A84="N2O",About!$D$59,1))</f>
        <v>8.4904555300000004E-2</v>
      </c>
      <c r="U84" s="436">
        <f>SUMIFS('EPA Export Aggregation'!X:X,'EPA Export Aggregation'!$A:$A,$B84,'EPA Export Aggregation'!$D:$D,$A$1)*IF($A84="CH4",About!$D$58,IF($A84="N2O",About!$D$59,1))</f>
        <v>7.7966034599999998E-2</v>
      </c>
      <c r="V84" s="436">
        <f>SUMIFS('EPA Export Aggregation'!Y:Y,'EPA Export Aggregation'!$A:$A,$B84,'EPA Export Aggregation'!$D:$D,$A$1)*IF($A84="CH4",About!$D$58,IF($A84="N2O",About!$D$59,1))</f>
        <v>8.6527876549999994E-2</v>
      </c>
      <c r="W84" s="436">
        <f>SUMIFS('EPA Export Aggregation'!Z:Z,'EPA Export Aggregation'!$A:$A,$B84,'EPA Export Aggregation'!$D:$D,$A$1)*IF($A84="CH4",About!$D$58,IF($A84="N2O",About!$D$59,1))</f>
        <v>0.123220229</v>
      </c>
      <c r="X84" s="436">
        <f>SUMIFS('EPA Export Aggregation'!AA:AA,'EPA Export Aggregation'!$A:$A,$B84,'EPA Export Aggregation'!$D:$D,$A$1)*IF($A84="CH4",About!$D$58,IF($A84="N2O",About!$D$59,1))</f>
        <v>2.46463206E-2</v>
      </c>
      <c r="Y84" s="436">
        <f>SUMIFS('EPA Export Aggregation'!AB:AB,'EPA Export Aggregation'!$A:$A,$B84,'EPA Export Aggregation'!$D:$D,$A$1)*IF($A84="CH4",About!$D$58,IF($A84="N2O",About!$D$59,1))</f>
        <v>2.5205230499999998E-2</v>
      </c>
      <c r="Z84" s="436">
        <f>SUMIFS('EPA Export Aggregation'!AC:AC,'EPA Export Aggregation'!$A:$A,$B84,'EPA Export Aggregation'!$D:$D,$A$1)*IF($A84="CH4",About!$D$58,IF($A84="N2O",About!$D$59,1))</f>
        <v>4.7427589550000003E-2</v>
      </c>
      <c r="AA84" s="436">
        <f>SUMIFS('EPA Export Aggregation'!AD:AD,'EPA Export Aggregation'!$A:$A,$B84,'EPA Export Aggregation'!$D:$D,$A$1)*IF($A84="CH4",About!$D$58,IF($A84="N2O",About!$D$59,1))</f>
        <v>7.0589307049999994E-2</v>
      </c>
      <c r="AB84" s="436">
        <f>SUMIFS('EPA Export Aggregation'!AE:AE,'EPA Export Aggregation'!$A:$A,$B84,'EPA Export Aggregation'!$D:$D,$A$1)*IF($A84="CH4",About!$D$58,IF($A84="N2O",About!$D$59,1))</f>
        <v>7.1229381250000001E-2</v>
      </c>
      <c r="AC84" s="436">
        <f>SUMIFS('EPA Export Aggregation'!AF:AF,'EPA Export Aggregation'!$A:$A,$B84,'EPA Export Aggregation'!$D:$D,$A$1)*IF($A84="CH4",About!$D$58,IF($A84="N2O",About!$D$59,1))</f>
        <v>6.7076113450000002E-2</v>
      </c>
      <c r="AD84" s="436">
        <f>SUMIFS('EPA Export Aggregation'!AG:AG,'EPA Export Aggregation'!$A:$A,$B84,'EPA Export Aggregation'!$D:$D,$A$1)*IF($A84="CH4",About!$D$58,IF($A84="N2O",About!$D$59,1))</f>
        <v>6.2023834350000001E-2</v>
      </c>
      <c r="AE84" s="436">
        <f>SUMIFS('EPA Export Aggregation'!AH:AH,'EPA Export Aggregation'!$A:$A,$B84,'EPA Export Aggregation'!$D:$D,$A$1)*IF($A84="CH4",About!$D$58,IF($A84="N2O",About!$D$59,1))</f>
        <v>9.5509393250000005E-2</v>
      </c>
      <c r="AF84" s="436">
        <f>SUMIFS('EPA Export Aggregation'!AI:AI,'EPA Export Aggregation'!$A:$A,$B84,'EPA Export Aggregation'!$D:$D,$A$1)*IF($A84="CH4",About!$D$58,IF($A84="N2O",About!$D$59,1))</f>
        <v>8.4958906099999995E-2</v>
      </c>
      <c r="AG84" s="436">
        <f>SUMIFS('EPA Export Aggregation'!AJ:AJ,'EPA Export Aggregation'!$A:$A,$B84,'EPA Export Aggregation'!$D:$D,$A$1)*IF($A84="CH4",About!$D$58,IF($A84="N2O",About!$D$59,1))</f>
        <v>9.4058406900000002E-2</v>
      </c>
      <c r="AH84" s="436">
        <f>SUMIFS('EPA Export Aggregation'!AK:AK,'EPA Export Aggregation'!$A:$A,$B84,'EPA Export Aggregation'!$D:$D,$A$1)*IF($A84="CH4",About!$D$58,IF($A84="N2O",About!$D$59,1))</f>
        <v>0.10230576245</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6.1665865800000002E-3</v>
      </c>
      <c r="D87" s="436">
        <f>SUMIFS('EPA Export Aggregation'!$F:$F,'EPA Export Aggregation'!$A:$A,$B87,'EPA Export Aggregation'!$D:$D,$A$1)*IF($A87="CH4",About!$D$58,IF($A87="N2O",About!$D$59,1))</f>
        <v>6.1665865800000002E-3</v>
      </c>
      <c r="E87" s="436">
        <f>SUMIFS('EPA Export Aggregation'!$F:$F,'EPA Export Aggregation'!$A:$A,$B87,'EPA Export Aggregation'!$D:$D,$A$1)*IF($A87="CH4",About!$D$58,IF($A87="N2O",About!$D$59,1))</f>
        <v>6.1665865800000002E-3</v>
      </c>
      <c r="F87" s="436">
        <f>SUMIFS('EPA Export Aggregation'!$F:$F,'EPA Export Aggregation'!$A:$A,$B87,'EPA Export Aggregation'!$D:$D,$A$1)*IF($A87="CH4",About!$D$58,IF($A87="N2O",About!$D$59,1))</f>
        <v>6.1665865800000002E-3</v>
      </c>
      <c r="G87" s="436">
        <f>SUMIFS('EPA Export Aggregation'!$F:$F,'EPA Export Aggregation'!$A:$A,$B87,'EPA Export Aggregation'!$D:$D,$A$1)*IF($A87="CH4",About!$D$58,IF($A87="N2O",About!$D$59,1))</f>
        <v>6.1665865800000002E-3</v>
      </c>
      <c r="H87" s="436">
        <f>SUMIFS('EPA Export Aggregation'!$F:$F,'EPA Export Aggregation'!$A:$A,$B87,'EPA Export Aggregation'!$D:$D,$A$1)*IF($A87="CH4",About!$D$58,IF($A87="N2O",About!$D$59,1))</f>
        <v>6.1665865800000002E-3</v>
      </c>
      <c r="I87" s="436">
        <f>SUMIFS('EPA Export Aggregation'!$F:$F,'EPA Export Aggregation'!$A:$A,$B87,'EPA Export Aggregation'!$D:$D,$A$1)*IF($A87="CH4",About!$D$58,IF($A87="N2O",About!$D$59,1))</f>
        <v>6.1665865800000002E-3</v>
      </c>
      <c r="J87" s="436">
        <f>SUMIFS('EPA Export Aggregation'!$F:$F,'EPA Export Aggregation'!$A:$A,$B87,'EPA Export Aggregation'!$D:$D,$A$1)*IF($A87="CH4",About!$D$58,IF($A87="N2O",About!$D$59,1))</f>
        <v>6.1665865800000002E-3</v>
      </c>
      <c r="K87" s="436">
        <f>SUMIFS('EPA Export Aggregation'!$F:$F,'EPA Export Aggregation'!$A:$A,$B87,'EPA Export Aggregation'!$D:$D,$A$1)*IF($A87="CH4",About!$D$58,IF($A87="N2O",About!$D$59,1))</f>
        <v>6.1665865800000002E-3</v>
      </c>
      <c r="L87" s="436">
        <f>SUMIFS('EPA Export Aggregation'!$F:$F,'EPA Export Aggregation'!$A:$A,$B87,'EPA Export Aggregation'!$D:$D,$A$1)*IF($A87="CH4",About!$D$58,IF($A87="N2O",About!$D$59,1))</f>
        <v>6.1665865800000002E-3</v>
      </c>
      <c r="M87" s="436">
        <f>SUMIFS('EPA Export Aggregation'!$F:$F,'EPA Export Aggregation'!$A:$A,$B87,'EPA Export Aggregation'!$D:$D,$A$1)*IF($A87="CH4",About!$D$58,IF($A87="N2O",About!$D$59,1))</f>
        <v>6.1665865800000002E-3</v>
      </c>
      <c r="N87" s="436">
        <f>SUMIFS('EPA Export Aggregation'!$F:$F,'EPA Export Aggregation'!$A:$A,$B87,'EPA Export Aggregation'!$D:$D,$A$1)*IF($A87="CH4",About!$D$58,IF($A87="N2O",About!$D$59,1))</f>
        <v>6.1665865800000002E-3</v>
      </c>
      <c r="O87" s="436">
        <f>SUMIFS('EPA Export Aggregation'!$F:$F,'EPA Export Aggregation'!$A:$A,$B87,'EPA Export Aggregation'!$D:$D,$A$1)*IF($A87="CH4",About!$D$58,IF($A87="N2O",About!$D$59,1))</f>
        <v>6.1665865800000002E-3</v>
      </c>
      <c r="P87" s="436">
        <f>SUMIFS('EPA Export Aggregation'!$F:$F,'EPA Export Aggregation'!$A:$A,$B87,'EPA Export Aggregation'!$D:$D,$A$1)*IF($A87="CH4",About!$D$58,IF($A87="N2O",About!$D$59,1))</f>
        <v>6.1665865800000002E-3</v>
      </c>
      <c r="Q87" s="436">
        <f>SUMIFS('EPA Export Aggregation'!$F:$F,'EPA Export Aggregation'!$A:$A,$B87,'EPA Export Aggregation'!$D:$D,$A$1)*IF($A87="CH4",About!$D$58,IF($A87="N2O",About!$D$59,1))</f>
        <v>6.1665865800000002E-3</v>
      </c>
      <c r="R87" s="436">
        <f>SUMIFS('EPA Export Aggregation'!$F:$F,'EPA Export Aggregation'!$A:$A,$B87,'EPA Export Aggregation'!$D:$D,$A$1)*IF($A87="CH4",About!$D$58,IF($A87="N2O",About!$D$59,1))</f>
        <v>6.1665865800000002E-3</v>
      </c>
      <c r="S87" s="436">
        <f>SUMIFS('EPA Export Aggregation'!$F:$F,'EPA Export Aggregation'!$A:$A,$B87,'EPA Export Aggregation'!$D:$D,$A$1)*IF($A87="CH4",About!$D$58,IF($A87="N2O",About!$D$59,1))</f>
        <v>6.1665865800000002E-3</v>
      </c>
      <c r="T87" s="436">
        <f>SUMIFS('EPA Export Aggregation'!$F:$F,'EPA Export Aggregation'!$A:$A,$B87,'EPA Export Aggregation'!$D:$D,$A$1)*IF($A87="CH4",About!$D$58,IF($A87="N2O",About!$D$59,1))</f>
        <v>6.1665865800000002E-3</v>
      </c>
      <c r="U87" s="436">
        <f>SUMIFS('EPA Export Aggregation'!$F:$F,'EPA Export Aggregation'!$A:$A,$B87,'EPA Export Aggregation'!$D:$D,$A$1)*IF($A87="CH4",About!$D$58,IF($A87="N2O",About!$D$59,1))</f>
        <v>6.1665865800000002E-3</v>
      </c>
      <c r="V87" s="436">
        <f>SUMIFS('EPA Export Aggregation'!$F:$F,'EPA Export Aggregation'!$A:$A,$B87,'EPA Export Aggregation'!$D:$D,$A$1)*IF($A87="CH4",About!$D$58,IF($A87="N2O",About!$D$59,1))</f>
        <v>6.1665865800000002E-3</v>
      </c>
      <c r="W87" s="436">
        <f>SUMIFS('EPA Export Aggregation'!$F:$F,'EPA Export Aggregation'!$A:$A,$B87,'EPA Export Aggregation'!$D:$D,$A$1)*IF($A87="CH4",About!$D$58,IF($A87="N2O",About!$D$59,1))</f>
        <v>6.1665865800000002E-3</v>
      </c>
      <c r="X87" s="436">
        <f>SUMIFS('EPA Export Aggregation'!$F:$F,'EPA Export Aggregation'!$A:$A,$B87,'EPA Export Aggregation'!$D:$D,$A$1)*IF($A87="CH4",About!$D$58,IF($A87="N2O",About!$D$59,1))</f>
        <v>6.1665865800000002E-3</v>
      </c>
      <c r="Y87" s="436">
        <f>SUMIFS('EPA Export Aggregation'!$F:$F,'EPA Export Aggregation'!$A:$A,$B87,'EPA Export Aggregation'!$D:$D,$A$1)*IF($A87="CH4",About!$D$58,IF($A87="N2O",About!$D$59,1))</f>
        <v>6.1665865800000002E-3</v>
      </c>
      <c r="Z87" s="436">
        <f>SUMIFS('EPA Export Aggregation'!$F:$F,'EPA Export Aggregation'!$A:$A,$B87,'EPA Export Aggregation'!$D:$D,$A$1)*IF($A87="CH4",About!$D$58,IF($A87="N2O",About!$D$59,1))</f>
        <v>6.1665865800000002E-3</v>
      </c>
      <c r="AA87" s="436">
        <f>SUMIFS('EPA Export Aggregation'!$F:$F,'EPA Export Aggregation'!$A:$A,$B87,'EPA Export Aggregation'!$D:$D,$A$1)*IF($A87="CH4",About!$D$58,IF($A87="N2O",About!$D$59,1))</f>
        <v>6.1665865800000002E-3</v>
      </c>
      <c r="AB87" s="436">
        <f>SUMIFS('EPA Export Aggregation'!$F:$F,'EPA Export Aggregation'!$A:$A,$B87,'EPA Export Aggregation'!$D:$D,$A$1)*IF($A87="CH4",About!$D$58,IF($A87="N2O",About!$D$59,1))</f>
        <v>6.1665865800000002E-3</v>
      </c>
      <c r="AC87" s="436">
        <f>SUMIFS('EPA Export Aggregation'!$F:$F,'EPA Export Aggregation'!$A:$A,$B87,'EPA Export Aggregation'!$D:$D,$A$1)*IF($A87="CH4",About!$D$58,IF($A87="N2O",About!$D$59,1))</f>
        <v>6.1665865800000002E-3</v>
      </c>
      <c r="AD87" s="436">
        <f>SUMIFS('EPA Export Aggregation'!$F:$F,'EPA Export Aggregation'!$A:$A,$B87,'EPA Export Aggregation'!$D:$D,$A$1)*IF($A87="CH4",About!$D$58,IF($A87="N2O",About!$D$59,1))</f>
        <v>6.1665865800000002E-3</v>
      </c>
      <c r="AE87" s="436">
        <f>SUMIFS('EPA Export Aggregation'!$F:$F,'EPA Export Aggregation'!$A:$A,$B87,'EPA Export Aggregation'!$D:$D,$A$1)*IF($A87="CH4",About!$D$58,IF($A87="N2O",About!$D$59,1))</f>
        <v>6.1665865800000002E-3</v>
      </c>
      <c r="AF87" s="436">
        <f>SUMIFS('EPA Export Aggregation'!$F:$F,'EPA Export Aggregation'!$A:$A,$B87,'EPA Export Aggregation'!$D:$D,$A$1)*IF($A87="CH4",About!$D$58,IF($A87="N2O",About!$D$59,1))</f>
        <v>6.1665865800000002E-3</v>
      </c>
      <c r="AG87" s="436">
        <f>SUMIFS('EPA Export Aggregation'!$F:$F,'EPA Export Aggregation'!$A:$A,$B87,'EPA Export Aggregation'!$D:$D,$A$1)*IF($A87="CH4",About!$D$58,IF($A87="N2O",About!$D$59,1))</f>
        <v>6.1665865800000002E-3</v>
      </c>
      <c r="AH87" s="436">
        <f>SUMIFS('EPA Export Aggregation'!$F:$F,'EPA Export Aggregation'!$A:$A,$B87,'EPA Export Aggregation'!$D:$D,$A$1)*IF($A87="CH4",About!$D$58,IF($A87="N2O",About!$D$59,1))</f>
        <v>6.1665865800000002E-3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2024-07-30T21:42:00Z</dcterms:modified>
</cp:coreProperties>
</file>