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AZ\bldgs\SYDEC\"/>
    </mc:Choice>
  </mc:AlternateContent>
  <xr:revisionPtr revIDLastSave="0" documentId="8_{97FB454F-CB97-41F1-91EA-1D7D5A86290A}"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<sst xmlns="http://schemas.openxmlformats.org/spreadsheetml/2006/main" count="51018" uniqueCount="1393">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</sst>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42</v>
      </c>
      <c r="C1" s="17">
        <v>45330</v>
      </c>
      <c r="D1" s="2"/>
      <c r="E1" s="2"/>
      <c r="F1" s="19" t="s">
        <v>145</v>
      </c>
      <c r="G1" s="19" t="s">
        <v>145</v>
      </c>
    </row>
    <row r="2" spans="1:7" ht="14.25" customHeight="1" x14ac:dyDescent="0.25">
      <c r="A2" s="1"/>
      <c r="B2" s="18" t="str">
        <f>LOOKUP(B1,F2:G51,G2:G51)</f>
        <v>AZ</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b">
        <f>IF(A7=About!$B$1,SUM('BDESC-rural-residential'!$AF$8,'BDESC-urban-residential'!$AF$8,'BDESC-commercial'!$AF$8)='REEDS calc'!Q7,"NA")</f>
        <v>1</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ARIZONA</v>
      </c>
    </row>
    <row r="3" spans="1:7" x14ac:dyDescent="0.2">
      <c r="A3" s="18" t="s">
        <v>94</v>
      </c>
      <c r="B3" s="18">
        <v>0.59</v>
      </c>
      <c r="C3" s="18">
        <v>0.41</v>
      </c>
      <c r="F3" s="14" t="s">
        <v>12</v>
      </c>
      <c r="G3">
        <f>SUMIFS(B:B,A:A,G2)</f>
        <v>0.89800000000000002</v>
      </c>
    </row>
    <row r="4" spans="1:7" x14ac:dyDescent="0.2">
      <c r="A4" s="18" t="s">
        <v>95</v>
      </c>
      <c r="B4" s="18">
        <v>0.66</v>
      </c>
      <c r="C4" s="18">
        <v>0.33999999999999903</v>
      </c>
      <c r="F4" s="14" t="s">
        <v>13</v>
      </c>
      <c r="G4">
        <f>SUMIFS(C:C,A:A,G2)</f>
        <v>0.10199999999999899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111.79715538727393</v>
      </c>
      <c r="C8" s="71">
        <f>INDEX('REEDS calc'!$C$64:$AG$113,MATCH(About!$B$2,'REEDS calc'!$B$64:$B$113,0),MATCH(C$1,'REEDS calc'!$C$63:$AG$63,0))*SUMIFS('res v com'!$E$3:$E$52,'res v com'!$B$3:$B$52,About!$B$2)*SUMIFS('Urban and Rural'!$C$2:$C$53,'Urban and Rural'!$A$2:$A$53,About!$B$1)</f>
        <v>111.79715538727393</v>
      </c>
      <c r="D8" s="71">
        <f>INDEX('REEDS calc'!$C$64:$AG$113,MATCH(About!$B$2,'REEDS calc'!$B$64:$B$113,0),MATCH(D$1,'REEDS calc'!$C$63:$AG$63,0))*SUMIFS('res v com'!$E$3:$E$52,'res v com'!$B$3:$B$52,About!$B$2)*SUMIFS('Urban and Rural'!$C$2:$C$53,'Urban and Rural'!$A$2:$A$53,About!$B$1)</f>
        <v>111.79715538727393</v>
      </c>
      <c r="E8" s="71">
        <f>INDEX('REEDS calc'!$C$64:$AG$113,MATCH(About!$B$2,'REEDS calc'!$B$64:$B$113,0),MATCH(E$1,'REEDS calc'!$C$63:$AG$63,0))*SUMIFS('res v com'!$E$3:$E$52,'res v com'!$B$3:$B$52,About!$B$2)*SUMIFS('Urban and Rural'!$C$2:$C$53,'Urban and Rural'!$A$2:$A$53,About!$B$1)</f>
        <v>117.56958669045326</v>
      </c>
      <c r="F8" s="71">
        <f>INDEX('REEDS calc'!$C$64:$AG$113,MATCH(About!$B$2,'REEDS calc'!$B$64:$B$113,0),MATCH(F$1,'REEDS calc'!$C$63:$AG$63,0))*SUMIFS('res v com'!$E$3:$E$52,'res v com'!$B$3:$B$52,About!$B$2)*SUMIFS('Urban and Rural'!$C$2:$C$53,'Urban and Rural'!$A$2:$A$53,About!$B$1)</f>
        <v>123.3420179936326</v>
      </c>
      <c r="G8" s="71">
        <f>INDEX('REEDS calc'!$C$64:$AG$113,MATCH(About!$B$2,'REEDS calc'!$B$64:$B$113,0),MATCH(G$1,'REEDS calc'!$C$63:$AG$63,0))*SUMIFS('res v com'!$E$3:$E$52,'res v com'!$B$3:$B$52,About!$B$2)*SUMIFS('Urban and Rural'!$C$2:$C$53,'Urban and Rural'!$A$2:$A$53,About!$B$1)</f>
        <v>133.91574478182446</v>
      </c>
      <c r="H8" s="71">
        <f>INDEX('REEDS calc'!$C$64:$AG$113,MATCH(About!$B$2,'REEDS calc'!$B$64:$B$113,0),MATCH(H$1,'REEDS calc'!$C$63:$AG$63,0))*SUMIFS('res v com'!$E$3:$E$52,'res v com'!$B$3:$B$52,About!$B$2)*SUMIFS('Urban and Rural'!$C$2:$C$53,'Urban and Rural'!$A$2:$A$53,About!$B$1)</f>
        <v>144.48947157001632</v>
      </c>
      <c r="I8" s="71">
        <f>INDEX('REEDS calc'!$C$64:$AG$113,MATCH(About!$B$2,'REEDS calc'!$B$64:$B$113,0),MATCH(I$1,'REEDS calc'!$C$63:$AG$63,0))*SUMIFS('res v com'!$E$3:$E$52,'res v com'!$B$3:$B$52,About!$B$2)*SUMIFS('Urban and Rural'!$C$2:$C$53,'Urban and Rural'!$A$2:$A$53,About!$B$1)</f>
        <v>158.15917934652151</v>
      </c>
      <c r="J8" s="71">
        <f>INDEX('REEDS calc'!$C$64:$AG$113,MATCH(About!$B$2,'REEDS calc'!$B$64:$B$113,0),MATCH(J$1,'REEDS calc'!$C$63:$AG$63,0))*SUMIFS('res v com'!$E$3:$E$52,'res v com'!$B$3:$B$52,About!$B$2)*SUMIFS('Urban and Rural'!$C$2:$C$53,'Urban and Rural'!$A$2:$A$53,About!$B$1)</f>
        <v>171.8288871230267</v>
      </c>
      <c r="K8" s="71">
        <f>INDEX('REEDS calc'!$C$64:$AG$113,MATCH(About!$B$2,'REEDS calc'!$B$64:$B$113,0),MATCH(K$1,'REEDS calc'!$C$63:$AG$63,0))*SUMIFS('res v com'!$E$3:$E$52,'res v com'!$B$3:$B$52,About!$B$2)*SUMIFS('Urban and Rural'!$C$2:$C$53,'Urban and Rural'!$A$2:$A$53,About!$B$1)</f>
        <v>187.58459463695257</v>
      </c>
      <c r="L8" s="71">
        <f>INDEX('REEDS calc'!$C$64:$AG$113,MATCH(About!$B$2,'REEDS calc'!$B$64:$B$113,0),MATCH(L$1,'REEDS calc'!$C$63:$AG$63,0))*SUMIFS('res v com'!$E$3:$E$52,'res v com'!$B$3:$B$52,About!$B$2)*SUMIFS('Urban and Rural'!$C$2:$C$53,'Urban and Rural'!$A$2:$A$53,About!$B$1)</f>
        <v>203.34030215087847</v>
      </c>
      <c r="M8" s="71">
        <f>INDEX('REEDS calc'!$C$64:$AG$113,MATCH(About!$B$2,'REEDS calc'!$B$64:$B$113,0),MATCH(M$1,'REEDS calc'!$C$63:$AG$63,0))*SUMIFS('res v com'!$E$3:$E$52,'res v com'!$B$3:$B$52,About!$B$2)*SUMIFS('Urban and Rural'!$C$2:$C$53,'Urban and Rural'!$A$2:$A$53,About!$B$1)</f>
        <v>216.12433406121625</v>
      </c>
      <c r="N8" s="71">
        <f>INDEX('REEDS calc'!$C$64:$AG$113,MATCH(About!$B$2,'REEDS calc'!$B$64:$B$113,0),MATCH(N$1,'REEDS calc'!$C$63:$AG$63,0))*SUMIFS('res v com'!$E$3:$E$52,'res v com'!$B$3:$B$52,About!$B$2)*SUMIFS('Urban and Rural'!$C$2:$C$53,'Urban and Rural'!$A$2:$A$53,About!$B$1)</f>
        <v>228.90836597155399</v>
      </c>
      <c r="O8" s="71">
        <f>INDEX('REEDS calc'!$C$64:$AG$113,MATCH(About!$B$2,'REEDS calc'!$B$64:$B$113,0),MATCH(O$1,'REEDS calc'!$C$63:$AG$63,0))*SUMIFS('res v com'!$E$3:$E$52,'res v com'!$B$3:$B$52,About!$B$2)*SUMIFS('Urban and Rural'!$C$2:$C$53,'Urban and Rural'!$A$2:$A$53,About!$B$1)</f>
        <v>237.70685648413831</v>
      </c>
      <c r="P8" s="71">
        <f>INDEX('REEDS calc'!$C$64:$AG$113,MATCH(About!$B$2,'REEDS calc'!$B$64:$B$113,0),MATCH(P$1,'REEDS calc'!$C$63:$AG$63,0))*SUMIFS('res v com'!$E$3:$E$52,'res v com'!$B$3:$B$52,About!$B$2)*SUMIFS('Urban and Rural'!$C$2:$C$53,'Urban and Rural'!$A$2:$A$53,About!$B$1)</f>
        <v>246.50534699672266</v>
      </c>
      <c r="Q8" s="71">
        <f>INDEX('REEDS calc'!$C$64:$AG$113,MATCH(About!$B$2,'REEDS calc'!$B$64:$B$113,0),MATCH(Q$1,'REEDS calc'!$C$63:$AG$63,0))*SUMIFS('res v com'!$E$3:$E$52,'res v com'!$B$3:$B$52,About!$B$2)*SUMIFS('Urban and Rural'!$C$2:$C$53,'Urban and Rural'!$A$2:$A$53,About!$B$1)</f>
        <v>247.81832262288316</v>
      </c>
      <c r="R8" s="71">
        <f>INDEX('REEDS calc'!$C$64:$AG$113,MATCH(About!$B$2,'REEDS calc'!$B$64:$B$113,0),MATCH(R$1,'REEDS calc'!$C$63:$AG$63,0))*SUMIFS('res v com'!$E$3:$E$52,'res v com'!$B$3:$B$52,About!$B$2)*SUMIFS('Urban and Rural'!$C$2:$C$53,'Urban and Rural'!$A$2:$A$53,About!$B$1)</f>
        <v>249.13129824904365</v>
      </c>
      <c r="S8" s="71">
        <f>INDEX('REEDS calc'!$C$64:$AG$113,MATCH(About!$B$2,'REEDS calc'!$B$64:$B$113,0),MATCH(S$1,'REEDS calc'!$C$63:$AG$63,0))*SUMIFS('res v com'!$E$3:$E$52,'res v com'!$B$3:$B$52,About!$B$2)*SUMIFS('Urban and Rural'!$C$2:$C$53,'Urban and Rural'!$A$2:$A$53,About!$B$1)</f>
        <v>250.57246380320206</v>
      </c>
      <c r="T8" s="71">
        <f>INDEX('REEDS calc'!$C$64:$AG$113,MATCH(About!$B$2,'REEDS calc'!$B$64:$B$113,0),MATCH(T$1,'REEDS calc'!$C$63:$AG$63,0))*SUMIFS('res v com'!$E$3:$E$52,'res v com'!$B$3:$B$52,About!$B$2)*SUMIFS('Urban and Rural'!$C$2:$C$53,'Urban and Rural'!$A$2:$A$53,About!$B$1)</f>
        <v>252.01362935736046</v>
      </c>
      <c r="U8" s="71">
        <f>INDEX('REEDS calc'!$C$64:$AG$113,MATCH(About!$B$2,'REEDS calc'!$B$64:$B$113,0),MATCH(U$1,'REEDS calc'!$C$63:$AG$63,0))*SUMIFS('res v com'!$E$3:$E$52,'res v com'!$B$3:$B$52,About!$B$2)*SUMIFS('Urban and Rural'!$C$2:$C$53,'Urban and Rural'!$A$2:$A$53,About!$B$1)</f>
        <v>253.87044104169388</v>
      </c>
      <c r="V8" s="71">
        <f>INDEX('REEDS calc'!$C$64:$AG$113,MATCH(About!$B$2,'REEDS calc'!$B$64:$B$113,0),MATCH(V$1,'REEDS calc'!$C$63:$AG$63,0))*SUMIFS('res v com'!$E$3:$E$52,'res v com'!$B$3:$B$52,About!$B$2)*SUMIFS('Urban and Rural'!$C$2:$C$53,'Urban and Rural'!$A$2:$A$53,About!$B$1)</f>
        <v>255.72725272602739</v>
      </c>
      <c r="W8" s="71">
        <f>INDEX('REEDS calc'!$C$64:$AG$113,MATCH(About!$B$2,'REEDS calc'!$B$64:$B$113,0),MATCH(W$1,'REEDS calc'!$C$63:$AG$63,0))*SUMIFS('res v com'!$E$3:$E$52,'res v com'!$B$3:$B$52,About!$B$2)*SUMIFS('Urban and Rural'!$C$2:$C$53,'Urban and Rural'!$A$2:$A$53,About!$B$1)</f>
        <v>257.58406441036084</v>
      </c>
      <c r="X8" s="71">
        <f>INDEX('REEDS calc'!$C$64:$AG$113,MATCH(About!$B$2,'REEDS calc'!$B$64:$B$113,0),MATCH(X$1,'REEDS calc'!$C$63:$AG$63,0))*SUMIFS('res v com'!$E$3:$E$52,'res v com'!$B$3:$B$52,About!$B$2)*SUMIFS('Urban and Rural'!$C$2:$C$53,'Urban and Rural'!$A$2:$A$53,About!$B$1)</f>
        <v>259.44087609469432</v>
      </c>
      <c r="Y8" s="71">
        <f>INDEX('REEDS calc'!$C$64:$AG$113,MATCH(About!$B$2,'REEDS calc'!$B$64:$B$113,0),MATCH(Y$1,'REEDS calc'!$C$63:$AG$63,0))*SUMIFS('res v com'!$E$3:$E$52,'res v com'!$B$3:$B$52,About!$B$2)*SUMIFS('Urban and Rural'!$C$2:$C$53,'Urban and Rural'!$A$2:$A$53,About!$B$1)</f>
        <v>262.04740463065195</v>
      </c>
      <c r="Z8" s="71">
        <f>INDEX('REEDS calc'!$C$64:$AG$113,MATCH(About!$B$2,'REEDS calc'!$B$64:$B$113,0),MATCH(Z$1,'REEDS calc'!$C$63:$AG$63,0))*SUMIFS('res v com'!$E$3:$E$52,'res v com'!$B$3:$B$52,About!$B$2)*SUMIFS('Urban and Rural'!$C$2:$C$53,'Urban and Rural'!$A$2:$A$53,About!$B$1)</f>
        <v>264.65393316660965</v>
      </c>
      <c r="AA8" s="71">
        <f>INDEX('REEDS calc'!$C$64:$AG$113,MATCH(About!$B$2,'REEDS calc'!$B$64:$B$113,0),MATCH(AA$1,'REEDS calc'!$C$63:$AG$63,0))*SUMIFS('res v com'!$E$3:$E$52,'res v com'!$B$3:$B$52,About!$B$2)*SUMIFS('Urban and Rural'!$C$2:$C$53,'Urban and Rural'!$A$2:$A$53,About!$B$1)</f>
        <v>267.82372047710362</v>
      </c>
      <c r="AB8" s="71">
        <f>INDEX('REEDS calc'!$C$64:$AG$113,MATCH(About!$B$2,'REEDS calc'!$B$64:$B$113,0),MATCH(AB$1,'REEDS calc'!$C$63:$AG$63,0))*SUMIFS('res v com'!$E$3:$E$52,'res v com'!$B$3:$B$52,About!$B$2)*SUMIFS('Urban and Rural'!$C$2:$C$53,'Urban and Rural'!$A$2:$A$53,About!$B$1)</f>
        <v>270.99350778759759</v>
      </c>
      <c r="AC8" s="71">
        <f>INDEX('REEDS calc'!$C$64:$AG$113,MATCH(About!$B$2,'REEDS calc'!$B$64:$B$113,0),MATCH(AC$1,'REEDS calc'!$C$63:$AG$63,0))*SUMIFS('res v com'!$E$3:$E$52,'res v com'!$B$3:$B$52,About!$B$2)*SUMIFS('Urban and Rural'!$C$2:$C$53,'Urban and Rural'!$A$2:$A$53,About!$B$1)</f>
        <v>275.14220000280289</v>
      </c>
      <c r="AD8" s="71">
        <f>INDEX('REEDS calc'!$C$64:$AG$113,MATCH(About!$B$2,'REEDS calc'!$B$64:$B$113,0),MATCH(AD$1,'REEDS calc'!$C$63:$AG$63,0))*SUMIFS('res v com'!$E$3:$E$52,'res v com'!$B$3:$B$52,About!$B$2)*SUMIFS('Urban and Rural'!$C$2:$C$53,'Urban and Rural'!$A$2:$A$53,About!$B$1)</f>
        <v>279.29089221800825</v>
      </c>
      <c r="AE8" s="71">
        <f>INDEX('REEDS calc'!$C$64:$AG$113,MATCH(About!$B$2,'REEDS calc'!$B$64:$B$113,0),MATCH(AE$1,'REEDS calc'!$C$63:$AG$63,0))*SUMIFS('res v com'!$E$3:$E$52,'res v com'!$B$3:$B$52,About!$B$2)*SUMIFS('Urban and Rural'!$C$2:$C$53,'Urban and Rural'!$A$2:$A$53,About!$B$1)</f>
        <v>283.78919332775331</v>
      </c>
      <c r="AF8" s="71">
        <f>INDEX('REEDS calc'!$C$64:$AG$113,MATCH(About!$B$2,'REEDS calc'!$B$64:$B$113,0),MATCH(AF$1,'REEDS calc'!$C$63:$AG$63,0))*SUMIFS('res v com'!$E$3:$E$52,'res v com'!$B$3:$B$52,About!$B$2)*SUMIFS('Urban and Rural'!$C$2:$C$53,'Urban and Rural'!$A$2:$A$53,About!$B$1)</f>
        <v>288.28749443749842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984.2533876252254</v>
      </c>
      <c r="C8" s="71">
        <f>INDEX('REEDS calc'!$C$64:$AG$113,MATCH(About!$B$2,'REEDS calc'!$B$64:$B$113,0),MATCH(C$1,'REEDS calc'!$C$63:$AG$63,0))*SUMIFS('res v com'!$E$3:$E$52,'res v com'!$B$3:$B$52,About!$B$2)*SUMIFS('Urban and Rural'!$B$2:$B$53,'Urban and Rural'!$A$2:$A$53,About!$B$1)</f>
        <v>984.2533876252254</v>
      </c>
      <c r="D8" s="71">
        <f>INDEX('REEDS calc'!$C$64:$AG$113,MATCH(About!$B$2,'REEDS calc'!$B$64:$B$113,0),MATCH(D$1,'REEDS calc'!$C$63:$AG$63,0))*SUMIFS('res v com'!$E$3:$E$52,'res v com'!$B$3:$B$52,About!$B$2)*SUMIFS('Urban and Rural'!$B$2:$B$53,'Urban and Rural'!$A$2:$A$53,About!$B$1)</f>
        <v>984.2533876252254</v>
      </c>
      <c r="E8" s="71">
        <f>INDEX('REEDS calc'!$C$64:$AG$113,MATCH(About!$B$2,'REEDS calc'!$B$64:$B$113,0),MATCH(E$1,'REEDS calc'!$C$63:$AG$63,0))*SUMIFS('res v com'!$E$3:$E$52,'res v com'!$B$3:$B$52,About!$B$2)*SUMIFS('Urban and Rural'!$B$2:$B$53,'Urban and Rural'!$A$2:$A$53,About!$B$1)</f>
        <v>1035.0734200787067</v>
      </c>
      <c r="F8" s="71">
        <f>INDEX('REEDS calc'!$C$64:$AG$113,MATCH(About!$B$2,'REEDS calc'!$B$64:$B$113,0),MATCH(F$1,'REEDS calc'!$C$63:$AG$63,0))*SUMIFS('res v com'!$E$3:$E$52,'res v com'!$B$3:$B$52,About!$B$2)*SUMIFS('Urban and Rural'!$B$2:$B$53,'Urban and Rural'!$A$2:$A$53,About!$B$1)</f>
        <v>1085.8934525321879</v>
      </c>
      <c r="G8" s="71">
        <f>INDEX('REEDS calc'!$C$64:$AG$113,MATCH(About!$B$2,'REEDS calc'!$B$64:$B$113,0),MATCH(G$1,'REEDS calc'!$C$63:$AG$63,0))*SUMIFS('res v com'!$E$3:$E$52,'res v com'!$B$3:$B$52,About!$B$2)*SUMIFS('Urban and Rural'!$B$2:$B$53,'Urban and Rural'!$A$2:$A$53,About!$B$1)</f>
        <v>1178.9837138635251</v>
      </c>
      <c r="H8" s="71">
        <f>INDEX('REEDS calc'!$C$64:$AG$113,MATCH(About!$B$2,'REEDS calc'!$B$64:$B$113,0),MATCH(H$1,'REEDS calc'!$C$63:$AG$63,0))*SUMIFS('res v com'!$E$3:$E$52,'res v com'!$B$3:$B$52,About!$B$2)*SUMIFS('Urban and Rural'!$B$2:$B$53,'Urban and Rural'!$A$2:$A$53,About!$B$1)</f>
        <v>1272.0739751948622</v>
      </c>
      <c r="I8" s="71">
        <f>INDEX('REEDS calc'!$C$64:$AG$113,MATCH(About!$B$2,'REEDS calc'!$B$64:$B$113,0),MATCH(I$1,'REEDS calc'!$C$63:$AG$63,0))*SUMIFS('res v com'!$E$3:$E$52,'res v com'!$B$3:$B$52,About!$B$2)*SUMIFS('Urban and Rural'!$B$2:$B$53,'Urban and Rural'!$A$2:$A$53,About!$B$1)</f>
        <v>1392.4210103252719</v>
      </c>
      <c r="J8" s="71">
        <f>INDEX('REEDS calc'!$C$64:$AG$113,MATCH(About!$B$2,'REEDS calc'!$B$64:$B$113,0),MATCH(J$1,'REEDS calc'!$C$63:$AG$63,0))*SUMIFS('res v com'!$E$3:$E$52,'res v com'!$B$3:$B$52,About!$B$2)*SUMIFS('Urban and Rural'!$B$2:$B$53,'Urban and Rural'!$A$2:$A$53,About!$B$1)</f>
        <v>1512.7680454556814</v>
      </c>
      <c r="K8" s="71">
        <f>INDEX('REEDS calc'!$C$64:$AG$113,MATCH(About!$B$2,'REEDS calc'!$B$64:$B$113,0),MATCH(K$1,'REEDS calc'!$C$63:$AG$63,0))*SUMIFS('res v com'!$E$3:$E$52,'res v com'!$B$3:$B$52,About!$B$2)*SUMIFS('Urban and Rural'!$B$2:$B$53,'Urban and Rural'!$A$2:$A$53,About!$B$1)</f>
        <v>1651.4800586665206</v>
      </c>
      <c r="L8" s="71">
        <f>INDEX('REEDS calc'!$C$64:$AG$113,MATCH(About!$B$2,'REEDS calc'!$B$64:$B$113,0),MATCH(L$1,'REEDS calc'!$C$63:$AG$63,0))*SUMIFS('res v com'!$E$3:$E$52,'res v com'!$B$3:$B$52,About!$B$2)*SUMIFS('Urban and Rural'!$B$2:$B$53,'Urban and Rural'!$A$2:$A$53,About!$B$1)</f>
        <v>1790.1920718773595</v>
      </c>
      <c r="M8" s="71">
        <f>INDEX('REEDS calc'!$C$64:$AG$113,MATCH(About!$B$2,'REEDS calc'!$B$64:$B$113,0),MATCH(M$1,'REEDS calc'!$C$63:$AG$63,0))*SUMIFS('res v com'!$E$3:$E$52,'res v com'!$B$3:$B$52,About!$B$2)*SUMIFS('Urban and Rural'!$B$2:$B$53,'Urban and Rural'!$A$2:$A$53,About!$B$1)</f>
        <v>1902.7416861468048</v>
      </c>
      <c r="N8" s="71">
        <f>INDEX('REEDS calc'!$C$64:$AG$113,MATCH(About!$B$2,'REEDS calc'!$B$64:$B$113,0),MATCH(N$1,'REEDS calc'!$C$63:$AG$63,0))*SUMIFS('res v com'!$E$3:$E$52,'res v com'!$B$3:$B$52,About!$B$2)*SUMIFS('Urban and Rural'!$B$2:$B$53,'Urban and Rural'!$A$2:$A$53,About!$B$1)</f>
        <v>2015.2913004162501</v>
      </c>
      <c r="O8" s="71">
        <f>INDEX('REEDS calc'!$C$64:$AG$113,MATCH(About!$B$2,'REEDS calc'!$B$64:$B$113,0),MATCH(O$1,'REEDS calc'!$C$63:$AG$63,0))*SUMIFS('res v com'!$E$3:$E$52,'res v com'!$B$3:$B$52,About!$B$2)*SUMIFS('Urban and Rural'!$B$2:$B$53,'Urban and Rural'!$A$2:$A$53,About!$B$1)</f>
        <v>2092.7525208113561</v>
      </c>
      <c r="P8" s="71">
        <f>INDEX('REEDS calc'!$C$64:$AG$113,MATCH(About!$B$2,'REEDS calc'!$B$64:$B$113,0),MATCH(P$1,'REEDS calc'!$C$63:$AG$63,0))*SUMIFS('res v com'!$E$3:$E$52,'res v com'!$B$3:$B$52,About!$B$2)*SUMIFS('Urban and Rural'!$B$2:$B$53,'Urban and Rural'!$A$2:$A$53,About!$B$1)</f>
        <v>2170.2137412064621</v>
      </c>
      <c r="Q8" s="71">
        <f>INDEX('REEDS calc'!$C$64:$AG$113,MATCH(About!$B$2,'REEDS calc'!$B$64:$B$113,0),MATCH(Q$1,'REEDS calc'!$C$63:$AG$63,0))*SUMIFS('res v com'!$E$3:$E$52,'res v com'!$B$3:$B$52,About!$B$2)*SUMIFS('Urban and Rural'!$B$2:$B$53,'Urban and Rural'!$A$2:$A$53,About!$B$1)</f>
        <v>2181.7730756406986</v>
      </c>
      <c r="R8" s="71">
        <f>INDEX('REEDS calc'!$C$64:$AG$113,MATCH(About!$B$2,'REEDS calc'!$B$64:$B$113,0),MATCH(R$1,'REEDS calc'!$C$63:$AG$63,0))*SUMIFS('res v com'!$E$3:$E$52,'res v com'!$B$3:$B$52,About!$B$2)*SUMIFS('Urban and Rural'!$B$2:$B$53,'Urban and Rural'!$A$2:$A$53,About!$B$1)</f>
        <v>2193.3324100749351</v>
      </c>
      <c r="S8" s="71">
        <f>INDEX('REEDS calc'!$C$64:$AG$113,MATCH(About!$B$2,'REEDS calc'!$B$64:$B$113,0),MATCH(S$1,'REEDS calc'!$C$63:$AG$63,0))*SUMIFS('res v com'!$E$3:$E$52,'res v com'!$B$3:$B$52,About!$B$2)*SUMIFS('Urban and Rural'!$B$2:$B$53,'Urban and Rural'!$A$2:$A$53,About!$B$1)</f>
        <v>2206.0203185811538</v>
      </c>
      <c r="T8" s="71">
        <f>INDEX('REEDS calc'!$C$64:$AG$113,MATCH(About!$B$2,'REEDS calc'!$B$64:$B$113,0),MATCH(T$1,'REEDS calc'!$C$63:$AG$63,0))*SUMIFS('res v com'!$E$3:$E$52,'res v com'!$B$3:$B$52,About!$B$2)*SUMIFS('Urban and Rural'!$B$2:$B$53,'Urban and Rural'!$A$2:$A$53,About!$B$1)</f>
        <v>2218.7082270873721</v>
      </c>
      <c r="U8" s="71">
        <f>INDEX('REEDS calc'!$C$64:$AG$113,MATCH(About!$B$2,'REEDS calc'!$B$64:$B$113,0),MATCH(U$1,'REEDS calc'!$C$63:$AG$63,0))*SUMIFS('res v com'!$E$3:$E$52,'res v com'!$B$3:$B$52,About!$B$2)*SUMIFS('Urban and Rural'!$B$2:$B$53,'Urban and Rural'!$A$2:$A$53,About!$B$1)</f>
        <v>2235.0554515239546</v>
      </c>
      <c r="V8" s="71">
        <f>INDEX('REEDS calc'!$C$64:$AG$113,MATCH(About!$B$2,'REEDS calc'!$B$64:$B$113,0),MATCH(V$1,'REEDS calc'!$C$63:$AG$63,0))*SUMIFS('res v com'!$E$3:$E$52,'res v com'!$B$3:$B$52,About!$B$2)*SUMIFS('Urban and Rural'!$B$2:$B$53,'Urban and Rural'!$A$2:$A$53,About!$B$1)</f>
        <v>2251.4026759605381</v>
      </c>
      <c r="W8" s="71">
        <f>INDEX('REEDS calc'!$C$64:$AG$113,MATCH(About!$B$2,'REEDS calc'!$B$64:$B$113,0),MATCH(W$1,'REEDS calc'!$C$63:$AG$63,0))*SUMIFS('res v com'!$E$3:$E$52,'res v com'!$B$3:$B$52,About!$B$2)*SUMIFS('Urban and Rural'!$B$2:$B$53,'Urban and Rural'!$A$2:$A$53,About!$B$1)</f>
        <v>2267.7499003971211</v>
      </c>
      <c r="X8" s="71">
        <f>INDEX('REEDS calc'!$C$64:$AG$113,MATCH(About!$B$2,'REEDS calc'!$B$64:$B$113,0),MATCH(X$1,'REEDS calc'!$C$63:$AG$63,0))*SUMIFS('res v com'!$E$3:$E$52,'res v com'!$B$3:$B$52,About!$B$2)*SUMIFS('Urban and Rural'!$B$2:$B$53,'Urban and Rural'!$A$2:$A$53,About!$B$1)</f>
        <v>2284.0971248337041</v>
      </c>
      <c r="Y8" s="71">
        <f>INDEX('REEDS calc'!$C$64:$AG$113,MATCH(About!$B$2,'REEDS calc'!$B$64:$B$113,0),MATCH(Y$1,'REEDS calc'!$C$63:$AG$63,0))*SUMIFS('res v com'!$E$3:$E$52,'res v com'!$B$3:$B$52,About!$B$2)*SUMIFS('Urban and Rural'!$B$2:$B$53,'Urban and Rural'!$A$2:$A$53,About!$B$1)</f>
        <v>2307.0447976306646</v>
      </c>
      <c r="Z8" s="71">
        <f>INDEX('REEDS calc'!$C$64:$AG$113,MATCH(About!$B$2,'REEDS calc'!$B$64:$B$113,0),MATCH(Z$1,'REEDS calc'!$C$63:$AG$63,0))*SUMIFS('res v com'!$E$3:$E$52,'res v com'!$B$3:$B$52,About!$B$2)*SUMIFS('Urban and Rural'!$B$2:$B$53,'Urban and Rural'!$A$2:$A$53,About!$B$1)</f>
        <v>2329.9924704276254</v>
      </c>
      <c r="AA8" s="71">
        <f>INDEX('REEDS calc'!$C$64:$AG$113,MATCH(About!$B$2,'REEDS calc'!$B$64:$B$113,0),MATCH(AA$1,'REEDS calc'!$C$63:$AG$63,0))*SUMIFS('res v com'!$E$3:$E$52,'res v com'!$B$3:$B$52,About!$B$2)*SUMIFS('Urban and Rural'!$B$2:$B$53,'Urban and Rural'!$A$2:$A$53,About!$B$1)</f>
        <v>2357.8990292984454</v>
      </c>
      <c r="AB8" s="71">
        <f>INDEX('REEDS calc'!$C$64:$AG$113,MATCH(About!$B$2,'REEDS calc'!$B$64:$B$113,0),MATCH(AB$1,'REEDS calc'!$C$63:$AG$63,0))*SUMIFS('res v com'!$E$3:$E$52,'res v com'!$B$3:$B$52,About!$B$2)*SUMIFS('Urban and Rural'!$B$2:$B$53,'Urban and Rural'!$A$2:$A$53,About!$B$1)</f>
        <v>2385.8055881692649</v>
      </c>
      <c r="AC8" s="71">
        <f>INDEX('REEDS calc'!$C$64:$AG$113,MATCH(About!$B$2,'REEDS calc'!$B$64:$B$113,0),MATCH(AC$1,'REEDS calc'!$C$63:$AG$63,0))*SUMIFS('res v com'!$E$3:$E$52,'res v com'!$B$3:$B$52,About!$B$2)*SUMIFS('Urban and Rural'!$B$2:$B$53,'Urban and Rural'!$A$2:$A$53,About!$B$1)</f>
        <v>2422.3303490443082</v>
      </c>
      <c r="AD8" s="71">
        <f>INDEX('REEDS calc'!$C$64:$AG$113,MATCH(About!$B$2,'REEDS calc'!$B$64:$B$113,0),MATCH(AD$1,'REEDS calc'!$C$63:$AG$63,0))*SUMIFS('res v com'!$E$3:$E$52,'res v com'!$B$3:$B$52,About!$B$2)*SUMIFS('Urban and Rural'!$B$2:$B$53,'Urban and Rural'!$A$2:$A$53,About!$B$1)</f>
        <v>2458.8551099193519</v>
      </c>
      <c r="AE8" s="71">
        <f>INDEX('REEDS calc'!$C$64:$AG$113,MATCH(About!$B$2,'REEDS calc'!$B$64:$B$113,0),MATCH(AE$1,'REEDS calc'!$C$63:$AG$63,0))*SUMIFS('res v com'!$E$3:$E$52,'res v com'!$B$3:$B$52,About!$B$2)*SUMIFS('Urban and Rural'!$B$2:$B$53,'Urban and Rural'!$A$2:$A$53,About!$B$1)</f>
        <v>2498.4578000816177</v>
      </c>
      <c r="AF8" s="71">
        <f>INDEX('REEDS calc'!$C$64:$AG$113,MATCH(About!$B$2,'REEDS calc'!$B$64:$B$113,0),MATCH(AF$1,'REEDS calc'!$C$63:$AG$63,0))*SUMIFS('res v com'!$E$3:$E$52,'res v com'!$B$3:$B$52,About!$B$2)*SUMIFS('Urban and Rural'!$B$2:$B$53,'Urban and Rural'!$A$2:$A$53,About!$B$1)</f>
        <v>2538.0604902438836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342.94945698748967</v>
      </c>
      <c r="C8" s="71">
        <f>INDEX('REEDS calc'!$C$64:$AG$113,MATCH(About!$B$2,'REEDS calc'!$B$64:$B$113,0),MATCH(C$1,'REEDS calc'!$C$63:$AG$63,0))*SUMIFS('res v com'!$F$3:$F$52,'res v com'!$B$3:$B$52,About!$B$2)</f>
        <v>342.94945698748967</v>
      </c>
      <c r="D8" s="71">
        <f>INDEX('REEDS calc'!$C$64:$AG$113,MATCH(About!$B$2,'REEDS calc'!$B$64:$B$113,0),MATCH(D$1,'REEDS calc'!$C$63:$AG$63,0))*SUMIFS('res v com'!$F$3:$F$52,'res v com'!$B$3:$B$52,About!$B$2)</f>
        <v>342.94945698748967</v>
      </c>
      <c r="E8" s="71">
        <f>INDEX('REEDS calc'!$C$64:$AG$113,MATCH(About!$B$2,'REEDS calc'!$B$64:$B$113,0),MATCH(E$1,'REEDS calc'!$C$63:$AG$63,0))*SUMIFS('res v com'!$F$3:$F$52,'res v com'!$B$3:$B$52,About!$B$2)</f>
        <v>360.6569932308339</v>
      </c>
      <c r="F8" s="71">
        <f>INDEX('REEDS calc'!$C$64:$AG$113,MATCH(About!$B$2,'REEDS calc'!$B$64:$B$113,0),MATCH(F$1,'REEDS calc'!$C$63:$AG$63,0))*SUMIFS('res v com'!$F$3:$F$52,'res v com'!$B$3:$B$52,About!$B$2)</f>
        <v>378.36452947417814</v>
      </c>
      <c r="G8" s="71">
        <f>INDEX('REEDS calc'!$C$64:$AG$113,MATCH(About!$B$2,'REEDS calc'!$B$64:$B$113,0),MATCH(G$1,'REEDS calc'!$C$63:$AG$63,0))*SUMIFS('res v com'!$F$3:$F$52,'res v com'!$B$3:$B$52,About!$B$2)</f>
        <v>410.80054135464906</v>
      </c>
      <c r="H8" s="71">
        <f>INDEX('REEDS calc'!$C$64:$AG$113,MATCH(About!$B$2,'REEDS calc'!$B$64:$B$113,0),MATCH(H$1,'REEDS calc'!$C$63:$AG$63,0))*SUMIFS('res v com'!$F$3:$F$52,'res v com'!$B$3:$B$52,About!$B$2)</f>
        <v>443.23655323512003</v>
      </c>
      <c r="I8" s="71">
        <f>INDEX('REEDS calc'!$C$64:$AG$113,MATCH(About!$B$2,'REEDS calc'!$B$64:$B$113,0),MATCH(I$1,'REEDS calc'!$C$63:$AG$63,0))*SUMIFS('res v com'!$F$3:$F$52,'res v com'!$B$3:$B$52,About!$B$2)</f>
        <v>485.16981032820496</v>
      </c>
      <c r="J8" s="71">
        <f>INDEX('REEDS calc'!$C$64:$AG$113,MATCH(About!$B$2,'REEDS calc'!$B$64:$B$113,0),MATCH(J$1,'REEDS calc'!$C$63:$AG$63,0))*SUMIFS('res v com'!$F$3:$F$52,'res v com'!$B$3:$B$52,About!$B$2)</f>
        <v>527.10306742128989</v>
      </c>
      <c r="K8" s="71">
        <f>INDEX('REEDS calc'!$C$64:$AG$113,MATCH(About!$B$2,'REEDS calc'!$B$64:$B$113,0),MATCH(K$1,'REEDS calc'!$C$63:$AG$63,0))*SUMIFS('res v com'!$F$3:$F$52,'res v com'!$B$3:$B$52,About!$B$2)</f>
        <v>575.43534669652513</v>
      </c>
      <c r="L8" s="71">
        <f>INDEX('REEDS calc'!$C$64:$AG$113,MATCH(About!$B$2,'REEDS calc'!$B$64:$B$113,0),MATCH(L$1,'REEDS calc'!$C$63:$AG$63,0))*SUMIFS('res v com'!$F$3:$F$52,'res v com'!$B$3:$B$52,About!$B$2)</f>
        <v>623.76762597176025</v>
      </c>
      <c r="M8" s="71">
        <f>INDEX('REEDS calc'!$C$64:$AG$113,MATCH(About!$B$2,'REEDS calc'!$B$64:$B$113,0),MATCH(M$1,'REEDS calc'!$C$63:$AG$63,0))*SUMIFS('res v com'!$F$3:$F$52,'res v com'!$B$3:$B$52,About!$B$2)</f>
        <v>662.98397979197705</v>
      </c>
      <c r="N8" s="71">
        <f>INDEX('REEDS calc'!$C$64:$AG$113,MATCH(About!$B$2,'REEDS calc'!$B$64:$B$113,0),MATCH(N$1,'REEDS calc'!$C$63:$AG$63,0))*SUMIFS('res v com'!$F$3:$F$52,'res v com'!$B$3:$B$52,About!$B$2)</f>
        <v>702.20033361219362</v>
      </c>
      <c r="O8" s="71">
        <f>INDEX('REEDS calc'!$C$64:$AG$113,MATCH(About!$B$2,'REEDS calc'!$B$64:$B$113,0),MATCH(O$1,'REEDS calc'!$C$63:$AG$63,0))*SUMIFS('res v com'!$F$3:$F$52,'res v com'!$B$3:$B$52,About!$B$2)</f>
        <v>729.1906227045032</v>
      </c>
      <c r="P8" s="71">
        <f>INDEX('REEDS calc'!$C$64:$AG$113,MATCH(About!$B$2,'REEDS calc'!$B$64:$B$113,0),MATCH(P$1,'REEDS calc'!$C$63:$AG$63,0))*SUMIFS('res v com'!$F$3:$F$52,'res v com'!$B$3:$B$52,About!$B$2)</f>
        <v>756.18091179681278</v>
      </c>
      <c r="Q8" s="71">
        <f>INDEX('REEDS calc'!$C$64:$AG$113,MATCH(About!$B$2,'REEDS calc'!$B$64:$B$113,0),MATCH(Q$1,'REEDS calc'!$C$63:$AG$63,0))*SUMIFS('res v com'!$F$3:$F$52,'res v com'!$B$3:$B$52,About!$B$2)</f>
        <v>760.20860173641574</v>
      </c>
      <c r="R8" s="71">
        <f>INDEX('REEDS calc'!$C$64:$AG$113,MATCH(About!$B$2,'REEDS calc'!$B$64:$B$113,0),MATCH(R$1,'REEDS calc'!$C$63:$AG$63,0))*SUMIFS('res v com'!$F$3:$F$52,'res v com'!$B$3:$B$52,About!$B$2)</f>
        <v>764.2362916760186</v>
      </c>
      <c r="S8" s="71">
        <f>INDEX('REEDS calc'!$C$64:$AG$113,MATCH(About!$B$2,'REEDS calc'!$B$64:$B$113,0),MATCH(S$1,'REEDS calc'!$C$63:$AG$63,0))*SUMIFS('res v com'!$F$3:$F$52,'res v com'!$B$3:$B$52,About!$B$2)</f>
        <v>768.65721761564191</v>
      </c>
      <c r="T8" s="71">
        <f>INDEX('REEDS calc'!$C$64:$AG$113,MATCH(About!$B$2,'REEDS calc'!$B$64:$B$113,0),MATCH(T$1,'REEDS calc'!$C$63:$AG$63,0))*SUMIFS('res v com'!$F$3:$F$52,'res v com'!$B$3:$B$52,About!$B$2)</f>
        <v>773.07814355526534</v>
      </c>
      <c r="U8" s="71">
        <f>INDEX('REEDS calc'!$C$64:$AG$113,MATCH(About!$B$2,'REEDS calc'!$B$64:$B$113,0),MATCH(U$1,'REEDS calc'!$C$63:$AG$63,0))*SUMIFS('res v com'!$F$3:$F$52,'res v com'!$B$3:$B$52,About!$B$2)</f>
        <v>778.77410743434871</v>
      </c>
      <c r="V8" s="71">
        <f>INDEX('REEDS calc'!$C$64:$AG$113,MATCH(About!$B$2,'REEDS calc'!$B$64:$B$113,0),MATCH(V$1,'REEDS calc'!$C$63:$AG$63,0))*SUMIFS('res v com'!$F$3:$F$52,'res v com'!$B$3:$B$52,About!$B$2)</f>
        <v>784.47007131343219</v>
      </c>
      <c r="W8" s="71">
        <f>INDEX('REEDS calc'!$C$64:$AG$113,MATCH(About!$B$2,'REEDS calc'!$B$64:$B$113,0),MATCH(W$1,'REEDS calc'!$C$63:$AG$63,0))*SUMIFS('res v com'!$F$3:$F$52,'res v com'!$B$3:$B$52,About!$B$2)</f>
        <v>790.16603519251555</v>
      </c>
      <c r="X8" s="71">
        <f>INDEX('REEDS calc'!$C$64:$AG$113,MATCH(About!$B$2,'REEDS calc'!$B$64:$B$113,0),MATCH(X$1,'REEDS calc'!$C$63:$AG$63,0))*SUMIFS('res v com'!$F$3:$F$52,'res v com'!$B$3:$B$52,About!$B$2)</f>
        <v>795.86199907159903</v>
      </c>
      <c r="Y8" s="71">
        <f>INDEX('REEDS calc'!$C$64:$AG$113,MATCH(About!$B$2,'REEDS calc'!$B$64:$B$113,0),MATCH(Y$1,'REEDS calc'!$C$63:$AG$63,0))*SUMIFS('res v com'!$F$3:$F$52,'res v com'!$B$3:$B$52,About!$B$2)</f>
        <v>803.85779773868057</v>
      </c>
      <c r="Z8" s="71">
        <f>INDEX('REEDS calc'!$C$64:$AG$113,MATCH(About!$B$2,'REEDS calc'!$B$64:$B$113,0),MATCH(Z$1,'REEDS calc'!$C$63:$AG$63,0))*SUMIFS('res v com'!$F$3:$F$52,'res v com'!$B$3:$B$52,About!$B$2)</f>
        <v>811.85359640576212</v>
      </c>
      <c r="AA8" s="71">
        <f>INDEX('REEDS calc'!$C$64:$AG$113,MATCH(About!$B$2,'REEDS calc'!$B$64:$B$113,0),MATCH(AA$1,'REEDS calc'!$C$63:$AG$63,0))*SUMIFS('res v com'!$F$3:$F$52,'res v com'!$B$3:$B$52,About!$B$2)</f>
        <v>821.57725022444856</v>
      </c>
      <c r="AB8" s="71">
        <f>INDEX('REEDS calc'!$C$64:$AG$113,MATCH(About!$B$2,'REEDS calc'!$B$64:$B$113,0),MATCH(AB$1,'REEDS calc'!$C$63:$AG$63,0))*SUMIFS('res v com'!$F$3:$F$52,'res v com'!$B$3:$B$52,About!$B$2)</f>
        <v>831.30090404313489</v>
      </c>
      <c r="AC8" s="71">
        <f>INDEX('REEDS calc'!$C$64:$AG$113,MATCH(About!$B$2,'REEDS calc'!$B$64:$B$113,0),MATCH(AC$1,'REEDS calc'!$C$63:$AG$63,0))*SUMIFS('res v com'!$F$3:$F$52,'res v com'!$B$3:$B$52,About!$B$2)</f>
        <v>844.02745095288617</v>
      </c>
      <c r="AD8" s="71">
        <f>INDEX('REEDS calc'!$C$64:$AG$113,MATCH(About!$B$2,'REEDS calc'!$B$64:$B$113,0),MATCH(AD$1,'REEDS calc'!$C$63:$AG$63,0))*SUMIFS('res v com'!$F$3:$F$52,'res v com'!$B$3:$B$52,About!$B$2)</f>
        <v>856.75399786263745</v>
      </c>
      <c r="AE8" s="71">
        <f>INDEX('REEDS calc'!$C$64:$AG$113,MATCH(About!$B$2,'REEDS calc'!$B$64:$B$113,0),MATCH(AE$1,'REEDS calc'!$C$63:$AG$63,0))*SUMIFS('res v com'!$F$3:$F$52,'res v com'!$B$3:$B$52,About!$B$2)</f>
        <v>870.55300659062618</v>
      </c>
      <c r="AF8" s="71">
        <f>INDEX('REEDS calc'!$C$64:$AG$113,MATCH(About!$B$2,'REEDS calc'!$B$64:$B$113,0),MATCH(AF$1,'REEDS calc'!$C$63:$AG$63,0))*SUMIFS('res v com'!$F$3:$F$52,'res v com'!$B$3:$B$52,About!$B$2)</f>
        <v>884.3520153186148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984.2533876252254</v>
      </c>
      <c r="C8" s="24">
        <f>'BDESC-rural-residential'!B8</f>
        <v>111.79715538727393</v>
      </c>
      <c r="D8" s="24">
        <f>'BDESC-commercial'!B8</f>
        <v>342.94945698748967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2024-02-08T19:16:48Z</dcterms:modified>
</cp:coreProperties>
</file>