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Arkansas\AR-EPS\"/>
    </mc:Choice>
  </mc:AlternateContent>
  <xr:revisionPtr revIDLastSave="0" documentId="13_ncr:1_{8AE39E6F-E786-4DB0-8007-6CA79EF6ACF3}"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<sst xmlns="http://schemas.openxmlformats.org/spreadsheetml/2006/main" count="18388" uniqueCount="2197">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</sst>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10</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Arkansas</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14.93108914113596</v>
      </c>
      <c r="C7" s="118">
        <f>D28</f>
        <v>7.6132600000000004</v>
      </c>
      <c r="D7" s="75">
        <v>0.06</v>
      </c>
      <c r="E7" s="75">
        <v>0.02</v>
      </c>
      <c r="F7" s="117">
        <f t="shared" si="0"/>
        <v>7.1564643999999999</v>
      </c>
      <c r="G7" s="117">
        <f t="shared" si="0"/>
        <v>7.4609947999999999</v>
      </c>
      <c r="H7" s="69"/>
      <c r="I7" s="76">
        <f t="shared" si="1"/>
        <v>0.52070044372827751</v>
      </c>
      <c r="J7" s="76">
        <f t="shared" si="3"/>
        <v>0.50030471792948084</v>
      </c>
      <c r="K7" s="69" t="str">
        <f t="shared" si="2"/>
        <v>In a scenario limiting global warming to 1.5 °C, Arkansas would need to cut its agriculture emissions by 50 to 52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Arkansas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2.1091321704415291</v>
      </c>
      <c r="C9" s="118">
        <f>C28</f>
        <v>1.59965</v>
      </c>
      <c r="D9" s="75">
        <v>0.06</v>
      </c>
      <c r="E9" s="75">
        <v>0.02</v>
      </c>
      <c r="F9" s="117">
        <f t="shared" si="0"/>
        <v>1.503671</v>
      </c>
      <c r="G9" s="117">
        <f t="shared" si="0"/>
        <v>1.5676570000000001</v>
      </c>
      <c r="H9" s="69"/>
      <c r="I9" s="76">
        <f t="shared" si="1"/>
        <v>0.28706649062907275</v>
      </c>
      <c r="J9" s="76">
        <f t="shared" si="3"/>
        <v>0.25672889448562897</v>
      </c>
      <c r="K9" s="69" t="str">
        <f t="shared" si="2"/>
        <v>In a scenario limiting global warming to 1.5 °C, Arkansas would need to cut its waste emissions by 26 to 29 percent of 2005 levels.</v>
      </c>
      <c r="L9" s="69"/>
      <c r="M9" s="69"/>
      <c r="N9" s="69"/>
      <c r="O9" s="69"/>
      <c r="P9" s="69"/>
      <c r="Q9" s="69"/>
      <c r="R9" s="69"/>
      <c r="S9" s="69"/>
      <c r="T9" s="69"/>
      <c r="U9" s="69"/>
      <c r="V9" s="69"/>
      <c r="W9" s="69"/>
      <c r="X9" s="69"/>
      <c r="Y9" s="69"/>
      <c r="Z9" s="69"/>
    </row>
    <row r="10" spans="1:26" x14ac:dyDescent="0.25">
      <c r="A10" s="73" t="s">
        <v>1865</v>
      </c>
      <c r="B10" s="119">
        <f>SUM(B3:B9)</f>
        <v>10.60186131157749</v>
      </c>
      <c r="C10" s="119">
        <f>SUM(C3:C9)</f>
        <v>60.091929999999991</v>
      </c>
      <c r="D10" s="76">
        <f>1-F10/$C10</f>
        <v>0.52651809652311032</v>
      </c>
      <c r="E10" s="76">
        <f>1-G10/$C10</f>
        <v>0.37781239843686165</v>
      </c>
      <c r="F10" s="117">
        <f>SUM(F3:F9)</f>
        <v>28.452441400000005</v>
      </c>
      <c r="G10" s="117">
        <f>SUM(G3:G9)</f>
        <v>37.388453799999994</v>
      </c>
      <c r="H10" s="171">
        <f>IFERROR(B10*(1-'Unique State Inputs'!A$8),"")</f>
        <v>5.8310237213676199</v>
      </c>
      <c r="I10" s="76">
        <f t="shared" si="1"/>
        <v>-1.6837213356987841</v>
      </c>
      <c r="J10" s="76">
        <f t="shared" si="3"/>
        <v>-2.5265933689559676</v>
      </c>
      <c r="K10" s="69" t="str">
        <f t="shared" si="2"/>
        <v>In a scenario limiting global warming to 1.5 °C, Arkansas would need to cut its total (including land use) emissions by -253 to -168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17.04022131157749</v>
      </c>
      <c r="C11" s="119">
        <f>SUM(C3:C9)-C8</f>
        <v>66.530289999999994</v>
      </c>
      <c r="D11" s="76">
        <f>1-F11/$C11</f>
        <v>0.47556516888773503</v>
      </c>
      <c r="E11" s="76">
        <f>1-G11/$C11</f>
        <v>0.34125022151564344</v>
      </c>
      <c r="F11" s="117">
        <f>F10-F8</f>
        <v>34.890801400000008</v>
      </c>
      <c r="G11" s="117">
        <f>G10-G8</f>
        <v>43.826813799999996</v>
      </c>
      <c r="H11" s="171">
        <f>IFERROR(B11*(1-'Unique State Inputs'!A$8),"")</f>
        <v>9.3721217213676198</v>
      </c>
      <c r="I11" s="76">
        <f t="shared" si="1"/>
        <v>-1.0475556486050128</v>
      </c>
      <c r="J11" s="76">
        <f t="shared" si="3"/>
        <v>-1.5719627109668539</v>
      </c>
      <c r="K11" s="69" t="str">
        <f t="shared" si="2"/>
        <v>In a scenario limiting global warming to 1.5 °C, Arkansas would need to cut its total (excluding land use) emissions by -157 to -105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Arkansas had 328 EV charging outlets, approximately 11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Arkansas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Arkansas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Arkansas,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Arkansas, the share of electricity among fuels used for heating in urban, residential buildings will rise from 6.6% to 8.5%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Arkansas, the share of electricity among fuels used by appliances in urban, residential buildings will fall from 46% to 32%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Arkansas, the share of electricity among fuels used for heating in rural, residential buildings will rise from 6.6% to 8.5%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46% to 32%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Arkansas, the share of electricity among fuels used for heating in commercial buildings will rise from 0.9% to 1.1%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Arkansas, the share of electricity among fuels used by appliances in commercial buildings will fall from 44.9% to 26.8%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Arkansas, the share of electricity among fuels used by other components in commercial buildings will rise from 60.6% to 80.6%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Arkansas.</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includingArkansas.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318%.</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Arkansas, a 100% setting provides for an additional 7570 MW of demand response capacity in 2050 (on top of a BAU quantity of 2449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Arkansas will retire 0 MW of coal by 2050. Arkansas currently has 5163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Arkansas will retire 0 MW of gas non-peaking plants by 2050. Arkansas currently has 4610MW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Arkansas will retire 0 MW of nuclear capacity by 2050. Arkansas currently has 1818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Arkansas will retire 0 MW of biomass capacity by 2050. Arkansas currently has 17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Arkansas will retire 0 MW of petroleum capacity by 2050. Arkansas currently has 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Arkansas will retire 522 MW of natural gas peaker capacity by 2050. Arkansas currently has 1494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Arkansas will retire 0 MW of natural gas peaker capacity by 2050. Arkansas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Arkansas had about 0 of grid battery storage.  The BAU scenario is based on EIA AEO data and sees grid battery capacity reach 443 by 2050.  The additional potential is based on NREL's Renewable Electricity Futures Study (80% RE-ITI (2014) scenario) and suggests Arkansas could reach 5647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Arkansas had 328 EV charging outlets, approximately 11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Arkansas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Arkansas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Arkansas,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Arkansas, the share of electricity among fuels used for heating in urban, residential buildings will rise from 6.6% to 8.5%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Arkansas, the share of electricity among fuels used by appliances in urban, residential buildings will fall from 46% to 32%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Arkansas, the share of electricity among fuels used for heating in rural, residential buildings will rise from 6.6% to 8.5%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46% to 32%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Arkansas, the share of electricity among fuels used for heating in commercial buildings will rise from 0.9% to 1.1%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Arkansas, the share of electricity among fuels used by appliances in commercial buildings will fall from 44.9% to 26.8%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Arkansas, the share of electricity among fuels used by other components in commercial buildings will rise from 60.6% to 80.6%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Arkansas.</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includingArkansas.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318%.</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Arkansas increased by 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Arkansas, a 100% setting provides for an additional 7570 MW of demand response capacity in 2050 (on top of a BAU quantity of 2449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Arkansas will retire 0 MW of coal by 2050. Arkansas currently has 5163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Arkansas will retire 0 MW of gas non-peaking plants by 2050. Arkansas currently has 4610MW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Arkansas will retire 0 MW of nuclear capacity by 2050. Arkansas currently has 1818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Arkansas will retire 0 MW of biomass capacity by 2050. Arkansas currently has 17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Arkansas will retire 0 MW of biomass capacity by 2050. Arkansas currently has 17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Arkansas will retire 0 MW of petroleum capacity by 2050. Arkansas currently has 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Arkansas will retire 522 MW of natural gas peaker capacity by 2050. Arkansas currently has 1494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Arkansas will retire 0 MW of natural gas peaker capacity by 2050. Arkansas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Arkansas had about 0 of grid battery storage.  The BAU scenario is based on EIA AEO data and sees grid battery capacity reach 443 by 2050.  The additional potential is based on NREL's Renewable Electricity Futures Study (80% RE-ITI (2014) scenario) and suggests Arkansas could reach 5647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Arkansas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Arkansas</v>
      </c>
      <c r="B6" s="145">
        <f>SUMIFS(B7:B57,$A7:$A57,$A$6)</f>
        <v>328</v>
      </c>
      <c r="C6" s="145">
        <f>SUMIFS(C7:C57,$A7:$A57,$A$6)</f>
        <v>3038491</v>
      </c>
      <c r="D6" s="145">
        <f>ROUND(SUMIFS(D7:D57,$A7:$A57,$A$6),2)</f>
        <v>10.79</v>
      </c>
      <c r="E6" s="145">
        <f t="shared" ref="E6:L6" si="0">SUMIFS(E7:E57,$A7:$A57,$A$6)</f>
        <v>0</v>
      </c>
      <c r="F6" s="145">
        <f t="shared" si="0"/>
        <v>0</v>
      </c>
      <c r="G6" s="145">
        <f t="shared" si="0"/>
        <v>0</v>
      </c>
      <c r="H6" s="145">
        <f t="shared" si="0"/>
        <v>0</v>
      </c>
      <c r="I6" s="145">
        <f t="shared" si="0"/>
        <v>0</v>
      </c>
      <c r="J6" s="145">
        <f t="shared" si="0"/>
        <v>3387482</v>
      </c>
      <c r="K6" s="145">
        <f t="shared" si="0"/>
        <v>0</v>
      </c>
      <c r="L6" s="145">
        <f t="shared" si="0"/>
        <v>14164725</v>
      </c>
      <c r="M6" s="145">
        <f>ROUND(SUMIFS(M7:M57,$A7:$A57,$A$6)*100,0)</f>
        <v>0</v>
      </c>
      <c r="N6" s="145">
        <f>ROUND(SUMIFS(N7:N57,$A7:$A57,$A$6)*100,0)</f>
        <v>318</v>
      </c>
      <c r="O6" s="145">
        <f t="shared" ref="O6:AM6" si="1">ROUND(SUMIFS(O7:O57,$A7:$A57,$A$6),0)</f>
        <v>5121</v>
      </c>
      <c r="P6" s="145">
        <f t="shared" si="1"/>
        <v>2449</v>
      </c>
      <c r="Q6" s="145">
        <f t="shared" si="1"/>
        <v>0</v>
      </c>
      <c r="R6" s="145">
        <f t="shared" si="1"/>
        <v>0</v>
      </c>
      <c r="S6" s="145">
        <f t="shared" si="1"/>
        <v>0</v>
      </c>
      <c r="T6" s="145">
        <f t="shared" si="1"/>
        <v>0</v>
      </c>
      <c r="U6" s="145">
        <f t="shared" si="1"/>
        <v>0</v>
      </c>
      <c r="V6" s="145">
        <f t="shared" si="1"/>
        <v>522</v>
      </c>
      <c r="W6" s="145">
        <f t="shared" si="1"/>
        <v>0</v>
      </c>
      <c r="X6" s="145">
        <f t="shared" si="1"/>
        <v>5163</v>
      </c>
      <c r="Y6" s="145">
        <f t="shared" si="1"/>
        <v>4610</v>
      </c>
      <c r="Z6" s="145">
        <f t="shared" si="1"/>
        <v>1818</v>
      </c>
      <c r="AA6" s="145">
        <f t="shared" si="1"/>
        <v>1266</v>
      </c>
      <c r="AB6" s="145">
        <f t="shared" si="1"/>
        <v>0</v>
      </c>
      <c r="AC6" s="145">
        <f t="shared" si="1"/>
        <v>102</v>
      </c>
      <c r="AD6" s="145">
        <f t="shared" si="1"/>
        <v>0</v>
      </c>
      <c r="AE6" s="145">
        <f t="shared" si="1"/>
        <v>17</v>
      </c>
      <c r="AF6" s="145">
        <f t="shared" si="1"/>
        <v>0</v>
      </c>
      <c r="AG6" s="145">
        <f t="shared" si="1"/>
        <v>9</v>
      </c>
      <c r="AH6" s="145">
        <f t="shared" si="1"/>
        <v>1494</v>
      </c>
      <c r="AI6" s="145">
        <f t="shared" si="1"/>
        <v>0</v>
      </c>
      <c r="AJ6" s="145">
        <f t="shared" si="1"/>
        <v>0</v>
      </c>
      <c r="AK6" s="145">
        <f t="shared" si="1"/>
        <v>0</v>
      </c>
      <c r="AL6" s="145">
        <f t="shared" si="1"/>
        <v>0</v>
      </c>
      <c r="AM6" s="145">
        <f t="shared" si="1"/>
        <v>0</v>
      </c>
      <c r="AN6" s="145">
        <f>ROUND(SUMIFS(AN7:AN57,$A7:$A57,$A$6),)</f>
        <v>443</v>
      </c>
      <c r="AO6" s="145">
        <f t="shared" ref="AO6:AP6" si="2">ROUND(SUMIFS(AO7:AO57,$A7:$A57,$A$6),)</f>
        <v>5647</v>
      </c>
      <c r="AP6" s="145">
        <f t="shared" si="2"/>
        <v>0</v>
      </c>
      <c r="AQ6" s="145">
        <f>ROUND(SUMIFS(AQ7:AQ57,$A7:$A57,$A$6),0)</f>
        <v>33</v>
      </c>
      <c r="AR6" s="146">
        <f>SUMIFS(AR7:AR57,$A7:$A57,$A$6)</f>
        <v>0.56316247785484796</v>
      </c>
      <c r="AS6" s="145">
        <f>ROUND(SUMIFS(AS7:AS57,$A7:$A57,$A$6),0)</f>
        <v>1823</v>
      </c>
      <c r="AT6" s="145">
        <f>ROUND(SUMIFS(AT7:AT57,$A7:$A57,$A$6),0)</f>
        <v>2449</v>
      </c>
      <c r="AU6" s="145">
        <f>ROUND(SUMIFS(AU7:AU57,$A7:$A57,$A$6),0)</f>
        <v>7570</v>
      </c>
      <c r="AV6" s="145">
        <f>ROUND(SUMIFS(AV7:AV57,$A7:$A57,$A$6)*100,0)</f>
        <v>0</v>
      </c>
      <c r="AW6" s="145">
        <f>ROUND(SUMIFS(AW7:AW57,$A7:$A57,$A$6)*100,0)</f>
        <v>0</v>
      </c>
      <c r="AX6" s="145">
        <f>ROUND(SUMIFS(AX7:AX57,$A7:$A57,$A$6)*100,0)</f>
        <v>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AR</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AR</v>
      </c>
      <c r="D77" s="93">
        <v>2019</v>
      </c>
      <c r="E77" s="93">
        <v>2050</v>
      </c>
    </row>
    <row r="78" spans="1:40" ht="15.95" customHeight="1" x14ac:dyDescent="0.25">
      <c r="B78" s="93" t="s">
        <v>2058</v>
      </c>
      <c r="C78" s="93" t="s">
        <v>497</v>
      </c>
      <c r="D78" s="93" cm="1">
        <f t="array" ref="D78">ROUND(INDEX($B$95:$H$845,MATCH(1,($C78=$E$95:$E$845)*($B78=$F$95:$F$845)*($C$77=$B$95:$B$845),0),MATCH(D$77,$B$95:$H$95,0))*100,1)</f>
        <v>6.6</v>
      </c>
      <c r="E78" s="165" cm="1">
        <f t="array" ref="E78">ROUND(INDEX($B$95:$H$845,MATCH(1,($C78=$E$95:$E$845)*($B78=$F$95:$F$845)*($C$77=$B$95:$B$845),0),MATCH(E$77,$B$95:$H$95,0))*100,1)</f>
        <v>8.5</v>
      </c>
    </row>
    <row r="79" spans="1:40" ht="15.95" customHeight="1" x14ac:dyDescent="0.25">
      <c r="B79" s="165" t="s">
        <v>2058</v>
      </c>
      <c r="C79" s="93" t="s">
        <v>2057</v>
      </c>
      <c r="D79" s="165" cm="1">
        <f t="array" ref="D79">ROUND(INDEX($B$95:$H$845,MATCH(1,($C79=$E$95:$E$845)*($B79=$F$95:$F$845)*($C$77=$B$95:$B$845),0),MATCH(D$77,$B$95:$H$95,0))*100,1)</f>
        <v>46</v>
      </c>
      <c r="E79" s="165" cm="1">
        <f t="array" ref="E79">ROUND(INDEX($B$95:$H$845,MATCH(1,($C79=$E$95:$E$845)*($B79=$F$95:$F$845)*($C$77=$B$95:$B$845),0),MATCH(E$77,$B$95:$H$95,0))*100,1)</f>
        <v>32</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6.6</v>
      </c>
      <c r="E81" s="165" cm="1">
        <f t="array" ref="E81">ROUND(INDEX($B$95:$H$845,MATCH(1,($C81=$E$95:$E$845)*($B81=$F$95:$F$845)*($C$77=$B$95:$B$845),0),MATCH(E$77,$B$95:$H$95,0))*100,1)</f>
        <v>8.5</v>
      </c>
    </row>
    <row r="82" spans="2:26" ht="15.95" customHeight="1" x14ac:dyDescent="0.25">
      <c r="B82" s="165" t="s">
        <v>2055</v>
      </c>
      <c r="C82" s="165" t="s">
        <v>2057</v>
      </c>
      <c r="D82" s="165" cm="1">
        <f t="array" ref="D82">ROUND(INDEX($B$95:$H$845,MATCH(1,($C82=$E$95:$E$845)*($B82=$F$95:$F$845)*($C$77=$B$95:$B$845),0),MATCH(D$77,$B$95:$H$95,0))*100,1)</f>
        <v>46</v>
      </c>
      <c r="E82" s="165" cm="1">
        <f t="array" ref="E82">ROUND(INDEX($B$95:$H$845,MATCH(1,($C82=$E$95:$E$845)*($B82=$F$95:$F$845)*($C$77=$B$95:$B$845),0),MATCH(E$77,$B$95:$H$95,0))*100,1)</f>
        <v>32</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AR</v>
      </c>
    </row>
    <row r="84" spans="2:26" ht="15.95" customHeight="1" x14ac:dyDescent="0.25">
      <c r="B84" s="93" t="s">
        <v>2059</v>
      </c>
      <c r="C84" s="165" t="s">
        <v>497</v>
      </c>
      <c r="D84" s="165" cm="1">
        <f t="array" ref="D84">ROUND(INDEX($B$95:$H$845,MATCH(1,($C84=$E$95:$E$845)*($B84=$F$95:$F$845)*($C$77=$B$95:$B$845),0),MATCH(D$77,$B$95:$H$95,0))*100,1)</f>
        <v>0.9</v>
      </c>
      <c r="E84" s="165" cm="1">
        <f t="array" ref="E84">ROUND(INDEX($B$95:$H$845,MATCH(1,($C84=$E$95:$E$845)*($B84=$F$95:$F$845)*($C$77=$B$95:$B$845),0),MATCH(E$77,$B$95:$H$95,0))*100,1)</f>
        <v>1.1000000000000001</v>
      </c>
    </row>
    <row r="85" spans="2:26" ht="15.95" customHeight="1" x14ac:dyDescent="0.25">
      <c r="B85" s="165" t="s">
        <v>2059</v>
      </c>
      <c r="C85" s="165" t="s">
        <v>2057</v>
      </c>
      <c r="D85" s="165" cm="1">
        <f t="array" ref="D85">ROUND(INDEX($B$95:$H$845,MATCH(1,($C85=$E$95:$E$845)*($B85=$F$95:$F$845)*($C$77=$B$95:$B$845),0),MATCH(D$77,$B$95:$H$95,0))*100,1)</f>
        <v>44.9</v>
      </c>
      <c r="E85" s="165" cm="1">
        <f t="array" ref="E85">ROUND(INDEX($B$95:$H$845,MATCH(1,($C85=$E$95:$E$845)*($B85=$F$95:$F$845)*($C$77=$B$95:$B$845),0),MATCH(E$77,$B$95:$H$95,0))*100,1)</f>
        <v>26.8</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60.6</v>
      </c>
      <c r="E86" s="165" cm="1">
        <f t="array" ref="E86">ROUND(INDEX($B$95:$H$845,MATCH(1,($C86=$E$95:$E$845)*($B86=$F$95:$F$845)*($C$77=$B$95:$B$845),0),MATCH(E$77,$B$95:$H$95,0))*100,1)</f>
        <v>80.599999999999994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2507238616605.71</v>
      </c>
      <c r="N86" s="165" cm="1">
        <f t="array" ref="N86">INDEX($K$95:$Z$195,MATCH(1,($J86=$L$95:$L$195)*($J$83=$K$95:$K$195),0),MATCH(N$85,$K$95:$Z$95,0))</f>
        <v>7802461946655.2998</v>
      </c>
      <c r="O86" s="165" cm="1">
        <f t="array" ref="O86">INDEX($K$95:$Z$195,MATCH(1,($J86=$L$95:$L$195)*($J$83=$K$95:$K$195),0),MATCH(O$85,$K$95:$Z$95,0))</f>
        <v>1398370297606.24</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2507238616605.71</v>
      </c>
      <c r="N87" s="165" cm="1">
        <f t="array" ref="N87">INDEX($K$95:$Z$195,MATCH(1,($J87=$L$95:$L$195)*($J$83=$K$95:$K$195),0),MATCH(N$85,$K$95:$Z$95,0))</f>
        <v>13335461946655.301</v>
      </c>
      <c r="O87" s="165" cm="1">
        <f t="array" ref="O87">INDEX($K$95:$Z$195,MATCH(1,($J87=$L$95:$L$195)*($J$83=$K$95:$K$195),0),MATCH(O$85,$K$95:$Z$95,0))</f>
        <v>9708370297606.2402</v>
      </c>
      <c r="P87" s="165" cm="1">
        <f t="array" ref="P87">INDEX($K$95:$Z$195,MATCH(1,($J87=$L$95:$L$195)*($J$83=$K$95:$K$195),0),MATCH(P$85,$K$95:$Z$95,0))</f>
        <v>0</v>
      </c>
      <c r="Q87" s="165" cm="1">
        <f t="array" ref="Q87">INDEX($K$95:$Z$195,MATCH(1,($J87=$L$95:$L$195)*($J$83=$K$95:$K$195),0),MATCH(Q$85,$K$95:$Z$95,0))</f>
        <v>42665550922989</v>
      </c>
      <c r="R87" s="165" cm="1">
        <f t="array" ref="R87">INDEX($K$95:$Z$195,MATCH(1,($J87=$L$95:$L$195)*($J$83=$K$95:$K$195),0),MATCH(R$85,$K$95:$Z$95,0))</f>
        <v>29602745987570.102</v>
      </c>
    </row>
    <row r="88" spans="2:26" ht="15.95" customHeight="1" x14ac:dyDescent="0.25">
      <c r="J88" s="93" t="s">
        <v>2060</v>
      </c>
      <c r="K88" s="165">
        <f>IFERROR(K86/K87 *100,0)</f>
        <v>0</v>
      </c>
      <c r="L88" s="165">
        <f t="shared" ref="L88:R88" si="19">IFERROR(L86/L87 *100,0)</f>
        <v>0</v>
      </c>
      <c r="M88" s="165">
        <f t="shared" si="19"/>
        <v>100</v>
      </c>
      <c r="N88" s="273">
        <f>ROUND(IFERROR(N86/N87 *100,0),0)</f>
        <v>59</v>
      </c>
      <c r="O88" s="165">
        <f>ROUND(IFERROR(O86/O87 *100,0),0)</f>
        <v>14</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Arkansas</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Arkansas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Arkansas</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14.93108914113596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-32.560941459691399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2.1091321704415291</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-15.520720148113909</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17.04022131157749</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2021-05-06T17:03:07Z</dcterms:modified>
</cp:coreProperties>
</file>