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8C44DA58-6A58-4117-A52E-944AE03A353E}"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<sst xmlns="http://schemas.openxmlformats.org/spreadsheetml/2006/main" count="39514" uniqueCount="4472">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</sst>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4005</v>
      </c>
      <c r="C1" s="391">
        <v>46273</v>
      </c>
      <c r="G1" s="392" t="s">
        <v>3999</v>
      </c>
      <c r="H1" s="392" t="s">
        <v>4000</v>
      </c>
    </row>
    <row r="2" spans="1:8" x14ac:dyDescent="0.25">
      <c r="B2" t="str">
        <f>_xlfn.XLOOKUP(B1,H:H,G:G,0,0,1)</f>
        <v>AR</v>
      </c>
      <c r="C2" t="str">
        <f>_xlfn.XLOOKUP(B2,G:G, H:H, 0,0,1)</f>
        <v>Arkansas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AR</v>
      </c>
      <c r="C1" s="431">
        <f>SUM(C4:C87)</f>
        <v>54.055278028980517</v>
      </c>
      <c r="D1" s="431">
        <f t="shared" ref="D1:AG1" si="0">SUM(D4:D87)</f>
        <v>52.747384110965591</v>
      </c>
      <c r="E1" s="431">
        <f t="shared" si="0"/>
        <v>54.80219376135188</v>
      </c>
      <c r="F1" s="431">
        <f t="shared" si="0"/>
        <v>53.872960691348389</v>
      </c>
      <c r="G1" s="431">
        <f t="shared" si="0"/>
        <v>57.763208568710006</v>
      </c>
      <c r="H1" s="431">
        <f t="shared" si="0"/>
        <v>61.432642928830184</v>
      </c>
      <c r="I1" s="431">
        <f t="shared" si="0"/>
        <v>64.071568791514892</v>
      </c>
      <c r="J1" s="431">
        <f t="shared" si="0"/>
        <v>63.186133459412993</v>
      </c>
      <c r="K1" s="431">
        <f t="shared" si="0"/>
        <v>64.805364202212502</v>
      </c>
      <c r="L1" s="431">
        <f t="shared" si="0"/>
        <v>66.762313175798582</v>
      </c>
      <c r="M1" s="431">
        <f t="shared" si="0"/>
        <v>67.560743160623502</v>
      </c>
      <c r="N1" s="431">
        <f t="shared" si="0"/>
        <v>66.490561596627103</v>
      </c>
      <c r="O1" s="431">
        <f t="shared" si="0"/>
        <v>64.747571787735097</v>
      </c>
      <c r="P1" s="431">
        <f t="shared" si="0"/>
        <v>66.174236288053095</v>
      </c>
      <c r="Q1" s="431">
        <f t="shared" si="0"/>
        <v>66.054415909005911</v>
      </c>
      <c r="R1" s="431">
        <f t="shared" si="0"/>
        <v>64.681960128617291</v>
      </c>
      <c r="S1" s="431">
        <f t="shared" si="0"/>
        <v>67.658402215748609</v>
      </c>
      <c r="T1" s="431">
        <f t="shared" si="0"/>
        <v>68.897343239258063</v>
      </c>
      <c r="U1" s="431">
        <f t="shared" si="0"/>
        <v>68.813136043310806</v>
      </c>
      <c r="V1" s="431">
        <f t="shared" si="0"/>
        <v>66.102780633200197</v>
      </c>
      <c r="W1" s="431">
        <f t="shared" si="0"/>
        <v>70.941805983296959</v>
      </c>
      <c r="X1" s="431">
        <f t="shared" si="0"/>
        <v>72.268302946341791</v>
      </c>
      <c r="Y1" s="431">
        <f t="shared" si="0"/>
        <v>71.273931090850326</v>
      </c>
      <c r="Z1" s="431">
        <f t="shared" si="0"/>
        <v>72.904854358569239</v>
      </c>
      <c r="AA1" s="431">
        <f t="shared" si="0"/>
        <v>73.575461081004804</v>
      </c>
      <c r="AB1" s="431">
        <f t="shared" si="0"/>
        <v>63.185956825304196</v>
      </c>
      <c r="AC1" s="431">
        <f t="shared" si="0"/>
        <v>66.010163117799976</v>
      </c>
      <c r="AD1" s="431">
        <f t="shared" si="0"/>
        <v>67.931472119733201</v>
      </c>
      <c r="AE1" s="431">
        <f t="shared" si="0"/>
        <v>74.50788413109089</v>
      </c>
      <c r="AF1" s="431">
        <f t="shared" si="0"/>
        <v>68.692589206469293</v>
      </c>
      <c r="AG1" s="431">
        <f t="shared" si="0"/>
        <v>58.475887846263504</v>
      </c>
      <c r="AH1" s="431">
        <f>SUM(AH4:AH87)</f>
        <v>65.971140232034898</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25">
      <c r="A5" s="435" t="s">
        <v>2216</v>
      </c>
      <c r="B5" s="436" t="s">
        <v>4213</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25">
      <c r="A6" s="435" t="s">
        <v>2216</v>
      </c>
      <c r="B6" s="436" t="s">
        <v>4217</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25">
      <c r="A7" s="435" t="s">
        <v>2216</v>
      </c>
      <c r="B7" s="436" t="s">
        <v>4219</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25">
      <c r="A8" s="435" t="s">
        <v>2216</v>
      </c>
      <c r="B8" s="436" t="s">
        <v>4221</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25">
      <c r="A9" s="435" t="s">
        <v>2216</v>
      </c>
      <c r="B9" s="436" t="s">
        <v>4231</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25">
      <c r="A10" s="435" t="s">
        <v>2216</v>
      </c>
      <c r="B10" s="436" t="s">
        <v>4240</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25">
      <c r="A11" s="435" t="s">
        <v>2216</v>
      </c>
      <c r="B11" s="436" t="s">
        <v>4235</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25">
      <c r="A12" s="435" t="s">
        <v>2216</v>
      </c>
      <c r="B12" s="436"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25">
      <c r="A13" s="435" t="s">
        <v>2216</v>
      </c>
      <c r="B13" s="436" t="s">
        <v>4250</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25">
      <c r="A17" s="435" t="s">
        <v>2216</v>
      </c>
      <c r="B17" s="436" t="s">
        <v>4248</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25">
      <c r="A21" s="435" t="s">
        <v>2216</v>
      </c>
      <c r="B21" s="436" t="s">
        <v>4260</v>
      </c>
      <c r="C21" s="437">
        <f>SUMIFS('EPA Export Aggregation'!F:F,'EPA Export Aggregation'!$A:$A,$B21,'EPA Export Aggregation'!$D:$D,$A$1)*IF($A21="CH4",About!$D$58,IF($A21="N2O",About!$D$59,1))</f>
        <v>0.23989587222219999</v>
      </c>
      <c r="D21" s="437">
        <f>SUMIFS('EPA Export Aggregation'!G:G,'EPA Export Aggregation'!$A:$A,$B21,'EPA Export Aggregation'!$D:$D,$A$1)*IF($A21="CH4",About!$D$58,IF($A21="N2O",About!$D$59,1))</f>
        <v>0.2028534972222</v>
      </c>
      <c r="E21" s="437">
        <f>SUMIFS('EPA Export Aggregation'!H:H,'EPA Export Aggregation'!$A:$A,$B21,'EPA Export Aggregation'!$D:$D,$A$1)*IF($A21="CH4",About!$D$58,IF($A21="N2O",About!$D$59,1))</f>
        <v>0.20751087222219999</v>
      </c>
      <c r="F21" s="437">
        <f>SUMIFS('EPA Export Aggregation'!I:I,'EPA Export Aggregation'!$A:$A,$B21,'EPA Export Aggregation'!$D:$D,$A$1)*IF($A21="CH4",About!$D$58,IF($A21="N2O",About!$D$59,1))</f>
        <v>0.19869341388889999</v>
      </c>
      <c r="G21" s="437">
        <f>SUMIFS('EPA Export Aggregation'!J:J,'EPA Export Aggregation'!$A:$A,$B21,'EPA Export Aggregation'!$D:$D,$A$1)*IF($A21="CH4",About!$D$58,IF($A21="N2O",About!$D$59,1))</f>
        <v>0.1869033904762</v>
      </c>
      <c r="H21" s="437">
        <f>SUMIFS('EPA Export Aggregation'!K:K,'EPA Export Aggregation'!$A:$A,$B21,'EPA Export Aggregation'!$D:$D,$A$1)*IF($A21="CH4",About!$D$58,IF($A21="N2O",About!$D$59,1))</f>
        <v>0.18908196190480001</v>
      </c>
      <c r="I21" s="437">
        <f>SUMIFS('EPA Export Aggregation'!L:L,'EPA Export Aggregation'!$A:$A,$B21,'EPA Export Aggregation'!$D:$D,$A$1)*IF($A21="CH4",About!$D$58,IF($A21="N2O",About!$D$59,1))</f>
        <v>0.20297481904760001</v>
      </c>
      <c r="J21" s="437">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25">
      <c r="A23" s="435" t="s">
        <v>2216</v>
      </c>
      <c r="B23" s="436" t="s">
        <v>4256</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25">
      <c r="A30" s="435" t="s">
        <v>2216</v>
      </c>
      <c r="B30" s="436" t="s">
        <v>4281</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37">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37">
        <f>SUMIFS('EPA Export Aggregation'!R:R,'EPA Export Aggregation'!$A:$A,$B33,'EPA Export Aggregation'!$D:$D,$A$1)*IF($A33="CH4",About!$D$58,IF($A33="N2O",About!$D$59,1))</f>
        <v>0.1036688070698</v>
      </c>
      <c r="P33" s="437">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37">
        <f>SUMIFS('EPA Export Aggregation'!U:U,'EPA Export Aggregation'!$A:$A,$B33,'EPA Export Aggregation'!$D:$D,$A$1)*IF($A33="CH4",About!$D$58,IF($A33="N2O",About!$D$59,1))</f>
        <v>0.14249717038189999</v>
      </c>
      <c r="S33" s="437">
        <f>SUMIFS('EPA Export Aggregation'!V:V,'EPA Export Aggregation'!$A:$A,$B33,'EPA Export Aggregation'!$D:$D,$A$1)*IF($A33="CH4",About!$D$58,IF($A33="N2O",About!$D$59,1))</f>
        <v>0.17091137624889999</v>
      </c>
      <c r="T33" s="437">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37">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37">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37">
        <f>SUMIFS('EPA Export Aggregation'!AD:AD,'EPA Export Aggregation'!$A:$A,$B33,'EPA Export Aggregation'!$D:$D,$A$1)*IF($A33="CH4",About!$D$58,IF($A33="N2O",About!$D$59,1))</f>
        <v>3.1297673584599998E-2</v>
      </c>
      <c r="AB33" s="437">
        <f>SUMIFS('EPA Export Aggregation'!AE:AE,'EPA Export Aggregation'!$A:$A,$B33,'EPA Export Aggregation'!$D:$D,$A$1)*IF($A33="CH4",About!$D$58,IF($A33="N2O",About!$D$59,1))</f>
        <v>4.2306317146100003E-2</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2026-09-08T17:39:36Z</dcterms:modified>
</cp:coreProperties>
</file>