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bpoefubvt/"/>
    </mc:Choice>
  </mc:AlternateContent>
  <xr:revisionPtr revIDLastSave="0" documentId="13_ncr:1_{3032D54B-C7CE-CA4F-9335-0DAB5839C22D}" xr6:coauthVersionLast="46" xr6:coauthVersionMax="46" xr10:uidLastSave="{00000000-0000-0000-0000-000000000000}"/>
  <bookViews>
    <workbookView xWindow="0" yWindow="460" windowWidth="28800" windowHeight="15880" firstSheet="85" activeTab="88" xr2:uid="{00000000-000D-0000-FFFF-FFFF00000000}"/>
  </bookViews>
  <sheets>
    <sheet name="About" sheetId="1" r:id="rId1"/>
    <sheet name="AEO 36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95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C5" i="95" l="1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Z5" i="95"/>
  <c r="AA5" i="95"/>
  <c r="AB5" i="95"/>
  <c r="AC5" i="95"/>
  <c r="AD5" i="95"/>
  <c r="AE5" i="95"/>
  <c r="AF5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Z9" i="95"/>
  <c r="AA9" i="95"/>
  <c r="AB9" i="95"/>
  <c r="AC9" i="95"/>
  <c r="AD9" i="95"/>
  <c r="AE9" i="95"/>
  <c r="AF9" i="95"/>
  <c r="B9" i="95"/>
  <c r="B5" i="95"/>
  <c r="AF1" i="61" l="1"/>
  <c r="AE1" i="61"/>
  <c r="AD1" i="61"/>
  <c r="AC1" i="61"/>
  <c r="AB1" i="61"/>
  <c r="AA1" i="61"/>
  <c r="Z1" i="61"/>
  <c r="Y1" i="61"/>
  <c r="X1" i="61"/>
  <c r="W1" i="61"/>
  <c r="V1" i="61"/>
  <c r="U1" i="61"/>
  <c r="T1" i="61"/>
  <c r="S1" i="61"/>
  <c r="R1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B1" i="61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R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B1" i="60"/>
  <c r="AF1" i="59"/>
  <c r="AE1" i="59"/>
  <c r="AD1" i="59"/>
  <c r="AC1" i="59"/>
  <c r="AB1" i="59"/>
  <c r="AA1" i="59"/>
  <c r="Z1" i="59"/>
  <c r="Y1" i="59"/>
  <c r="X1" i="59"/>
  <c r="W1" i="59"/>
  <c r="V1" i="59"/>
  <c r="U1" i="59"/>
  <c r="T1" i="59"/>
  <c r="S1" i="59"/>
  <c r="R1" i="59"/>
  <c r="Q1" i="59"/>
  <c r="P1" i="59"/>
  <c r="O1" i="59"/>
  <c r="N1" i="59"/>
  <c r="M1" i="59"/>
  <c r="L1" i="59"/>
  <c r="K1" i="59"/>
  <c r="J1" i="59"/>
  <c r="I1" i="59"/>
  <c r="H1" i="59"/>
  <c r="G1" i="59"/>
  <c r="F1" i="59"/>
  <c r="E1" i="59"/>
  <c r="D1" i="59"/>
  <c r="C1" i="59"/>
  <c r="B1" i="59"/>
  <c r="AF1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R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B1" i="58"/>
  <c r="AF1" i="57"/>
  <c r="AE1" i="57"/>
  <c r="AD1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F1" i="55"/>
  <c r="AE1" i="55"/>
  <c r="AD1" i="55"/>
  <c r="AC1" i="55"/>
  <c r="AB1" i="55"/>
  <c r="AA1" i="55"/>
  <c r="Z1" i="55"/>
  <c r="Y1" i="55"/>
  <c r="X1" i="55"/>
  <c r="W1" i="55"/>
  <c r="V1" i="55"/>
  <c r="U1" i="55"/>
  <c r="T1" i="55"/>
  <c r="S1" i="55"/>
  <c r="R1" i="55"/>
  <c r="Q1" i="55"/>
  <c r="P1" i="55"/>
  <c r="O1" i="55"/>
  <c r="N1" i="55"/>
  <c r="M1" i="55"/>
  <c r="L1" i="55"/>
  <c r="K1" i="55"/>
  <c r="J1" i="55"/>
  <c r="I1" i="55"/>
  <c r="H1" i="55"/>
  <c r="G1" i="55"/>
  <c r="F1" i="55"/>
  <c r="E1" i="55"/>
  <c r="D1" i="55"/>
  <c r="C1" i="55"/>
  <c r="B1" i="55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F1" i="53"/>
  <c r="AE1" i="53"/>
  <c r="AD1" i="53"/>
  <c r="AC1" i="53"/>
  <c r="AB1" i="53"/>
  <c r="AA1" i="53"/>
  <c r="Z1" i="53"/>
  <c r="Y1" i="53"/>
  <c r="X1" i="53"/>
  <c r="W1" i="53"/>
  <c r="V1" i="53"/>
  <c r="U1" i="53"/>
  <c r="T1" i="53"/>
  <c r="S1" i="53"/>
  <c r="R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B1" i="53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C1" i="43" l="1"/>
  <c r="C1" i="49" s="1"/>
  <c r="D1" i="43"/>
  <c r="D1" i="49" s="1"/>
  <c r="E1" i="43"/>
  <c r="E1" i="49" s="1"/>
  <c r="F1" i="43"/>
  <c r="F1" i="49" s="1"/>
  <c r="G1" i="43"/>
  <c r="G1" i="49" s="1"/>
  <c r="H1" i="43"/>
  <c r="H1" i="49" s="1"/>
  <c r="I1" i="43"/>
  <c r="I1" i="49" s="1"/>
  <c r="J1" i="43"/>
  <c r="J1" i="49" s="1"/>
  <c r="K1" i="43"/>
  <c r="K1" i="49" s="1"/>
  <c r="L1" i="43"/>
  <c r="L1" i="49" s="1"/>
  <c r="M1" i="43"/>
  <c r="M1" i="49" s="1"/>
  <c r="N1" i="43"/>
  <c r="N1" i="49" s="1"/>
  <c r="O1" i="43"/>
  <c r="O1" i="49" s="1"/>
  <c r="P1" i="43"/>
  <c r="P1" i="49" s="1"/>
  <c r="Q1" i="43"/>
  <c r="Q1" i="49" s="1"/>
  <c r="R1" i="43"/>
  <c r="R1" i="49" s="1"/>
  <c r="S1" i="43"/>
  <c r="S1" i="49" s="1"/>
  <c r="T1" i="43"/>
  <c r="T1" i="49" s="1"/>
  <c r="U1" i="43"/>
  <c r="U1" i="49" s="1"/>
  <c r="V1" i="43"/>
  <c r="V1" i="49" s="1"/>
  <c r="W1" i="43"/>
  <c r="W1" i="49" s="1"/>
  <c r="X1" i="43"/>
  <c r="X1" i="49" s="1"/>
  <c r="Y1" i="43"/>
  <c r="Y1" i="49" s="1"/>
  <c r="Z1" i="43"/>
  <c r="Z1" i="49" s="1"/>
  <c r="AA1" i="43"/>
  <c r="AA1" i="49" s="1"/>
  <c r="AB1" i="43"/>
  <c r="AB1" i="49" s="1"/>
  <c r="AC1" i="43"/>
  <c r="AC1" i="49" s="1"/>
  <c r="AD1" i="43"/>
  <c r="AD1" i="49" s="1"/>
  <c r="AE1" i="43"/>
  <c r="AE1" i="49" s="1"/>
  <c r="AF1" i="43"/>
  <c r="AF1" i="49" s="1"/>
  <c r="B1" i="43"/>
  <c r="B1" i="49" s="1"/>
  <c r="C1" i="41"/>
  <c r="C1" i="47" s="1"/>
  <c r="D1" i="41"/>
  <c r="D1" i="47" s="1"/>
  <c r="E1" i="41"/>
  <c r="E1" i="47" s="1"/>
  <c r="F1" i="41"/>
  <c r="F1" i="47" s="1"/>
  <c r="G1" i="41"/>
  <c r="G1" i="47" s="1"/>
  <c r="H1" i="41"/>
  <c r="H1" i="47" s="1"/>
  <c r="I1" i="41"/>
  <c r="I1" i="47" s="1"/>
  <c r="J1" i="41"/>
  <c r="J1" i="47" s="1"/>
  <c r="K1" i="41"/>
  <c r="K1" i="47" s="1"/>
  <c r="L1" i="41"/>
  <c r="L1" i="47" s="1"/>
  <c r="M1" i="41"/>
  <c r="M1" i="47" s="1"/>
  <c r="N1" i="41"/>
  <c r="N1" i="47" s="1"/>
  <c r="O1" i="41"/>
  <c r="O1" i="47" s="1"/>
  <c r="P1" i="41"/>
  <c r="P1" i="47" s="1"/>
  <c r="Q1" i="41"/>
  <c r="Q1" i="47" s="1"/>
  <c r="R1" i="41"/>
  <c r="R1" i="47" s="1"/>
  <c r="S1" i="41"/>
  <c r="S1" i="47" s="1"/>
  <c r="T1" i="41"/>
  <c r="T1" i="47" s="1"/>
  <c r="U1" i="41"/>
  <c r="U1" i="47" s="1"/>
  <c r="V1" i="41"/>
  <c r="V1" i="47" s="1"/>
  <c r="W1" i="41"/>
  <c r="W1" i="47" s="1"/>
  <c r="X1" i="41"/>
  <c r="X1" i="47" s="1"/>
  <c r="Y1" i="41"/>
  <c r="Y1" i="47" s="1"/>
  <c r="Z1" i="41"/>
  <c r="Z1" i="47" s="1"/>
  <c r="AA1" i="41"/>
  <c r="AA1" i="47" s="1"/>
  <c r="AB1" i="41"/>
  <c r="AB1" i="47" s="1"/>
  <c r="AC1" i="41"/>
  <c r="AC1" i="47" s="1"/>
  <c r="AD1" i="41"/>
  <c r="AD1" i="47" s="1"/>
  <c r="AE1" i="41"/>
  <c r="AE1" i="47" s="1"/>
  <c r="AF1" i="41"/>
  <c r="AF1" i="47" s="1"/>
  <c r="B1" i="41"/>
  <c r="B1" i="47" s="1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B1" i="28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B1" i="7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B1" i="5"/>
  <c r="E6" i="10" l="1"/>
  <c r="F6" i="10"/>
  <c r="D29" i="10" s="1"/>
  <c r="G6" i="10"/>
  <c r="H6" i="10"/>
  <c r="I6" i="10"/>
  <c r="J6" i="10"/>
  <c r="K6" i="10"/>
  <c r="I29" i="10" s="1"/>
  <c r="L6" i="10"/>
  <c r="J29" i="10" s="1"/>
  <c r="M6" i="10"/>
  <c r="N6" i="10"/>
  <c r="O6" i="10"/>
  <c r="P6" i="10"/>
  <c r="Q6" i="10"/>
  <c r="R6" i="10"/>
  <c r="S6" i="10"/>
  <c r="Q29" i="10" s="1"/>
  <c r="T6" i="10"/>
  <c r="R29" i="10" s="1"/>
  <c r="U6" i="10"/>
  <c r="V6" i="10"/>
  <c r="T29" i="10" s="1"/>
  <c r="W6" i="10"/>
  <c r="X6" i="10"/>
  <c r="Y6" i="10"/>
  <c r="Z6" i="10"/>
  <c r="AA6" i="10"/>
  <c r="Y29" i="10" s="1"/>
  <c r="AB6" i="10"/>
  <c r="Z29" i="10" s="1"/>
  <c r="AC6" i="10"/>
  <c r="AD6" i="10"/>
  <c r="AE6" i="10"/>
  <c r="AF6" i="10"/>
  <c r="AG6" i="10"/>
  <c r="AH6" i="10"/>
  <c r="D6" i="10"/>
  <c r="X1" i="29" l="1"/>
  <c r="X1" i="15"/>
  <c r="X1" i="30"/>
  <c r="X1" i="22"/>
  <c r="X1" i="6"/>
  <c r="X1" i="23"/>
  <c r="X1" i="16"/>
  <c r="X1" i="42"/>
  <c r="X1" i="48" s="1"/>
  <c r="AC1" i="29"/>
  <c r="AC1" i="16"/>
  <c r="AC1" i="6"/>
  <c r="AC1" i="42"/>
  <c r="AC1" i="48" s="1"/>
  <c r="AC1" i="15"/>
  <c r="AC1" i="23"/>
  <c r="AC1" i="30"/>
  <c r="AC1" i="22"/>
  <c r="G1" i="30"/>
  <c r="G1" i="22"/>
  <c r="G1" i="23"/>
  <c r="G1" i="29"/>
  <c r="G1" i="16"/>
  <c r="G1" i="6"/>
  <c r="G1" i="42"/>
  <c r="G1" i="48" s="1"/>
  <c r="G1" i="15"/>
  <c r="M1" i="29"/>
  <c r="M1" i="16"/>
  <c r="M1" i="6"/>
  <c r="M1" i="30"/>
  <c r="M1" i="22"/>
  <c r="M1" i="42"/>
  <c r="M1" i="48" s="1"/>
  <c r="M1" i="15"/>
  <c r="M1" i="23"/>
  <c r="AF1" i="16"/>
  <c r="AF1" i="6"/>
  <c r="AF1" i="30"/>
  <c r="AF1" i="22"/>
  <c r="AF1" i="29"/>
  <c r="AF1" i="15"/>
  <c r="AF1" i="42"/>
  <c r="AF1" i="48" s="1"/>
  <c r="AF1" i="23"/>
  <c r="H1" i="16"/>
  <c r="H1" i="6"/>
  <c r="H1" i="30"/>
  <c r="H1" i="22"/>
  <c r="H1" i="23"/>
  <c r="H1" i="29"/>
  <c r="H1" i="42"/>
  <c r="H1" i="48" s="1"/>
  <c r="H1" i="15"/>
  <c r="AE1" i="30"/>
  <c r="AE1" i="22"/>
  <c r="AE1" i="23"/>
  <c r="AE1" i="29"/>
  <c r="AE1" i="16"/>
  <c r="AE1" i="6"/>
  <c r="AE1" i="42"/>
  <c r="AE1" i="48" s="1"/>
  <c r="AE1" i="15"/>
  <c r="O1" i="30"/>
  <c r="O1" i="22"/>
  <c r="O1" i="29"/>
  <c r="O1" i="16"/>
  <c r="O1" i="6"/>
  <c r="O1" i="42"/>
  <c r="O1" i="48" s="1"/>
  <c r="O1" i="15"/>
  <c r="O1" i="23"/>
  <c r="AD1" i="29"/>
  <c r="AD1" i="16"/>
  <c r="AD1" i="6"/>
  <c r="AD1" i="15"/>
  <c r="AD1" i="42"/>
  <c r="AD1" i="48" s="1"/>
  <c r="AD1" i="23"/>
  <c r="AD1" i="30"/>
  <c r="AD1" i="22"/>
  <c r="N1" i="15"/>
  <c r="N1" i="23"/>
  <c r="N1" i="30"/>
  <c r="N1" i="29"/>
  <c r="N1" i="16"/>
  <c r="N1" i="6"/>
  <c r="N1" i="42"/>
  <c r="N1" i="48" s="1"/>
  <c r="N1" i="22"/>
  <c r="AF29" i="10"/>
  <c r="H29" i="10"/>
  <c r="U1" i="29"/>
  <c r="U1" i="16"/>
  <c r="U1" i="6"/>
  <c r="U1" i="30"/>
  <c r="U1" i="22"/>
  <c r="U1" i="42"/>
  <c r="U1" i="48" s="1"/>
  <c r="U1" i="15"/>
  <c r="U1" i="23"/>
  <c r="AE29" i="10"/>
  <c r="O29" i="10"/>
  <c r="B1" i="29"/>
  <c r="B1" i="42"/>
  <c r="B1" i="48" s="1"/>
  <c r="B1" i="15"/>
  <c r="B1" i="23"/>
  <c r="B1" i="30"/>
  <c r="B1" i="22"/>
  <c r="B1" i="16"/>
  <c r="B1" i="6"/>
  <c r="AB1" i="23"/>
  <c r="AB1" i="42"/>
  <c r="AB1" i="48" s="1"/>
  <c r="AB1" i="15"/>
  <c r="AB1" i="29"/>
  <c r="AB1" i="30"/>
  <c r="AB1" i="22"/>
  <c r="AB1" i="16"/>
  <c r="AB1" i="6"/>
  <c r="L1" i="30"/>
  <c r="L1" i="22"/>
  <c r="L1" i="29"/>
  <c r="L1" i="42"/>
  <c r="L1" i="48" s="1"/>
  <c r="L1" i="15"/>
  <c r="L1" i="23"/>
  <c r="L1" i="6"/>
  <c r="L1" i="16"/>
  <c r="AD29" i="10"/>
  <c r="N29" i="10"/>
  <c r="AA1" i="42"/>
  <c r="AA1" i="48" s="1"/>
  <c r="AA1" i="15"/>
  <c r="AA1" i="29"/>
  <c r="AA1" i="23"/>
  <c r="AA1" i="30"/>
  <c r="AA1" i="22"/>
  <c r="AA1" i="16"/>
  <c r="AA1" i="6"/>
  <c r="K1" i="42"/>
  <c r="K1" i="48" s="1"/>
  <c r="K1" i="15"/>
  <c r="K1" i="16"/>
  <c r="K1" i="23"/>
  <c r="K1" i="29"/>
  <c r="K1" i="30"/>
  <c r="K1" i="22"/>
  <c r="K1" i="6"/>
  <c r="AC29" i="10"/>
  <c r="M29" i="10"/>
  <c r="Z1" i="23"/>
  <c r="Z1" i="30"/>
  <c r="Z1" i="22"/>
  <c r="Z1" i="29"/>
  <c r="Z1" i="16"/>
  <c r="Z1" i="6"/>
  <c r="Z1" i="42"/>
  <c r="Z1" i="48" s="1"/>
  <c r="Z1" i="15"/>
  <c r="R1" i="22"/>
  <c r="R1" i="29"/>
  <c r="R1" i="16"/>
  <c r="R1" i="42"/>
  <c r="R1" i="48" s="1"/>
  <c r="R1" i="23"/>
  <c r="R1" i="6"/>
  <c r="R1" i="30"/>
  <c r="R1" i="15"/>
  <c r="J1" i="30"/>
  <c r="J1" i="6"/>
  <c r="J1" i="23"/>
  <c r="J1" i="22"/>
  <c r="J1" i="16"/>
  <c r="J1" i="42"/>
  <c r="J1" i="48" s="1"/>
  <c r="J1" i="29"/>
  <c r="J1" i="15"/>
  <c r="B29" i="10"/>
  <c r="AB29" i="10"/>
  <c r="L29" i="10"/>
  <c r="P1" i="23"/>
  <c r="P1" i="30"/>
  <c r="P1" i="22"/>
  <c r="P1" i="29"/>
  <c r="P1" i="16"/>
  <c r="P1" i="15"/>
  <c r="P1" i="6"/>
  <c r="P1" i="42"/>
  <c r="P1" i="48" s="1"/>
  <c r="W1" i="30"/>
  <c r="W1" i="22"/>
  <c r="W1" i="23"/>
  <c r="W1" i="29"/>
  <c r="W1" i="16"/>
  <c r="W1" i="6"/>
  <c r="W1" i="42"/>
  <c r="W1" i="48" s="1"/>
  <c r="W1" i="15"/>
  <c r="V1" i="29"/>
  <c r="V1" i="16"/>
  <c r="V1" i="6"/>
  <c r="V1" i="15"/>
  <c r="V1" i="42"/>
  <c r="V1" i="48" s="1"/>
  <c r="V1" i="23"/>
  <c r="V1" i="30"/>
  <c r="V1" i="22"/>
  <c r="F1" i="29"/>
  <c r="F1" i="16"/>
  <c r="F1" i="6"/>
  <c r="F1" i="42"/>
  <c r="F1" i="48" s="1"/>
  <c r="F1" i="15"/>
  <c r="F1" i="23"/>
  <c r="F1" i="30"/>
  <c r="F1" i="22"/>
  <c r="X29" i="10"/>
  <c r="P29" i="10"/>
  <c r="E1" i="29"/>
  <c r="E1" i="16"/>
  <c r="E1" i="6"/>
  <c r="E1" i="42"/>
  <c r="E1" i="48" s="1"/>
  <c r="E1" i="15"/>
  <c r="E1" i="30"/>
  <c r="E1" i="22"/>
  <c r="E1" i="23"/>
  <c r="W29" i="10"/>
  <c r="G29" i="10"/>
  <c r="T1" i="22"/>
  <c r="T1" i="42"/>
  <c r="T1" i="48" s="1"/>
  <c r="T1" i="15"/>
  <c r="T1" i="23"/>
  <c r="T1" i="30"/>
  <c r="T1" i="29"/>
  <c r="T1" i="6"/>
  <c r="T1" i="16"/>
  <c r="D1" i="23"/>
  <c r="D1" i="42"/>
  <c r="D1" i="48" s="1"/>
  <c r="D1" i="15"/>
  <c r="D1" i="22"/>
  <c r="D1" i="29"/>
  <c r="D1" i="30"/>
  <c r="D1" i="6"/>
  <c r="D1" i="16"/>
  <c r="V29" i="10"/>
  <c r="F29" i="10"/>
  <c r="S1" i="42"/>
  <c r="S1" i="48" s="1"/>
  <c r="S1" i="15"/>
  <c r="S1" i="6"/>
  <c r="S1" i="23"/>
  <c r="S1" i="16"/>
  <c r="S1" i="29"/>
  <c r="S1" i="30"/>
  <c r="S1" i="22"/>
  <c r="C1" i="42"/>
  <c r="C1" i="48" s="1"/>
  <c r="C1" i="15"/>
  <c r="C1" i="16"/>
  <c r="C1" i="29"/>
  <c r="C1" i="6"/>
  <c r="C1" i="23"/>
  <c r="C1" i="30"/>
  <c r="C1" i="22"/>
  <c r="U29" i="10"/>
  <c r="E29" i="10"/>
  <c r="Y1" i="23"/>
  <c r="Y1" i="42"/>
  <c r="Y1" i="48" s="1"/>
  <c r="Y1" i="30"/>
  <c r="Y1" i="22"/>
  <c r="Y1" i="15"/>
  <c r="Y1" i="29"/>
  <c r="Y1" i="16"/>
  <c r="Y1" i="6"/>
  <c r="Q1" i="23"/>
  <c r="Q1" i="42"/>
  <c r="Q1" i="48" s="1"/>
  <c r="Q1" i="30"/>
  <c r="Q1" i="22"/>
  <c r="Q1" i="15"/>
  <c r="Q1" i="29"/>
  <c r="Q1" i="16"/>
  <c r="Q1" i="6"/>
  <c r="I1" i="23"/>
  <c r="I1" i="15"/>
  <c r="I1" i="30"/>
  <c r="I1" i="22"/>
  <c r="I1" i="29"/>
  <c r="I1" i="16"/>
  <c r="I1" i="6"/>
  <c r="I1" i="42"/>
  <c r="I1" i="48" s="1"/>
  <c r="AA29" i="10"/>
  <c r="S29" i="10"/>
  <c r="K29" i="10"/>
  <c r="C29" i="10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C4" i="28"/>
  <c r="C6" i="28"/>
  <c r="C3" i="49" l="1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3" s="1"/>
  <c r="G4" i="49" s="1"/>
  <c r="H2" i="43"/>
  <c r="H4" i="43" s="1"/>
  <c r="H4" i="49" s="1"/>
  <c r="I2" i="43"/>
  <c r="I4" i="43" s="1"/>
  <c r="I4" i="49" s="1"/>
  <c r="J2" i="43"/>
  <c r="J2" i="49" s="1"/>
  <c r="K2" i="43"/>
  <c r="K4" i="43" s="1"/>
  <c r="K4" i="49" s="1"/>
  <c r="L2" i="43"/>
  <c r="L2" i="49" s="1"/>
  <c r="M2" i="43"/>
  <c r="M2" i="49" s="1"/>
  <c r="N2" i="43"/>
  <c r="N2" i="49" s="1"/>
  <c r="O2" i="43"/>
  <c r="O4" i="43" s="1"/>
  <c r="O4" i="49" s="1"/>
  <c r="P2" i="43"/>
  <c r="P4" i="43" s="1"/>
  <c r="P4" i="49" s="1"/>
  <c r="Q2" i="43"/>
  <c r="Q4" i="43" s="1"/>
  <c r="Q4" i="49" s="1"/>
  <c r="R2" i="43"/>
  <c r="R6" i="43" s="1"/>
  <c r="R6" i="49" s="1"/>
  <c r="S2" i="43"/>
  <c r="S4" i="43" s="1"/>
  <c r="S4" i="49" s="1"/>
  <c r="T2" i="43"/>
  <c r="T2" i="49" s="1"/>
  <c r="U2" i="43"/>
  <c r="U2" i="49" s="1"/>
  <c r="V2" i="43"/>
  <c r="V2" i="49" s="1"/>
  <c r="W2" i="43"/>
  <c r="W4" i="43" s="1"/>
  <c r="W4" i="49" s="1"/>
  <c r="X2" i="43"/>
  <c r="X2" i="49" s="1"/>
  <c r="Y2" i="43"/>
  <c r="Y4" i="43" s="1"/>
  <c r="Y4" i="49" s="1"/>
  <c r="Z2" i="43"/>
  <c r="Z2" i="49" s="1"/>
  <c r="AA2" i="43"/>
  <c r="AA4" i="43" s="1"/>
  <c r="AA4" i="49" s="1"/>
  <c r="AB2" i="43"/>
  <c r="AB2" i="49" s="1"/>
  <c r="AC2" i="43"/>
  <c r="AC2" i="49" s="1"/>
  <c r="AD2" i="43"/>
  <c r="AD2" i="49" s="1"/>
  <c r="AE2" i="43"/>
  <c r="AE4" i="43" s="1"/>
  <c r="AE4" i="49" s="1"/>
  <c r="AF2" i="43"/>
  <c r="AF2" i="49" s="1"/>
  <c r="R4" i="43"/>
  <c r="R4" i="49" s="1"/>
  <c r="C2" i="43"/>
  <c r="C2" i="49" s="1"/>
  <c r="D4" i="41"/>
  <c r="D4" i="47" s="1"/>
  <c r="E4" i="41"/>
  <c r="E4" i="47" s="1"/>
  <c r="F4" i="41"/>
  <c r="F4" i="47" s="1"/>
  <c r="G4" i="41"/>
  <c r="G4" i="47" s="1"/>
  <c r="H4" i="41"/>
  <c r="H4" i="47" s="1"/>
  <c r="I4" i="41"/>
  <c r="I4" i="47" s="1"/>
  <c r="J4" i="41"/>
  <c r="J4" i="47" s="1"/>
  <c r="K4" i="41"/>
  <c r="K4" i="47" s="1"/>
  <c r="L4" i="41"/>
  <c r="L4" i="47" s="1"/>
  <c r="M4" i="41"/>
  <c r="M4" i="47" s="1"/>
  <c r="N4" i="41"/>
  <c r="N4" i="47" s="1"/>
  <c r="O4" i="41"/>
  <c r="O4" i="47" s="1"/>
  <c r="P4" i="41"/>
  <c r="P4" i="47" s="1"/>
  <c r="Q4" i="41"/>
  <c r="Q4" i="47" s="1"/>
  <c r="R4" i="41"/>
  <c r="R4" i="47" s="1"/>
  <c r="S4" i="41"/>
  <c r="S4" i="47" s="1"/>
  <c r="T4" i="41"/>
  <c r="T4" i="47" s="1"/>
  <c r="U4" i="41"/>
  <c r="U4" i="47" s="1"/>
  <c r="V4" i="41"/>
  <c r="V4" i="47" s="1"/>
  <c r="W4" i="41"/>
  <c r="W4" i="47" s="1"/>
  <c r="X4" i="41"/>
  <c r="X4" i="47" s="1"/>
  <c r="Y4" i="41"/>
  <c r="Y4" i="47" s="1"/>
  <c r="Z4" i="41"/>
  <c r="Z4" i="47" s="1"/>
  <c r="AA4" i="41"/>
  <c r="AA4" i="47" s="1"/>
  <c r="AB4" i="41"/>
  <c r="AB4" i="47" s="1"/>
  <c r="AC4" i="41"/>
  <c r="AC4" i="47" s="1"/>
  <c r="AD4" i="41"/>
  <c r="AD4" i="47" s="1"/>
  <c r="AE4" i="41"/>
  <c r="AE4" i="47" s="1"/>
  <c r="AF4" i="41"/>
  <c r="AF4" i="47" s="1"/>
  <c r="D6" i="41"/>
  <c r="D6" i="47" s="1"/>
  <c r="E6" i="41"/>
  <c r="E6" i="47" s="1"/>
  <c r="F6" i="41"/>
  <c r="F6" i="47" s="1"/>
  <c r="G6" i="41"/>
  <c r="G6" i="47" s="1"/>
  <c r="H6" i="41"/>
  <c r="H6" i="47" s="1"/>
  <c r="I6" i="41"/>
  <c r="I6" i="47" s="1"/>
  <c r="J6" i="41"/>
  <c r="J6" i="47" s="1"/>
  <c r="K6" i="41"/>
  <c r="K6" i="47" s="1"/>
  <c r="L6" i="41"/>
  <c r="L6" i="47" s="1"/>
  <c r="M6" i="41"/>
  <c r="M6" i="47" s="1"/>
  <c r="N6" i="41"/>
  <c r="N6" i="47" s="1"/>
  <c r="O6" i="41"/>
  <c r="O6" i="47" s="1"/>
  <c r="P6" i="41"/>
  <c r="P6" i="47" s="1"/>
  <c r="Q6" i="41"/>
  <c r="Q6" i="47" s="1"/>
  <c r="R6" i="41"/>
  <c r="R6" i="47" s="1"/>
  <c r="S6" i="41"/>
  <c r="S6" i="47" s="1"/>
  <c r="T6" i="41"/>
  <c r="T6" i="47" s="1"/>
  <c r="U6" i="41"/>
  <c r="U6" i="47" s="1"/>
  <c r="V6" i="41"/>
  <c r="V6" i="47" s="1"/>
  <c r="W6" i="41"/>
  <c r="W6" i="47" s="1"/>
  <c r="X6" i="41"/>
  <c r="X6" i="47" s="1"/>
  <c r="Y6" i="41"/>
  <c r="Y6" i="47" s="1"/>
  <c r="Z6" i="41"/>
  <c r="Z6" i="47" s="1"/>
  <c r="AA6" i="41"/>
  <c r="AA6" i="47" s="1"/>
  <c r="AB6" i="41"/>
  <c r="AB6" i="47" s="1"/>
  <c r="AC6" i="41"/>
  <c r="AC6" i="47" s="1"/>
  <c r="AD6" i="41"/>
  <c r="AD6" i="47" s="1"/>
  <c r="AE6" i="41"/>
  <c r="AE6" i="47" s="1"/>
  <c r="AF6" i="41"/>
  <c r="AF6" i="47" s="1"/>
  <c r="C4" i="41"/>
  <c r="C4" i="47" s="1"/>
  <c r="C6" i="41"/>
  <c r="C6" i="47" s="1"/>
  <c r="B6" i="41"/>
  <c r="B6" i="47" s="1"/>
  <c r="B4" i="41"/>
  <c r="B4" i="47" s="1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6" i="14"/>
  <c r="B4" i="14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B6" i="5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D15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D14" i="10"/>
  <c r="D13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D12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D1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B6" i="28"/>
  <c r="B4" i="28"/>
  <c r="D11" i="10"/>
  <c r="D9" i="10"/>
  <c r="D8" i="10"/>
  <c r="D7" i="10"/>
  <c r="AC4" i="43" l="1"/>
  <c r="AC4" i="49" s="1"/>
  <c r="V6" i="43"/>
  <c r="V6" i="49" s="1"/>
  <c r="Z6" i="43"/>
  <c r="Z6" i="49" s="1"/>
  <c r="X6" i="43"/>
  <c r="X6" i="49" s="1"/>
  <c r="N4" i="43"/>
  <c r="N4" i="49" s="1"/>
  <c r="M4" i="43"/>
  <c r="M4" i="49" s="1"/>
  <c r="AD6" i="43"/>
  <c r="AD6" i="49" s="1"/>
  <c r="M6" i="43"/>
  <c r="M6" i="49" s="1"/>
  <c r="F4" i="43"/>
  <c r="F4" i="49" s="1"/>
  <c r="E6" i="43"/>
  <c r="E6" i="49" s="1"/>
  <c r="C6" i="43"/>
  <c r="C6" i="49" s="1"/>
  <c r="AD4" i="43"/>
  <c r="AD4" i="49" s="1"/>
  <c r="U4" i="43"/>
  <c r="U4" i="49" s="1"/>
  <c r="U6" i="43"/>
  <c r="U6" i="49" s="1"/>
  <c r="AB4" i="43"/>
  <c r="AB4" i="49" s="1"/>
  <c r="E4" i="43"/>
  <c r="E4" i="49" s="1"/>
  <c r="AF6" i="43"/>
  <c r="AF6" i="49" s="1"/>
  <c r="N6" i="43"/>
  <c r="N6" i="49" s="1"/>
  <c r="V4" i="43"/>
  <c r="V4" i="49" s="1"/>
  <c r="AC6" i="43"/>
  <c r="AC6" i="49" s="1"/>
  <c r="F6" i="43"/>
  <c r="F6" i="49" s="1"/>
  <c r="T4" i="43"/>
  <c r="T4" i="49" s="1"/>
  <c r="B30" i="10"/>
  <c r="AB6" i="43"/>
  <c r="AB6" i="49" s="1"/>
  <c r="AF4" i="43"/>
  <c r="AF4" i="49" s="1"/>
  <c r="L6" i="43"/>
  <c r="L6" i="49" s="1"/>
  <c r="D4" i="43"/>
  <c r="D4" i="49" s="1"/>
  <c r="D6" i="43"/>
  <c r="D6" i="49" s="1"/>
  <c r="T6" i="43"/>
  <c r="T6" i="49" s="1"/>
  <c r="L4" i="43"/>
  <c r="L4" i="49" s="1"/>
  <c r="X4" i="43"/>
  <c r="X4" i="49" s="1"/>
  <c r="W2" i="49"/>
  <c r="J6" i="43"/>
  <c r="J6" i="49" s="1"/>
  <c r="R2" i="49"/>
  <c r="Z4" i="43"/>
  <c r="Z4" i="49" s="1"/>
  <c r="P2" i="49"/>
  <c r="J4" i="43"/>
  <c r="J4" i="49" s="1"/>
  <c r="O2" i="49"/>
  <c r="AE2" i="49"/>
  <c r="H2" i="49"/>
  <c r="G2" i="49"/>
  <c r="Y2" i="49"/>
  <c r="Q2" i="49"/>
  <c r="I2" i="49"/>
  <c r="I6" i="43"/>
  <c r="I6" i="49" s="1"/>
  <c r="H6" i="43"/>
  <c r="H6" i="49" s="1"/>
  <c r="Q6" i="43"/>
  <c r="Q6" i="49" s="1"/>
  <c r="C4" i="43"/>
  <c r="C4" i="49" s="1"/>
  <c r="P6" i="43"/>
  <c r="P6" i="49" s="1"/>
  <c r="Y6" i="43"/>
  <c r="Y6" i="49" s="1"/>
  <c r="AA2" i="49"/>
  <c r="S2" i="49"/>
  <c r="K2" i="49"/>
  <c r="AE6" i="43"/>
  <c r="AE6" i="49" s="1"/>
  <c r="AA6" i="43"/>
  <c r="AA6" i="49" s="1"/>
  <c r="W6" i="43"/>
  <c r="W6" i="49" s="1"/>
  <c r="S6" i="43"/>
  <c r="S6" i="49" s="1"/>
  <c r="O6" i="43"/>
  <c r="O6" i="49" s="1"/>
  <c r="K6" i="43"/>
  <c r="K6" i="49" s="1"/>
  <c r="G6" i="43"/>
  <c r="G6" i="49" s="1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AE4" i="16" l="1"/>
  <c r="AE6" i="16"/>
  <c r="G4" i="16"/>
  <c r="G6" i="16"/>
  <c r="AA6" i="7"/>
  <c r="AA4" i="7"/>
  <c r="S6" i="7"/>
  <c r="S4" i="7"/>
  <c r="K6" i="7"/>
  <c r="K4" i="7"/>
  <c r="C6" i="7"/>
  <c r="C4" i="7"/>
  <c r="AD6" i="16"/>
  <c r="AD4" i="16"/>
  <c r="V6" i="16"/>
  <c r="V4" i="16"/>
  <c r="N6" i="16"/>
  <c r="N4" i="16"/>
  <c r="F6" i="16"/>
  <c r="F4" i="16"/>
  <c r="L6" i="7"/>
  <c r="L4" i="7"/>
  <c r="E6" i="16"/>
  <c r="E4" i="16"/>
  <c r="I6" i="7"/>
  <c r="I4" i="7"/>
  <c r="L6" i="16"/>
  <c r="L4" i="16"/>
  <c r="D6" i="16"/>
  <c r="D4" i="16"/>
  <c r="D6" i="7"/>
  <c r="D4" i="7"/>
  <c r="Z4" i="7"/>
  <c r="Z6" i="7"/>
  <c r="B6" i="16"/>
  <c r="B4" i="16"/>
  <c r="Q6" i="7"/>
  <c r="Q4" i="7"/>
  <c r="T6" i="16"/>
  <c r="T4" i="16"/>
  <c r="X4" i="7"/>
  <c r="X6" i="7"/>
  <c r="P4" i="7"/>
  <c r="P6" i="7"/>
  <c r="H4" i="7"/>
  <c r="H6" i="7"/>
  <c r="AA6" i="16"/>
  <c r="AA4" i="16"/>
  <c r="S6" i="16"/>
  <c r="S4" i="16"/>
  <c r="K6" i="16"/>
  <c r="K4" i="16"/>
  <c r="T6" i="7"/>
  <c r="T4" i="7"/>
  <c r="B2" i="49"/>
  <c r="B6" i="43"/>
  <c r="B6" i="49" s="1"/>
  <c r="B4" i="43"/>
  <c r="B4" i="49" s="1"/>
  <c r="J6" i="7"/>
  <c r="J4" i="7"/>
  <c r="AC4" i="16"/>
  <c r="AC6" i="16"/>
  <c r="Y6" i="7"/>
  <c r="Y4" i="7"/>
  <c r="C6" i="16"/>
  <c r="C4" i="16"/>
  <c r="AF6" i="7"/>
  <c r="AF4" i="7"/>
  <c r="AE4" i="7"/>
  <c r="AE6" i="7"/>
  <c r="O4" i="7"/>
  <c r="O6" i="7"/>
  <c r="G4" i="7"/>
  <c r="G6" i="7"/>
  <c r="Z4" i="16"/>
  <c r="Z6" i="16"/>
  <c r="R4" i="16"/>
  <c r="R6" i="16"/>
  <c r="J4" i="16"/>
  <c r="J6" i="16"/>
  <c r="B6" i="7"/>
  <c r="B4" i="7"/>
  <c r="W4" i="16"/>
  <c r="W6" i="16"/>
  <c r="M4" i="16"/>
  <c r="M6" i="16"/>
  <c r="AB6" i="16"/>
  <c r="AB4" i="16"/>
  <c r="W4" i="7"/>
  <c r="W6" i="7"/>
  <c r="AD6" i="7"/>
  <c r="AD4" i="7"/>
  <c r="V6" i="7"/>
  <c r="V4" i="7"/>
  <c r="N6" i="7"/>
  <c r="N4" i="7"/>
  <c r="F6" i="7"/>
  <c r="F4" i="7"/>
  <c r="Y6" i="16"/>
  <c r="Y4" i="16"/>
  <c r="Q6" i="16"/>
  <c r="Q4" i="16"/>
  <c r="I6" i="16"/>
  <c r="I4" i="16"/>
  <c r="AB6" i="7"/>
  <c r="AB4" i="7"/>
  <c r="O4" i="16"/>
  <c r="O6" i="16"/>
  <c r="R4" i="7"/>
  <c r="R6" i="7"/>
  <c r="U6" i="16"/>
  <c r="U4" i="16"/>
  <c r="AC6" i="7"/>
  <c r="AC4" i="7"/>
  <c r="U4" i="7"/>
  <c r="U6" i="7"/>
  <c r="M6" i="7"/>
  <c r="M4" i="7"/>
  <c r="E4" i="7"/>
  <c r="E6" i="7"/>
  <c r="AF4" i="16"/>
  <c r="AF6" i="16"/>
  <c r="X4" i="16"/>
  <c r="X6" i="16"/>
  <c r="P4" i="16"/>
  <c r="P6" i="16"/>
  <c r="H4" i="16"/>
  <c r="H6" i="16"/>
  <c r="Y30" i="10"/>
  <c r="Y5" i="22" s="1"/>
  <c r="U30" i="10"/>
  <c r="U7" i="6" s="1"/>
  <c r="M30" i="10"/>
  <c r="M5" i="15" s="1"/>
  <c r="E30" i="10"/>
  <c r="E5" i="23" s="1"/>
  <c r="B7" i="15"/>
  <c r="AC30" i="10"/>
  <c r="AC7" i="22" s="1"/>
  <c r="Q30" i="10"/>
  <c r="Q7" i="30" s="1"/>
  <c r="I30" i="10"/>
  <c r="I7" i="42" s="1"/>
  <c r="I7" i="48" s="1"/>
  <c r="AF30" i="10"/>
  <c r="AF5" i="15" s="1"/>
  <c r="AB30" i="10"/>
  <c r="AB7" i="22" s="1"/>
  <c r="X30" i="10"/>
  <c r="X7" i="22" s="1"/>
  <c r="T30" i="10"/>
  <c r="T7" i="6" s="1"/>
  <c r="P30" i="10"/>
  <c r="P7" i="42" s="1"/>
  <c r="P7" i="48" s="1"/>
  <c r="L30" i="10"/>
  <c r="L5" i="42" s="1"/>
  <c r="L5" i="48" s="1"/>
  <c r="H30" i="10"/>
  <c r="H5" i="15" s="1"/>
  <c r="D30" i="10"/>
  <c r="AD30" i="10"/>
  <c r="AD5" i="6" s="1"/>
  <c r="Z30" i="10"/>
  <c r="Z7" i="29" s="1"/>
  <c r="V30" i="10"/>
  <c r="V7" i="6" s="1"/>
  <c r="R30" i="10"/>
  <c r="R5" i="30" s="1"/>
  <c r="N30" i="10"/>
  <c r="N5" i="6" s="1"/>
  <c r="J30" i="10"/>
  <c r="J5" i="42" s="1"/>
  <c r="J5" i="48" s="1"/>
  <c r="F30" i="10"/>
  <c r="F7" i="22" s="1"/>
  <c r="AE30" i="10"/>
  <c r="AE7" i="15" s="1"/>
  <c r="AA30" i="10"/>
  <c r="AA5" i="23" s="1"/>
  <c r="W30" i="10"/>
  <c r="W7" i="6" s="1"/>
  <c r="S30" i="10"/>
  <c r="S7" i="42" s="1"/>
  <c r="S7" i="48" s="1"/>
  <c r="O30" i="10"/>
  <c r="O7" i="15" s="1"/>
  <c r="K30" i="10"/>
  <c r="K7" i="15" s="1"/>
  <c r="G30" i="10"/>
  <c r="G5" i="6" s="1"/>
  <c r="C30" i="10"/>
  <c r="C7" i="22" s="1"/>
  <c r="AF7" i="23" l="1"/>
  <c r="I7" i="22"/>
  <c r="I5" i="6"/>
  <c r="I5" i="15"/>
  <c r="AC5" i="42"/>
  <c r="AC5" i="48" s="1"/>
  <c r="I5" i="30"/>
  <c r="I7" i="23"/>
  <c r="I7" i="30"/>
  <c r="P7" i="29"/>
  <c r="P5" i="23"/>
  <c r="P5" i="29"/>
  <c r="P5" i="15"/>
  <c r="R7" i="15"/>
  <c r="R7" i="22"/>
  <c r="R7" i="29"/>
  <c r="R5" i="15"/>
  <c r="P5" i="6"/>
  <c r="AC7" i="15"/>
  <c r="AC5" i="22"/>
  <c r="AC5" i="23"/>
  <c r="C5" i="30"/>
  <c r="AC5" i="15"/>
  <c r="AC7" i="29"/>
  <c r="AC5" i="29"/>
  <c r="S5" i="42"/>
  <c r="S5" i="48" s="1"/>
  <c r="R5" i="6"/>
  <c r="P7" i="22"/>
  <c r="R7" i="23"/>
  <c r="S5" i="15"/>
  <c r="J7" i="15"/>
  <c r="P5" i="30"/>
  <c r="AC5" i="6"/>
  <c r="R5" i="23"/>
  <c r="K7" i="22"/>
  <c r="K7" i="42"/>
  <c r="K7" i="48" s="1"/>
  <c r="J7" i="23"/>
  <c r="K7" i="23"/>
  <c r="U5" i="29"/>
  <c r="H7" i="15"/>
  <c r="S5" i="30"/>
  <c r="S5" i="22"/>
  <c r="S7" i="6"/>
  <c r="S5" i="6"/>
  <c r="AA7" i="22"/>
  <c r="X5" i="29"/>
  <c r="T7" i="30"/>
  <c r="AA7" i="15"/>
  <c r="Z5" i="6"/>
  <c r="V5" i="29"/>
  <c r="E5" i="15"/>
  <c r="V5" i="42"/>
  <c r="V5" i="48" s="1"/>
  <c r="W5" i="29"/>
  <c r="T5" i="23"/>
  <c r="W5" i="42"/>
  <c r="W5" i="48" s="1"/>
  <c r="E7" i="23"/>
  <c r="V7" i="23"/>
  <c r="U7" i="29"/>
  <c r="T7" i="29"/>
  <c r="W7" i="42"/>
  <c r="W7" i="48" s="1"/>
  <c r="U7" i="22"/>
  <c r="T7" i="15"/>
  <c r="U7" i="23"/>
  <c r="T7" i="23"/>
  <c r="T5" i="42"/>
  <c r="T5" i="48" s="1"/>
  <c r="V5" i="30"/>
  <c r="AA7" i="29"/>
  <c r="E5" i="6"/>
  <c r="E7" i="30"/>
  <c r="K5" i="22"/>
  <c r="I5" i="29"/>
  <c r="E7" i="15"/>
  <c r="AA5" i="15"/>
  <c r="K5" i="42"/>
  <c r="K5" i="48" s="1"/>
  <c r="AA7" i="23"/>
  <c r="I5" i="42"/>
  <c r="I5" i="48" s="1"/>
  <c r="AA5" i="42"/>
  <c r="AA5" i="48" s="1"/>
  <c r="H5" i="42"/>
  <c r="H5" i="48" s="1"/>
  <c r="E7" i="42"/>
  <c r="E7" i="48" s="1"/>
  <c r="E5" i="22"/>
  <c r="AA5" i="6"/>
  <c r="K5" i="15"/>
  <c r="E7" i="29"/>
  <c r="E5" i="42"/>
  <c r="E5" i="48" s="1"/>
  <c r="Z5" i="29"/>
  <c r="X5" i="6"/>
  <c r="E5" i="30"/>
  <c r="E7" i="6"/>
  <c r="K5" i="23"/>
  <c r="I5" i="23"/>
  <c r="AA5" i="22"/>
  <c r="J7" i="6"/>
  <c r="Z5" i="15"/>
  <c r="J7" i="30"/>
  <c r="G5" i="22"/>
  <c r="W7" i="29"/>
  <c r="W5" i="6"/>
  <c r="V7" i="15"/>
  <c r="V7" i="29"/>
  <c r="W5" i="23"/>
  <c r="E5" i="29"/>
  <c r="Y5" i="23"/>
  <c r="W7" i="23"/>
  <c r="I7" i="6"/>
  <c r="G7" i="6"/>
  <c r="AA5" i="30"/>
  <c r="AA7" i="6"/>
  <c r="H5" i="22"/>
  <c r="T5" i="6"/>
  <c r="V5" i="23"/>
  <c r="K7" i="29"/>
  <c r="W5" i="15"/>
  <c r="W7" i="15"/>
  <c r="V5" i="22"/>
  <c r="V5" i="6"/>
  <c r="K5" i="29"/>
  <c r="V7" i="42"/>
  <c r="V7" i="48" s="1"/>
  <c r="Y7" i="29"/>
  <c r="Y5" i="6"/>
  <c r="K7" i="6"/>
  <c r="Y7" i="22"/>
  <c r="I5" i="22"/>
  <c r="I7" i="15"/>
  <c r="AA5" i="29"/>
  <c r="AA7" i="42"/>
  <c r="AA7" i="48" s="1"/>
  <c r="T5" i="22"/>
  <c r="T7" i="22"/>
  <c r="K5" i="30"/>
  <c r="K5" i="6"/>
  <c r="W7" i="30"/>
  <c r="F5" i="29"/>
  <c r="V7" i="22"/>
  <c r="X5" i="15"/>
  <c r="Y7" i="23"/>
  <c r="G7" i="29"/>
  <c r="Y7" i="42"/>
  <c r="Y7" i="48" s="1"/>
  <c r="T7" i="42"/>
  <c r="T7" i="48" s="1"/>
  <c r="W5" i="30"/>
  <c r="I7" i="29"/>
  <c r="E7" i="22"/>
  <c r="T5" i="30"/>
  <c r="AA7" i="30"/>
  <c r="J5" i="30"/>
  <c r="T5" i="29"/>
  <c r="T5" i="15"/>
  <c r="K7" i="30"/>
  <c r="W7" i="22"/>
  <c r="F7" i="42"/>
  <c r="F7" i="48" s="1"/>
  <c r="V5" i="15"/>
  <c r="W5" i="22"/>
  <c r="V7" i="30"/>
  <c r="G5" i="29"/>
  <c r="G7" i="15"/>
  <c r="C7" i="6"/>
  <c r="F7" i="30"/>
  <c r="F5" i="15"/>
  <c r="AF5" i="22"/>
  <c r="C5" i="15"/>
  <c r="U5" i="15"/>
  <c r="G5" i="30"/>
  <c r="G7" i="42"/>
  <c r="G7" i="48" s="1"/>
  <c r="F7" i="15"/>
  <c r="F5" i="42"/>
  <c r="F5" i="48" s="1"/>
  <c r="AF7" i="29"/>
  <c r="G7" i="23"/>
  <c r="Y5" i="29"/>
  <c r="G5" i="23"/>
  <c r="Y5" i="15"/>
  <c r="G7" i="30"/>
  <c r="F5" i="30"/>
  <c r="F7" i="6"/>
  <c r="AF7" i="15"/>
  <c r="AF7" i="30"/>
  <c r="Y5" i="42"/>
  <c r="Y5" i="48" s="1"/>
  <c r="Y7" i="30"/>
  <c r="G7" i="22"/>
  <c r="F5" i="23"/>
  <c r="F7" i="29"/>
  <c r="AF7" i="42"/>
  <c r="AF7" i="48" s="1"/>
  <c r="F7" i="23"/>
  <c r="Y7" i="6"/>
  <c r="U7" i="30"/>
  <c r="G5" i="42"/>
  <c r="G5" i="48" s="1"/>
  <c r="C5" i="22"/>
  <c r="F5" i="22"/>
  <c r="F5" i="6"/>
  <c r="AF5" i="42"/>
  <c r="AF5" i="48" s="1"/>
  <c r="Y7" i="15"/>
  <c r="Y5" i="30"/>
  <c r="U5" i="6"/>
  <c r="G5" i="15"/>
  <c r="C5" i="6"/>
  <c r="AC7" i="23"/>
  <c r="AC5" i="30"/>
  <c r="U5" i="30"/>
  <c r="P7" i="30"/>
  <c r="AC7" i="30"/>
  <c r="C5" i="23"/>
  <c r="U7" i="15"/>
  <c r="U5" i="42"/>
  <c r="U5" i="48" s="1"/>
  <c r="AC7" i="42"/>
  <c r="AC7" i="48" s="1"/>
  <c r="AC7" i="6"/>
  <c r="S5" i="23"/>
  <c r="S7" i="29"/>
  <c r="S7" i="15"/>
  <c r="R5" i="22"/>
  <c r="R5" i="42"/>
  <c r="R5" i="48" s="1"/>
  <c r="C7" i="15"/>
  <c r="C7" i="29"/>
  <c r="C5" i="42"/>
  <c r="C5" i="48" s="1"/>
  <c r="P5" i="22"/>
  <c r="P7" i="15"/>
  <c r="P5" i="42"/>
  <c r="P5" i="48" s="1"/>
  <c r="AF5" i="29"/>
  <c r="AF7" i="6"/>
  <c r="AF7" i="22"/>
  <c r="P7" i="23"/>
  <c r="AF5" i="30"/>
  <c r="U5" i="22"/>
  <c r="S7" i="23"/>
  <c r="C7" i="30"/>
  <c r="R7" i="30"/>
  <c r="C7" i="23"/>
  <c r="U5" i="23"/>
  <c r="U7" i="42"/>
  <c r="U7" i="48" s="1"/>
  <c r="S5" i="29"/>
  <c r="S7" i="30"/>
  <c r="S7" i="22"/>
  <c r="R7" i="42"/>
  <c r="R7" i="48" s="1"/>
  <c r="R5" i="29"/>
  <c r="R7" i="6"/>
  <c r="C5" i="29"/>
  <c r="C7" i="42"/>
  <c r="C7" i="48" s="1"/>
  <c r="AD5" i="42"/>
  <c r="AD5" i="48" s="1"/>
  <c r="L5" i="29"/>
  <c r="P7" i="6"/>
  <c r="AF5" i="23"/>
  <c r="AF5" i="6"/>
  <c r="B5" i="30"/>
  <c r="B5" i="15"/>
  <c r="Q5" i="15"/>
  <c r="N5" i="29"/>
  <c r="AB7" i="6"/>
  <c r="B7" i="29"/>
  <c r="B5" i="42"/>
  <c r="B5" i="48" s="1"/>
  <c r="B5" i="23"/>
  <c r="B5" i="6"/>
  <c r="B7" i="42"/>
  <c r="B7" i="48" s="1"/>
  <c r="B7" i="23"/>
  <c r="B5" i="29"/>
  <c r="N5" i="42"/>
  <c r="N5" i="48" s="1"/>
  <c r="L7" i="42"/>
  <c r="L7" i="48" s="1"/>
  <c r="AB5" i="6"/>
  <c r="D7" i="42"/>
  <c r="D7" i="48" s="1"/>
  <c r="D5" i="29"/>
  <c r="D5" i="23"/>
  <c r="D5" i="6"/>
  <c r="D7" i="15"/>
  <c r="D7" i="6"/>
  <c r="D5" i="42"/>
  <c r="D5" i="48" s="1"/>
  <c r="D7" i="30"/>
  <c r="D7" i="22"/>
  <c r="D7" i="29"/>
  <c r="D5" i="30"/>
  <c r="D5" i="22"/>
  <c r="D5" i="15"/>
  <c r="D7" i="23"/>
  <c r="Q7" i="23"/>
  <c r="M7" i="15"/>
  <c r="O5" i="15"/>
  <c r="AD7" i="30"/>
  <c r="AB5" i="15"/>
  <c r="Q5" i="6"/>
  <c r="M7" i="30"/>
  <c r="M5" i="42"/>
  <c r="M5" i="48" s="1"/>
  <c r="AE7" i="42"/>
  <c r="AE7" i="48" s="1"/>
  <c r="N5" i="23"/>
  <c r="AD5" i="29"/>
  <c r="B5" i="22"/>
  <c r="B7" i="6"/>
  <c r="B7" i="30"/>
  <c r="B7" i="22"/>
  <c r="M5" i="22"/>
  <c r="Q7" i="15"/>
  <c r="Q5" i="42"/>
  <c r="Q5" i="48" s="1"/>
  <c r="M5" i="29"/>
  <c r="N7" i="23"/>
  <c r="AB5" i="30"/>
  <c r="L5" i="30"/>
  <c r="M7" i="42"/>
  <c r="M7" i="48" s="1"/>
  <c r="M7" i="6"/>
  <c r="N5" i="30"/>
  <c r="O7" i="42"/>
  <c r="O7" i="48" s="1"/>
  <c r="N7" i="30"/>
  <c r="N7" i="15"/>
  <c r="N7" i="6"/>
  <c r="AD7" i="42"/>
  <c r="AD7" i="48" s="1"/>
  <c r="AD7" i="15"/>
  <c r="AD7" i="6"/>
  <c r="L5" i="22"/>
  <c r="L7" i="29"/>
  <c r="L7" i="22"/>
  <c r="AB5" i="23"/>
  <c r="AB7" i="15"/>
  <c r="AB5" i="42"/>
  <c r="AB5" i="48" s="1"/>
  <c r="M7" i="23"/>
  <c r="M5" i="30"/>
  <c r="O5" i="23"/>
  <c r="Q5" i="30"/>
  <c r="Q7" i="42"/>
  <c r="Q7" i="48" s="1"/>
  <c r="Q7" i="6"/>
  <c r="AD7" i="23"/>
  <c r="AB7" i="30"/>
  <c r="L7" i="30"/>
  <c r="M5" i="23"/>
  <c r="M7" i="22"/>
  <c r="L7" i="23"/>
  <c r="AE7" i="22"/>
  <c r="N7" i="42"/>
  <c r="N7" i="48" s="1"/>
  <c r="N7" i="22"/>
  <c r="N7" i="29"/>
  <c r="AD5" i="23"/>
  <c r="AD7" i="22"/>
  <c r="AD7" i="29"/>
  <c r="L5" i="23"/>
  <c r="L5" i="6"/>
  <c r="L5" i="15"/>
  <c r="AB7" i="29"/>
  <c r="AB7" i="23"/>
  <c r="AB7" i="42"/>
  <c r="AB7" i="48" s="1"/>
  <c r="Q5" i="29"/>
  <c r="Q7" i="29"/>
  <c r="Q5" i="22"/>
  <c r="Q5" i="23"/>
  <c r="Q7" i="22"/>
  <c r="M5" i="6"/>
  <c r="M7" i="29"/>
  <c r="AD5" i="30"/>
  <c r="O5" i="30"/>
  <c r="AE7" i="29"/>
  <c r="N5" i="22"/>
  <c r="N5" i="15"/>
  <c r="AD5" i="22"/>
  <c r="AD5" i="15"/>
  <c r="L7" i="6"/>
  <c r="L7" i="15"/>
  <c r="AB5" i="22"/>
  <c r="AB5" i="29"/>
  <c r="Z5" i="23"/>
  <c r="AE7" i="23"/>
  <c r="J5" i="22"/>
  <c r="J7" i="22"/>
  <c r="J7" i="29"/>
  <c r="Z7" i="42"/>
  <c r="Z7" i="48" s="1"/>
  <c r="Z5" i="42"/>
  <c r="Z5" i="48" s="1"/>
  <c r="H5" i="23"/>
  <c r="H7" i="6"/>
  <c r="H7" i="42"/>
  <c r="H7" i="48" s="1"/>
  <c r="Z7" i="30"/>
  <c r="O5" i="29"/>
  <c r="O7" i="30"/>
  <c r="O7" i="6"/>
  <c r="AE5" i="22"/>
  <c r="AE5" i="42"/>
  <c r="AE5" i="48" s="1"/>
  <c r="AE7" i="6"/>
  <c r="X7" i="6"/>
  <c r="X7" i="15"/>
  <c r="X5" i="42"/>
  <c r="X5" i="48" s="1"/>
  <c r="AE5" i="23"/>
  <c r="X5" i="30"/>
  <c r="H5" i="30"/>
  <c r="X7" i="23"/>
  <c r="J5" i="29"/>
  <c r="J5" i="15"/>
  <c r="J5" i="6"/>
  <c r="Z5" i="30"/>
  <c r="Z7" i="15"/>
  <c r="Z7" i="6"/>
  <c r="H7" i="23"/>
  <c r="H7" i="29"/>
  <c r="H7" i="22"/>
  <c r="O5" i="22"/>
  <c r="O7" i="22"/>
  <c r="O5" i="6"/>
  <c r="AE5" i="29"/>
  <c r="AE7" i="30"/>
  <c r="AE5" i="6"/>
  <c r="X5" i="22"/>
  <c r="X7" i="42"/>
  <c r="X7" i="48" s="1"/>
  <c r="J5" i="23"/>
  <c r="Z7" i="23"/>
  <c r="X7" i="30"/>
  <c r="H7" i="30"/>
  <c r="O7" i="23"/>
  <c r="J7" i="42"/>
  <c r="J7" i="48" s="1"/>
  <c r="Z5" i="22"/>
  <c r="Z7" i="22"/>
  <c r="H5" i="29"/>
  <c r="H5" i="6"/>
  <c r="O7" i="29"/>
  <c r="O5" i="42"/>
  <c r="O5" i="48" s="1"/>
  <c r="AE5" i="30"/>
  <c r="AE5" i="15"/>
  <c r="X5" i="23"/>
  <c r="X7" i="29"/>
</calcChain>
</file>

<file path=xl/sharedStrings.xml><?xml version="1.0" encoding="utf-8"?>
<sst xmlns="http://schemas.openxmlformats.org/spreadsheetml/2006/main" count="1444" uniqueCount="427">
  <si>
    <t>BPoEFUbVT BAU Perc of Each Fuel Used by Veh Technology</t>
  </si>
  <si>
    <t>Sources:</t>
  </si>
  <si>
    <t>Total Consumption</t>
  </si>
  <si>
    <t>Pipeline Fuel Natural Gas</t>
  </si>
  <si>
    <t>Lubricants</t>
  </si>
  <si>
    <t>Recreational Boats</t>
  </si>
  <si>
    <t>- -</t>
  </si>
  <si>
    <t>Rail Transportation</t>
  </si>
  <si>
    <t>Bus Transportation</t>
  </si>
  <si>
    <t>Military Use</t>
  </si>
  <si>
    <t>Air Transportation</t>
  </si>
  <si>
    <t>International Shipping</t>
  </si>
  <si>
    <t>Domestic Shipping</t>
  </si>
  <si>
    <t>Light-Duty Vehicle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</si>
  <si>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</si>
  <si>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</si>
  <si>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</si>
  <si>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</si>
  <si>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</si>
  <si>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</si>
  <si>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</si>
  <si>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</si>
  <si>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Sources of Ethanol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</si>
  <si>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</si>
  <si>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</si>
  <si>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</si>
  <si>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</si>
  <si>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</si>
  <si>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</si>
  <si>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</si>
  <si>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</si>
  <si>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</si>
  <si>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</si>
  <si>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</si>
  <si>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</si>
  <si>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</si>
  <si>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</si>
  <si>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</si>
  <si>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</si>
  <si>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</si>
  <si>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</si>
  <si>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</si>
  <si>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</si>
  <si>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</si>
  <si>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</si>
  <si>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</si>
  <si>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</si>
  <si>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</si>
  <si>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</si>
  <si>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</si>
  <si>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biodiesel</t>
  </si>
  <si>
    <t>Table 17</t>
  </si>
  <si>
    <t>https://www.eia.gov/outlooks/aeo/excel/aeotab_17.xlsx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</si>
  <si>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</si>
  <si>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</si>
  <si>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</si>
  <si>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</si>
  <si>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</si>
  <si>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</si>
  <si>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</si>
  <si>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</si>
  <si>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</si>
  <si>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</si>
  <si>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</si>
  <si>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</si>
  <si>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</si>
  <si>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</si>
  <si>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</si>
  <si>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</si>
  <si>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</si>
  <si>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</si>
  <si>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</si>
  <si>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</si>
  <si>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</si>
  <si>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</si>
  <si>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</si>
  <si>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</si>
  <si>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</si>
  <si>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</si>
  <si>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</si>
  <si>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</si>
  <si>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</si>
  <si>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</si>
  <si>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</si>
  <si>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</si>
  <si>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</si>
  <si>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</si>
  <si>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</si>
  <si>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</si>
  <si>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</si>
  <si>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Annual Energy Outlook 2020</t>
  </si>
  <si>
    <t>Table 36</t>
  </si>
  <si>
    <t>https://www.eia.gov/outlooks/aeo/supplement/excel/suptab_36.xlsx</t>
  </si>
  <si>
    <t>Table 36.  Transportation Sector Energy Use by Fuel Type Within a Mode</t>
  </si>
  <si>
    <t>https://www.eia.gov/outlooks/aeo/data/browser/#/?id=46-AEO2021&amp;cases=highogs&amp;sourcekey=0</t>
  </si>
  <si>
    <t>Tue Mar 09 2021 09:05:19 GMT-0800 (Pacific Standard Time)</t>
  </si>
  <si>
    <t>Source: U.S. Energy Information Administration</t>
  </si>
  <si>
    <t>full name</t>
  </si>
  <si>
    <t>Transportation Energy Use: Light-Duty Vehicle: Total: High oil and gas supply</t>
  </si>
  <si>
    <t>Motor Gasoline excluding E85</t>
  </si>
  <si>
    <t>Transportation Energy Use: Light-Duty Vehicle: Motor Gasoline: High oil and gas supply</t>
  </si>
  <si>
    <t>E85</t>
  </si>
  <si>
    <t>Transportation Energy Use: Light-Duty Vehicle: Ethanol: High oil and gas supply</t>
  </si>
  <si>
    <t>Distillate Fuel Oil (diesel)</t>
  </si>
  <si>
    <t>Transportation Energy Use: Light-Duty Vehicle: Distillate Fuel Oil: High oil and gas supply</t>
  </si>
  <si>
    <t>Compressed/Liquefied Natural Gas</t>
  </si>
  <si>
    <t>Transportation Energy Use: Light-Duty Vehicle: Natural Gas: High oil and gas supply</t>
  </si>
  <si>
    <t>Propane</t>
  </si>
  <si>
    <t>Transportation Energy Use: Light-Duty Vehicle: Propane: High oil and gas supply</t>
  </si>
  <si>
    <t>Electricity</t>
  </si>
  <si>
    <t>Transportation Energy Use: Light-Duty Vehicle: Electricity: High oil and gas supply</t>
  </si>
  <si>
    <t>Hydrogen</t>
  </si>
  <si>
    <t>Transportation Energy Use: Light-Duty Vehicle: Hydrogen: High oil and gas supply</t>
  </si>
  <si>
    <t>Commercial Light Trucks</t>
  </si>
  <si>
    <t>Transportation Energy Use: Commercial Light Trucks: Total: High oil and gas supply</t>
  </si>
  <si>
    <t>Transportation Energy Use: Commercial Light Trucks: Motor Gasoline: High oil and gas supply</t>
  </si>
  <si>
    <t>Transportation Energy Use: Commercial Light Trucks: E85: High oil and gas supply</t>
  </si>
  <si>
    <t>Transportation Energy Use: Commercial Light Trucks: Distillate Fuel Oil: High oil and gas supply</t>
  </si>
  <si>
    <t>Transportation Energy Use: Commercial Light Trucks: Propane: High oil and gas supply</t>
  </si>
  <si>
    <t>Transportation Energy Use: Commercial Light Trucks: Natural Gas: High oil and gas supply</t>
  </si>
  <si>
    <t>Transportation Energy Use: Commercial Light Trucks: Electricity: High oil and gas supply</t>
  </si>
  <si>
    <t>Transportation Energy Use: Commercial Light Trucks: Hydrogen: High oil and gas supply</t>
  </si>
  <si>
    <t>Freight Trucks</t>
  </si>
  <si>
    <t>Transportation Energy Use: Freight Trucks: Total: High oil and gas supply</t>
  </si>
  <si>
    <t>Motor Gasoline</t>
  </si>
  <si>
    <t>Transportation Energy Use: Freight Trucks: Motor Gasoline: High oil and gas supply</t>
  </si>
  <si>
    <t>Transportation Energy Use: Freight Trucks: Distillate Fuel Oil: High oil and gas supply</t>
  </si>
  <si>
    <t>Transportation Energy Use: Freight Trucks: Natural Gas: High oil and gas supply</t>
  </si>
  <si>
    <t>Transportation Energy Use: Freight Trucks: Propane: High oil and gas supply</t>
  </si>
  <si>
    <t>Transportation Energy Use: Freight Trucks: E85: High oil and gas supply</t>
  </si>
  <si>
    <t>Transportation Energy Use: Freight Trucks: Electricity: High oil and gas supply</t>
  </si>
  <si>
    <t>Transportation Energy Use: Freight Trucks: Hydrogen: High oil and gas supply</t>
  </si>
  <si>
    <t>Freight Rail</t>
  </si>
  <si>
    <t>Transportation Energy Use: Freight Rail: Total: High oil and gas supply</t>
  </si>
  <si>
    <t>Transportation Energy Use: Freight Rail: Distillate Fuel Oil: High oil and gas supply</t>
  </si>
  <si>
    <t>Residual Fuel Oil</t>
  </si>
  <si>
    <t>Transportation Energy Use: Freight Rail: Residual Fuel Oil: High oil and gas supply</t>
  </si>
  <si>
    <t>Compressed Natural Gas</t>
  </si>
  <si>
    <t>Transportation Energy Use: Freight Rail: CNG: High oil and gas supply</t>
  </si>
  <si>
    <t>Liquefied Natural Gas</t>
  </si>
  <si>
    <t>Transportation Energy Use: Freight Rail: LNG: High oil and gas supply</t>
  </si>
  <si>
    <t>Transportation Energy Use: Domestic Shipping: Total: High oil and gas supply</t>
  </si>
  <si>
    <t>Transportation Energy Use: Domestic Shipping: Distillate Fuel Oil: High oil and gas supply</t>
  </si>
  <si>
    <t>Residual Oil</t>
  </si>
  <si>
    <t>Transportation Energy Use: Domestic Shipping: Residual Oil: High oil and gas supply</t>
  </si>
  <si>
    <t>Transportation Energy Use: Domestic Shipping: CNG: High oil and gas supply</t>
  </si>
  <si>
    <t>Transportation Energy Use: Domestic Shipping: LNG: High oil and gas supply</t>
  </si>
  <si>
    <t>Transportation Energy Use: International Shipping: Total: High oil and gas supply</t>
  </si>
  <si>
    <t>Transportation Energy Use: International Shipping: Distillate Fuel Oil: High oil and gas supply</t>
  </si>
  <si>
    <t>Transportation Energy Use: International Shipping: Residual Oil: High oil and gas supply</t>
  </si>
  <si>
    <t>Transportation Energy Use: International Shipping: CNG: High oil and gas supply</t>
  </si>
  <si>
    <t>Transportation Energy Use: International Shipping: LNG: High oil and gas supply</t>
  </si>
  <si>
    <t>Transportation Energy Use: Air: Total: High oil and gas supply</t>
  </si>
  <si>
    <t>Jet Fuel</t>
  </si>
  <si>
    <t>Transportation Energy Use: Air: Jet Fuel: High oil and gas supply</t>
  </si>
  <si>
    <t>Aviation Gasoline</t>
  </si>
  <si>
    <t>Transportation Energy Use: Air: Aviation Gasoline: High oil and gas supply</t>
  </si>
  <si>
    <t>Transportation Energy Use: Military: Total: High oil and gas supply</t>
  </si>
  <si>
    <t>Jet Fuel and Aviation Gasoline</t>
  </si>
  <si>
    <t>Transportation Energy Use: Military: Jet Fuel: High oil and gas supply</t>
  </si>
  <si>
    <t>Transportation Energy Use: Military: Residual Fuel Oil: High oil and gas supply</t>
  </si>
  <si>
    <t>Distillates and Diesel</t>
  </si>
  <si>
    <t>Transportation Energy Use: Military: Distillate Fuel Oil: High oil and gas supply</t>
  </si>
  <si>
    <t>Transportation Energy Use: Bus: High oil and gas supply</t>
  </si>
  <si>
    <t>Transit Bus</t>
  </si>
  <si>
    <t>Transportation Energy Use: Bus: Transit Bus: High oil and gas supply</t>
  </si>
  <si>
    <t>Transportation Energy Use: Bus: Transit Bus: Motor Gasoline: High oil and gas supply</t>
  </si>
  <si>
    <t>Transportation Energy Use: Bus: Transit Bus: E85: High oil and gas supply</t>
  </si>
  <si>
    <t>Transportation Energy Use: Bus: Transit Bus: Distillate Fuel Oil: High oil and gas supply</t>
  </si>
  <si>
    <t>Transportation Energy Use: Bus: Transit Bus: Natural Gas: High oil and gas supply</t>
  </si>
  <si>
    <t>Transportation Energy Use: Bus: Transit Bus: Propane: High oil and gas supply</t>
  </si>
  <si>
    <t>Transportation Energy Use: Bus: Transit Bus: Electricity: High oil and gas supply</t>
  </si>
  <si>
    <t>Transportation Energy Use: Bus: Transit Bus: Hydrogen: High oil and gas supply</t>
  </si>
  <si>
    <t>Intercity Bus</t>
  </si>
  <si>
    <t>Transportation Energy Use: Bus: Intercity Bus: High oil and gas supply</t>
  </si>
  <si>
    <t>Transportation Energy Use: Bus: Intercity Bus: Motor Gasoline: High oil and gas supply</t>
  </si>
  <si>
    <t>Transportation Energy Use: Bus: Intercity Bus: E85: High oil and gas supply</t>
  </si>
  <si>
    <t>Transportation Energy Use: Bus: Intercity Bus: Distillate Fuel Oil: High oil and gas supply</t>
  </si>
  <si>
    <t>Transportation Energy Use: Bus: Intercity Bus: Natural Gas: High oil and gas supply</t>
  </si>
  <si>
    <t>Transportation Energy Use: Bus: Intercity Bus: Propane: High oil and gas supply</t>
  </si>
  <si>
    <t>Transportation Energy Use: Bus: Intercity Bus: Electricity: High oil and gas supply</t>
  </si>
  <si>
    <t>Transportation Energy Use: Bus: Intercity Bus: Hydrogen: High oil and gas supply</t>
  </si>
  <si>
    <t>School Bus</t>
  </si>
  <si>
    <t>Transportation Energy Use: Bus: School Bus: High oil and gas supply</t>
  </si>
  <si>
    <t>Transportation Energy Use: Bus: School Bus: Motor Gasoline: High oil and gas supply</t>
  </si>
  <si>
    <t>Transportation Energy Use: Bus: School Bus: E85: High oil and gas supply</t>
  </si>
  <si>
    <t>Transportation Energy Use: Bus: School Bus: Distillate Fuel Oil: High oil and gas supply</t>
  </si>
  <si>
    <t>Transportation Energy Use: Bus: School Bus: Natural Gas: High oil and gas supply</t>
  </si>
  <si>
    <t>Transportation Energy Use: Bus: School Bus: Propane: High oil and gas supply</t>
  </si>
  <si>
    <t>Transportation Energy Use: Bus: School Bus: Electricity: High oil and gas supply</t>
  </si>
  <si>
    <t>Transportation Energy Use: Bus: School Bus: Hydrogen: High oil and gas supply</t>
  </si>
  <si>
    <t>Transportation Energy Use: Rail: High oil and gas supply</t>
  </si>
  <si>
    <t>Intercity Rail</t>
  </si>
  <si>
    <t>Transportation Energy Use: Rail: Intercity Rail: High oil and gas supply</t>
  </si>
  <si>
    <t>Transportation Energy Use: Rail: Intercity Rail: Electricity: High oil and gas supply</t>
  </si>
  <si>
    <t>Diesel</t>
  </si>
  <si>
    <t>Transportation Energy Use: Rail: Intercity Rail: Diesel: High oil and gas supply</t>
  </si>
  <si>
    <t>Transportation Energy Use: Rail: Intercity Rail: CNG: High oil and gas supply</t>
  </si>
  <si>
    <t>Transportation Energy Use: Rail: Intercity Rail: LNG: High oil and gas supply</t>
  </si>
  <si>
    <t>Transit Rail</t>
  </si>
  <si>
    <t>Transportation Energy Use: Rail: Transit Rail: High oil and gas supply</t>
  </si>
  <si>
    <t>Transportation Energy Use: Rail: Transit Rail: Electricity: High oil and gas supply</t>
  </si>
  <si>
    <t>Commuter Rail</t>
  </si>
  <si>
    <t>Transportation Energy Use: Rail: Commuter Rail: High oil and gas supply</t>
  </si>
  <si>
    <t>Transportation Energy Use: Rail: Commuter Rail: Electricity: High oil and gas supply</t>
  </si>
  <si>
    <t>Transportation Energy Use: Rail: Commuter Rail: Diesel: High oil and gas supply</t>
  </si>
  <si>
    <t>Transportation Energy Use: Rail: Commuter Rail: CNG: High oil and gas supply</t>
  </si>
  <si>
    <t>Transportation Energy Use: Rail: Commuter Rail: LNG: High oil and gas supply</t>
  </si>
  <si>
    <t>Transportation Energy Use: Recreation Boats: High oil and gas supply</t>
  </si>
  <si>
    <t>Gasoline</t>
  </si>
  <si>
    <t>Transportation Energy Use: Recreation Boats: Motor Gasoline: High oil and gas supply</t>
  </si>
  <si>
    <t>Transportation Energy Use: Recreation Boats: Distillate Fuel Oil: High oil and gas supply</t>
  </si>
  <si>
    <t>Transportation Energy Use: Lubricants: High oil and gas supply</t>
  </si>
  <si>
    <t>Transportation Energy Use: Pipeline Fuel Natural Gas: High oil and gas supply</t>
  </si>
  <si>
    <t>Transportation Energy Use: Total Use: High oil and gas supply</t>
  </si>
  <si>
    <t>api key</t>
  </si>
  <si>
    <t>units</t>
  </si>
  <si>
    <t>Growth (2020-2050)</t>
  </si>
  <si>
    <t>46-AEO2021.2.highogs-d120120a</t>
  </si>
  <si>
    <t>trillion Btu</t>
  </si>
  <si>
    <t>46-AEO2021.3.highogs-d120120a</t>
  </si>
  <si>
    <t>46-AEO2021.4.highogs-d120120a</t>
  </si>
  <si>
    <t>46-AEO2021.5.highogs-d120120a</t>
  </si>
  <si>
    <t>46-AEO2021.6.highogs-d120120a</t>
  </si>
  <si>
    <t>46-AEO2021.7.highogs-d120120a</t>
  </si>
  <si>
    <t>46-AEO2021.8.highogs-d120120a</t>
  </si>
  <si>
    <t>46-AEO2021.9.highogs-d120120a</t>
  </si>
  <si>
    <t>46-AEO2021.29.highogs-d120120a</t>
  </si>
  <si>
    <t>46-AEO2021.30.highogs-d120120a</t>
  </si>
  <si>
    <t>46-AEO2021.31.highogs-d120120a</t>
  </si>
  <si>
    <t>46-AEO2021.32.highogs-d120120a</t>
  </si>
  <si>
    <t>46-AEO2021.33.highogs-d120120a</t>
  </si>
  <si>
    <t>46-AEO2021.34.highogs-d120120a</t>
  </si>
  <si>
    <t>46-AEO2021.35.highogs-d120120a</t>
  </si>
  <si>
    <t>46-AEO2021.36.highogs-d120120a</t>
  </si>
  <si>
    <t>46-AEO2021.38.highogs-d120120a</t>
  </si>
  <si>
    <t>46-AEO2021.39.highogs-d120120a</t>
  </si>
  <si>
    <t>46-AEO2021.40.highogs-d120120a</t>
  </si>
  <si>
    <t>46-AEO2021.41.highogs-d120120a</t>
  </si>
  <si>
    <t>46-AEO2021.42.highogs-d120120a</t>
  </si>
  <si>
    <t>46-AEO2021.43.highogs-d120120a</t>
  </si>
  <si>
    <t>46-AEO2021.44.highogs-d120120a</t>
  </si>
  <si>
    <t>46-AEO2021.45.highogs-d120120a</t>
  </si>
  <si>
    <t>46-AEO2021.48.highogs-d120120a</t>
  </si>
  <si>
    <t>46-AEO2021.49.highogs-d120120a</t>
  </si>
  <si>
    <t>46-AEO2021.50.highogs-d120120a</t>
  </si>
  <si>
    <t>46-AEO2021.51.highogs-d120120a</t>
  </si>
  <si>
    <t>46-AEO2021.52.highogs-d120120a</t>
  </si>
  <si>
    <t>46-AEO2021.54.highogs-d120120a</t>
  </si>
  <si>
    <t>46-AEO2021.55.highogs-d120120a</t>
  </si>
  <si>
    <t>46-AEO2021.56.highogs-d120120a</t>
  </si>
  <si>
    <t>46-AEO2021.57.highogs-d120120a</t>
  </si>
  <si>
    <t>46-AEO2021.58.highogs-d120120a</t>
  </si>
  <si>
    <t>46-AEO2021.60.highogs-d120120a</t>
  </si>
  <si>
    <t>46-AEO2021.61.highogs-d120120a</t>
  </si>
  <si>
    <t>46-AEO2021.62.highogs-d120120a</t>
  </si>
  <si>
    <t>46-AEO2021.63.highogs-d120120a</t>
  </si>
  <si>
    <t>46-AEO2021.64.highogs-d120120a</t>
  </si>
  <si>
    <t>46-AEO2021.66.highogs-d120120a</t>
  </si>
  <si>
    <t>46-AEO2021.67.highogs-d120120a</t>
  </si>
  <si>
    <t>46-AEO2021.68.highogs-d120120a</t>
  </si>
  <si>
    <t>46-AEO2021.70.highogs-d120120a</t>
  </si>
  <si>
    <t>46-AEO2021.71.highogs-d120120a</t>
  </si>
  <si>
    <t>46-AEO2021.72.highogs-d120120a</t>
  </si>
  <si>
    <t>46-AEO2021.73.highogs-d120120a</t>
  </si>
  <si>
    <t>46-AEO2021.75.highogs-d120120a</t>
  </si>
  <si>
    <t>46-AEO2021.76.highogs-d120120a</t>
  </si>
  <si>
    <t>46-AEO2021.77.highogs-d120120a</t>
  </si>
  <si>
    <t>46-AEO2021.78.highogs-d120120a</t>
  </si>
  <si>
    <t>46-AEO2021.79.highogs-d120120a</t>
  </si>
  <si>
    <t>46-AEO2021.80.highogs-d120120a</t>
  </si>
  <si>
    <t>46-AEO2021.81.highogs-d120120a</t>
  </si>
  <si>
    <t>46-AEO2021.82.highogs-d120120a</t>
  </si>
  <si>
    <t>46-AEO2021.83.highogs-d120120a</t>
  </si>
  <si>
    <t>46-AEO2021.84.highogs-d120120a</t>
  </si>
  <si>
    <t>46-AEO2021.85.highogs-d120120a</t>
  </si>
  <si>
    <t>46-AEO2021.86.highogs-d120120a</t>
  </si>
  <si>
    <t>46-AEO2021.87.highogs-d120120a</t>
  </si>
  <si>
    <t>46-AEO2021.88.highogs-d120120a</t>
  </si>
  <si>
    <t>46-AEO2021.89.highogs-d120120a</t>
  </si>
  <si>
    <t>46-AEO2021.90.highogs-d120120a</t>
  </si>
  <si>
    <t>46-AEO2021.91.highogs-d120120a</t>
  </si>
  <si>
    <t>46-AEO2021.92.highogs-d120120a</t>
  </si>
  <si>
    <t>46-AEO2021.93.highogs-d120120a</t>
  </si>
  <si>
    <t>46-AEO2021.94.highogs-d120120a</t>
  </si>
  <si>
    <t>46-AEO2021.95.highogs-d120120a</t>
  </si>
  <si>
    <t>46-AEO2021.96.highogs-d120120a</t>
  </si>
  <si>
    <t>46-AEO2021.97.highogs-d120120a</t>
  </si>
  <si>
    <t>46-AEO2021.98.highogs-d120120a</t>
  </si>
  <si>
    <t>46-AEO2021.99.highogs-d120120a</t>
  </si>
  <si>
    <t>46-AEO2021.100.highogs-d120120a</t>
  </si>
  <si>
    <t>46-AEO2021.101.highogs-d120120a</t>
  </si>
  <si>
    <t>46-AEO2021.102.highogs-d120120a</t>
  </si>
  <si>
    <t>46-AEO2021.103.highogs-d120120a</t>
  </si>
  <si>
    <t>46-AEO2021.104.highogs-d120120a</t>
  </si>
  <si>
    <t>46-AEO2021.105.highogs-d120120a</t>
  </si>
  <si>
    <t>46-AEO2021.106.highogs-d120120a</t>
  </si>
  <si>
    <t>46-AEO2021.107.highogs-d120120a</t>
  </si>
  <si>
    <t>46-AEO2021.108.highogs-d120120a</t>
  </si>
  <si>
    <t>46-AEO2021.109.highogs-d120120a</t>
  </si>
  <si>
    <t>46-AEO2021.110.highogs-d120120a</t>
  </si>
  <si>
    <t>46-AEO2021.111.highogs-d120120a</t>
  </si>
  <si>
    <t>46-AEO2021.112.highogs-d120120a</t>
  </si>
  <si>
    <t>46-AEO2021.114.highogs-d120120a</t>
  </si>
  <si>
    <t>46-AEO2021.115.highogs-d120120a</t>
  </si>
  <si>
    <t>46-AEO2021.116.highogs-d120120a</t>
  </si>
  <si>
    <t>46-AEO2021.118.highogs-d120120a</t>
  </si>
  <si>
    <t>46-AEO2021.119.highogs-d120120a</t>
  </si>
  <si>
    <t>46-AEO2021.121.highogs-d120120a</t>
  </si>
  <si>
    <t>Table 17.  Renewable Energy Consumption by Sector and Source</t>
  </si>
  <si>
    <t>https://www.eia.gov/outlooks/aeo/data/browser/#/?id=24-AEO2021&amp;cases=highogs&amp;sourcekey=0</t>
  </si>
  <si>
    <t>Tue Mar 09 2021 09:11:56 GMT-0800 (Pacific Standard Time)</t>
  </si>
  <si>
    <t>Marketed Renewable Energy</t>
  </si>
  <si>
    <t>Residential (wood)</t>
  </si>
  <si>
    <t>Renewable Energy: Marketed Use: Residential: Wood: High oil and gas supply</t>
  </si>
  <si>
    <t>Commercial (biomass)</t>
  </si>
  <si>
    <t>Renewable Energy: Marketed Use: Commercial: Biomass: High oil and gas supply</t>
  </si>
  <si>
    <t>Industrial</t>
  </si>
  <si>
    <t>Renewable Energy: Marketed Use: Industrial: High oil and gas supply</t>
  </si>
  <si>
    <t>Conventional Hydroelectric Power</t>
  </si>
  <si>
    <t>Renewable Energy: Marketed Use: Industrial: Hydropower: High oil and gas supply</t>
  </si>
  <si>
    <t>Municipal Waste</t>
  </si>
  <si>
    <t>Renewable Energy: Marketed Use: Industrial: Municipal Waste: High oil and gas supply</t>
  </si>
  <si>
    <t>Biomass</t>
  </si>
  <si>
    <t>Renewable Energy: Marketed Use: Industrial: Biomass: High oil and gas supply</t>
  </si>
  <si>
    <t>Biofuels Heat and Coproducts</t>
  </si>
  <si>
    <t>Renewable Energy: Marketed Use: Industrial: Biofuels Heat and Coproducts: High oil and gas supply</t>
  </si>
  <si>
    <t>Transportation</t>
  </si>
  <si>
    <t>Renewable Energy: Marketed Use: Transportation: High oil and gas supply</t>
  </si>
  <si>
    <t>Ethanol used in E85</t>
  </si>
  <si>
    <t>Renewable Energy: Marketed Use: Transportation: Ethanol used in E85: High oil and gas supply</t>
  </si>
  <si>
    <t>Ethanol used in Gasoline Blending</t>
  </si>
  <si>
    <t>Renewable Energy: Marketed Use: Transportation: Ethanol used in Gasoline Blending: High oil and gas supply</t>
  </si>
  <si>
    <t>Biodiesel used in Distillate Blending</t>
  </si>
  <si>
    <t>Renewable Energy: Marketed Use: Transportation: Biodiesel used in Distillate Blending: High oil and gas supply</t>
  </si>
  <si>
    <t>Biobutanol</t>
  </si>
  <si>
    <t>Renewable Energy: Marketed Use: Transportation: Biobutanol: High oil and gas supply</t>
  </si>
  <si>
    <t>Liquids from Biomass</t>
  </si>
  <si>
    <t>Renewable Energy: Marketed Use: Transportation: Liquids from Biomass: High oil and gas supply</t>
  </si>
  <si>
    <t>Renewable Diesel and Gasoline</t>
  </si>
  <si>
    <t>Renewable Energy: Marketed Use: Transportation: Green Liquids: High oil and gas supply</t>
  </si>
  <si>
    <t>Electric Power</t>
  </si>
  <si>
    <t>Renewable Energy: Marketed Use: Electric Power: High oil and gas supply</t>
  </si>
  <si>
    <t>Renewable Energy: Marketed Use: Electric Power: Hydropower: High oil and gas supply</t>
  </si>
  <si>
    <t>Geothermal</t>
  </si>
  <si>
    <t>Renewable Energy: Marketed Use: Electric Power: Geothermal: High oil and gas supply</t>
  </si>
  <si>
    <t>Biogenic Municipal Waste</t>
  </si>
  <si>
    <t>Renewable Energy: Marketed Use: Electric Power: Biogenic Municipal Waste: High oil and gas supply</t>
  </si>
  <si>
    <t>Renewable Energy: Marketed Use: Electric Power: Biomass: High oil and gas supply</t>
  </si>
  <si>
    <t>Dedicated Plants</t>
  </si>
  <si>
    <t>Renewable Energy: Marketed Use: Electric Power: Biomass: Dedicated Plants: High oil and gas supply</t>
  </si>
  <si>
    <t>Cofiring</t>
  </si>
  <si>
    <t>Renewable Energy: Marketed Use: Electric Power: Biomass: Cofiring: High oil and gas supply</t>
  </si>
  <si>
    <t>Solar Thermal</t>
  </si>
  <si>
    <t>Renewable Energy: Marketed Use: Electric Power: Solar Thermal: High oil and gas supply</t>
  </si>
  <si>
    <t>Solar Photovoltaic</t>
  </si>
  <si>
    <t>Renewable Energy: Marketed Use: Electric Power: Solar Photovoltaic: High oil and gas supply</t>
  </si>
  <si>
    <t>Wind</t>
  </si>
  <si>
    <t>Renewable Energy: Marketed Use: Electric Power: Wind: High oil and gas supply</t>
  </si>
  <si>
    <t>Total Marketed Renewable Energy</t>
  </si>
  <si>
    <t>Renewable Energy: Total Marketed Renewable Energy Use: High oil and gas supply</t>
  </si>
  <si>
    <t>From Corn and Other Starch</t>
  </si>
  <si>
    <t>Renewable Energy: Sources of Ethanol: From Corn: High oil and gas supply</t>
  </si>
  <si>
    <t>From Cellulose</t>
  </si>
  <si>
    <t>Renewable Energy: Sources of Ethanol: From Cellulose: High oil and gas supply</t>
  </si>
  <si>
    <t>Net Imports</t>
  </si>
  <si>
    <t>Renewable Energy: Sources of Ethanol: Net Imports: High oil and gas supply</t>
  </si>
  <si>
    <t>Total U.S. Supply of Ethanol</t>
  </si>
  <si>
    <t>Renewable Energy: Total U.S. Supply of Ethanol: High oil and gas supply</t>
  </si>
  <si>
    <t>Nonmarketed Renewable Energy</t>
  </si>
  <si>
    <t>Selected Consumption</t>
  </si>
  <si>
    <t>Residential</t>
  </si>
  <si>
    <t>Renewable Energy: Nonmarketed Selected Use: Residential: High oil and gas supply</t>
  </si>
  <si>
    <t>Solar Hot Water Heating</t>
  </si>
  <si>
    <t>Renewable Energy: Nonmarketed Selected Use: Residential: Solar Hot Water Heating: High oil and gas supply</t>
  </si>
  <si>
    <t>Geothermal Heat Pumps</t>
  </si>
  <si>
    <t>Renewable Energy: Nonmarketed Selected Use: Residential: Geothermal Heat Pumps: High oil and gas supply</t>
  </si>
  <si>
    <t>Renewable Energy: Nonmarketed Selected Use: Residential: Solar Photovoltaic: High oil and gas supply</t>
  </si>
  <si>
    <t>Renewable Energy: Nonmarketed Selected Use: Residential: Wind: High oil and gas supply</t>
  </si>
  <si>
    <t>Commercial</t>
  </si>
  <si>
    <t>Renewable Energy: Nonmarketed Selected Use: Commercial: High oil and gas supply</t>
  </si>
  <si>
    <t>Renewable Energy: Nonmarketed Selected Use: Commercial: Solar Thermal: High oil and gas supply</t>
  </si>
  <si>
    <t>Renewable Energy: Nonmarketed Selected Use: Commercial: Solar Photovoltaic: High oil and gas supply</t>
  </si>
  <si>
    <t>Renewable Energy: Nonmarketed Selected Use: Commercial: Wind: High oil and gas supply</t>
  </si>
  <si>
    <t>24-AEO2021.2.</t>
  </si>
  <si>
    <t>24-AEO2021.4.highogs-d120120a</t>
  </si>
  <si>
    <t>quads</t>
  </si>
  <si>
    <t>24-AEO2021.6.highogs-d120120a</t>
  </si>
  <si>
    <t>24-AEO2021.8.highogs-d120120a</t>
  </si>
  <si>
    <t>24-AEO2021.9.highogs-d120120a</t>
  </si>
  <si>
    <t>24-AEO2021.10.highogs-d120120a</t>
  </si>
  <si>
    <t>24-AEO2021.11.highogs-d120120a</t>
  </si>
  <si>
    <t>24-AEO2021.12.highogs-d120120a</t>
  </si>
  <si>
    <t>24-AEO2021.14.highogs-d120120a</t>
  </si>
  <si>
    <t>24-AEO2021.15.highogs-d120120a</t>
  </si>
  <si>
    <t>24-AEO2021.16.highogs-d120120a</t>
  </si>
  <si>
    <t>24-AEO2021.17.highogs-d120120a</t>
  </si>
  <si>
    <t>24-AEO2021.18.highogs-d120120a</t>
  </si>
  <si>
    <t>24-AEO2021.19.highogs-d120120a</t>
  </si>
  <si>
    <t>24-AEO2021.20.highogs-d120120a</t>
  </si>
  <si>
    <t>24-AEO2021.22.highogs-d120120a</t>
  </si>
  <si>
    <t>24-AEO2021.23.highogs-d120120a</t>
  </si>
  <si>
    <t>24-AEO2021.24.highogs-d120120a</t>
  </si>
  <si>
    <t>24-AEO2021.25.highogs-d120120a</t>
  </si>
  <si>
    <t>24-AEO2021.26.highogs-d120120a</t>
  </si>
  <si>
    <t>24-AEO2021.27.highogs-d120120a</t>
  </si>
  <si>
    <t>24-AEO2021.28.highogs-d120120a</t>
  </si>
  <si>
    <t>24-AEO2021.29.highogs-d120120a</t>
  </si>
  <si>
    <t>24-AEO2021.30.highogs-d120120a</t>
  </si>
  <si>
    <t>24-AEO2021.31.highogs-d120120a</t>
  </si>
  <si>
    <t>24-AEO2021.33.highogs-d120120a</t>
  </si>
  <si>
    <t>24-AEO2021.35.</t>
  </si>
  <si>
    <t>24-AEO2021.36.highogs-d120120a</t>
  </si>
  <si>
    <t>24-AEO2021.37.highogs-d120120a</t>
  </si>
  <si>
    <t>24-AEO2021.38.highogs-d120120a</t>
  </si>
  <si>
    <t>24-AEO2021.39.highogs-d120120a</t>
  </si>
  <si>
    <t>24-AEO2021.50.</t>
  </si>
  <si>
    <t>24-AEO2021.51.</t>
  </si>
  <si>
    <t>24-AEO2021.53.highogs-d120120a</t>
  </si>
  <si>
    <t>24-AEO2021.54.highogs-d120120a</t>
  </si>
  <si>
    <t>24-AEO2021.55.highogs-d120120a</t>
  </si>
  <si>
    <t>24-AEO2021.56.highogs-d120120a</t>
  </si>
  <si>
    <t>24-AEO2021.57.highogs-d120120a</t>
  </si>
  <si>
    <t>24-AEO2021.59.highogs-d120120a</t>
  </si>
  <si>
    <t>24-AEO2021.60.highogs-d120120a</t>
  </si>
  <si>
    <t>24-AEO2021.61.highogs-d120120a</t>
  </si>
  <si>
    <t>24-AEO2021.62.highogs-d120120a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</si>
</sst>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0" fontId="6" fillId="0" borderId="0" xfId="8"/>
    <xf numFmtId="10" fontId="0" fillId="0" borderId="0" xfId="0" applyNumberFormat="1"/>
    <xf numFmtId="43" fontId="0" fillId="0" borderId="0" xfId="9" applyFont="1"/>
    <xf numFmtId="0" fontId="0" fillId="0" borderId="0" xfId="9" applyNumberFormat="1" applyFont="1"/>
    <xf numFmtId="14" fontId="0" fillId="0" borderId="0" xfId="0" applyNumberFormat="1"/>
  </cellXfs>
  <cellStyles count="10">
    <cellStyle name="Body: normal cell" xfId="4" xr:uid="{00000000-0005-0000-0000-000000000000}"/>
    <cellStyle name="Comma" xfId="9" builtinId="3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excel/aeotab_17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workbookViewId="0">
      <selection activeCell="B14" sqref="B14"/>
    </sheetView>
  </sheetViews>
  <sheetFormatPr baseColWidth="10" defaultColWidth="8.83203125" defaultRowHeight="15" x14ac:dyDescent="0.2"/>
  <cols>
    <col min="2" max="2" width="69.33203125" customWidth="1"/>
  </cols>
  <sheetData>
    <row r="1" spans="1:3" x14ac:dyDescent="0.2">
      <c r="A1" s="1" t="s">
        <v>0</v>
      </c>
      <c r="C1" s="16">
        <v>44307</v>
      </c>
    </row>
    <row r="3" spans="1:3" x14ac:dyDescent="0.2">
      <c r="A3" s="1" t="s">
        <v>1</v>
      </c>
      <c r="B3" s="6" t="s">
        <v>48</v>
      </c>
    </row>
    <row r="4" spans="1:3" x14ac:dyDescent="0.2">
      <c r="B4" t="s">
        <v>49</v>
      </c>
    </row>
    <row r="5" spans="1:3" x14ac:dyDescent="0.2">
      <c r="B5" s="8">
        <v>2020</v>
      </c>
    </row>
    <row r="6" spans="1:3" x14ac:dyDescent="0.2">
      <c r="B6" t="s">
        <v>90</v>
      </c>
    </row>
    <row r="7" spans="1:3" x14ac:dyDescent="0.2">
      <c r="B7" s="12" t="s">
        <v>92</v>
      </c>
    </row>
    <row r="8" spans="1:3" x14ac:dyDescent="0.2">
      <c r="B8" t="s">
        <v>91</v>
      </c>
    </row>
    <row r="10" spans="1:3" x14ac:dyDescent="0.2">
      <c r="B10" s="6" t="s">
        <v>50</v>
      </c>
    </row>
    <row r="11" spans="1:3" x14ac:dyDescent="0.2">
      <c r="B11" t="s">
        <v>49</v>
      </c>
    </row>
    <row r="12" spans="1:3" x14ac:dyDescent="0.2">
      <c r="B12" s="8">
        <v>2020</v>
      </c>
    </row>
    <row r="13" spans="1:3" x14ac:dyDescent="0.2">
      <c r="B13" t="s">
        <v>90</v>
      </c>
    </row>
    <row r="14" spans="1:3" x14ac:dyDescent="0.2">
      <c r="B14" s="12" t="s">
        <v>52</v>
      </c>
    </row>
    <row r="15" spans="1:3" x14ac:dyDescent="0.2">
      <c r="B15" t="s">
        <v>51</v>
      </c>
    </row>
    <row r="17" spans="1:2" x14ac:dyDescent="0.2">
      <c r="B17" s="6" t="s">
        <v>53</v>
      </c>
    </row>
    <row r="18" spans="1:2" x14ac:dyDescent="0.2">
      <c r="B18" t="s">
        <v>54</v>
      </c>
    </row>
    <row r="19" spans="1:2" x14ac:dyDescent="0.2">
      <c r="B19" t="s">
        <v>55</v>
      </c>
    </row>
    <row r="20" spans="1:2" x14ac:dyDescent="0.2">
      <c r="B20" t="s">
        <v>56</v>
      </c>
    </row>
    <row r="21" spans="1:2" x14ac:dyDescent="0.2">
      <c r="B21" t="s">
        <v>57</v>
      </c>
    </row>
    <row r="22" spans="1:2" x14ac:dyDescent="0.2">
      <c r="B22" t="s">
        <v>58</v>
      </c>
    </row>
    <row r="24" spans="1:2" x14ac:dyDescent="0.2">
      <c r="A24" s="1" t="s">
        <v>14</v>
      </c>
    </row>
    <row r="25" spans="1:2" x14ac:dyDescent="0.2">
      <c r="A25" t="s">
        <v>67</v>
      </c>
    </row>
    <row r="26" spans="1:2" x14ac:dyDescent="0.2">
      <c r="A26" t="s">
        <v>68</v>
      </c>
    </row>
    <row r="27" spans="1:2" x14ac:dyDescent="0.2">
      <c r="A27" t="s">
        <v>69</v>
      </c>
    </row>
    <row r="28" spans="1:2" x14ac:dyDescent="0.2">
      <c r="A28" t="s">
        <v>71</v>
      </c>
    </row>
    <row r="29" spans="1:2" x14ac:dyDescent="0.2">
      <c r="A29" t="s">
        <v>70</v>
      </c>
    </row>
    <row r="30" spans="1:2" x14ac:dyDescent="0.2">
      <c r="A30" t="s">
        <v>75</v>
      </c>
    </row>
    <row r="31" spans="1:2" x14ac:dyDescent="0.2">
      <c r="A31" t="s">
        <v>72</v>
      </c>
    </row>
    <row r="32" spans="1:2" x14ac:dyDescent="0.2">
      <c r="A32" t="s">
        <v>73</v>
      </c>
    </row>
    <row r="33" spans="1:1" x14ac:dyDescent="0.2">
      <c r="A33" t="s">
        <v>74</v>
      </c>
    </row>
    <row r="35" spans="1:1" x14ac:dyDescent="0.2">
      <c r="A35" t="s">
        <v>63</v>
      </c>
    </row>
    <row r="36" spans="1:1" x14ac:dyDescent="0.2">
      <c r="A36" t="s">
        <v>64</v>
      </c>
    </row>
    <row r="37" spans="1:1" x14ac:dyDescent="0.2">
      <c r="A37" t="s">
        <v>65</v>
      </c>
    </row>
    <row r="38" spans="1:1" x14ac:dyDescent="0.2">
      <c r="A38" t="s">
        <v>66</v>
      </c>
    </row>
    <row r="40" spans="1:1" x14ac:dyDescent="0.2">
      <c r="A40" t="s">
        <v>76</v>
      </c>
    </row>
    <row r="41" spans="1:1" x14ac:dyDescent="0.2">
      <c r="A41" t="s">
        <v>77</v>
      </c>
    </row>
    <row r="42" spans="1:1" x14ac:dyDescent="0.2">
      <c r="A42" t="s">
        <v>78</v>
      </c>
    </row>
    <row r="43" spans="1:1" x14ac:dyDescent="0.2">
      <c r="A43" t="s">
        <v>79</v>
      </c>
    </row>
    <row r="45" spans="1:1" x14ac:dyDescent="0.2">
      <c r="A45" t="s">
        <v>84</v>
      </c>
    </row>
    <row r="46" spans="1:1" x14ac:dyDescent="0.2">
      <c r="A46" t="s">
        <v>85</v>
      </c>
    </row>
    <row r="48" spans="1:1" x14ac:dyDescent="0.2">
      <c r="A48" t="s">
        <v>80</v>
      </c>
    </row>
    <row r="49" spans="1:1" x14ac:dyDescent="0.2">
      <c r="A49" t="s">
        <v>81</v>
      </c>
    </row>
    <row r="50" spans="1:1" x14ac:dyDescent="0.2">
      <c r="A50" t="s">
        <v>82</v>
      </c>
    </row>
    <row r="51" spans="1:1" x14ac:dyDescent="0.2">
      <c r="A51" t="s">
        <v>83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11"/>
  <sheetViews>
    <sheetView topLeftCell="E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Fraction'!$B18,1-'Biodiesel Fraction'!B30,1)</f>
        <v>0.95693602687099533</v>
      </c>
      <c r="C5">
        <f>IF('Biodiesel Fraction'!$B18,1-'Biodiesel Fraction'!C30,1)</f>
        <v>0.95080256652230999</v>
      </c>
      <c r="D5">
        <f>IF('Biodiesel Fraction'!$B18,1-'Biodiesel Fraction'!C30,1)</f>
        <v>0.95080256652230999</v>
      </c>
      <c r="E5">
        <f>IF('Biodiesel Fraction'!$B18,1-'Biodiesel Fraction'!E30,1)</f>
        <v>0.95482538473323242</v>
      </c>
      <c r="F5">
        <f>IF('Biodiesel Fraction'!$B18,1-'Biodiesel Fraction'!F30,1)</f>
        <v>0.95506171404939011</v>
      </c>
      <c r="G5">
        <f>IF('Biodiesel Fraction'!$B18,1-'Biodiesel Fraction'!G30,1)</f>
        <v>0.95599503640868622</v>
      </c>
      <c r="H5">
        <f>IF('Biodiesel Fraction'!$B18,1-'Biodiesel Fraction'!H30,1)</f>
        <v>0.95582810054078249</v>
      </c>
      <c r="I5">
        <f>IF('Biodiesel Fraction'!$B18,1-'Biodiesel Fraction'!I30,1)</f>
        <v>0.95504070658490947</v>
      </c>
      <c r="J5">
        <f>IF('Biodiesel Fraction'!$B18,1-'Biodiesel Fraction'!J30,1)</f>
        <v>0.9547359387024229</v>
      </c>
      <c r="K5">
        <f>IF('Biodiesel Fraction'!$B18,1-'Biodiesel Fraction'!K30,1)</f>
        <v>0.95432926699197884</v>
      </c>
      <c r="L5">
        <f>IF('Biodiesel Fraction'!$B18,1-'Biodiesel Fraction'!L30,1)</f>
        <v>0.95389752816861983</v>
      </c>
      <c r="M5">
        <f>IF('Biodiesel Fraction'!$B18,1-'Biodiesel Fraction'!M30,1)</f>
        <v>0.95353195773437227</v>
      </c>
      <c r="N5">
        <f>IF('Biodiesel Fraction'!$B18,1-'Biodiesel Fraction'!N30,1)</f>
        <v>0.95326059218192205</v>
      </c>
      <c r="O5">
        <f>IF('Biodiesel Fraction'!$B18,1-'Biodiesel Fraction'!O30,1)</f>
        <v>0.95291183890681652</v>
      </c>
      <c r="P5">
        <f>IF('Biodiesel Fraction'!$B18,1-'Biodiesel Fraction'!P30,1)</f>
        <v>0.95269945265368983</v>
      </c>
      <c r="Q5">
        <f>IF('Biodiesel Fraction'!$B18,1-'Biodiesel Fraction'!Q30,1)</f>
        <v>0.95357841328887027</v>
      </c>
      <c r="R5">
        <f>IF('Biodiesel Fraction'!$B18,1-'Biodiesel Fraction'!R30,1)</f>
        <v>0.95404931466972187</v>
      </c>
      <c r="S5">
        <f>IF('Biodiesel Fraction'!$B18,1-'Biodiesel Fraction'!S30,1)</f>
        <v>0.95402453753364802</v>
      </c>
      <c r="T5">
        <f>IF('Biodiesel Fraction'!$B18,1-'Biodiesel Fraction'!T30,1)</f>
        <v>0.95412679760569197</v>
      </c>
      <c r="U5">
        <f>IF('Biodiesel Fraction'!$B18,1-'Biodiesel Fraction'!U30,1)</f>
        <v>0.95428399401968034</v>
      </c>
      <c r="V5">
        <f>IF('Biodiesel Fraction'!$B18,1-'Biodiesel Fraction'!V30,1)</f>
        <v>0.95548700375807738</v>
      </c>
      <c r="W5">
        <f>IF('Biodiesel Fraction'!$B18,1-'Biodiesel Fraction'!W30,1)</f>
        <v>0.9564108367637284</v>
      </c>
      <c r="X5">
        <f>IF('Biodiesel Fraction'!$B18,1-'Biodiesel Fraction'!X30,1)</f>
        <v>0.95635261051861253</v>
      </c>
      <c r="Y5">
        <f>IF('Biodiesel Fraction'!$B18,1-'Biodiesel Fraction'!Y30,1)</f>
        <v>0.9569026303979542</v>
      </c>
      <c r="Z5">
        <f>IF('Biodiesel Fraction'!$B18,1-'Biodiesel Fraction'!Z30,1)</f>
        <v>0.95806295074585834</v>
      </c>
      <c r="AA5">
        <f>IF('Biodiesel Fraction'!$B18,1-'Biodiesel Fraction'!AA30,1)</f>
        <v>0.95977658581918168</v>
      </c>
      <c r="AB5">
        <f>IF('Biodiesel Fraction'!$B18,1-'Biodiesel Fraction'!AB30,1)</f>
        <v>0.96059074172153169</v>
      </c>
      <c r="AC5">
        <f>IF('Biodiesel Fraction'!$B18,1-'Biodiesel Fraction'!AC30,1)</f>
        <v>0.95782381728902088</v>
      </c>
      <c r="AD5">
        <f>IF('Biodiesel Fraction'!$B18,1-'Biodiesel Fraction'!AD30,1)</f>
        <v>0.95749938758256992</v>
      </c>
      <c r="AE5">
        <f>IF('Biodiesel Fraction'!$B18,1-'Biodiesel Fraction'!AE30,1)</f>
        <v>0.95705963008164852</v>
      </c>
      <c r="AF5">
        <f>IF('Biodiesel Fraction'!$B18,1-'Biodiesel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Fraction'!$B18,'Biodiesel Fraction'!B30,0)</f>
        <v>4.306397312900468E-2</v>
      </c>
      <c r="C7">
        <f>IF('Biodiesel Fraction'!$B18,'Biodiesel Fraction'!C30,0)</f>
        <v>4.9197433477690018E-2</v>
      </c>
      <c r="D7">
        <f>IF('Biodiesel Fraction'!$B18,'Biodiesel Fraction'!C30,0)</f>
        <v>4.9197433477690018E-2</v>
      </c>
      <c r="E7">
        <f>IF('Biodiesel Fraction'!$B18,'Biodiesel Fraction'!E30,0)</f>
        <v>4.5174615266767588E-2</v>
      </c>
      <c r="F7">
        <f>IF('Biodiesel Fraction'!$B18,'Biodiesel Fraction'!F30,0)</f>
        <v>4.4938285950609939E-2</v>
      </c>
      <c r="G7">
        <f>IF('Biodiesel Fraction'!$B18,'Biodiesel Fraction'!G30,0)</f>
        <v>4.4004963591313777E-2</v>
      </c>
      <c r="H7">
        <f>IF('Biodiesel Fraction'!$B18,'Biodiesel Fraction'!H30,0)</f>
        <v>4.4171899459217526E-2</v>
      </c>
      <c r="I7">
        <f>IF('Biodiesel Fraction'!$B18,'Biodiesel Fraction'!I30,0)</f>
        <v>4.4959293415090543E-2</v>
      </c>
      <c r="J7">
        <f>IF('Biodiesel Fraction'!$B18,'Biodiesel Fraction'!J30,0)</f>
        <v>4.5264061297577075E-2</v>
      </c>
      <c r="K7">
        <f>IF('Biodiesel Fraction'!$B18,'Biodiesel Fraction'!K30,0)</f>
        <v>4.567073300802111E-2</v>
      </c>
      <c r="L7">
        <f>IF('Biodiesel Fraction'!$B18,'Biodiesel Fraction'!L30,0)</f>
        <v>4.6102471831380207E-2</v>
      </c>
      <c r="M7">
        <f>IF('Biodiesel Fraction'!$B18,'Biodiesel Fraction'!M30,0)</f>
        <v>4.6468042265627757E-2</v>
      </c>
      <c r="N7">
        <f>IF('Biodiesel Fraction'!$B18,'Biodiesel Fraction'!N30,0)</f>
        <v>4.6739407818077935E-2</v>
      </c>
      <c r="O7">
        <f>IF('Biodiesel Fraction'!$B18,'Biodiesel Fraction'!O30,0)</f>
        <v>4.708816109318345E-2</v>
      </c>
      <c r="P7">
        <f>IF('Biodiesel Fraction'!$B18,'Biodiesel Fraction'!P30,0)</f>
        <v>4.7300547346310194E-2</v>
      </c>
      <c r="Q7">
        <f>IF('Biodiesel Fraction'!$B18,'Biodiesel Fraction'!Q30,0)</f>
        <v>4.642158671112967E-2</v>
      </c>
      <c r="R7">
        <f>IF('Biodiesel Fraction'!$B18,'Biodiesel Fraction'!R30,0)</f>
        <v>4.5950685330278143E-2</v>
      </c>
      <c r="S7">
        <f>IF('Biodiesel Fraction'!$B18,'Biodiesel Fraction'!S30,0)</f>
        <v>4.5975462466351931E-2</v>
      </c>
      <c r="T7">
        <f>IF('Biodiesel Fraction'!$B18,'Biodiesel Fraction'!T30,0)</f>
        <v>4.5873202394308012E-2</v>
      </c>
      <c r="U7">
        <f>IF('Biodiesel Fraction'!$B18,'Biodiesel Fraction'!U30,0)</f>
        <v>4.5716005980319663E-2</v>
      </c>
      <c r="V7">
        <f>IF('Biodiesel Fraction'!$B18,'Biodiesel Fraction'!V30,0)</f>
        <v>4.4512996241922655E-2</v>
      </c>
      <c r="W7">
        <f>IF('Biodiesel Fraction'!$B18,'Biodiesel Fraction'!W30,0)</f>
        <v>4.3589163236271572E-2</v>
      </c>
      <c r="X7">
        <f>IF('Biodiesel Fraction'!$B18,'Biodiesel Fraction'!X30,0)</f>
        <v>4.3647389481387466E-2</v>
      </c>
      <c r="Y7">
        <f>IF('Biodiesel Fraction'!$B18,'Biodiesel Fraction'!Y30,0)</f>
        <v>4.3097369602045812E-2</v>
      </c>
      <c r="Z7">
        <f>IF('Biodiesel Fraction'!$B18,'Biodiesel Fraction'!Z30,0)</f>
        <v>4.1937049254141656E-2</v>
      </c>
      <c r="AA7">
        <f>IF('Biodiesel Fraction'!$B18,'Biodiesel Fraction'!AA30,0)</f>
        <v>4.0223414180818359E-2</v>
      </c>
      <c r="AB7">
        <f>IF('Biodiesel Fraction'!$B18,'Biodiesel Fraction'!AB30,0)</f>
        <v>3.9409258278468272E-2</v>
      </c>
      <c r="AC7">
        <f>IF('Biodiesel Fraction'!$B18,'Biodiesel Fraction'!AC30,0)</f>
        <v>4.2176182710979074E-2</v>
      </c>
      <c r="AD7">
        <f>IF('Biodiesel Fraction'!$B18,'Biodiesel Fraction'!AD30,0)</f>
        <v>4.250061241743007E-2</v>
      </c>
      <c r="AE7">
        <f>IF('Biodiesel Fraction'!$B18,'Biodiesel Fraction'!AE30,0)</f>
        <v>4.294036991835145E-2</v>
      </c>
      <c r="AF7">
        <f>IF('Biodiesel Fraction'!$B18,'Biodiesel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11"/>
  <sheetViews>
    <sheetView topLeftCell="E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4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4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4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2">
      <c r="A4" t="s">
        <v>17</v>
      </c>
      <c r="B4" s="2">
        <f>'AEO 36'!E16/SUM('AEO 36'!E16:E17)*(1-B2)</f>
        <v>0.44906041641761968</v>
      </c>
      <c r="C4" s="2">
        <f>'AEO 36'!F16/SUM('AEO 36'!F16:F17)*(1-C2)</f>
        <v>0.44903822887683575</v>
      </c>
      <c r="D4" s="2">
        <f>'AEO 36'!G16/SUM('AEO 36'!G16:G17)*(1-D2)</f>
        <v>0.44907927939760606</v>
      </c>
      <c r="E4" s="2">
        <f>'AEO 36'!H16/SUM('AEO 36'!H16:H17)*(1-E2)</f>
        <v>0.44904121422591492</v>
      </c>
      <c r="F4" s="2">
        <f>'AEO 36'!I16/SUM('AEO 36'!I16:I17)*(1-F2)</f>
        <v>0.44903912045334232</v>
      </c>
      <c r="G4" s="2">
        <f>'AEO 36'!J16/SUM('AEO 36'!J16:J17)*(1-G2)</f>
        <v>0.44904054102960117</v>
      </c>
      <c r="H4" s="2">
        <f>'AEO 36'!K16/SUM('AEO 36'!K16:K17)*(1-H2)</f>
        <v>0.44904381943893285</v>
      </c>
      <c r="I4" s="2">
        <f>'AEO 36'!L16/SUM('AEO 36'!L16:L17)*(1-I2)</f>
        <v>0.44905321854668789</v>
      </c>
      <c r="J4" s="2">
        <f>'AEO 36'!M16/SUM('AEO 36'!M16:M17)*(1-J2)</f>
        <v>0.44906176264039588</v>
      </c>
      <c r="K4" s="2">
        <f>'AEO 36'!N16/SUM('AEO 36'!N16:N17)*(1-K2)</f>
        <v>0.44907016482330969</v>
      </c>
      <c r="L4" s="2">
        <f>'AEO 36'!O16/SUM('AEO 36'!O16:O17)*(1-L2)</f>
        <v>0.44907758714912821</v>
      </c>
      <c r="M4" s="2">
        <f>'AEO 36'!P16/SUM('AEO 36'!P16:P17)*(1-M2)</f>
        <v>0.44908146160046275</v>
      </c>
      <c r="N4" s="2">
        <f>'AEO 36'!Q16/SUM('AEO 36'!Q16:Q17)*(1-N2)</f>
        <v>0.44908557415765965</v>
      </c>
      <c r="O4" s="2">
        <f>'AEO 36'!R16/SUM('AEO 36'!R16:R17)*(1-O2)</f>
        <v>0.44908789990240106</v>
      </c>
      <c r="P4" s="2">
        <f>'AEO 36'!S16/SUM('AEO 36'!S16:S17)*(1-P2)</f>
        <v>0.44908946589009657</v>
      </c>
      <c r="Q4" s="2">
        <f>'AEO 36'!T16/SUM('AEO 36'!T16:T17)*(1-Q2)</f>
        <v>0.44908456876327252</v>
      </c>
      <c r="R4" s="2">
        <f>'AEO 36'!U16/SUM('AEO 36'!U16:U17)*(1-R2)</f>
        <v>0.44908007334754885</v>
      </c>
      <c r="S4" s="2">
        <f>'AEO 36'!V16/SUM('AEO 36'!V16:V17)*(1-S2)</f>
        <v>0.4490733284773904</v>
      </c>
      <c r="T4" s="2">
        <f>'AEO 36'!W16/SUM('AEO 36'!W16:W17)*(1-T2)</f>
        <v>0.44906610613859804</v>
      </c>
      <c r="U4" s="2">
        <f>'AEO 36'!X16/SUM('AEO 36'!X16:X17)*(1-U2)</f>
        <v>0.44905511622747191</v>
      </c>
      <c r="V4" s="2">
        <f>'AEO 36'!Y16/SUM('AEO 36'!Y16:Y17)*(1-V2)</f>
        <v>0.44904383527358244</v>
      </c>
      <c r="W4" s="2">
        <f>'AEO 36'!Z16/SUM('AEO 36'!Z16:Z17)*(1-W2)</f>
        <v>0.44903227533722173</v>
      </c>
      <c r="X4" s="2">
        <f>'AEO 36'!AA16/SUM('AEO 36'!AA16:AA17)*(1-X2)</f>
        <v>0.44901946585536373</v>
      </c>
      <c r="Y4" s="2">
        <f>'AEO 36'!AB16/SUM('AEO 36'!AB16:AB17)*(1-Y2)</f>
        <v>0.44900703512798407</v>
      </c>
      <c r="Z4" s="2">
        <f>'AEO 36'!AC16/SUM('AEO 36'!AC16:AC17)*(1-Z2)</f>
        <v>0.44899359406872985</v>
      </c>
      <c r="AA4" s="2">
        <f>'AEO 36'!AD16/SUM('AEO 36'!AD16:AD17)*(1-AA2)</f>
        <v>0.44898231308659436</v>
      </c>
      <c r="AB4" s="2">
        <f>'AEO 36'!AE16/SUM('AEO 36'!AE16:AE17)*(1-AB2)</f>
        <v>0.44897119642613054</v>
      </c>
      <c r="AC4" s="2">
        <f>'AEO 36'!AF16/SUM('AEO 36'!AF16:AF17)*(1-AC2)</f>
        <v>0.4489555494644884</v>
      </c>
      <c r="AD4" s="2">
        <f>'AEO 36'!AG16/SUM('AEO 36'!AG16:AG17)*(1-AD2)</f>
        <v>0.44894409233578769</v>
      </c>
      <c r="AE4" s="2">
        <f>'AEO 36'!AH16/SUM('AEO 36'!AH16:AH17)*(1-AE2)</f>
        <v>0.44892760974326906</v>
      </c>
      <c r="AF4" s="2">
        <f>'AEO 36'!AI16/SUM('AEO 36'!AI16:AI17)*(1-AF2)</f>
        <v>0.44891240281219752</v>
      </c>
      <c r="AG4" s="2"/>
      <c r="AH4" s="2"/>
    </row>
    <row r="5" spans="1:34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2">
      <c r="A6" t="s">
        <v>19</v>
      </c>
      <c r="B6" s="2">
        <f>'AEO 36'!E17/SUM('AEO 36'!E16:E17)*(1-B2)</f>
        <v>9.3958358238025732E-4</v>
      </c>
      <c r="C6" s="2">
        <f>'AEO 36'!F17/SUM('AEO 36'!F16:F17)*(1-C2)</f>
        <v>9.6177112316422095E-4</v>
      </c>
      <c r="D6" s="2">
        <f>'AEO 36'!G17/SUM('AEO 36'!G16:G17)*(1-D2)</f>
        <v>9.2072060239387467E-4</v>
      </c>
      <c r="E6" s="2">
        <f>'AEO 36'!H17/SUM('AEO 36'!H16:H17)*(1-E2)</f>
        <v>9.5878577408504626E-4</v>
      </c>
      <c r="F6" s="2">
        <f>'AEO 36'!I17/SUM('AEO 36'!I16:I17)*(1-F2)</f>
        <v>9.6087954665765056E-4</v>
      </c>
      <c r="G6" s="2">
        <f>'AEO 36'!J17/SUM('AEO 36'!J16:J17)*(1-G2)</f>
        <v>9.594589703987678E-4</v>
      </c>
      <c r="H6" s="2">
        <f>'AEO 36'!K17/SUM('AEO 36'!K16:K17)*(1-H2)</f>
        <v>9.561805610671109E-4</v>
      </c>
      <c r="I6" s="2">
        <f>'AEO 36'!L17/SUM('AEO 36'!L16:L17)*(1-I2)</f>
        <v>9.4678145331204226E-4</v>
      </c>
      <c r="J6" s="2">
        <f>'AEO 36'!M17/SUM('AEO 36'!M16:M17)*(1-J2)</f>
        <v>9.3823735960404074E-4</v>
      </c>
      <c r="K6" s="2">
        <f>'AEO 36'!N17/SUM('AEO 36'!N16:N17)*(1-K2)</f>
        <v>9.2983517669025537E-4</v>
      </c>
      <c r="L6" s="2">
        <f>'AEO 36'!O17/SUM('AEO 36'!O16:O17)*(1-L2)</f>
        <v>9.2241285087172264E-4</v>
      </c>
      <c r="M6" s="2">
        <f>'AEO 36'!P17/SUM('AEO 36'!P16:P17)*(1-M2)</f>
        <v>9.1853839953718133E-4</v>
      </c>
      <c r="N6" s="2">
        <f>'AEO 36'!Q17/SUM('AEO 36'!Q16:Q17)*(1-N2)</f>
        <v>9.1442584234027171E-4</v>
      </c>
      <c r="O6" s="2">
        <f>'AEO 36'!R17/SUM('AEO 36'!R16:R17)*(1-O2)</f>
        <v>9.1210009759890487E-4</v>
      </c>
      <c r="P6" s="2">
        <f>'AEO 36'!S17/SUM('AEO 36'!S16:S17)*(1-P2)</f>
        <v>9.1053410990337531E-4</v>
      </c>
      <c r="Q6" s="2">
        <f>'AEO 36'!T17/SUM('AEO 36'!T16:T17)*(1-Q2)</f>
        <v>9.1543123672746811E-4</v>
      </c>
      <c r="R6" s="2">
        <f>'AEO 36'!U17/SUM('AEO 36'!U16:U17)*(1-R2)</f>
        <v>9.1992665245107662E-4</v>
      </c>
      <c r="S6" s="2">
        <f>'AEO 36'!V17/SUM('AEO 36'!V16:V17)*(1-S2)</f>
        <v>9.2667152260953822E-4</v>
      </c>
      <c r="T6" s="2">
        <f>'AEO 36'!W17/SUM('AEO 36'!W16:W17)*(1-T2)</f>
        <v>9.3389386140190606E-4</v>
      </c>
      <c r="U6" s="2">
        <f>'AEO 36'!X17/SUM('AEO 36'!X16:X17)*(1-U2)</f>
        <v>9.4488377252803892E-4</v>
      </c>
      <c r="V6" s="2">
        <f>'AEO 36'!Y17/SUM('AEO 36'!Y16:Y17)*(1-V2)</f>
        <v>9.5616472641751936E-4</v>
      </c>
      <c r="W6" s="2">
        <f>'AEO 36'!Z17/SUM('AEO 36'!Z16:Z17)*(1-W2)</f>
        <v>9.6772466277826011E-4</v>
      </c>
      <c r="X6" s="2">
        <f>'AEO 36'!AA17/SUM('AEO 36'!AA16:AA17)*(1-X2)</f>
        <v>9.8053414463624517E-4</v>
      </c>
      <c r="Y6" s="2">
        <f>'AEO 36'!AB17/SUM('AEO 36'!AB16:AB17)*(1-Y2)</f>
        <v>9.9296487201590224E-4</v>
      </c>
      <c r="Z6" s="2">
        <f>'AEO 36'!AC17/SUM('AEO 36'!AC16:AC17)*(1-Z2)</f>
        <v>1.0064059312700976E-3</v>
      </c>
      <c r="AA6" s="2">
        <f>'AEO 36'!AD17/SUM('AEO 36'!AD16:AD17)*(1-AA2)</f>
        <v>1.0176869134055746E-3</v>
      </c>
      <c r="AB6" s="2">
        <f>'AEO 36'!AE17/SUM('AEO 36'!AE16:AE17)*(1-AB2)</f>
        <v>1.0288035738694472E-3</v>
      </c>
      <c r="AC6" s="2">
        <f>'AEO 36'!AF17/SUM('AEO 36'!AF16:AF17)*(1-AC2)</f>
        <v>1.0444505355115688E-3</v>
      </c>
      <c r="AD6" s="2">
        <f>'AEO 36'!AG17/SUM('AEO 36'!AG16:AG17)*(1-AD2)</f>
        <v>1.0559076642122093E-3</v>
      </c>
      <c r="AE6" s="2">
        <f>'AEO 36'!AH17/SUM('AEO 36'!AH16:AH17)*(1-AE2)</f>
        <v>1.072390256730888E-3</v>
      </c>
      <c r="AF6" s="2">
        <f>'AEO 36'!AI17/SUM('AEO 36'!AI16:AI17)*(1-AF2)</f>
        <v>1.0875971878024622E-3</v>
      </c>
      <c r="AG6" s="2"/>
      <c r="AH6" s="2"/>
    </row>
    <row r="7" spans="1:34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4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topLeftCell="E1" workbookViewId="0">
      <selection activeCell="AG1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topLeftCell="E1" workbookViewId="0">
      <selection activeCell="AG1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36'!E24/SUM('AEO 36'!E24:E25)</f>
        <v>0.99033744130187384</v>
      </c>
      <c r="C4" s="2">
        <f>'AEO 36'!F24/SUM('AEO 36'!F24:F25)</f>
        <v>0.98948416909286363</v>
      </c>
      <c r="D4" s="2">
        <f>'AEO 36'!G24/SUM('AEO 36'!G24:G25)</f>
        <v>0.98949705708498414</v>
      </c>
      <c r="E4" s="2">
        <f>'AEO 36'!H24/SUM('AEO 36'!H24:H25)</f>
        <v>0.98860240513253261</v>
      </c>
      <c r="F4" s="2">
        <f>'AEO 36'!I24/SUM('AEO 36'!I24:I25)</f>
        <v>0.98815726965371331</v>
      </c>
      <c r="G4" s="2">
        <f>'AEO 36'!J24/SUM('AEO 36'!J24:J25)</f>
        <v>0.98771864144068944</v>
      </c>
      <c r="H4" s="2">
        <f>'AEO 36'!K24/SUM('AEO 36'!K24:K25)</f>
        <v>0.98734291032232935</v>
      </c>
      <c r="I4" s="2">
        <f>'AEO 36'!L24/SUM('AEO 36'!L24:L25)</f>
        <v>0.98702903908646544</v>
      </c>
      <c r="J4" s="2">
        <f>'AEO 36'!M24/SUM('AEO 36'!M24:M25)</f>
        <v>0.98669618754842237</v>
      </c>
      <c r="K4" s="2">
        <f>'AEO 36'!N24/SUM('AEO 36'!N24:N25)</f>
        <v>0.98634327439738112</v>
      </c>
      <c r="L4" s="2">
        <f>'AEO 36'!O24/SUM('AEO 36'!O24:O25)</f>
        <v>0.98596391019314789</v>
      </c>
      <c r="M4" s="2">
        <f>'AEO 36'!P24/SUM('AEO 36'!P24:P25)</f>
        <v>0.98550674420869544</v>
      </c>
      <c r="N4" s="2">
        <f>'AEO 36'!Q24/SUM('AEO 36'!Q24:Q25)</f>
        <v>0.98504203013562142</v>
      </c>
      <c r="O4" s="2">
        <f>'AEO 36'!R24/SUM('AEO 36'!R24:R25)</f>
        <v>0.98453594099471486</v>
      </c>
      <c r="P4" s="2">
        <f>'AEO 36'!S24/SUM('AEO 36'!S24:S25)</f>
        <v>0.98401799527531686</v>
      </c>
      <c r="Q4" s="2">
        <f>'AEO 36'!T24/SUM('AEO 36'!T24:T25)</f>
        <v>0.98337337006790937</v>
      </c>
      <c r="R4" s="2">
        <f>'AEO 36'!U24/SUM('AEO 36'!U24:U25)</f>
        <v>0.98273618982608302</v>
      </c>
      <c r="S4" s="2">
        <f>'AEO 36'!V24/SUM('AEO 36'!V24:V25)</f>
        <v>0.98207343152059745</v>
      </c>
      <c r="T4" s="2">
        <f>'AEO 36'!W24/SUM('AEO 36'!W24:W25)</f>
        <v>0.98139074733598064</v>
      </c>
      <c r="U4" s="2">
        <f>'AEO 36'!X24/SUM('AEO 36'!X24:X25)</f>
        <v>0.98062489905122174</v>
      </c>
      <c r="V4" s="2">
        <f>'AEO 36'!Y24/SUM('AEO 36'!Y24:Y25)</f>
        <v>0.97984456299588674</v>
      </c>
      <c r="W4" s="2">
        <f>'AEO 36'!Z24/SUM('AEO 36'!Z24:Z25)</f>
        <v>0.979041017924552</v>
      </c>
      <c r="X4" s="2">
        <f>'AEO 36'!AA24/SUM('AEO 36'!AA24:AA25)</f>
        <v>0.97818946288611963</v>
      </c>
      <c r="Y4" s="2">
        <f>'AEO 36'!AB24/SUM('AEO 36'!AB24:AB25)</f>
        <v>0.97733148903646228</v>
      </c>
      <c r="Z4" s="2">
        <f>'AEO 36'!AC24/SUM('AEO 36'!AC24:AC25)</f>
        <v>0.97643229869322778</v>
      </c>
      <c r="AA4" s="2">
        <f>'AEO 36'!AD24/SUM('AEO 36'!AD24:AD25)</f>
        <v>0.97556220041464214</v>
      </c>
      <c r="AB4" s="2">
        <f>'AEO 36'!AE24/SUM('AEO 36'!AE24:AE25)</f>
        <v>0.97469516271104162</v>
      </c>
      <c r="AC4" s="2">
        <f>'AEO 36'!AF24/SUM('AEO 36'!AF24:AF25)</f>
        <v>0.97368019675661321</v>
      </c>
      <c r="AD4" s="2">
        <f>'AEO 36'!AG24/SUM('AEO 36'!AG24:AG25)</f>
        <v>0.97274415982784235</v>
      </c>
      <c r="AE4" s="2">
        <f>'AEO 36'!AH24/SUM('AEO 36'!AH24:AH25)</f>
        <v>0.97166150101544357</v>
      </c>
      <c r="AF4" s="2">
        <f>'AEO 36'!AI24/SUM('AEO 36'!AI24:AI25)</f>
        <v>0.97059970485704417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36'!E25/SUM('AEO 36'!E24:E25)</f>
        <v>9.6625586981260482E-3</v>
      </c>
      <c r="C6" s="2">
        <f>'AEO 36'!F25/SUM('AEO 36'!F24:F25)</f>
        <v>1.0515830907136318E-2</v>
      </c>
      <c r="D6" s="2">
        <f>'AEO 36'!G25/SUM('AEO 36'!G24:G25)</f>
        <v>1.0502942915015854E-2</v>
      </c>
      <c r="E6" s="2">
        <f>'AEO 36'!H25/SUM('AEO 36'!H24:H25)</f>
        <v>1.1397594867467324E-2</v>
      </c>
      <c r="F6" s="2">
        <f>'AEO 36'!I25/SUM('AEO 36'!I24:I25)</f>
        <v>1.1842730346286705E-2</v>
      </c>
      <c r="G6" s="2">
        <f>'AEO 36'!J25/SUM('AEO 36'!J24:J25)</f>
        <v>1.2281358559310469E-2</v>
      </c>
      <c r="H6" s="2">
        <f>'AEO 36'!K25/SUM('AEO 36'!K24:K25)</f>
        <v>1.2657089677670661E-2</v>
      </c>
      <c r="I6" s="2">
        <f>'AEO 36'!L25/SUM('AEO 36'!L24:L25)</f>
        <v>1.2970960913534604E-2</v>
      </c>
      <c r="J6" s="2">
        <f>'AEO 36'!M25/SUM('AEO 36'!M24:M25)</f>
        <v>1.3303812451577543E-2</v>
      </c>
      <c r="K6" s="2">
        <f>'AEO 36'!N25/SUM('AEO 36'!N24:N25)</f>
        <v>1.3656725602618923E-2</v>
      </c>
      <c r="L6" s="2">
        <f>'AEO 36'!O25/SUM('AEO 36'!O24:O25)</f>
        <v>1.403608980685208E-2</v>
      </c>
      <c r="M6" s="2">
        <f>'AEO 36'!P25/SUM('AEO 36'!P24:P25)</f>
        <v>1.4493255791304565E-2</v>
      </c>
      <c r="N6" s="2">
        <f>'AEO 36'!Q25/SUM('AEO 36'!Q24:Q25)</f>
        <v>1.4957969864378624E-2</v>
      </c>
      <c r="O6" s="2">
        <f>'AEO 36'!R25/SUM('AEO 36'!R24:R25)</f>
        <v>1.5464059005285139E-2</v>
      </c>
      <c r="P6" s="2">
        <f>'AEO 36'!S25/SUM('AEO 36'!S24:S25)</f>
        <v>1.5982004724683221E-2</v>
      </c>
      <c r="Q6" s="2">
        <f>'AEO 36'!T25/SUM('AEO 36'!T24:T25)</f>
        <v>1.6626629932090645E-2</v>
      </c>
      <c r="R6" s="2">
        <f>'AEO 36'!U25/SUM('AEO 36'!U24:U25)</f>
        <v>1.7263810173917073E-2</v>
      </c>
      <c r="S6" s="2">
        <f>'AEO 36'!V25/SUM('AEO 36'!V24:V25)</f>
        <v>1.7926568479402608E-2</v>
      </c>
      <c r="T6" s="2">
        <f>'AEO 36'!W25/SUM('AEO 36'!W24:W25)</f>
        <v>1.8609252664019287E-2</v>
      </c>
      <c r="U6" s="2">
        <f>'AEO 36'!X25/SUM('AEO 36'!X24:X25)</f>
        <v>1.9375100948778198E-2</v>
      </c>
      <c r="V6" s="2">
        <f>'AEO 36'!Y25/SUM('AEO 36'!Y24:Y25)</f>
        <v>2.015543700411327E-2</v>
      </c>
      <c r="W6" s="2">
        <f>'AEO 36'!Z25/SUM('AEO 36'!Z24:Z25)</f>
        <v>2.0958982075447927E-2</v>
      </c>
      <c r="X6" s="2">
        <f>'AEO 36'!AA25/SUM('AEO 36'!AA24:AA25)</f>
        <v>2.1810537113880316E-2</v>
      </c>
      <c r="Y6" s="2">
        <f>'AEO 36'!AB25/SUM('AEO 36'!AB24:AB25)</f>
        <v>2.2668510963537634E-2</v>
      </c>
      <c r="Z6" s="2">
        <f>'AEO 36'!AC25/SUM('AEO 36'!AC24:AC25)</f>
        <v>2.3567701306772212E-2</v>
      </c>
      <c r="AA6" s="2">
        <f>'AEO 36'!AD25/SUM('AEO 36'!AD24:AD25)</f>
        <v>2.4437799585357901E-2</v>
      </c>
      <c r="AB6" s="2">
        <f>'AEO 36'!AE25/SUM('AEO 36'!AE24:AE25)</f>
        <v>2.5304837288958298E-2</v>
      </c>
      <c r="AC6" s="2">
        <f>'AEO 36'!AF25/SUM('AEO 36'!AF24:AF25)</f>
        <v>2.6319803243386914E-2</v>
      </c>
      <c r="AD6" s="2">
        <f>'AEO 36'!AG25/SUM('AEO 36'!AG24:AG25)</f>
        <v>2.7255840172157611E-2</v>
      </c>
      <c r="AE6" s="2">
        <f>'AEO 36'!AH25/SUM('AEO 36'!AH24:AH25)</f>
        <v>2.8338498984556468E-2</v>
      </c>
      <c r="AF6" s="2">
        <f>'AEO 36'!AI25/SUM('AEO 36'!AI24:AI25)</f>
        <v>2.9400295142955772E-2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11"/>
  <sheetViews>
    <sheetView topLeftCell="E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Fraction'!$B19,1-'Biodiesel Fraction'!B30,1)</f>
        <v>0.95693602687099533</v>
      </c>
      <c r="C5">
        <f>IF('Biodiesel Fraction'!$B19,1-'Biodiesel Fraction'!C30,1)</f>
        <v>0.95080256652230999</v>
      </c>
      <c r="D5">
        <f>IF('Biodiesel Fraction'!$B19,1-'Biodiesel Fraction'!C30,1)</f>
        <v>0.95080256652230999</v>
      </c>
      <c r="E5">
        <f>IF('Biodiesel Fraction'!$B19,1-'Biodiesel Fraction'!E30,1)</f>
        <v>0.95482538473323242</v>
      </c>
      <c r="F5">
        <f>IF('Biodiesel Fraction'!$B19,1-'Biodiesel Fraction'!F30,1)</f>
        <v>0.95506171404939011</v>
      </c>
      <c r="G5">
        <f>IF('Biodiesel Fraction'!$B19,1-'Biodiesel Fraction'!G30,1)</f>
        <v>0.95599503640868622</v>
      </c>
      <c r="H5">
        <f>IF('Biodiesel Fraction'!$B19,1-'Biodiesel Fraction'!H30,1)</f>
        <v>0.95582810054078249</v>
      </c>
      <c r="I5">
        <f>IF('Biodiesel Fraction'!$B19,1-'Biodiesel Fraction'!I30,1)</f>
        <v>0.95504070658490947</v>
      </c>
      <c r="J5">
        <f>IF('Biodiesel Fraction'!$B19,1-'Biodiesel Fraction'!J30,1)</f>
        <v>0.9547359387024229</v>
      </c>
      <c r="K5">
        <f>IF('Biodiesel Fraction'!$B19,1-'Biodiesel Fraction'!K30,1)</f>
        <v>0.95432926699197884</v>
      </c>
      <c r="L5">
        <f>IF('Biodiesel Fraction'!$B19,1-'Biodiesel Fraction'!L30,1)</f>
        <v>0.95389752816861983</v>
      </c>
      <c r="M5">
        <f>IF('Biodiesel Fraction'!$B19,1-'Biodiesel Fraction'!M30,1)</f>
        <v>0.95353195773437227</v>
      </c>
      <c r="N5">
        <f>IF('Biodiesel Fraction'!$B19,1-'Biodiesel Fraction'!N30,1)</f>
        <v>0.95326059218192205</v>
      </c>
      <c r="O5">
        <f>IF('Biodiesel Fraction'!$B19,1-'Biodiesel Fraction'!O30,1)</f>
        <v>0.95291183890681652</v>
      </c>
      <c r="P5">
        <f>IF('Biodiesel Fraction'!$B19,1-'Biodiesel Fraction'!P30,1)</f>
        <v>0.95269945265368983</v>
      </c>
      <c r="Q5">
        <f>IF('Biodiesel Fraction'!$B19,1-'Biodiesel Fraction'!Q30,1)</f>
        <v>0.95357841328887027</v>
      </c>
      <c r="R5">
        <f>IF('Biodiesel Fraction'!$B19,1-'Biodiesel Fraction'!R30,1)</f>
        <v>0.95404931466972187</v>
      </c>
      <c r="S5">
        <f>IF('Biodiesel Fraction'!$B19,1-'Biodiesel Fraction'!S30,1)</f>
        <v>0.95402453753364802</v>
      </c>
      <c r="T5">
        <f>IF('Biodiesel Fraction'!$B19,1-'Biodiesel Fraction'!T30,1)</f>
        <v>0.95412679760569197</v>
      </c>
      <c r="U5">
        <f>IF('Biodiesel Fraction'!$B19,1-'Biodiesel Fraction'!U30,1)</f>
        <v>0.95428399401968034</v>
      </c>
      <c r="V5">
        <f>IF('Biodiesel Fraction'!$B19,1-'Biodiesel Fraction'!V30,1)</f>
        <v>0.95548700375807738</v>
      </c>
      <c r="W5">
        <f>IF('Biodiesel Fraction'!$B19,1-'Biodiesel Fraction'!W30,1)</f>
        <v>0.9564108367637284</v>
      </c>
      <c r="X5">
        <f>IF('Biodiesel Fraction'!$B19,1-'Biodiesel Fraction'!X30,1)</f>
        <v>0.95635261051861253</v>
      </c>
      <c r="Y5">
        <f>IF('Biodiesel Fraction'!$B19,1-'Biodiesel Fraction'!Y30,1)</f>
        <v>0.9569026303979542</v>
      </c>
      <c r="Z5">
        <f>IF('Biodiesel Fraction'!$B19,1-'Biodiesel Fraction'!Z30,1)</f>
        <v>0.95806295074585834</v>
      </c>
      <c r="AA5">
        <f>IF('Biodiesel Fraction'!$B19,1-'Biodiesel Fraction'!AA30,1)</f>
        <v>0.95977658581918168</v>
      </c>
      <c r="AB5">
        <f>IF('Biodiesel Fraction'!$B19,1-'Biodiesel Fraction'!AB30,1)</f>
        <v>0.96059074172153169</v>
      </c>
      <c r="AC5">
        <f>IF('Biodiesel Fraction'!$B19,1-'Biodiesel Fraction'!AC30,1)</f>
        <v>0.95782381728902088</v>
      </c>
      <c r="AD5">
        <f>IF('Biodiesel Fraction'!$B19,1-'Biodiesel Fraction'!AD30,1)</f>
        <v>0.95749938758256992</v>
      </c>
      <c r="AE5">
        <f>IF('Biodiesel Fraction'!$B19,1-'Biodiesel Fraction'!AE30,1)</f>
        <v>0.95705963008164852</v>
      </c>
      <c r="AF5">
        <f>IF('Biodiesel Fraction'!$B19,1-'Biodiesel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Fraction'!$B19,'Biodiesel Fraction'!B30,0)</f>
        <v>4.306397312900468E-2</v>
      </c>
      <c r="C7">
        <f>IF('Biodiesel Fraction'!$B19,'Biodiesel Fraction'!C30,0)</f>
        <v>4.9197433477690018E-2</v>
      </c>
      <c r="D7">
        <f>IF('Biodiesel Fraction'!$B19,'Biodiesel Fraction'!C30,0)</f>
        <v>4.9197433477690018E-2</v>
      </c>
      <c r="E7">
        <f>IF('Biodiesel Fraction'!$B19,'Biodiesel Fraction'!E30,0)</f>
        <v>4.5174615266767588E-2</v>
      </c>
      <c r="F7">
        <f>IF('Biodiesel Fraction'!$B19,'Biodiesel Fraction'!F30,0)</f>
        <v>4.4938285950609939E-2</v>
      </c>
      <c r="G7">
        <f>IF('Biodiesel Fraction'!$B19,'Biodiesel Fraction'!G30,0)</f>
        <v>4.4004963591313777E-2</v>
      </c>
      <c r="H7">
        <f>IF('Biodiesel Fraction'!$B19,'Biodiesel Fraction'!H30,0)</f>
        <v>4.4171899459217526E-2</v>
      </c>
      <c r="I7">
        <f>IF('Biodiesel Fraction'!$B19,'Biodiesel Fraction'!I30,0)</f>
        <v>4.4959293415090543E-2</v>
      </c>
      <c r="J7">
        <f>IF('Biodiesel Fraction'!$B19,'Biodiesel Fraction'!J30,0)</f>
        <v>4.5264061297577075E-2</v>
      </c>
      <c r="K7">
        <f>IF('Biodiesel Fraction'!$B19,'Biodiesel Fraction'!K30,0)</f>
        <v>4.567073300802111E-2</v>
      </c>
      <c r="L7">
        <f>IF('Biodiesel Fraction'!$B19,'Biodiesel Fraction'!L30,0)</f>
        <v>4.6102471831380207E-2</v>
      </c>
      <c r="M7">
        <f>IF('Biodiesel Fraction'!$B19,'Biodiesel Fraction'!M30,0)</f>
        <v>4.6468042265627757E-2</v>
      </c>
      <c r="N7">
        <f>IF('Biodiesel Fraction'!$B19,'Biodiesel Fraction'!N30,0)</f>
        <v>4.6739407818077935E-2</v>
      </c>
      <c r="O7">
        <f>IF('Biodiesel Fraction'!$B19,'Biodiesel Fraction'!O30,0)</f>
        <v>4.708816109318345E-2</v>
      </c>
      <c r="P7">
        <f>IF('Biodiesel Fraction'!$B19,'Biodiesel Fraction'!P30,0)</f>
        <v>4.7300547346310194E-2</v>
      </c>
      <c r="Q7">
        <f>IF('Biodiesel Fraction'!$B19,'Biodiesel Fraction'!Q30,0)</f>
        <v>4.642158671112967E-2</v>
      </c>
      <c r="R7">
        <f>IF('Biodiesel Fraction'!$B19,'Biodiesel Fraction'!R30,0)</f>
        <v>4.5950685330278143E-2</v>
      </c>
      <c r="S7">
        <f>IF('Biodiesel Fraction'!$B19,'Biodiesel Fraction'!S30,0)</f>
        <v>4.5975462466351931E-2</v>
      </c>
      <c r="T7">
        <f>IF('Biodiesel Fraction'!$B19,'Biodiesel Fraction'!T30,0)</f>
        <v>4.5873202394308012E-2</v>
      </c>
      <c r="U7">
        <f>IF('Biodiesel Fraction'!$B19,'Biodiesel Fraction'!U30,0)</f>
        <v>4.5716005980319663E-2</v>
      </c>
      <c r="V7">
        <f>IF('Biodiesel Fraction'!$B19,'Biodiesel Fraction'!V30,0)</f>
        <v>4.4512996241922655E-2</v>
      </c>
      <c r="W7">
        <f>IF('Biodiesel Fraction'!$B19,'Biodiesel Fraction'!W30,0)</f>
        <v>4.3589163236271572E-2</v>
      </c>
      <c r="X7">
        <f>IF('Biodiesel Fraction'!$B19,'Biodiesel Fraction'!X30,0)</f>
        <v>4.3647389481387466E-2</v>
      </c>
      <c r="Y7">
        <f>IF('Biodiesel Fraction'!$B19,'Biodiesel Fraction'!Y30,0)</f>
        <v>4.3097369602045812E-2</v>
      </c>
      <c r="Z7">
        <f>IF('Biodiesel Fraction'!$B19,'Biodiesel Fraction'!Z30,0)</f>
        <v>4.1937049254141656E-2</v>
      </c>
      <c r="AA7">
        <f>IF('Biodiesel Fraction'!$B19,'Biodiesel Fraction'!AA30,0)</f>
        <v>4.0223414180818359E-2</v>
      </c>
      <c r="AB7">
        <f>IF('Biodiesel Fraction'!$B19,'Biodiesel Fraction'!AB30,0)</f>
        <v>3.9409258278468272E-2</v>
      </c>
      <c r="AC7">
        <f>IF('Biodiesel Fraction'!$B19,'Biodiesel Fraction'!AC30,0)</f>
        <v>4.2176182710979074E-2</v>
      </c>
      <c r="AD7">
        <f>IF('Biodiesel Fraction'!$B19,'Biodiesel Fraction'!AD30,0)</f>
        <v>4.250061241743007E-2</v>
      </c>
      <c r="AE7">
        <f>IF('Biodiesel Fraction'!$B19,'Biodiesel Fraction'!AE30,0)</f>
        <v>4.294036991835145E-2</v>
      </c>
      <c r="AF7">
        <f>IF('Biodiesel Fraction'!$B19,'Biodiesel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11"/>
  <sheetViews>
    <sheetView topLeftCell="D1" workbookViewId="0">
      <selection activeCell="AF1" sqref="AF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36'!E24/SUM('AEO 36'!E24:E25)*(1-B2)</f>
        <v>0.44565184858584317</v>
      </c>
      <c r="C4" s="2">
        <f>'AEO 36'!F24/SUM('AEO 36'!F24:F25)*(1-C2)</f>
        <v>0.44526787609178858</v>
      </c>
      <c r="D4" s="2">
        <f>'AEO 36'!G24/SUM('AEO 36'!G24:G25)*(1-D2)</f>
        <v>0.44527367568824283</v>
      </c>
      <c r="E4" s="2">
        <f>'AEO 36'!H24/SUM('AEO 36'!H24:H25)*(1-E2)</f>
        <v>0.44487108230963962</v>
      </c>
      <c r="F4" s="2">
        <f>'AEO 36'!I24/SUM('AEO 36'!I24:I25)*(1-F2)</f>
        <v>0.44467077134417093</v>
      </c>
      <c r="G4" s="2">
        <f>'AEO 36'!J24/SUM('AEO 36'!J24:J25)*(1-G2)</f>
        <v>0.44447338864831021</v>
      </c>
      <c r="H4" s="2">
        <f>'AEO 36'!K24/SUM('AEO 36'!K24:K25)*(1-H2)</f>
        <v>0.44430430964504819</v>
      </c>
      <c r="I4" s="2">
        <f>'AEO 36'!L24/SUM('AEO 36'!L24:L25)*(1-I2)</f>
        <v>0.44416306758890939</v>
      </c>
      <c r="J4" s="2">
        <f>'AEO 36'!M24/SUM('AEO 36'!M24:M25)*(1-J2)</f>
        <v>0.44401328439679</v>
      </c>
      <c r="K4" s="2">
        <f>'AEO 36'!N24/SUM('AEO 36'!N24:N25)*(1-K2)</f>
        <v>0.44385447347882145</v>
      </c>
      <c r="L4" s="2">
        <f>'AEO 36'!O24/SUM('AEO 36'!O24:O25)*(1-L2)</f>
        <v>0.44368375958691653</v>
      </c>
      <c r="M4" s="2">
        <f>'AEO 36'!P24/SUM('AEO 36'!P24:P25)*(1-M2)</f>
        <v>0.44347803489391291</v>
      </c>
      <c r="N4" s="2">
        <f>'AEO 36'!Q24/SUM('AEO 36'!Q24:Q25)*(1-N2)</f>
        <v>0.4432689135610296</v>
      </c>
      <c r="O4" s="2">
        <f>'AEO 36'!R24/SUM('AEO 36'!R24:R25)*(1-O2)</f>
        <v>0.44304117344762167</v>
      </c>
      <c r="P4" s="2">
        <f>'AEO 36'!S24/SUM('AEO 36'!S24:S25)*(1-P2)</f>
        <v>0.44280809787389253</v>
      </c>
      <c r="Q4" s="2">
        <f>'AEO 36'!T24/SUM('AEO 36'!T24:T25)*(1-Q2)</f>
        <v>0.44251801653055917</v>
      </c>
      <c r="R4" s="2">
        <f>'AEO 36'!U24/SUM('AEO 36'!U24:U25)*(1-R2)</f>
        <v>0.44223128542173734</v>
      </c>
      <c r="S4" s="2">
        <f>'AEO 36'!V24/SUM('AEO 36'!V24:V25)*(1-S2)</f>
        <v>0.44193304418426882</v>
      </c>
      <c r="T4" s="2">
        <f>'AEO 36'!W24/SUM('AEO 36'!W24:W25)*(1-T2)</f>
        <v>0.44162583630119123</v>
      </c>
      <c r="U4" s="2">
        <f>'AEO 36'!X24/SUM('AEO 36'!X24:X25)*(1-U2)</f>
        <v>0.44128120457304976</v>
      </c>
      <c r="V4" s="2">
        <f>'AEO 36'!Y24/SUM('AEO 36'!Y24:Y25)*(1-V2)</f>
        <v>0.440930053348149</v>
      </c>
      <c r="W4" s="2">
        <f>'AEO 36'!Z24/SUM('AEO 36'!Z24:Z25)*(1-W2)</f>
        <v>0.44056845806604839</v>
      </c>
      <c r="X4" s="2">
        <f>'AEO 36'!AA24/SUM('AEO 36'!AA24:AA25)*(1-X2)</f>
        <v>0.44018525829875377</v>
      </c>
      <c r="Y4" s="2">
        <f>'AEO 36'!AB24/SUM('AEO 36'!AB24:AB25)*(1-Y2)</f>
        <v>0.43979917006640801</v>
      </c>
      <c r="Z4" s="2">
        <f>'AEO 36'!AC24/SUM('AEO 36'!AC24:AC25)*(1-Z2)</f>
        <v>0.43939453441195248</v>
      </c>
      <c r="AA4" s="2">
        <f>'AEO 36'!AD24/SUM('AEO 36'!AD24:AD25)*(1-AA2)</f>
        <v>0.43900299018658895</v>
      </c>
      <c r="AB4" s="2">
        <f>'AEO 36'!AE24/SUM('AEO 36'!AE24:AE25)*(1-AB2)</f>
        <v>0.43861282321996869</v>
      </c>
      <c r="AC4" s="2">
        <f>'AEO 36'!AF24/SUM('AEO 36'!AF24:AF25)*(1-AC2)</f>
        <v>0.43815608854047589</v>
      </c>
      <c r="AD4" s="2">
        <f>'AEO 36'!AG24/SUM('AEO 36'!AG24:AG25)*(1-AD2)</f>
        <v>0.43773487192252902</v>
      </c>
      <c r="AE4" s="2">
        <f>'AEO 36'!AH24/SUM('AEO 36'!AH24:AH25)*(1-AE2)</f>
        <v>0.43724767545694959</v>
      </c>
      <c r="AF4" s="2">
        <f>'AEO 36'!AI24/SUM('AEO 36'!AI24:AI25)*(1-AF2)</f>
        <v>0.43676986718566985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36'!E25/SUM('AEO 36'!E24:E25)*(1-B2)</f>
        <v>4.3481514141567217E-3</v>
      </c>
      <c r="C6" s="2">
        <f>'AEO 36'!F25/SUM('AEO 36'!F24:F25)*(1-C2)</f>
        <v>4.7321239082113425E-3</v>
      </c>
      <c r="D6" s="2">
        <f>'AEO 36'!G25/SUM('AEO 36'!G24:G25)*(1-D2)</f>
        <v>4.7263243117571336E-3</v>
      </c>
      <c r="E6" s="2">
        <f>'AEO 36'!H25/SUM('AEO 36'!H24:H25)*(1-E2)</f>
        <v>5.1289176903602952E-3</v>
      </c>
      <c r="F6" s="2">
        <f>'AEO 36'!I25/SUM('AEO 36'!I24:I25)*(1-F2)</f>
        <v>5.3292286558290171E-3</v>
      </c>
      <c r="G6" s="2">
        <f>'AEO 36'!J25/SUM('AEO 36'!J24:J25)*(1-G2)</f>
        <v>5.5266113516897102E-3</v>
      </c>
      <c r="H6" s="2">
        <f>'AEO 36'!K25/SUM('AEO 36'!K24:K25)*(1-H2)</f>
        <v>5.6956903549517969E-3</v>
      </c>
      <c r="I6" s="2">
        <f>'AEO 36'!L25/SUM('AEO 36'!L24:L25)*(1-I2)</f>
        <v>5.8369324110905708E-3</v>
      </c>
      <c r="J6" s="2">
        <f>'AEO 36'!M25/SUM('AEO 36'!M24:M25)*(1-J2)</f>
        <v>5.9867156032098936E-3</v>
      </c>
      <c r="K6" s="2">
        <f>'AEO 36'!N25/SUM('AEO 36'!N24:N25)*(1-K2)</f>
        <v>6.1455265211785145E-3</v>
      </c>
      <c r="L6" s="2">
        <f>'AEO 36'!O25/SUM('AEO 36'!O24:O25)*(1-L2)</f>
        <v>6.3162404130834354E-3</v>
      </c>
      <c r="M6" s="2">
        <f>'AEO 36'!P25/SUM('AEO 36'!P24:P25)*(1-M2)</f>
        <v>6.5219651060870534E-3</v>
      </c>
      <c r="N6" s="2">
        <f>'AEO 36'!Q25/SUM('AEO 36'!Q24:Q25)*(1-N2)</f>
        <v>6.7310864389703799E-3</v>
      </c>
      <c r="O6" s="2">
        <f>'AEO 36'!R25/SUM('AEO 36'!R24:R25)*(1-O2)</f>
        <v>6.9588265523783119E-3</v>
      </c>
      <c r="P6" s="2">
        <f>'AEO 36'!S25/SUM('AEO 36'!S24:S25)*(1-P2)</f>
        <v>7.1919021261074483E-3</v>
      </c>
      <c r="Q6" s="2">
        <f>'AEO 36'!T25/SUM('AEO 36'!T24:T25)*(1-Q2)</f>
        <v>7.4819834694407894E-3</v>
      </c>
      <c r="R6" s="2">
        <f>'AEO 36'!U25/SUM('AEO 36'!U24:U25)*(1-R2)</f>
        <v>7.768714578262682E-3</v>
      </c>
      <c r="S6" s="2">
        <f>'AEO 36'!V25/SUM('AEO 36'!V24:V25)*(1-S2)</f>
        <v>8.0669558157311725E-3</v>
      </c>
      <c r="T6" s="2">
        <f>'AEO 36'!W25/SUM('AEO 36'!W24:W25)*(1-T2)</f>
        <v>8.374163698808678E-3</v>
      </c>
      <c r="U6" s="2">
        <f>'AEO 36'!X25/SUM('AEO 36'!X24:X25)*(1-U2)</f>
        <v>8.7187954269501884E-3</v>
      </c>
      <c r="V6" s="2">
        <f>'AEO 36'!Y25/SUM('AEO 36'!Y24:Y25)*(1-V2)</f>
        <v>9.0699466518509714E-3</v>
      </c>
      <c r="W6" s="2">
        <f>'AEO 36'!Z25/SUM('AEO 36'!Z24:Z25)*(1-W2)</f>
        <v>9.4315419339515653E-3</v>
      </c>
      <c r="X6" s="2">
        <f>'AEO 36'!AA25/SUM('AEO 36'!AA24:AA25)*(1-X2)</f>
        <v>9.8147417012461411E-3</v>
      </c>
      <c r="Y6" s="2">
        <f>'AEO 36'!AB25/SUM('AEO 36'!AB24:AB25)*(1-Y2)</f>
        <v>1.0200829933591934E-2</v>
      </c>
      <c r="Z6" s="2">
        <f>'AEO 36'!AC25/SUM('AEO 36'!AC24:AC25)*(1-Z2)</f>
        <v>1.0605465588047494E-2</v>
      </c>
      <c r="AA6" s="2">
        <f>'AEO 36'!AD25/SUM('AEO 36'!AD24:AD25)*(1-AA2)</f>
        <v>1.0997009813411054E-2</v>
      </c>
      <c r="AB6" s="2">
        <f>'AEO 36'!AE25/SUM('AEO 36'!AE24:AE25)*(1-AB2)</f>
        <v>1.1387176780031233E-2</v>
      </c>
      <c r="AC6" s="2">
        <f>'AEO 36'!AF25/SUM('AEO 36'!AF24:AF25)*(1-AC2)</f>
        <v>1.184391145952411E-2</v>
      </c>
      <c r="AD6" s="2">
        <f>'AEO 36'!AG25/SUM('AEO 36'!AG24:AG25)*(1-AD2)</f>
        <v>1.2265128077470924E-2</v>
      </c>
      <c r="AE6" s="2">
        <f>'AEO 36'!AH25/SUM('AEO 36'!AH24:AH25)*(1-AE2)</f>
        <v>1.2752324543050409E-2</v>
      </c>
      <c r="AF6" s="2">
        <f>'AEO 36'!AI25/SUM('AEO 36'!AI24:AI25)*(1-AF2)</f>
        <v>1.3230132814330097E-2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4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cols>
    <col min="1" max="1" width="45.6640625" customWidth="1"/>
    <col min="2" max="2" width="27.5" customWidth="1"/>
    <col min="3" max="3" width="18.5" customWidth="1"/>
  </cols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217</v>
      </c>
    </row>
    <row r="10" spans="1:36" x14ac:dyDescent="0.2">
      <c r="A10" t="s">
        <v>93</v>
      </c>
    </row>
    <row r="11" spans="1:36" x14ac:dyDescent="0.2">
      <c r="A11" t="s">
        <v>94</v>
      </c>
    </row>
    <row r="12" spans="1:36" x14ac:dyDescent="0.2">
      <c r="A12" t="s">
        <v>95</v>
      </c>
    </row>
    <row r="13" spans="1:36" x14ac:dyDescent="0.2">
      <c r="A13" t="s">
        <v>96</v>
      </c>
    </row>
    <row r="14" spans="1:36" x14ac:dyDescent="0.2">
      <c r="B14" t="s">
        <v>97</v>
      </c>
      <c r="C14" t="s">
        <v>215</v>
      </c>
      <c r="D14" t="s">
        <v>216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217</v>
      </c>
    </row>
    <row r="15" spans="1:36" x14ac:dyDescent="0.2">
      <c r="A15" t="s">
        <v>13</v>
      </c>
      <c r="B15" t="s">
        <v>98</v>
      </c>
      <c r="C15" t="s">
        <v>218</v>
      </c>
      <c r="D15" t="s">
        <v>219</v>
      </c>
      <c r="E15">
        <v>13684.958008</v>
      </c>
      <c r="F15">
        <v>14333.230469</v>
      </c>
      <c r="G15">
        <v>14327.020508</v>
      </c>
      <c r="H15">
        <v>14365.350586</v>
      </c>
      <c r="I15">
        <v>14366.454102</v>
      </c>
      <c r="J15">
        <v>14341.867188</v>
      </c>
      <c r="K15">
        <v>14287.131836</v>
      </c>
      <c r="L15">
        <v>14207.238281</v>
      </c>
      <c r="M15">
        <v>14125.375</v>
      </c>
      <c r="N15">
        <v>14028.778319999999</v>
      </c>
      <c r="O15">
        <v>13931.945312</v>
      </c>
      <c r="P15">
        <v>13831.037109000001</v>
      </c>
      <c r="Q15">
        <v>13740.596680000001</v>
      </c>
      <c r="R15">
        <v>13671.220703000001</v>
      </c>
      <c r="S15">
        <v>13614.175781</v>
      </c>
      <c r="T15">
        <v>13578.902344</v>
      </c>
      <c r="U15">
        <v>13555.0625</v>
      </c>
      <c r="V15">
        <v>13533.010742</v>
      </c>
      <c r="W15">
        <v>13512.932617</v>
      </c>
      <c r="X15">
        <v>13507.697265999999</v>
      </c>
      <c r="Y15">
        <v>13519.424805000001</v>
      </c>
      <c r="Z15">
        <v>13531.685546999999</v>
      </c>
      <c r="AA15">
        <v>13551.018555000001</v>
      </c>
      <c r="AB15">
        <v>13573.044921999999</v>
      </c>
      <c r="AC15">
        <v>13591.691406</v>
      </c>
      <c r="AD15">
        <v>13608.698242</v>
      </c>
      <c r="AE15">
        <v>13631.717773</v>
      </c>
      <c r="AF15">
        <v>13650.459961</v>
      </c>
      <c r="AG15">
        <v>13676.694336</v>
      </c>
      <c r="AH15">
        <v>13706.508789</v>
      </c>
      <c r="AI15">
        <v>13736.444336</v>
      </c>
      <c r="AJ15" s="13">
        <v>0</v>
      </c>
    </row>
    <row r="16" spans="1:36" x14ac:dyDescent="0.2">
      <c r="A16" t="s">
        <v>99</v>
      </c>
      <c r="B16" t="s">
        <v>100</v>
      </c>
      <c r="C16" t="s">
        <v>220</v>
      </c>
      <c r="D16" t="s">
        <v>219</v>
      </c>
      <c r="E16">
        <v>13581.067383</v>
      </c>
      <c r="F16">
        <v>14217.864258</v>
      </c>
      <c r="G16">
        <v>14204.683594</v>
      </c>
      <c r="H16">
        <v>14234.458008</v>
      </c>
      <c r="I16">
        <v>14228.427734000001</v>
      </c>
      <c r="J16">
        <v>14196.800781</v>
      </c>
      <c r="K16">
        <v>14134.473633</v>
      </c>
      <c r="L16">
        <v>14047.195312</v>
      </c>
      <c r="M16">
        <v>13957.597656</v>
      </c>
      <c r="N16">
        <v>13853.153319999999</v>
      </c>
      <c r="O16">
        <v>13748.132812</v>
      </c>
      <c r="P16">
        <v>13637.928711</v>
      </c>
      <c r="Q16">
        <v>13537.844727</v>
      </c>
      <c r="R16">
        <v>13457.947265999999</v>
      </c>
      <c r="S16">
        <v>13389.198242</v>
      </c>
      <c r="T16">
        <v>13341.721680000001</v>
      </c>
      <c r="U16">
        <v>13304.275390999999</v>
      </c>
      <c r="V16">
        <v>13267.979492</v>
      </c>
      <c r="W16">
        <v>13232.908203000001</v>
      </c>
      <c r="X16">
        <v>13211.613281</v>
      </c>
      <c r="Y16">
        <v>13206.083984000001</v>
      </c>
      <c r="Z16">
        <v>13201.540039</v>
      </c>
      <c r="AA16">
        <v>13203.802734000001</v>
      </c>
      <c r="AB16">
        <v>13208.375</v>
      </c>
      <c r="AC16">
        <v>13209.465819999999</v>
      </c>
      <c r="AD16">
        <v>13209.275390999999</v>
      </c>
      <c r="AE16">
        <v>13214.956055000001</v>
      </c>
      <c r="AF16">
        <v>13216.332031</v>
      </c>
      <c r="AG16">
        <v>13224.988281</v>
      </c>
      <c r="AH16">
        <v>13236.755859000001</v>
      </c>
      <c r="AI16">
        <v>13248.583008</v>
      </c>
      <c r="AJ16" s="13">
        <v>-1E-3</v>
      </c>
    </row>
    <row r="17" spans="1:36" x14ac:dyDescent="0.2">
      <c r="A17" t="s">
        <v>101</v>
      </c>
      <c r="B17" t="s">
        <v>102</v>
      </c>
      <c r="C17" t="s">
        <v>221</v>
      </c>
      <c r="D17" t="s">
        <v>219</v>
      </c>
      <c r="E17">
        <v>28.416105000000002</v>
      </c>
      <c r="F17">
        <v>30.452487999999999</v>
      </c>
      <c r="G17">
        <v>29.12302</v>
      </c>
      <c r="H17">
        <v>30.393191999999999</v>
      </c>
      <c r="I17">
        <v>30.446802000000002</v>
      </c>
      <c r="J17">
        <v>30.334116000000002</v>
      </c>
      <c r="K17">
        <v>30.097528000000001</v>
      </c>
      <c r="L17">
        <v>29.617032999999999</v>
      </c>
      <c r="M17">
        <v>29.162001</v>
      </c>
      <c r="N17">
        <v>28.684045999999999</v>
      </c>
      <c r="O17">
        <v>28.238893999999998</v>
      </c>
      <c r="P17">
        <v>27.894629999999999</v>
      </c>
      <c r="Q17">
        <v>27.565693</v>
      </c>
      <c r="R17">
        <v>27.333168000000001</v>
      </c>
      <c r="S17">
        <v>27.146754999999999</v>
      </c>
      <c r="T17">
        <v>27.196278</v>
      </c>
      <c r="U17">
        <v>27.253397</v>
      </c>
      <c r="V17">
        <v>27.378733</v>
      </c>
      <c r="W17">
        <v>27.519627</v>
      </c>
      <c r="X17">
        <v>27.799347000000001</v>
      </c>
      <c r="Y17">
        <v>28.120176000000001</v>
      </c>
      <c r="Z17">
        <v>28.451086</v>
      </c>
      <c r="AA17">
        <v>28.833448000000001</v>
      </c>
      <c r="AB17">
        <v>29.209904000000002</v>
      </c>
      <c r="AC17">
        <v>29.608629000000001</v>
      </c>
      <c r="AD17">
        <v>29.940837999999999</v>
      </c>
      <c r="AE17">
        <v>30.281662000000001</v>
      </c>
      <c r="AF17">
        <v>30.746485</v>
      </c>
      <c r="AG17">
        <v>31.104911999999999</v>
      </c>
      <c r="AH17">
        <v>31.619726</v>
      </c>
      <c r="AI17">
        <v>32.097847000000002</v>
      </c>
      <c r="AJ17" s="13">
        <v>4.0000000000000001E-3</v>
      </c>
    </row>
    <row r="18" spans="1:36" x14ac:dyDescent="0.2">
      <c r="A18" t="s">
        <v>103</v>
      </c>
      <c r="B18" t="s">
        <v>104</v>
      </c>
      <c r="C18" t="s">
        <v>222</v>
      </c>
      <c r="D18" t="s">
        <v>219</v>
      </c>
      <c r="E18">
        <v>50.426529000000002</v>
      </c>
      <c r="F18">
        <v>55.278618000000002</v>
      </c>
      <c r="G18">
        <v>59.648018</v>
      </c>
      <c r="H18">
        <v>63.577545000000001</v>
      </c>
      <c r="I18">
        <v>67.135138999999995</v>
      </c>
      <c r="J18">
        <v>70.539833000000002</v>
      </c>
      <c r="K18">
        <v>73.254729999999995</v>
      </c>
      <c r="L18">
        <v>75.499329000000003</v>
      </c>
      <c r="M18">
        <v>77.760559000000001</v>
      </c>
      <c r="N18">
        <v>79.802611999999996</v>
      </c>
      <c r="O18">
        <v>81.587554999999995</v>
      </c>
      <c r="P18">
        <v>83.763419999999996</v>
      </c>
      <c r="Q18">
        <v>85.430610999999999</v>
      </c>
      <c r="R18">
        <v>87.035492000000005</v>
      </c>
      <c r="S18">
        <v>88.688346999999993</v>
      </c>
      <c r="T18">
        <v>89.765259</v>
      </c>
      <c r="U18">
        <v>91.449020000000004</v>
      </c>
      <c r="V18">
        <v>92.978592000000006</v>
      </c>
      <c r="W18">
        <v>94.431015000000002</v>
      </c>
      <c r="X18">
        <v>96.027359000000004</v>
      </c>
      <c r="Y18">
        <v>97.937484999999995</v>
      </c>
      <c r="Z18">
        <v>99.244156000000004</v>
      </c>
      <c r="AA18">
        <v>100.459625</v>
      </c>
      <c r="AB18">
        <v>101.869629</v>
      </c>
      <c r="AC18">
        <v>102.779915</v>
      </c>
      <c r="AD18">
        <v>103.659302</v>
      </c>
      <c r="AE18">
        <v>104.441498</v>
      </c>
      <c r="AF18">
        <v>105.129768</v>
      </c>
      <c r="AG18">
        <v>105.799583</v>
      </c>
      <c r="AH18">
        <v>106.436813</v>
      </c>
      <c r="AI18">
        <v>106.994308</v>
      </c>
      <c r="AJ18" s="13">
        <v>2.5000000000000001E-2</v>
      </c>
    </row>
    <row r="19" spans="1:36" x14ac:dyDescent="0.2">
      <c r="A19" t="s">
        <v>105</v>
      </c>
      <c r="B19" t="s">
        <v>106</v>
      </c>
      <c r="C19" t="s">
        <v>223</v>
      </c>
      <c r="D19" t="s">
        <v>219</v>
      </c>
      <c r="E19">
        <v>2.8876580000000001</v>
      </c>
      <c r="F19">
        <v>3.249438</v>
      </c>
      <c r="G19">
        <v>3.7518009999999999</v>
      </c>
      <c r="H19">
        <v>3.649184</v>
      </c>
      <c r="I19">
        <v>3.5984430000000001</v>
      </c>
      <c r="J19">
        <v>3.4205320000000001</v>
      </c>
      <c r="K19">
        <v>3.2782070000000001</v>
      </c>
      <c r="L19">
        <v>3.2245970000000002</v>
      </c>
      <c r="M19">
        <v>3.1288909999999999</v>
      </c>
      <c r="N19">
        <v>3.043377</v>
      </c>
      <c r="O19">
        <v>2.9301889999999999</v>
      </c>
      <c r="P19">
        <v>2.84538</v>
      </c>
      <c r="Q19">
        <v>2.8075649999999999</v>
      </c>
      <c r="R19">
        <v>2.752936</v>
      </c>
      <c r="S19">
        <v>2.8405</v>
      </c>
      <c r="T19">
        <v>2.815436</v>
      </c>
      <c r="U19">
        <v>2.7992439999999998</v>
      </c>
      <c r="V19">
        <v>2.7886660000000001</v>
      </c>
      <c r="W19">
        <v>2.7814719999999999</v>
      </c>
      <c r="X19">
        <v>2.7741880000000001</v>
      </c>
      <c r="Y19">
        <v>2.7702599999999999</v>
      </c>
      <c r="Z19">
        <v>2.7670270000000001</v>
      </c>
      <c r="AA19">
        <v>2.7622149999999999</v>
      </c>
      <c r="AB19">
        <v>2.7665829999999998</v>
      </c>
      <c r="AC19">
        <v>2.770975</v>
      </c>
      <c r="AD19">
        <v>2.797037</v>
      </c>
      <c r="AE19">
        <v>2.8022279999999999</v>
      </c>
      <c r="AF19">
        <v>2.8055469999999998</v>
      </c>
      <c r="AG19">
        <v>2.8112940000000002</v>
      </c>
      <c r="AH19">
        <v>2.815169</v>
      </c>
      <c r="AI19">
        <v>2.817088</v>
      </c>
      <c r="AJ19" s="13">
        <v>-1E-3</v>
      </c>
    </row>
    <row r="20" spans="1:36" x14ac:dyDescent="0.2">
      <c r="A20" t="s">
        <v>107</v>
      </c>
      <c r="B20" t="s">
        <v>108</v>
      </c>
      <c r="C20" t="s">
        <v>224</v>
      </c>
      <c r="D20" t="s">
        <v>219</v>
      </c>
      <c r="E20">
        <v>2.8460239999999999</v>
      </c>
      <c r="F20">
        <v>2.942285</v>
      </c>
      <c r="G20">
        <v>2.906129</v>
      </c>
      <c r="H20">
        <v>2.7762959999999999</v>
      </c>
      <c r="I20">
        <v>2.6019130000000001</v>
      </c>
      <c r="J20">
        <v>2.458434</v>
      </c>
      <c r="K20">
        <v>2.350368</v>
      </c>
      <c r="L20">
        <v>2.277949</v>
      </c>
      <c r="M20">
        <v>2.1911330000000002</v>
      </c>
      <c r="N20">
        <v>2.1228159999999998</v>
      </c>
      <c r="O20">
        <v>2.0687829999999998</v>
      </c>
      <c r="P20">
        <v>1.995096</v>
      </c>
      <c r="Q20">
        <v>1.9469259999999999</v>
      </c>
      <c r="R20">
        <v>1.892876</v>
      </c>
      <c r="S20">
        <v>1.888577</v>
      </c>
      <c r="T20">
        <v>1.8682019999999999</v>
      </c>
      <c r="U20">
        <v>1.864922</v>
      </c>
      <c r="V20">
        <v>1.866992</v>
      </c>
      <c r="W20">
        <v>1.880039</v>
      </c>
      <c r="X20">
        <v>1.8920090000000001</v>
      </c>
      <c r="Y20">
        <v>1.913627</v>
      </c>
      <c r="Z20">
        <v>1.9353180000000001</v>
      </c>
      <c r="AA20">
        <v>1.9528730000000001</v>
      </c>
      <c r="AB20">
        <v>1.9922340000000001</v>
      </c>
      <c r="AC20">
        <v>2.030545</v>
      </c>
      <c r="AD20">
        <v>2.0790199999999999</v>
      </c>
      <c r="AE20">
        <v>2.1173850000000001</v>
      </c>
      <c r="AF20">
        <v>2.158455</v>
      </c>
      <c r="AG20">
        <v>2.199376</v>
      </c>
      <c r="AH20">
        <v>2.2472319999999999</v>
      </c>
      <c r="AI20">
        <v>2.2952159999999999</v>
      </c>
      <c r="AJ20" s="13">
        <v>-7.0000000000000001E-3</v>
      </c>
    </row>
    <row r="21" spans="1:36" x14ac:dyDescent="0.2">
      <c r="A21" t="s">
        <v>109</v>
      </c>
      <c r="B21" t="s">
        <v>110</v>
      </c>
      <c r="C21" t="s">
        <v>225</v>
      </c>
      <c r="D21" t="s">
        <v>219</v>
      </c>
      <c r="E21">
        <v>19.048065000000001</v>
      </c>
      <c r="F21">
        <v>23.163214</v>
      </c>
      <c r="G21">
        <v>26.624207999999999</v>
      </c>
      <c r="H21">
        <v>30.209983999999999</v>
      </c>
      <c r="I21">
        <v>33.955193000000001</v>
      </c>
      <c r="J21">
        <v>38.020606999999998</v>
      </c>
      <c r="K21">
        <v>43.378608999999997</v>
      </c>
      <c r="L21">
        <v>49.120522000000001</v>
      </c>
      <c r="M21">
        <v>55.223838999999998</v>
      </c>
      <c r="N21">
        <v>61.653530000000003</v>
      </c>
      <c r="O21">
        <v>68.657272000000006</v>
      </c>
      <c r="P21">
        <v>76.269974000000005</v>
      </c>
      <c r="Q21">
        <v>84.650574000000006</v>
      </c>
      <c r="R21">
        <v>93.897057000000004</v>
      </c>
      <c r="S21">
        <v>104.038223</v>
      </c>
      <c r="T21">
        <v>115.143173</v>
      </c>
      <c r="U21">
        <v>127.009399</v>
      </c>
      <c r="V21">
        <v>139.58419799999999</v>
      </c>
      <c r="W21">
        <v>152.95469700000001</v>
      </c>
      <c r="X21">
        <v>167.10630800000001</v>
      </c>
      <c r="Y21">
        <v>182.08419799999999</v>
      </c>
      <c r="Z21">
        <v>197.20474200000001</v>
      </c>
      <c r="AA21">
        <v>212.634918</v>
      </c>
      <c r="AB21">
        <v>228.20642100000001</v>
      </c>
      <c r="AC21">
        <v>244.38149999999999</v>
      </c>
      <c r="AD21">
        <v>260.26431300000002</v>
      </c>
      <c r="AE21">
        <v>276.40811200000002</v>
      </c>
      <c r="AF21">
        <v>292.54785199999998</v>
      </c>
      <c r="AG21">
        <v>309.02200299999998</v>
      </c>
      <c r="AH21">
        <v>325.83712800000001</v>
      </c>
      <c r="AI21">
        <v>342.83294699999999</v>
      </c>
      <c r="AJ21" s="13">
        <v>0.10100000000000001</v>
      </c>
    </row>
    <row r="22" spans="1:36" x14ac:dyDescent="0.2">
      <c r="A22" t="s">
        <v>111</v>
      </c>
      <c r="B22" t="s">
        <v>112</v>
      </c>
      <c r="C22" t="s">
        <v>226</v>
      </c>
      <c r="D22" t="s">
        <v>219</v>
      </c>
      <c r="E22">
        <v>0.26691700000000002</v>
      </c>
      <c r="F22">
        <v>0.281279</v>
      </c>
      <c r="G22">
        <v>0.28363500000000003</v>
      </c>
      <c r="H22">
        <v>0.28641</v>
      </c>
      <c r="I22">
        <v>0.28925000000000001</v>
      </c>
      <c r="J22">
        <v>0.29318499999999997</v>
      </c>
      <c r="K22">
        <v>0.297653</v>
      </c>
      <c r="L22">
        <v>0.303392</v>
      </c>
      <c r="M22">
        <v>0.31060399999999999</v>
      </c>
      <c r="N22">
        <v>0.31899899999999998</v>
      </c>
      <c r="O22">
        <v>0.328932</v>
      </c>
      <c r="P22">
        <v>0.33967999999999998</v>
      </c>
      <c r="Q22">
        <v>0.350136</v>
      </c>
      <c r="R22">
        <v>0.36205599999999999</v>
      </c>
      <c r="S22">
        <v>0.37512200000000001</v>
      </c>
      <c r="T22">
        <v>0.39176800000000001</v>
      </c>
      <c r="U22">
        <v>0.411215</v>
      </c>
      <c r="V22">
        <v>0.433755</v>
      </c>
      <c r="W22">
        <v>0.45777299999999999</v>
      </c>
      <c r="X22">
        <v>0.48405199999999998</v>
      </c>
      <c r="Y22">
        <v>0.51421399999999995</v>
      </c>
      <c r="Z22">
        <v>0.54249199999999997</v>
      </c>
      <c r="AA22">
        <v>0.572403</v>
      </c>
      <c r="AB22">
        <v>0.62502899999999995</v>
      </c>
      <c r="AC22">
        <v>0.65385300000000002</v>
      </c>
      <c r="AD22">
        <v>0.68291999999999997</v>
      </c>
      <c r="AE22">
        <v>0.71187400000000001</v>
      </c>
      <c r="AF22">
        <v>0.74023899999999998</v>
      </c>
      <c r="AG22">
        <v>0.76863499999999996</v>
      </c>
      <c r="AH22">
        <v>0.79676400000000003</v>
      </c>
      <c r="AI22">
        <v>0.82453799999999999</v>
      </c>
      <c r="AJ22" s="13">
        <v>3.7999999999999999E-2</v>
      </c>
    </row>
    <row r="23" spans="1:36" x14ac:dyDescent="0.2">
      <c r="A23" t="s">
        <v>113</v>
      </c>
      <c r="B23" t="s">
        <v>114</v>
      </c>
      <c r="C23" t="s">
        <v>227</v>
      </c>
      <c r="D23" t="s">
        <v>219</v>
      </c>
      <c r="E23">
        <v>800.46844499999997</v>
      </c>
      <c r="F23">
        <v>824.44287099999997</v>
      </c>
      <c r="G23">
        <v>837.03448500000002</v>
      </c>
      <c r="H23">
        <v>842.58715800000004</v>
      </c>
      <c r="I23">
        <v>850.85540800000001</v>
      </c>
      <c r="J23">
        <v>861.80676300000005</v>
      </c>
      <c r="K23">
        <v>867.01757799999996</v>
      </c>
      <c r="L23">
        <v>868.09570299999996</v>
      </c>
      <c r="M23">
        <v>868.55914299999995</v>
      </c>
      <c r="N23">
        <v>867.97937000000002</v>
      </c>
      <c r="O23">
        <v>868.10290499999996</v>
      </c>
      <c r="P23">
        <v>868.92138699999998</v>
      </c>
      <c r="Q23">
        <v>871.48571800000002</v>
      </c>
      <c r="R23">
        <v>874.87817399999994</v>
      </c>
      <c r="S23">
        <v>880.34075900000005</v>
      </c>
      <c r="T23">
        <v>888.35675000000003</v>
      </c>
      <c r="U23">
        <v>896.40917999999999</v>
      </c>
      <c r="V23">
        <v>904.37646500000005</v>
      </c>
      <c r="W23">
        <v>912.86682099999996</v>
      </c>
      <c r="X23">
        <v>922.17767300000003</v>
      </c>
      <c r="Y23">
        <v>931.78533900000002</v>
      </c>
      <c r="Z23">
        <v>942.59997599999997</v>
      </c>
      <c r="AA23">
        <v>953.13622999999995</v>
      </c>
      <c r="AB23">
        <v>964.98138400000005</v>
      </c>
      <c r="AC23">
        <v>975.74395800000002</v>
      </c>
      <c r="AD23">
        <v>986.94171100000005</v>
      </c>
      <c r="AE23">
        <v>999.06481900000006</v>
      </c>
      <c r="AF23">
        <v>1008.502197</v>
      </c>
      <c r="AG23">
        <v>1019.157288</v>
      </c>
      <c r="AH23">
        <v>1031.172607</v>
      </c>
      <c r="AI23">
        <v>1043.7615969999999</v>
      </c>
      <c r="AJ23" s="13">
        <v>8.9999999999999993E-3</v>
      </c>
    </row>
    <row r="24" spans="1:36" x14ac:dyDescent="0.2">
      <c r="A24" t="s">
        <v>99</v>
      </c>
      <c r="B24" t="s">
        <v>115</v>
      </c>
      <c r="C24" t="s">
        <v>228</v>
      </c>
      <c r="D24" t="s">
        <v>219</v>
      </c>
      <c r="E24">
        <v>537.63922100000002</v>
      </c>
      <c r="F24">
        <v>549.02124000000003</v>
      </c>
      <c r="G24">
        <v>553.43701199999998</v>
      </c>
      <c r="H24">
        <v>552.53918499999997</v>
      </c>
      <c r="I24">
        <v>553.84985400000005</v>
      </c>
      <c r="J24">
        <v>558.09789999999998</v>
      </c>
      <c r="K24">
        <v>559.31756600000006</v>
      </c>
      <c r="L24">
        <v>558.517517</v>
      </c>
      <c r="M24">
        <v>558.05004899999994</v>
      </c>
      <c r="N24">
        <v>557.38470500000005</v>
      </c>
      <c r="O24">
        <v>557.66980000000001</v>
      </c>
      <c r="P24">
        <v>558.68780500000003</v>
      </c>
      <c r="Q24">
        <v>560.915527</v>
      </c>
      <c r="R24">
        <v>564.06213400000001</v>
      </c>
      <c r="S24">
        <v>568.70306400000004</v>
      </c>
      <c r="T24">
        <v>575.10583499999996</v>
      </c>
      <c r="U24">
        <v>581.67926</v>
      </c>
      <c r="V24">
        <v>588.69189500000005</v>
      </c>
      <c r="W24">
        <v>596.10601799999995</v>
      </c>
      <c r="X24">
        <v>603.82745399999999</v>
      </c>
      <c r="Y24">
        <v>611.60070800000005</v>
      </c>
      <c r="Z24">
        <v>619.91455099999996</v>
      </c>
      <c r="AA24">
        <v>628.06671100000005</v>
      </c>
      <c r="AB24">
        <v>636.52404799999999</v>
      </c>
      <c r="AC24">
        <v>643.84399399999995</v>
      </c>
      <c r="AD24">
        <v>651.473389</v>
      </c>
      <c r="AE24">
        <v>659.53594999999996</v>
      </c>
      <c r="AF24">
        <v>666.22131300000001</v>
      </c>
      <c r="AG24">
        <v>674.02703899999995</v>
      </c>
      <c r="AH24">
        <v>683.00885000000005</v>
      </c>
      <c r="AI24">
        <v>692.90338099999997</v>
      </c>
      <c r="AJ24" s="13">
        <v>8.0000000000000002E-3</v>
      </c>
    </row>
    <row r="25" spans="1:36" x14ac:dyDescent="0.2">
      <c r="A25" t="s">
        <v>101</v>
      </c>
      <c r="B25" t="s">
        <v>116</v>
      </c>
      <c r="C25" t="s">
        <v>229</v>
      </c>
      <c r="D25" t="s">
        <v>219</v>
      </c>
      <c r="E25">
        <v>5.2456569999999996</v>
      </c>
      <c r="F25">
        <v>5.8347720000000001</v>
      </c>
      <c r="G25">
        <v>5.8744160000000001</v>
      </c>
      <c r="H25">
        <v>6.3702230000000002</v>
      </c>
      <c r="I25">
        <v>6.6377030000000001</v>
      </c>
      <c r="J25">
        <v>6.9394260000000001</v>
      </c>
      <c r="K25">
        <v>7.1700850000000003</v>
      </c>
      <c r="L25">
        <v>7.3397119999999996</v>
      </c>
      <c r="M25">
        <v>7.5242950000000004</v>
      </c>
      <c r="N25">
        <v>7.7174449999999997</v>
      </c>
      <c r="O25">
        <v>7.9389349999999999</v>
      </c>
      <c r="P25">
        <v>8.2162860000000002</v>
      </c>
      <c r="Q25">
        <v>8.5175630000000009</v>
      </c>
      <c r="R25">
        <v>8.8596970000000006</v>
      </c>
      <c r="S25">
        <v>9.2366349999999997</v>
      </c>
      <c r="T25">
        <v>9.7237449999999992</v>
      </c>
      <c r="U25">
        <v>10.218408999999999</v>
      </c>
      <c r="V25">
        <v>10.745862000000001</v>
      </c>
      <c r="W25">
        <v>11.303436</v>
      </c>
      <c r="X25">
        <v>11.93037</v>
      </c>
      <c r="Y25">
        <v>12.580648</v>
      </c>
      <c r="Z25">
        <v>13.270923</v>
      </c>
      <c r="AA25">
        <v>14.003905</v>
      </c>
      <c r="AB25">
        <v>14.763724</v>
      </c>
      <c r="AC25">
        <v>15.540169000000001</v>
      </c>
      <c r="AD25">
        <v>16.319386000000002</v>
      </c>
      <c r="AE25">
        <v>17.122737999999998</v>
      </c>
      <c r="AF25">
        <v>18.008801999999999</v>
      </c>
      <c r="AG25">
        <v>18.885925</v>
      </c>
      <c r="AH25">
        <v>19.919947000000001</v>
      </c>
      <c r="AI25">
        <v>20.988636</v>
      </c>
      <c r="AJ25" s="13">
        <v>4.7E-2</v>
      </c>
    </row>
    <row r="26" spans="1:36" x14ac:dyDescent="0.2">
      <c r="A26" t="s">
        <v>103</v>
      </c>
      <c r="B26" t="s">
        <v>117</v>
      </c>
      <c r="C26" t="s">
        <v>230</v>
      </c>
      <c r="D26" t="s">
        <v>219</v>
      </c>
      <c r="E26">
        <v>256.50799599999999</v>
      </c>
      <c r="F26">
        <v>268.36325099999999</v>
      </c>
      <c r="G26">
        <v>276.36746199999999</v>
      </c>
      <c r="H26">
        <v>282.16262799999998</v>
      </c>
      <c r="I26">
        <v>288.69039900000001</v>
      </c>
      <c r="J26">
        <v>294.96228000000002</v>
      </c>
      <c r="K26">
        <v>298.63311800000002</v>
      </c>
      <c r="L26">
        <v>300.27829000000003</v>
      </c>
      <c r="M26">
        <v>300.96469100000002</v>
      </c>
      <c r="N26">
        <v>300.79840100000001</v>
      </c>
      <c r="O26">
        <v>300.355682</v>
      </c>
      <c r="P26">
        <v>299.81741299999999</v>
      </c>
      <c r="Q26">
        <v>299.785461</v>
      </c>
      <c r="R26">
        <v>299.61514299999999</v>
      </c>
      <c r="S26">
        <v>299.97805799999998</v>
      </c>
      <c r="T26">
        <v>301.01364100000001</v>
      </c>
      <c r="U26">
        <v>301.90744000000001</v>
      </c>
      <c r="V26">
        <v>302.24499500000002</v>
      </c>
      <c r="W26">
        <v>302.669983</v>
      </c>
      <c r="X26">
        <v>303.53326399999997</v>
      </c>
      <c r="Y26">
        <v>304.61309799999998</v>
      </c>
      <c r="Z26">
        <v>306.31280500000003</v>
      </c>
      <c r="AA26">
        <v>307.84912100000003</v>
      </c>
      <c r="AB26">
        <v>310.35732999999999</v>
      </c>
      <c r="AC26">
        <v>312.90499899999998</v>
      </c>
      <c r="AD26">
        <v>315.569275</v>
      </c>
      <c r="AE26">
        <v>318.69903599999998</v>
      </c>
      <c r="AF26">
        <v>320.44229100000001</v>
      </c>
      <c r="AG26">
        <v>322.28066999999999</v>
      </c>
      <c r="AH26">
        <v>324.13403299999999</v>
      </c>
      <c r="AI26">
        <v>325.60376000000002</v>
      </c>
      <c r="AJ26" s="13">
        <v>8.0000000000000002E-3</v>
      </c>
    </row>
    <row r="27" spans="1:36" x14ac:dyDescent="0.2">
      <c r="A27" t="s">
        <v>107</v>
      </c>
      <c r="B27" t="s">
        <v>118</v>
      </c>
      <c r="C27" t="s">
        <v>231</v>
      </c>
      <c r="D27" t="s">
        <v>219</v>
      </c>
      <c r="E27">
        <v>0.192105</v>
      </c>
      <c r="F27">
        <v>0.29223399999999999</v>
      </c>
      <c r="G27">
        <v>0.39640599999999998</v>
      </c>
      <c r="H27">
        <v>0.49686399999999997</v>
      </c>
      <c r="I27">
        <v>0.59764300000000004</v>
      </c>
      <c r="J27">
        <v>0.69263699999999995</v>
      </c>
      <c r="K27">
        <v>0.75776600000000005</v>
      </c>
      <c r="L27">
        <v>0.817137</v>
      </c>
      <c r="M27">
        <v>0.87367600000000001</v>
      </c>
      <c r="N27">
        <v>0.92818299999999998</v>
      </c>
      <c r="O27">
        <v>0.98147499999999999</v>
      </c>
      <c r="P27">
        <v>1.034705</v>
      </c>
      <c r="Q27">
        <v>1.0889310000000001</v>
      </c>
      <c r="R27">
        <v>1.1440490000000001</v>
      </c>
      <c r="S27">
        <v>1.2017450000000001</v>
      </c>
      <c r="T27">
        <v>1.262772</v>
      </c>
      <c r="U27">
        <v>1.3235490000000001</v>
      </c>
      <c r="V27">
        <v>1.3833040000000001</v>
      </c>
      <c r="W27">
        <v>1.444769</v>
      </c>
      <c r="X27">
        <v>1.5089030000000001</v>
      </c>
      <c r="Y27">
        <v>1.575359</v>
      </c>
      <c r="Z27">
        <v>1.6450910000000001</v>
      </c>
      <c r="AA27">
        <v>1.7170179999999999</v>
      </c>
      <c r="AB27">
        <v>1.7917050000000001</v>
      </c>
      <c r="AC27">
        <v>1.865988</v>
      </c>
      <c r="AD27">
        <v>1.9443269999999999</v>
      </c>
      <c r="AE27">
        <v>2.0249069999999998</v>
      </c>
      <c r="AF27">
        <v>2.1050390000000001</v>
      </c>
      <c r="AG27">
        <v>2.1912129999999999</v>
      </c>
      <c r="AH27">
        <v>2.2839839999999998</v>
      </c>
      <c r="AI27">
        <v>2.3814799999999998</v>
      </c>
      <c r="AJ27" s="13">
        <v>8.7999999999999995E-2</v>
      </c>
    </row>
    <row r="28" spans="1:36" x14ac:dyDescent="0.2">
      <c r="A28" t="s">
        <v>105</v>
      </c>
      <c r="B28" t="s">
        <v>119</v>
      </c>
      <c r="C28" t="s">
        <v>232</v>
      </c>
      <c r="D28" t="s">
        <v>219</v>
      </c>
      <c r="E28">
        <v>0.83304999999999996</v>
      </c>
      <c r="F28">
        <v>0.82433900000000004</v>
      </c>
      <c r="G28">
        <v>0.79371999999999998</v>
      </c>
      <c r="H28">
        <v>0.79584600000000005</v>
      </c>
      <c r="I28">
        <v>0.800064</v>
      </c>
      <c r="J28">
        <v>0.78015299999999999</v>
      </c>
      <c r="K28">
        <v>0.75205699999999998</v>
      </c>
      <c r="L28">
        <v>0.72183799999999998</v>
      </c>
      <c r="M28">
        <v>0.69256300000000004</v>
      </c>
      <c r="N28">
        <v>0.66511299999999995</v>
      </c>
      <c r="O28">
        <v>0.64065799999999995</v>
      </c>
      <c r="P28">
        <v>0.618394</v>
      </c>
      <c r="Q28">
        <v>0.60091600000000001</v>
      </c>
      <c r="R28">
        <v>0.58860100000000004</v>
      </c>
      <c r="S28">
        <v>0.57993099999999997</v>
      </c>
      <c r="T28">
        <v>0.57467699999999999</v>
      </c>
      <c r="U28">
        <v>0.56971400000000005</v>
      </c>
      <c r="V28">
        <v>0.56497900000000001</v>
      </c>
      <c r="W28">
        <v>0.56135900000000005</v>
      </c>
      <c r="X28">
        <v>0.55950900000000003</v>
      </c>
      <c r="Y28">
        <v>0.55890099999999998</v>
      </c>
      <c r="Z28">
        <v>0.55955299999999997</v>
      </c>
      <c r="AA28">
        <v>0.560747</v>
      </c>
      <c r="AB28">
        <v>0.562558</v>
      </c>
      <c r="AC28">
        <v>0.56375600000000003</v>
      </c>
      <c r="AD28">
        <v>0.56520400000000004</v>
      </c>
      <c r="AE28">
        <v>0.56584100000000004</v>
      </c>
      <c r="AF28">
        <v>0.56259099999999995</v>
      </c>
      <c r="AG28">
        <v>0.561025</v>
      </c>
      <c r="AH28">
        <v>0.56171499999999996</v>
      </c>
      <c r="AI28">
        <v>0.56519200000000003</v>
      </c>
      <c r="AJ28" s="13">
        <v>-1.2999999999999999E-2</v>
      </c>
    </row>
    <row r="29" spans="1:36" x14ac:dyDescent="0.2">
      <c r="A29" t="s">
        <v>109</v>
      </c>
      <c r="B29" t="s">
        <v>120</v>
      </c>
      <c r="C29" t="s">
        <v>233</v>
      </c>
      <c r="D29" t="s">
        <v>219</v>
      </c>
      <c r="E29">
        <v>5.0416999999999997E-2</v>
      </c>
      <c r="F29">
        <v>0.10702200000000001</v>
      </c>
      <c r="G29">
        <v>0.16552</v>
      </c>
      <c r="H29">
        <v>0.222413</v>
      </c>
      <c r="I29">
        <v>0.27969899999999998</v>
      </c>
      <c r="J29">
        <v>0.334366</v>
      </c>
      <c r="K29">
        <v>0.386959</v>
      </c>
      <c r="L29">
        <v>0.421211</v>
      </c>
      <c r="M29">
        <v>0.45386399999999999</v>
      </c>
      <c r="N29">
        <v>0.48552299999999998</v>
      </c>
      <c r="O29">
        <v>0.51627199999999995</v>
      </c>
      <c r="P29">
        <v>0.546678</v>
      </c>
      <c r="Q29">
        <v>0.57735000000000003</v>
      </c>
      <c r="R29">
        <v>0.60856699999999997</v>
      </c>
      <c r="S29">
        <v>0.641293</v>
      </c>
      <c r="T29">
        <v>0.67604299999999995</v>
      </c>
      <c r="U29">
        <v>0.71087100000000003</v>
      </c>
      <c r="V29">
        <v>0.74543700000000002</v>
      </c>
      <c r="W29">
        <v>0.78125699999999998</v>
      </c>
      <c r="X29">
        <v>0.81818599999999997</v>
      </c>
      <c r="Y29">
        <v>0.85662000000000005</v>
      </c>
      <c r="Z29">
        <v>0.89702199999999999</v>
      </c>
      <c r="AA29">
        <v>0.93874800000000003</v>
      </c>
      <c r="AB29">
        <v>0.982039</v>
      </c>
      <c r="AC29">
        <v>1.025013</v>
      </c>
      <c r="AD29">
        <v>1.070122</v>
      </c>
      <c r="AE29">
        <v>1.116352</v>
      </c>
      <c r="AF29">
        <v>1.162229</v>
      </c>
      <c r="AG29">
        <v>1.211357</v>
      </c>
      <c r="AH29">
        <v>1.264043</v>
      </c>
      <c r="AI29">
        <v>1.3192740000000001</v>
      </c>
      <c r="AJ29" s="13">
        <v>0.115</v>
      </c>
    </row>
    <row r="30" spans="1:36" x14ac:dyDescent="0.2">
      <c r="A30" t="s">
        <v>111</v>
      </c>
      <c r="B30" t="s">
        <v>121</v>
      </c>
      <c r="C30" t="s">
        <v>234</v>
      </c>
      <c r="D30" t="s">
        <v>219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6</v>
      </c>
    </row>
    <row r="31" spans="1:36" x14ac:dyDescent="0.2">
      <c r="A31" t="s">
        <v>122</v>
      </c>
      <c r="B31" t="s">
        <v>123</v>
      </c>
      <c r="C31" t="s">
        <v>235</v>
      </c>
      <c r="D31" t="s">
        <v>219</v>
      </c>
      <c r="E31">
        <v>5217.8579099999997</v>
      </c>
      <c r="F31">
        <v>5322.7705079999996</v>
      </c>
      <c r="G31">
        <v>5462.2485349999997</v>
      </c>
      <c r="H31">
        <v>5509.6767579999996</v>
      </c>
      <c r="I31">
        <v>5566.1889650000003</v>
      </c>
      <c r="J31">
        <v>5614.4272460000002</v>
      </c>
      <c r="K31">
        <v>5611.2626950000003</v>
      </c>
      <c r="L31">
        <v>5579.9858400000003</v>
      </c>
      <c r="M31">
        <v>5546.2661129999997</v>
      </c>
      <c r="N31">
        <v>5504.2885740000002</v>
      </c>
      <c r="O31">
        <v>5469.7138670000004</v>
      </c>
      <c r="P31">
        <v>5438.3930659999996</v>
      </c>
      <c r="Q31">
        <v>5413.3027339999999</v>
      </c>
      <c r="R31">
        <v>5386.6938479999999</v>
      </c>
      <c r="S31">
        <v>5378.1445309999999</v>
      </c>
      <c r="T31">
        <v>5393.2597660000001</v>
      </c>
      <c r="U31">
        <v>5407.6289059999999</v>
      </c>
      <c r="V31">
        <v>5423.5874020000001</v>
      </c>
      <c r="W31">
        <v>5448.640625</v>
      </c>
      <c r="X31">
        <v>5481.9282229999999</v>
      </c>
      <c r="Y31">
        <v>5512.1762699999999</v>
      </c>
      <c r="Z31">
        <v>5555.0854490000002</v>
      </c>
      <c r="AA31">
        <v>5607.7851559999999</v>
      </c>
      <c r="AB31">
        <v>5675.5952150000003</v>
      </c>
      <c r="AC31">
        <v>5732.5224609999996</v>
      </c>
      <c r="AD31">
        <v>5793.8344729999999</v>
      </c>
      <c r="AE31">
        <v>5843.8735349999997</v>
      </c>
      <c r="AF31">
        <v>5892.3432620000003</v>
      </c>
      <c r="AG31">
        <v>5949.0991210000002</v>
      </c>
      <c r="AH31">
        <v>6010.8964839999999</v>
      </c>
      <c r="AI31">
        <v>6080.2001950000003</v>
      </c>
      <c r="AJ31" s="13">
        <v>5.0000000000000001E-3</v>
      </c>
    </row>
    <row r="32" spans="1:36" x14ac:dyDescent="0.2">
      <c r="A32" t="s">
        <v>124</v>
      </c>
      <c r="B32" t="s">
        <v>125</v>
      </c>
      <c r="C32" t="s">
        <v>236</v>
      </c>
      <c r="D32" t="s">
        <v>219</v>
      </c>
      <c r="E32">
        <v>519.87561000000005</v>
      </c>
      <c r="F32">
        <v>529.23260500000004</v>
      </c>
      <c r="G32">
        <v>540.165344</v>
      </c>
      <c r="H32">
        <v>540.77050799999995</v>
      </c>
      <c r="I32">
        <v>542.62872300000004</v>
      </c>
      <c r="J32">
        <v>544.21569799999997</v>
      </c>
      <c r="K32">
        <v>543.74902299999997</v>
      </c>
      <c r="L32">
        <v>544.12011700000005</v>
      </c>
      <c r="M32">
        <v>547.58233600000005</v>
      </c>
      <c r="N32">
        <v>552.57281499999999</v>
      </c>
      <c r="O32">
        <v>559.446777</v>
      </c>
      <c r="P32">
        <v>566.91583300000002</v>
      </c>
      <c r="Q32">
        <v>575.57440199999996</v>
      </c>
      <c r="R32">
        <v>583.792236</v>
      </c>
      <c r="S32">
        <v>593.55694600000004</v>
      </c>
      <c r="T32">
        <v>605.24218800000006</v>
      </c>
      <c r="U32">
        <v>616.28076199999998</v>
      </c>
      <c r="V32">
        <v>628.21258499999999</v>
      </c>
      <c r="W32">
        <v>641.262878</v>
      </c>
      <c r="X32">
        <v>656.00720200000001</v>
      </c>
      <c r="Y32">
        <v>670.159851</v>
      </c>
      <c r="Z32">
        <v>686.49145499999997</v>
      </c>
      <c r="AA32">
        <v>704.27886999999998</v>
      </c>
      <c r="AB32">
        <v>724.47454800000003</v>
      </c>
      <c r="AC32">
        <v>743.81957999999997</v>
      </c>
      <c r="AD32">
        <v>764.26391599999999</v>
      </c>
      <c r="AE32">
        <v>783.86206100000004</v>
      </c>
      <c r="AF32">
        <v>804.17108199999996</v>
      </c>
      <c r="AG32">
        <v>826.54040499999996</v>
      </c>
      <c r="AH32">
        <v>849.913635</v>
      </c>
      <c r="AI32">
        <v>874.74041699999998</v>
      </c>
      <c r="AJ32" s="13">
        <v>1.7000000000000001E-2</v>
      </c>
    </row>
    <row r="33" spans="1:36" x14ac:dyDescent="0.2">
      <c r="A33" t="s">
        <v>103</v>
      </c>
      <c r="B33" t="s">
        <v>126</v>
      </c>
      <c r="C33" t="s">
        <v>237</v>
      </c>
      <c r="D33" t="s">
        <v>219</v>
      </c>
      <c r="E33">
        <v>4646.5361329999996</v>
      </c>
      <c r="F33">
        <v>4739.6054690000001</v>
      </c>
      <c r="G33">
        <v>4865.951172</v>
      </c>
      <c r="H33">
        <v>4911.9003910000001</v>
      </c>
      <c r="I33">
        <v>4966.1875</v>
      </c>
      <c r="J33">
        <v>5012.8623049999997</v>
      </c>
      <c r="K33">
        <v>5010.8217770000001</v>
      </c>
      <c r="L33">
        <v>4980.1049800000001</v>
      </c>
      <c r="M33">
        <v>4943.7983400000003</v>
      </c>
      <c r="N33">
        <v>4897.6889650000003</v>
      </c>
      <c r="O33">
        <v>4856.9160160000001</v>
      </c>
      <c r="P33">
        <v>4818.6059569999998</v>
      </c>
      <c r="Q33">
        <v>4785.0429690000001</v>
      </c>
      <c r="R33">
        <v>4750.1127930000002</v>
      </c>
      <c r="S33">
        <v>4731.2397460000002</v>
      </c>
      <c r="T33">
        <v>4733.5834960000002</v>
      </c>
      <c r="U33">
        <v>4735.59375</v>
      </c>
      <c r="V33">
        <v>4738.0102539999998</v>
      </c>
      <c r="W33">
        <v>4748.064453</v>
      </c>
      <c r="X33">
        <v>4764.2885740000002</v>
      </c>
      <c r="Y33">
        <v>4777.7441410000001</v>
      </c>
      <c r="Z33">
        <v>4801.158203</v>
      </c>
      <c r="AA33">
        <v>4832.4248049999997</v>
      </c>
      <c r="AB33">
        <v>4875.8496089999999</v>
      </c>
      <c r="AC33">
        <v>4908.9760740000002</v>
      </c>
      <c r="AD33">
        <v>4944.8642579999996</v>
      </c>
      <c r="AE33">
        <v>4969.9628910000001</v>
      </c>
      <c r="AF33">
        <v>4992.263672</v>
      </c>
      <c r="AG33">
        <v>5020.248047</v>
      </c>
      <c r="AH33">
        <v>5051.4741210000002</v>
      </c>
      <c r="AI33">
        <v>5087.9804690000001</v>
      </c>
      <c r="AJ33" s="13">
        <v>3.0000000000000001E-3</v>
      </c>
    </row>
    <row r="34" spans="1:36" x14ac:dyDescent="0.2">
      <c r="A34" t="s">
        <v>105</v>
      </c>
      <c r="B34" t="s">
        <v>127</v>
      </c>
      <c r="C34" t="s">
        <v>238</v>
      </c>
      <c r="D34" t="s">
        <v>219</v>
      </c>
      <c r="E34">
        <v>47.953029999999998</v>
      </c>
      <c r="F34">
        <v>49.845165000000001</v>
      </c>
      <c r="G34">
        <v>51.532195999999999</v>
      </c>
      <c r="H34">
        <v>51.778046000000003</v>
      </c>
      <c r="I34">
        <v>51.581305999999998</v>
      </c>
      <c r="J34">
        <v>51.004958999999999</v>
      </c>
      <c r="K34">
        <v>49.846724999999999</v>
      </c>
      <c r="L34">
        <v>48.452606000000003</v>
      </c>
      <c r="M34">
        <v>47.096375000000002</v>
      </c>
      <c r="N34">
        <v>45.747570000000003</v>
      </c>
      <c r="O34">
        <v>44.559382999999997</v>
      </c>
      <c r="P34">
        <v>43.536999000000002</v>
      </c>
      <c r="Q34">
        <v>42.794006000000003</v>
      </c>
      <c r="R34">
        <v>42.331425000000003</v>
      </c>
      <c r="S34">
        <v>42.288651000000002</v>
      </c>
      <c r="T34">
        <v>42.702831000000003</v>
      </c>
      <c r="U34">
        <v>43.356659000000001</v>
      </c>
      <c r="V34">
        <v>44.278357999999997</v>
      </c>
      <c r="W34">
        <v>45.496890999999998</v>
      </c>
      <c r="X34">
        <v>47.027118999999999</v>
      </c>
      <c r="Y34">
        <v>48.864620000000002</v>
      </c>
      <c r="Z34">
        <v>51.153294000000002</v>
      </c>
      <c r="AA34">
        <v>53.854602999999997</v>
      </c>
      <c r="AB34">
        <v>57.028568</v>
      </c>
      <c r="AC34">
        <v>60.461334000000001</v>
      </c>
      <c r="AD34">
        <v>64.378844999999998</v>
      </c>
      <c r="AE34">
        <v>68.65213</v>
      </c>
      <c r="AF34">
        <v>73.334320000000005</v>
      </c>
      <c r="AG34">
        <v>78.528098999999997</v>
      </c>
      <c r="AH34">
        <v>84.369026000000005</v>
      </c>
      <c r="AI34">
        <v>90.907668999999999</v>
      </c>
      <c r="AJ34" s="13">
        <v>2.1999999999999999E-2</v>
      </c>
    </row>
    <row r="35" spans="1:36" x14ac:dyDescent="0.2">
      <c r="A35" t="s">
        <v>107</v>
      </c>
      <c r="B35" t="s">
        <v>128</v>
      </c>
      <c r="C35" t="s">
        <v>239</v>
      </c>
      <c r="D35" t="s">
        <v>219</v>
      </c>
      <c r="E35">
        <v>1.628536</v>
      </c>
      <c r="F35">
        <v>1.7773559999999999</v>
      </c>
      <c r="G35">
        <v>1.945608</v>
      </c>
      <c r="H35">
        <v>2.0777999999999999</v>
      </c>
      <c r="I35">
        <v>2.206099</v>
      </c>
      <c r="J35">
        <v>2.3248259999999998</v>
      </c>
      <c r="K35">
        <v>2.417751</v>
      </c>
      <c r="L35">
        <v>2.4950869999999998</v>
      </c>
      <c r="M35">
        <v>2.573248</v>
      </c>
      <c r="N35">
        <v>2.6484380000000001</v>
      </c>
      <c r="O35">
        <v>2.729501</v>
      </c>
      <c r="P35">
        <v>2.8147829999999998</v>
      </c>
      <c r="Q35">
        <v>2.9065439999999998</v>
      </c>
      <c r="R35">
        <v>3.0061990000000001</v>
      </c>
      <c r="S35">
        <v>3.1255259999999998</v>
      </c>
      <c r="T35">
        <v>3.2563970000000002</v>
      </c>
      <c r="U35">
        <v>3.3877389999999998</v>
      </c>
      <c r="V35">
        <v>3.5231690000000002</v>
      </c>
      <c r="W35">
        <v>3.671373</v>
      </c>
      <c r="X35">
        <v>3.8304819999999999</v>
      </c>
      <c r="Y35">
        <v>3.9912010000000002</v>
      </c>
      <c r="Z35">
        <v>4.1664060000000003</v>
      </c>
      <c r="AA35">
        <v>4.3517989999999998</v>
      </c>
      <c r="AB35">
        <v>4.5521609999999999</v>
      </c>
      <c r="AC35">
        <v>4.7480580000000003</v>
      </c>
      <c r="AD35">
        <v>4.9549649999999996</v>
      </c>
      <c r="AE35">
        <v>5.1609429999999996</v>
      </c>
      <c r="AF35">
        <v>5.3756110000000001</v>
      </c>
      <c r="AG35">
        <v>5.6106439999999997</v>
      </c>
      <c r="AH35">
        <v>5.8543520000000004</v>
      </c>
      <c r="AI35">
        <v>6.1199649999999997</v>
      </c>
      <c r="AJ35" s="13">
        <v>4.4999999999999998E-2</v>
      </c>
    </row>
    <row r="36" spans="1:36" x14ac:dyDescent="0.2">
      <c r="A36" t="s">
        <v>101</v>
      </c>
      <c r="B36" t="s">
        <v>129</v>
      </c>
      <c r="C36" t="s">
        <v>240</v>
      </c>
      <c r="D36" t="s">
        <v>219</v>
      </c>
      <c r="E36">
        <v>1.6276900000000001</v>
      </c>
      <c r="F36">
        <v>1.862727</v>
      </c>
      <c r="G36">
        <v>1.954987</v>
      </c>
      <c r="H36">
        <v>2.1942170000000001</v>
      </c>
      <c r="I36">
        <v>2.3636159999999999</v>
      </c>
      <c r="J36">
        <v>2.5322550000000001</v>
      </c>
      <c r="K36">
        <v>2.6912039999999999</v>
      </c>
      <c r="L36">
        <v>2.8437640000000002</v>
      </c>
      <c r="M36">
        <v>3.0158960000000001</v>
      </c>
      <c r="N36">
        <v>3.2017679999999999</v>
      </c>
      <c r="O36">
        <v>3.4000729999999999</v>
      </c>
      <c r="P36">
        <v>3.62201</v>
      </c>
      <c r="Q36">
        <v>3.8496450000000002</v>
      </c>
      <c r="R36">
        <v>4.081169</v>
      </c>
      <c r="S36">
        <v>4.3216700000000001</v>
      </c>
      <c r="T36">
        <v>4.6060999999999996</v>
      </c>
      <c r="U36">
        <v>4.882479</v>
      </c>
      <c r="V36">
        <v>5.1729700000000003</v>
      </c>
      <c r="W36">
        <v>5.4755520000000004</v>
      </c>
      <c r="X36">
        <v>5.8137860000000003</v>
      </c>
      <c r="Y36">
        <v>6.1559400000000002</v>
      </c>
      <c r="Z36">
        <v>6.5327320000000002</v>
      </c>
      <c r="AA36">
        <v>6.9511770000000004</v>
      </c>
      <c r="AB36">
        <v>7.4007990000000001</v>
      </c>
      <c r="AC36">
        <v>7.8659059999999998</v>
      </c>
      <c r="AD36">
        <v>8.3412609999999994</v>
      </c>
      <c r="AE36">
        <v>8.8208699999999993</v>
      </c>
      <c r="AF36">
        <v>9.3886610000000008</v>
      </c>
      <c r="AG36">
        <v>9.9357009999999999</v>
      </c>
      <c r="AH36">
        <v>10.595715999999999</v>
      </c>
      <c r="AI36">
        <v>11.273277999999999</v>
      </c>
      <c r="AJ36" s="13">
        <v>6.7000000000000004E-2</v>
      </c>
    </row>
    <row r="37" spans="1:36" x14ac:dyDescent="0.2">
      <c r="A37" t="s">
        <v>109</v>
      </c>
      <c r="B37" t="s">
        <v>130</v>
      </c>
      <c r="C37" t="s">
        <v>241</v>
      </c>
      <c r="D37" t="s">
        <v>219</v>
      </c>
      <c r="E37">
        <v>0.104337</v>
      </c>
      <c r="F37">
        <v>0.18720300000000001</v>
      </c>
      <c r="G37">
        <v>0.28432099999999999</v>
      </c>
      <c r="H37">
        <v>0.38236300000000001</v>
      </c>
      <c r="I37">
        <v>0.48264899999999999</v>
      </c>
      <c r="J37">
        <v>0.58237399999999995</v>
      </c>
      <c r="K37">
        <v>0.67460100000000001</v>
      </c>
      <c r="L37">
        <v>0.76078599999999996</v>
      </c>
      <c r="M37">
        <v>0.84668500000000002</v>
      </c>
      <c r="N37">
        <v>0.93156600000000001</v>
      </c>
      <c r="O37">
        <v>1.0170840000000001</v>
      </c>
      <c r="P37">
        <v>1.102792</v>
      </c>
      <c r="Q37">
        <v>1.1890970000000001</v>
      </c>
      <c r="R37">
        <v>1.2739339999999999</v>
      </c>
      <c r="S37">
        <v>1.362117</v>
      </c>
      <c r="T37">
        <v>1.4562269999999999</v>
      </c>
      <c r="U37">
        <v>1.5505660000000001</v>
      </c>
      <c r="V37">
        <v>1.646846</v>
      </c>
      <c r="W37">
        <v>1.7500290000000001</v>
      </c>
      <c r="X37">
        <v>1.857691</v>
      </c>
      <c r="Y37">
        <v>1.9673430000000001</v>
      </c>
      <c r="Z37">
        <v>2.0849790000000001</v>
      </c>
      <c r="AA37">
        <v>2.2092429999999998</v>
      </c>
      <c r="AB37">
        <v>2.3414510000000002</v>
      </c>
      <c r="AC37">
        <v>2.4718429999999998</v>
      </c>
      <c r="AD37">
        <v>2.6084999999999998</v>
      </c>
      <c r="AE37">
        <v>2.7454830000000001</v>
      </c>
      <c r="AF37">
        <v>2.8877809999999999</v>
      </c>
      <c r="AG37">
        <v>3.0411609999999998</v>
      </c>
      <c r="AH37">
        <v>3.2039970000000002</v>
      </c>
      <c r="AI37">
        <v>3.3789479999999998</v>
      </c>
      <c r="AJ37" s="13">
        <v>0.123</v>
      </c>
    </row>
    <row r="38" spans="1:36" x14ac:dyDescent="0.2">
      <c r="A38" t="s">
        <v>111</v>
      </c>
      <c r="B38" t="s">
        <v>131</v>
      </c>
      <c r="C38" t="s">
        <v>242</v>
      </c>
      <c r="D38" t="s">
        <v>219</v>
      </c>
      <c r="E38">
        <v>0.13279199999999999</v>
      </c>
      <c r="F38">
        <v>0.25992599999999999</v>
      </c>
      <c r="G38">
        <v>0.41427199999999997</v>
      </c>
      <c r="H38">
        <v>0.57395099999999999</v>
      </c>
      <c r="I38">
        <v>0.73885999999999996</v>
      </c>
      <c r="J38">
        <v>0.90507099999999996</v>
      </c>
      <c r="K38">
        <v>1.0615019999999999</v>
      </c>
      <c r="L38">
        <v>1.208407</v>
      </c>
      <c r="M38">
        <v>1.3531470000000001</v>
      </c>
      <c r="N38">
        <v>1.4976320000000001</v>
      </c>
      <c r="O38">
        <v>1.6450830000000001</v>
      </c>
      <c r="P38">
        <v>1.7943979999999999</v>
      </c>
      <c r="Q38">
        <v>1.9460789999999999</v>
      </c>
      <c r="R38">
        <v>2.0954999999999999</v>
      </c>
      <c r="S38">
        <v>2.2496239999999998</v>
      </c>
      <c r="T38">
        <v>2.4129040000000002</v>
      </c>
      <c r="U38">
        <v>2.577223</v>
      </c>
      <c r="V38">
        <v>2.7436950000000002</v>
      </c>
      <c r="W38">
        <v>2.9192119999999999</v>
      </c>
      <c r="X38">
        <v>3.1030730000000002</v>
      </c>
      <c r="Y38">
        <v>3.2931789999999999</v>
      </c>
      <c r="Z38">
        <v>3.4983490000000002</v>
      </c>
      <c r="AA38">
        <v>3.715147</v>
      </c>
      <c r="AB38">
        <v>3.9479099999999998</v>
      </c>
      <c r="AC38">
        <v>4.1795629999999999</v>
      </c>
      <c r="AD38">
        <v>4.4228500000000004</v>
      </c>
      <c r="AE38">
        <v>4.6686129999999997</v>
      </c>
      <c r="AF38">
        <v>4.9224540000000001</v>
      </c>
      <c r="AG38">
        <v>5.1942959999999996</v>
      </c>
      <c r="AH38">
        <v>5.4856660000000002</v>
      </c>
      <c r="AI38">
        <v>5.799258</v>
      </c>
      <c r="AJ38" s="13">
        <v>0.13400000000000001</v>
      </c>
    </row>
    <row r="39" spans="1:36" x14ac:dyDescent="0.2">
      <c r="A39" t="s">
        <v>132</v>
      </c>
      <c r="B39" t="s">
        <v>133</v>
      </c>
      <c r="C39" t="s">
        <v>243</v>
      </c>
      <c r="D39" t="s">
        <v>219</v>
      </c>
      <c r="E39">
        <v>432.32916299999999</v>
      </c>
      <c r="F39">
        <v>455.800568</v>
      </c>
      <c r="G39">
        <v>457.32019000000003</v>
      </c>
      <c r="H39">
        <v>454.817566</v>
      </c>
      <c r="I39">
        <v>451.84664900000001</v>
      </c>
      <c r="J39">
        <v>435.03866599999998</v>
      </c>
      <c r="K39">
        <v>437.54751599999997</v>
      </c>
      <c r="L39">
        <v>434.49981700000001</v>
      </c>
      <c r="M39">
        <v>437.068939</v>
      </c>
      <c r="N39">
        <v>438.99456800000002</v>
      </c>
      <c r="O39">
        <v>440.98004200000003</v>
      </c>
      <c r="P39">
        <v>441.53027300000002</v>
      </c>
      <c r="Q39">
        <v>441.40081800000002</v>
      </c>
      <c r="R39">
        <v>442.16769399999998</v>
      </c>
      <c r="S39">
        <v>441.50204500000001</v>
      </c>
      <c r="T39">
        <v>442.37979100000001</v>
      </c>
      <c r="U39">
        <v>443.02426100000002</v>
      </c>
      <c r="V39">
        <v>443.14712500000002</v>
      </c>
      <c r="W39">
        <v>441.33752399999997</v>
      </c>
      <c r="X39">
        <v>442.94101000000001</v>
      </c>
      <c r="Y39">
        <v>441.565338</v>
      </c>
      <c r="Z39">
        <v>441.80859400000003</v>
      </c>
      <c r="AA39">
        <v>443.27572600000002</v>
      </c>
      <c r="AB39">
        <v>445.72418199999998</v>
      </c>
      <c r="AC39">
        <v>443.77713</v>
      </c>
      <c r="AD39">
        <v>444.37200899999999</v>
      </c>
      <c r="AE39">
        <v>443.88855000000001</v>
      </c>
      <c r="AF39">
        <v>444.473389</v>
      </c>
      <c r="AG39">
        <v>444.99792500000001</v>
      </c>
      <c r="AH39">
        <v>445.721161</v>
      </c>
      <c r="AI39">
        <v>448.215576</v>
      </c>
      <c r="AJ39" s="13">
        <v>1E-3</v>
      </c>
    </row>
    <row r="40" spans="1:36" x14ac:dyDescent="0.2">
      <c r="A40" t="s">
        <v>103</v>
      </c>
      <c r="B40" t="s">
        <v>134</v>
      </c>
      <c r="C40" t="s">
        <v>244</v>
      </c>
      <c r="D40" t="s">
        <v>219</v>
      </c>
      <c r="E40">
        <v>431.86648600000001</v>
      </c>
      <c r="F40">
        <v>455.31277499999999</v>
      </c>
      <c r="G40">
        <v>455.85299700000002</v>
      </c>
      <c r="H40">
        <v>451.90289300000001</v>
      </c>
      <c r="I40">
        <v>447.02917500000001</v>
      </c>
      <c r="J40">
        <v>428.09738199999998</v>
      </c>
      <c r="K40">
        <v>426.76123000000001</v>
      </c>
      <c r="L40">
        <v>418.56616200000002</v>
      </c>
      <c r="M40">
        <v>414.38458300000002</v>
      </c>
      <c r="N40">
        <v>408.179169</v>
      </c>
      <c r="O40">
        <v>400.68405200000001</v>
      </c>
      <c r="P40">
        <v>392.03097500000001</v>
      </c>
      <c r="Q40">
        <v>382.96151700000001</v>
      </c>
      <c r="R40">
        <v>374.84906000000001</v>
      </c>
      <c r="S40">
        <v>365.70837399999999</v>
      </c>
      <c r="T40">
        <v>358.02682499999997</v>
      </c>
      <c r="U40">
        <v>350.32076999999998</v>
      </c>
      <c r="V40">
        <v>342.37686200000002</v>
      </c>
      <c r="W40">
        <v>333.15429699999999</v>
      </c>
      <c r="X40">
        <v>326.692047</v>
      </c>
      <c r="Y40">
        <v>318.20410199999998</v>
      </c>
      <c r="Z40">
        <v>311.07351699999998</v>
      </c>
      <c r="AA40">
        <v>304.94457999999997</v>
      </c>
      <c r="AB40">
        <v>299.59271200000001</v>
      </c>
      <c r="AC40">
        <v>291.43927000000002</v>
      </c>
      <c r="AD40">
        <v>285.13330100000002</v>
      </c>
      <c r="AE40">
        <v>278.28723100000002</v>
      </c>
      <c r="AF40">
        <v>272.259613</v>
      </c>
      <c r="AG40">
        <v>266.32595800000001</v>
      </c>
      <c r="AH40">
        <v>260.63748199999998</v>
      </c>
      <c r="AI40">
        <v>256.08175699999998</v>
      </c>
      <c r="AJ40" s="13">
        <v>-1.7000000000000001E-2</v>
      </c>
    </row>
    <row r="41" spans="1:36" x14ac:dyDescent="0.2">
      <c r="A41" t="s">
        <v>135</v>
      </c>
      <c r="B41" t="s">
        <v>136</v>
      </c>
      <c r="C41" t="s">
        <v>245</v>
      </c>
      <c r="D41" t="s">
        <v>219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6</v>
      </c>
    </row>
    <row r="42" spans="1:36" x14ac:dyDescent="0.2">
      <c r="A42" t="s">
        <v>137</v>
      </c>
      <c r="B42" t="s">
        <v>138</v>
      </c>
      <c r="C42" t="s">
        <v>246</v>
      </c>
      <c r="D42" t="s">
        <v>219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6</v>
      </c>
    </row>
    <row r="43" spans="1:36" x14ac:dyDescent="0.2">
      <c r="A43" t="s">
        <v>139</v>
      </c>
      <c r="B43" t="s">
        <v>140</v>
      </c>
      <c r="C43" t="s">
        <v>247</v>
      </c>
      <c r="D43" t="s">
        <v>219</v>
      </c>
      <c r="E43">
        <v>0.462669</v>
      </c>
      <c r="F43">
        <v>0.48778700000000003</v>
      </c>
      <c r="G43">
        <v>1.467193</v>
      </c>
      <c r="H43">
        <v>2.9146839999999998</v>
      </c>
      <c r="I43">
        <v>4.8174729999999997</v>
      </c>
      <c r="J43">
        <v>6.9412919999999998</v>
      </c>
      <c r="K43">
        <v>10.786287</v>
      </c>
      <c r="L43">
        <v>15.933652</v>
      </c>
      <c r="M43">
        <v>22.684350999999999</v>
      </c>
      <c r="N43">
        <v>30.815408999999999</v>
      </c>
      <c r="O43">
        <v>40.295997999999997</v>
      </c>
      <c r="P43">
        <v>49.499310000000001</v>
      </c>
      <c r="Q43">
        <v>58.439315999999998</v>
      </c>
      <c r="R43">
        <v>67.318634000000003</v>
      </c>
      <c r="S43">
        <v>75.793678</v>
      </c>
      <c r="T43">
        <v>84.352965999999995</v>
      </c>
      <c r="U43">
        <v>92.703484000000003</v>
      </c>
      <c r="V43">
        <v>100.770264</v>
      </c>
      <c r="W43">
        <v>108.183212</v>
      </c>
      <c r="X43">
        <v>116.248955</v>
      </c>
      <c r="Y43">
        <v>123.361244</v>
      </c>
      <c r="Z43">
        <v>130.73509200000001</v>
      </c>
      <c r="AA43">
        <v>138.33114599999999</v>
      </c>
      <c r="AB43">
        <v>146.13145399999999</v>
      </c>
      <c r="AC43">
        <v>152.33786000000001</v>
      </c>
      <c r="AD43">
        <v>159.238708</v>
      </c>
      <c r="AE43">
        <v>165.60131799999999</v>
      </c>
      <c r="AF43">
        <v>172.21379099999999</v>
      </c>
      <c r="AG43">
        <v>178.67195100000001</v>
      </c>
      <c r="AH43">
        <v>185.08367899999999</v>
      </c>
      <c r="AI43">
        <v>192.133804</v>
      </c>
      <c r="AJ43" s="13">
        <v>0.223</v>
      </c>
    </row>
    <row r="44" spans="1:36" x14ac:dyDescent="0.2">
      <c r="A44" t="s">
        <v>12</v>
      </c>
      <c r="B44" t="s">
        <v>141</v>
      </c>
      <c r="C44" t="s">
        <v>248</v>
      </c>
      <c r="D44" t="s">
        <v>219</v>
      </c>
      <c r="E44">
        <v>77.343406999999999</v>
      </c>
      <c r="F44">
        <v>79.141402999999997</v>
      </c>
      <c r="G44">
        <v>78.228263999999996</v>
      </c>
      <c r="H44">
        <v>77.350043999999997</v>
      </c>
      <c r="I44">
        <v>76.446533000000002</v>
      </c>
      <c r="J44">
        <v>75.055572999999995</v>
      </c>
      <c r="K44">
        <v>73.204680999999994</v>
      </c>
      <c r="L44">
        <v>71.058418000000003</v>
      </c>
      <c r="M44">
        <v>68.994972000000004</v>
      </c>
      <c r="N44">
        <v>66.833633000000006</v>
      </c>
      <c r="O44">
        <v>64.753128000000004</v>
      </c>
      <c r="P44">
        <v>63.638058000000001</v>
      </c>
      <c r="Q44">
        <v>62.605038</v>
      </c>
      <c r="R44">
        <v>61.510983000000003</v>
      </c>
      <c r="S44">
        <v>60.561947000000004</v>
      </c>
      <c r="T44">
        <v>59.665359000000002</v>
      </c>
      <c r="U44">
        <v>58.721435999999997</v>
      </c>
      <c r="V44">
        <v>57.711258000000001</v>
      </c>
      <c r="W44">
        <v>56.658974000000001</v>
      </c>
      <c r="X44">
        <v>55.745102000000003</v>
      </c>
      <c r="Y44">
        <v>54.692238000000003</v>
      </c>
      <c r="Z44">
        <v>54.265388000000002</v>
      </c>
      <c r="AA44">
        <v>53.873783000000003</v>
      </c>
      <c r="AB44">
        <v>53.634262</v>
      </c>
      <c r="AC44">
        <v>53.239913999999999</v>
      </c>
      <c r="AD44">
        <v>52.872860000000003</v>
      </c>
      <c r="AE44">
        <v>52.373196</v>
      </c>
      <c r="AF44">
        <v>51.890906999999999</v>
      </c>
      <c r="AG44">
        <v>51.370387999999998</v>
      </c>
      <c r="AH44">
        <v>50.910122000000001</v>
      </c>
      <c r="AI44">
        <v>50.533489000000003</v>
      </c>
      <c r="AJ44" s="13">
        <v>-1.4E-2</v>
      </c>
    </row>
    <row r="45" spans="1:36" x14ac:dyDescent="0.2">
      <c r="A45" t="s">
        <v>103</v>
      </c>
      <c r="B45" t="s">
        <v>142</v>
      </c>
      <c r="C45" t="s">
        <v>249</v>
      </c>
      <c r="D45" t="s">
        <v>219</v>
      </c>
      <c r="E45">
        <v>75.191635000000005</v>
      </c>
      <c r="F45">
        <v>76.9589</v>
      </c>
      <c r="G45">
        <v>76.098526000000007</v>
      </c>
      <c r="H45">
        <v>75.27037</v>
      </c>
      <c r="I45">
        <v>74.415176000000002</v>
      </c>
      <c r="J45">
        <v>73.084762999999995</v>
      </c>
      <c r="K45">
        <v>71.302963000000005</v>
      </c>
      <c r="L45">
        <v>69.233092999999997</v>
      </c>
      <c r="M45">
        <v>67.242203000000003</v>
      </c>
      <c r="N45">
        <v>65.154494999999997</v>
      </c>
      <c r="O45">
        <v>63.145538000000002</v>
      </c>
      <c r="P45">
        <v>62.077964999999999</v>
      </c>
      <c r="Q45">
        <v>61.089278999999998</v>
      </c>
      <c r="R45">
        <v>60.040740999999997</v>
      </c>
      <c r="S45">
        <v>59.132660000000001</v>
      </c>
      <c r="T45">
        <v>58.274765000000002</v>
      </c>
      <c r="U45">
        <v>57.367573</v>
      </c>
      <c r="V45">
        <v>56.396614</v>
      </c>
      <c r="W45">
        <v>55.386253000000004</v>
      </c>
      <c r="X45">
        <v>54.511924999999998</v>
      </c>
      <c r="Y45">
        <v>53.470908999999999</v>
      </c>
      <c r="Z45">
        <v>52.990333999999997</v>
      </c>
      <c r="AA45">
        <v>52.540813</v>
      </c>
      <c r="AB45">
        <v>52.235802</v>
      </c>
      <c r="AC45">
        <v>51.775986000000003</v>
      </c>
      <c r="AD45">
        <v>51.338679999999997</v>
      </c>
      <c r="AE45">
        <v>50.768425000000001</v>
      </c>
      <c r="AF45">
        <v>50.210804000000003</v>
      </c>
      <c r="AG45">
        <v>49.611865999999999</v>
      </c>
      <c r="AH45">
        <v>49.066448000000001</v>
      </c>
      <c r="AI45">
        <v>48.596412999999998</v>
      </c>
      <c r="AJ45" s="13">
        <v>-1.4E-2</v>
      </c>
    </row>
    <row r="46" spans="1:36" x14ac:dyDescent="0.2">
      <c r="A46" t="s">
        <v>143</v>
      </c>
      <c r="B46" t="s">
        <v>144</v>
      </c>
      <c r="C46" t="s">
        <v>250</v>
      </c>
      <c r="D46" t="s">
        <v>219</v>
      </c>
      <c r="E46">
        <v>1.7463169999999999</v>
      </c>
      <c r="F46">
        <v>1.7177500000000001</v>
      </c>
      <c r="G46">
        <v>1.622441</v>
      </c>
      <c r="H46">
        <v>1.5316080000000001</v>
      </c>
      <c r="I46">
        <v>1.4458219999999999</v>
      </c>
      <c r="J46">
        <v>1.3535349999999999</v>
      </c>
      <c r="K46">
        <v>1.2628820000000001</v>
      </c>
      <c r="L46">
        <v>1.1675450000000001</v>
      </c>
      <c r="M46">
        <v>1.07799</v>
      </c>
      <c r="N46">
        <v>0.99074499999999999</v>
      </c>
      <c r="O46">
        <v>0.90485899999999997</v>
      </c>
      <c r="P46">
        <v>0.83253600000000005</v>
      </c>
      <c r="Q46">
        <v>0.76458099999999996</v>
      </c>
      <c r="R46">
        <v>0.69626699999999997</v>
      </c>
      <c r="S46">
        <v>0.63292599999999999</v>
      </c>
      <c r="T46">
        <v>0.57323100000000005</v>
      </c>
      <c r="U46">
        <v>0.52168000000000003</v>
      </c>
      <c r="V46">
        <v>0.46667500000000001</v>
      </c>
      <c r="W46">
        <v>0.40619699999999997</v>
      </c>
      <c r="X46">
        <v>0.34445199999999998</v>
      </c>
      <c r="Y46">
        <v>0.289381</v>
      </c>
      <c r="Z46">
        <v>0.28704800000000003</v>
      </c>
      <c r="AA46">
        <v>0.28491499999999997</v>
      </c>
      <c r="AB46">
        <v>0.283605</v>
      </c>
      <c r="AC46">
        <v>0.28147299999999997</v>
      </c>
      <c r="AD46">
        <v>0.27944799999999997</v>
      </c>
      <c r="AE46">
        <v>0.27677400000000002</v>
      </c>
      <c r="AF46">
        <v>0.27421899999999999</v>
      </c>
      <c r="AG46">
        <v>0.27142100000000002</v>
      </c>
      <c r="AH46">
        <v>0.268957</v>
      </c>
      <c r="AI46">
        <v>0.26695799999999997</v>
      </c>
      <c r="AJ46" s="13">
        <v>-6.0999999999999999E-2</v>
      </c>
    </row>
    <row r="47" spans="1:36" x14ac:dyDescent="0.2">
      <c r="A47" t="s">
        <v>137</v>
      </c>
      <c r="B47" t="s">
        <v>145</v>
      </c>
      <c r="C47" t="s">
        <v>251</v>
      </c>
      <c r="D47" t="s">
        <v>219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6</v>
      </c>
    </row>
    <row r="48" spans="1:36" x14ac:dyDescent="0.2">
      <c r="A48" t="s">
        <v>139</v>
      </c>
      <c r="B48" t="s">
        <v>146</v>
      </c>
      <c r="C48" t="s">
        <v>252</v>
      </c>
      <c r="D48" t="s">
        <v>219</v>
      </c>
      <c r="E48">
        <v>0.40545300000000001</v>
      </c>
      <c r="F48">
        <v>0.46474900000000002</v>
      </c>
      <c r="G48">
        <v>0.50729500000000005</v>
      </c>
      <c r="H48">
        <v>0.54806900000000003</v>
      </c>
      <c r="I48">
        <v>0.585534</v>
      </c>
      <c r="J48">
        <v>0.617282</v>
      </c>
      <c r="K48">
        <v>0.63884099999999999</v>
      </c>
      <c r="L48">
        <v>0.65778499999999995</v>
      </c>
      <c r="M48">
        <v>0.67478000000000005</v>
      </c>
      <c r="N48">
        <v>0.68839099999999998</v>
      </c>
      <c r="O48">
        <v>0.70272500000000004</v>
      </c>
      <c r="P48">
        <v>0.72755800000000004</v>
      </c>
      <c r="Q48">
        <v>0.75117999999999996</v>
      </c>
      <c r="R48">
        <v>0.77397400000000005</v>
      </c>
      <c r="S48">
        <v>0.79636099999999999</v>
      </c>
      <c r="T48">
        <v>0.81736399999999998</v>
      </c>
      <c r="U48">
        <v>0.83218199999999998</v>
      </c>
      <c r="V48">
        <v>0.84796899999999997</v>
      </c>
      <c r="W48">
        <v>0.86652399999999996</v>
      </c>
      <c r="X48">
        <v>0.88872399999999996</v>
      </c>
      <c r="Y48">
        <v>0.931948</v>
      </c>
      <c r="Z48">
        <v>0.98800500000000002</v>
      </c>
      <c r="AA48">
        <v>1.0480560000000001</v>
      </c>
      <c r="AB48">
        <v>1.114857</v>
      </c>
      <c r="AC48">
        <v>1.182455</v>
      </c>
      <c r="AD48">
        <v>1.254731</v>
      </c>
      <c r="AE48">
        <v>1.3279970000000001</v>
      </c>
      <c r="AF48">
        <v>1.405883</v>
      </c>
      <c r="AG48">
        <v>1.4871030000000001</v>
      </c>
      <c r="AH48">
        <v>1.5747169999999999</v>
      </c>
      <c r="AI48">
        <v>1.67012</v>
      </c>
      <c r="AJ48" s="13">
        <v>4.8000000000000001E-2</v>
      </c>
    </row>
    <row r="49" spans="1:36" x14ac:dyDescent="0.2">
      <c r="A49" t="s">
        <v>11</v>
      </c>
      <c r="B49" t="s">
        <v>147</v>
      </c>
      <c r="C49" t="s">
        <v>253</v>
      </c>
      <c r="D49" t="s">
        <v>219</v>
      </c>
      <c r="E49">
        <v>855.88696300000004</v>
      </c>
      <c r="F49">
        <v>881.46478300000001</v>
      </c>
      <c r="G49">
        <v>973.99792500000001</v>
      </c>
      <c r="H49">
        <v>992.19335899999999</v>
      </c>
      <c r="I49">
        <v>941.40234399999997</v>
      </c>
      <c r="J49">
        <v>944.55212400000005</v>
      </c>
      <c r="K49">
        <v>956.48107900000002</v>
      </c>
      <c r="L49">
        <v>933.81225600000005</v>
      </c>
      <c r="M49">
        <v>934.80480999999997</v>
      </c>
      <c r="N49">
        <v>926.79559300000005</v>
      </c>
      <c r="O49">
        <v>929.260132</v>
      </c>
      <c r="P49">
        <v>946.32806400000004</v>
      </c>
      <c r="Q49">
        <v>931.56585700000005</v>
      </c>
      <c r="R49">
        <v>932.01617399999998</v>
      </c>
      <c r="S49">
        <v>929.67706299999998</v>
      </c>
      <c r="T49">
        <v>944.40856900000006</v>
      </c>
      <c r="U49">
        <v>930.07336399999997</v>
      </c>
      <c r="V49">
        <v>929.56103499999995</v>
      </c>
      <c r="W49">
        <v>939.66064500000005</v>
      </c>
      <c r="X49">
        <v>926.16308600000002</v>
      </c>
      <c r="Y49">
        <v>924.42919900000004</v>
      </c>
      <c r="Z49">
        <v>937.03515600000003</v>
      </c>
      <c r="AA49">
        <v>921.13324</v>
      </c>
      <c r="AB49">
        <v>920.339966</v>
      </c>
      <c r="AC49">
        <v>913.82855199999995</v>
      </c>
      <c r="AD49">
        <v>914.23266599999999</v>
      </c>
      <c r="AE49">
        <v>910.465149</v>
      </c>
      <c r="AF49">
        <v>908.20611599999995</v>
      </c>
      <c r="AG49">
        <v>908.68933100000004</v>
      </c>
      <c r="AH49">
        <v>907.33239700000001</v>
      </c>
      <c r="AI49">
        <v>904.86450200000002</v>
      </c>
      <c r="AJ49" s="13">
        <v>2E-3</v>
      </c>
    </row>
    <row r="50" spans="1:36" x14ac:dyDescent="0.2">
      <c r="A50" t="s">
        <v>103</v>
      </c>
      <c r="B50" t="s">
        <v>148</v>
      </c>
      <c r="C50" t="s">
        <v>254</v>
      </c>
      <c r="D50" t="s">
        <v>219</v>
      </c>
      <c r="E50">
        <v>425.03616299999999</v>
      </c>
      <c r="F50">
        <v>370.24560500000001</v>
      </c>
      <c r="G50">
        <v>252.653122</v>
      </c>
      <c r="H50">
        <v>226.24581900000001</v>
      </c>
      <c r="I50">
        <v>293.446594</v>
      </c>
      <c r="J50">
        <v>287.95434599999999</v>
      </c>
      <c r="K50">
        <v>269.74572799999999</v>
      </c>
      <c r="L50">
        <v>298.33557100000002</v>
      </c>
      <c r="M50">
        <v>297.11917099999999</v>
      </c>
      <c r="N50">
        <v>307.34466600000002</v>
      </c>
      <c r="O50">
        <v>308.88790899999998</v>
      </c>
      <c r="P50">
        <v>287.654358</v>
      </c>
      <c r="Q50">
        <v>306.24054000000001</v>
      </c>
      <c r="R50">
        <v>305.51928700000002</v>
      </c>
      <c r="S50">
        <v>308.330963</v>
      </c>
      <c r="T50">
        <v>291.13928199999998</v>
      </c>
      <c r="U50">
        <v>309.98889200000002</v>
      </c>
      <c r="V50">
        <v>310.407532</v>
      </c>
      <c r="W50">
        <v>296.98941000000002</v>
      </c>
      <c r="X50">
        <v>313.76461799999998</v>
      </c>
      <c r="Y50">
        <v>312.93249500000002</v>
      </c>
      <c r="Z50">
        <v>296.40905800000002</v>
      </c>
      <c r="AA50">
        <v>313.66189600000001</v>
      </c>
      <c r="AB50">
        <v>313.04077100000001</v>
      </c>
      <c r="AC50">
        <v>318.13922100000002</v>
      </c>
      <c r="AD50">
        <v>314.39709499999998</v>
      </c>
      <c r="AE50">
        <v>316.72891199999998</v>
      </c>
      <c r="AF50">
        <v>317.82919299999998</v>
      </c>
      <c r="AG50">
        <v>316.59680200000003</v>
      </c>
      <c r="AH50">
        <v>315.79705799999999</v>
      </c>
      <c r="AI50">
        <v>316.30053700000002</v>
      </c>
      <c r="AJ50" s="13">
        <v>-0.01</v>
      </c>
    </row>
    <row r="51" spans="1:36" x14ac:dyDescent="0.2">
      <c r="A51" t="s">
        <v>143</v>
      </c>
      <c r="B51" t="s">
        <v>149</v>
      </c>
      <c r="C51" t="s">
        <v>255</v>
      </c>
      <c r="D51" t="s">
        <v>219</v>
      </c>
      <c r="E51">
        <v>413.53491200000002</v>
      </c>
      <c r="F51">
        <v>474.50048800000002</v>
      </c>
      <c r="G51">
        <v>704.24414100000001</v>
      </c>
      <c r="H51">
        <v>747.77252199999998</v>
      </c>
      <c r="I51">
        <v>617.69500700000003</v>
      </c>
      <c r="J51">
        <v>623.54443400000002</v>
      </c>
      <c r="K51">
        <v>651.77941899999996</v>
      </c>
      <c r="L51">
        <v>593.12518299999999</v>
      </c>
      <c r="M51">
        <v>594.11492899999996</v>
      </c>
      <c r="N51">
        <v>572.40936299999998</v>
      </c>
      <c r="O51">
        <v>577.09655799999996</v>
      </c>
      <c r="P51">
        <v>618.64599599999997</v>
      </c>
      <c r="Q51">
        <v>579.948486</v>
      </c>
      <c r="R51">
        <v>579.65319799999997</v>
      </c>
      <c r="S51">
        <v>572.24395800000002</v>
      </c>
      <c r="T51">
        <v>607.745361</v>
      </c>
      <c r="U51">
        <v>570.14923099999999</v>
      </c>
      <c r="V51">
        <v>567.50323500000002</v>
      </c>
      <c r="W51">
        <v>591.57428000000004</v>
      </c>
      <c r="X51">
        <v>556.13769500000001</v>
      </c>
      <c r="Y51">
        <v>550.32708700000001</v>
      </c>
      <c r="Z51">
        <v>580.63720699999999</v>
      </c>
      <c r="AA51">
        <v>539.14996299999996</v>
      </c>
      <c r="AB51">
        <v>535.70849599999997</v>
      </c>
      <c r="AC51">
        <v>517.95916699999998</v>
      </c>
      <c r="AD51">
        <v>517.56463599999995</v>
      </c>
      <c r="AE51">
        <v>506.65536500000002</v>
      </c>
      <c r="AF51">
        <v>499.68572999999998</v>
      </c>
      <c r="AG51">
        <v>499.529877</v>
      </c>
      <c r="AH51">
        <v>494.734039</v>
      </c>
      <c r="AI51">
        <v>487.25003099999998</v>
      </c>
      <c r="AJ51" s="13">
        <v>5.0000000000000001E-3</v>
      </c>
    </row>
    <row r="52" spans="1:36" x14ac:dyDescent="0.2">
      <c r="A52" t="s">
        <v>137</v>
      </c>
      <c r="B52" t="s">
        <v>150</v>
      </c>
      <c r="C52" t="s">
        <v>256</v>
      </c>
      <c r="D52" t="s">
        <v>219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t="s">
        <v>6</v>
      </c>
    </row>
    <row r="53" spans="1:36" x14ac:dyDescent="0.2">
      <c r="A53" t="s">
        <v>139</v>
      </c>
      <c r="B53" t="s">
        <v>151</v>
      </c>
      <c r="C53" t="s">
        <v>257</v>
      </c>
      <c r="D53" t="s">
        <v>219</v>
      </c>
      <c r="E53">
        <v>17.315902999999999</v>
      </c>
      <c r="F53">
        <v>36.718674</v>
      </c>
      <c r="G53">
        <v>17.100639000000001</v>
      </c>
      <c r="H53">
        <v>18.175018000000001</v>
      </c>
      <c r="I53">
        <v>30.260731</v>
      </c>
      <c r="J53">
        <v>33.053322000000001</v>
      </c>
      <c r="K53">
        <v>34.955939999999998</v>
      </c>
      <c r="L53">
        <v>42.351486000000001</v>
      </c>
      <c r="M53">
        <v>43.570652000000003</v>
      </c>
      <c r="N53">
        <v>47.041564999999999</v>
      </c>
      <c r="O53">
        <v>43.275649999999999</v>
      </c>
      <c r="P53">
        <v>40.027729000000001</v>
      </c>
      <c r="Q53">
        <v>45.376812000000001</v>
      </c>
      <c r="R53">
        <v>46.843704000000002</v>
      </c>
      <c r="S53">
        <v>49.102119000000002</v>
      </c>
      <c r="T53">
        <v>45.52393</v>
      </c>
      <c r="U53">
        <v>49.935234000000001</v>
      </c>
      <c r="V53">
        <v>51.650298999999997</v>
      </c>
      <c r="W53">
        <v>51.096953999999997</v>
      </c>
      <c r="X53">
        <v>56.260711999999998</v>
      </c>
      <c r="Y53">
        <v>61.169593999999996</v>
      </c>
      <c r="Z53">
        <v>59.988880000000002</v>
      </c>
      <c r="AA53">
        <v>68.321358000000004</v>
      </c>
      <c r="AB53">
        <v>71.590667999999994</v>
      </c>
      <c r="AC53">
        <v>77.730148</v>
      </c>
      <c r="AD53">
        <v>82.270934999999994</v>
      </c>
      <c r="AE53">
        <v>87.080887000000004</v>
      </c>
      <c r="AF53">
        <v>90.691199999999995</v>
      </c>
      <c r="AG53">
        <v>92.562622000000005</v>
      </c>
      <c r="AH53">
        <v>96.801299999999998</v>
      </c>
      <c r="AI53">
        <v>101.31399500000001</v>
      </c>
      <c r="AJ53" s="13">
        <v>6.0999999999999999E-2</v>
      </c>
    </row>
    <row r="54" spans="1:36" x14ac:dyDescent="0.2">
      <c r="A54" t="s">
        <v>10</v>
      </c>
      <c r="B54" t="s">
        <v>152</v>
      </c>
      <c r="C54" t="s">
        <v>258</v>
      </c>
      <c r="D54" t="s">
        <v>219</v>
      </c>
      <c r="E54">
        <v>1860.4852289999999</v>
      </c>
      <c r="F54">
        <v>2530.984375</v>
      </c>
      <c r="G54">
        <v>2826.3454590000001</v>
      </c>
      <c r="H54">
        <v>2963.3054200000001</v>
      </c>
      <c r="I54">
        <v>3051.767578</v>
      </c>
      <c r="J54">
        <v>3120.2192380000001</v>
      </c>
      <c r="K54">
        <v>3144.2416990000002</v>
      </c>
      <c r="L54">
        <v>3161.6291500000002</v>
      </c>
      <c r="M54">
        <v>3182.7919919999999</v>
      </c>
      <c r="N54">
        <v>3201.8508299999999</v>
      </c>
      <c r="O54">
        <v>3222.4721679999998</v>
      </c>
      <c r="P54">
        <v>3248.7070309999999</v>
      </c>
      <c r="Q54">
        <v>3287.2993160000001</v>
      </c>
      <c r="R54">
        <v>3325.2963869999999</v>
      </c>
      <c r="S54">
        <v>3367.7897950000001</v>
      </c>
      <c r="T54">
        <v>3416.8146969999998</v>
      </c>
      <c r="U54">
        <v>3457.4729000000002</v>
      </c>
      <c r="V54">
        <v>3492.2021479999999</v>
      </c>
      <c r="W54">
        <v>3528.9045409999999</v>
      </c>
      <c r="X54">
        <v>3570.2958979999999</v>
      </c>
      <c r="Y54">
        <v>3622.0219729999999</v>
      </c>
      <c r="Z54">
        <v>3669.8466800000001</v>
      </c>
      <c r="AA54">
        <v>3718.9997560000002</v>
      </c>
      <c r="AB54">
        <v>3765.7592770000001</v>
      </c>
      <c r="AC54">
        <v>3814.1923830000001</v>
      </c>
      <c r="AD54">
        <v>3866.8139649999998</v>
      </c>
      <c r="AE54">
        <v>3914.7517090000001</v>
      </c>
      <c r="AF54">
        <v>3951.3642580000001</v>
      </c>
      <c r="AG54">
        <v>3990.6259770000001</v>
      </c>
      <c r="AH54">
        <v>4026.413086</v>
      </c>
      <c r="AI54">
        <v>4062.8081050000001</v>
      </c>
      <c r="AJ54" s="13">
        <v>2.5999999999999999E-2</v>
      </c>
    </row>
    <row r="55" spans="1:36" x14ac:dyDescent="0.2">
      <c r="A55" t="s">
        <v>153</v>
      </c>
      <c r="B55" t="s">
        <v>154</v>
      </c>
      <c r="C55" t="s">
        <v>259</v>
      </c>
      <c r="D55" t="s">
        <v>219</v>
      </c>
      <c r="E55">
        <v>1838.034302</v>
      </c>
      <c r="F55">
        <v>2508.5495609999998</v>
      </c>
      <c r="G55">
        <v>2803.923828</v>
      </c>
      <c r="H55">
        <v>2940.8947750000002</v>
      </c>
      <c r="I55">
        <v>3029.3659670000002</v>
      </c>
      <c r="J55">
        <v>3097.8251949999999</v>
      </c>
      <c r="K55">
        <v>3121.8540039999998</v>
      </c>
      <c r="L55">
        <v>3139.2465820000002</v>
      </c>
      <c r="M55">
        <v>3160.4135740000002</v>
      </c>
      <c r="N55">
        <v>3179.4758299999999</v>
      </c>
      <c r="O55">
        <v>3200.1000979999999</v>
      </c>
      <c r="P55">
        <v>3226.3374020000001</v>
      </c>
      <c r="Q55">
        <v>3264.9316410000001</v>
      </c>
      <c r="R55">
        <v>3302.9304200000001</v>
      </c>
      <c r="S55">
        <v>3345.4252929999998</v>
      </c>
      <c r="T55">
        <v>3394.451172</v>
      </c>
      <c r="U55">
        <v>3435.1103520000001</v>
      </c>
      <c r="V55">
        <v>3469.8403320000002</v>
      </c>
      <c r="W55">
        <v>3506.5434570000002</v>
      </c>
      <c r="X55">
        <v>3547.9353030000002</v>
      </c>
      <c r="Y55">
        <v>3599.661865</v>
      </c>
      <c r="Z55">
        <v>3647.4870609999998</v>
      </c>
      <c r="AA55">
        <v>3696.6403810000002</v>
      </c>
      <c r="AB55">
        <v>3743.4001459999999</v>
      </c>
      <c r="AC55">
        <v>3791.8334960000002</v>
      </c>
      <c r="AD55">
        <v>3844.455078</v>
      </c>
      <c r="AE55">
        <v>3892.3930660000001</v>
      </c>
      <c r="AF55">
        <v>3929.005615</v>
      </c>
      <c r="AG55">
        <v>3968.267578</v>
      </c>
      <c r="AH55">
        <v>4004.0546880000002</v>
      </c>
      <c r="AI55">
        <v>4040.4497070000002</v>
      </c>
      <c r="AJ55" s="13">
        <v>2.7E-2</v>
      </c>
    </row>
    <row r="56" spans="1:36" x14ac:dyDescent="0.2">
      <c r="A56" t="s">
        <v>155</v>
      </c>
      <c r="B56" t="s">
        <v>156</v>
      </c>
      <c r="C56" t="s">
        <v>260</v>
      </c>
      <c r="D56" t="s">
        <v>219</v>
      </c>
      <c r="E56">
        <v>22.450932999999999</v>
      </c>
      <c r="F56">
        <v>22.434891</v>
      </c>
      <c r="G56">
        <v>22.421617999999999</v>
      </c>
      <c r="H56">
        <v>22.410634999999999</v>
      </c>
      <c r="I56">
        <v>22.401547999999998</v>
      </c>
      <c r="J56">
        <v>22.394031999999999</v>
      </c>
      <c r="K56">
        <v>22.387812</v>
      </c>
      <c r="L56">
        <v>22.382666</v>
      </c>
      <c r="M56">
        <v>22.378406999999999</v>
      </c>
      <c r="N56">
        <v>22.374884000000002</v>
      </c>
      <c r="O56">
        <v>22.371969</v>
      </c>
      <c r="P56">
        <v>22.369558000000001</v>
      </c>
      <c r="Q56">
        <v>22.367563000000001</v>
      </c>
      <c r="R56">
        <v>22.365911000000001</v>
      </c>
      <c r="S56">
        <v>22.364546000000001</v>
      </c>
      <c r="T56">
        <v>22.363416999999998</v>
      </c>
      <c r="U56">
        <v>22.362480000000001</v>
      </c>
      <c r="V56">
        <v>22.361708</v>
      </c>
      <c r="W56">
        <v>22.361066999999998</v>
      </c>
      <c r="X56">
        <v>22.360537999999998</v>
      </c>
      <c r="Y56">
        <v>22.360099999999999</v>
      </c>
      <c r="Z56">
        <v>22.359736999999999</v>
      </c>
      <c r="AA56">
        <v>22.359438000000001</v>
      </c>
      <c r="AB56">
        <v>22.359190000000002</v>
      </c>
      <c r="AC56">
        <v>22.358984</v>
      </c>
      <c r="AD56">
        <v>22.358813999999999</v>
      </c>
      <c r="AE56">
        <v>22.358673</v>
      </c>
      <c r="AF56">
        <v>22.358557000000001</v>
      </c>
      <c r="AG56">
        <v>22.358460999999998</v>
      </c>
      <c r="AH56">
        <v>22.358381000000001</v>
      </c>
      <c r="AI56">
        <v>22.358315000000001</v>
      </c>
      <c r="AJ56" s="13">
        <v>0</v>
      </c>
    </row>
    <row r="57" spans="1:36" x14ac:dyDescent="0.2">
      <c r="A57" t="s">
        <v>9</v>
      </c>
      <c r="B57" t="s">
        <v>157</v>
      </c>
      <c r="C57" t="s">
        <v>261</v>
      </c>
      <c r="D57" t="s">
        <v>219</v>
      </c>
      <c r="E57">
        <v>535.96636999999998</v>
      </c>
      <c r="F57">
        <v>545.01122999999995</v>
      </c>
      <c r="G57">
        <v>545.74865699999998</v>
      </c>
      <c r="H57">
        <v>532.56957999999997</v>
      </c>
      <c r="I57">
        <v>523.88000499999998</v>
      </c>
      <c r="J57">
        <v>523.35650599999997</v>
      </c>
      <c r="K57">
        <v>522.09973100000002</v>
      </c>
      <c r="L57">
        <v>521.93035899999995</v>
      </c>
      <c r="M57">
        <v>524.80780000000004</v>
      </c>
      <c r="N57">
        <v>523.65002400000003</v>
      </c>
      <c r="O57">
        <v>521.66619900000001</v>
      </c>
      <c r="P57">
        <v>521.58520499999997</v>
      </c>
      <c r="Q57">
        <v>522.42028800000003</v>
      </c>
      <c r="R57">
        <v>523.28680399999996</v>
      </c>
      <c r="S57">
        <v>524.16394000000003</v>
      </c>
      <c r="T57">
        <v>525.042419</v>
      </c>
      <c r="U57">
        <v>525.95764199999996</v>
      </c>
      <c r="V57">
        <v>526.90600600000005</v>
      </c>
      <c r="W57">
        <v>527.86682099999996</v>
      </c>
      <c r="X57">
        <v>528.831726</v>
      </c>
      <c r="Y57">
        <v>529.80688499999997</v>
      </c>
      <c r="Z57">
        <v>530.79144299999996</v>
      </c>
      <c r="AA57">
        <v>531.77477999999996</v>
      </c>
      <c r="AB57">
        <v>532.76556400000004</v>
      </c>
      <c r="AC57">
        <v>533.75750700000003</v>
      </c>
      <c r="AD57">
        <v>534.75317399999994</v>
      </c>
      <c r="AE57">
        <v>535.74883999999997</v>
      </c>
      <c r="AF57">
        <v>536.744507</v>
      </c>
      <c r="AG57">
        <v>537.74035600000002</v>
      </c>
      <c r="AH57">
        <v>538.73468000000003</v>
      </c>
      <c r="AI57">
        <v>539.72705099999996</v>
      </c>
      <c r="AJ57" s="13">
        <v>0</v>
      </c>
    </row>
    <row r="58" spans="1:36" x14ac:dyDescent="0.2">
      <c r="A58" t="s">
        <v>158</v>
      </c>
      <c r="B58" t="s">
        <v>159</v>
      </c>
      <c r="C58" t="s">
        <v>262</v>
      </c>
      <c r="D58" t="s">
        <v>219</v>
      </c>
      <c r="E58">
        <v>401.72967499999999</v>
      </c>
      <c r="F58">
        <v>408.50488300000001</v>
      </c>
      <c r="G58">
        <v>409.04373199999998</v>
      </c>
      <c r="H58">
        <v>399.16329999999999</v>
      </c>
      <c r="I58">
        <v>392.65554800000001</v>
      </c>
      <c r="J58">
        <v>392.26257299999997</v>
      </c>
      <c r="K58">
        <v>391.31887799999998</v>
      </c>
      <c r="L58">
        <v>391.19494600000002</v>
      </c>
      <c r="M58">
        <v>393.351471</v>
      </c>
      <c r="N58">
        <v>392.484711</v>
      </c>
      <c r="O58">
        <v>390.99704000000003</v>
      </c>
      <c r="P58">
        <v>390.933899</v>
      </c>
      <c r="Q58">
        <v>391.56195100000002</v>
      </c>
      <c r="R58">
        <v>392.21130399999998</v>
      </c>
      <c r="S58">
        <v>392.86895800000002</v>
      </c>
      <c r="T58">
        <v>393.52496300000001</v>
      </c>
      <c r="U58">
        <v>394.21295199999997</v>
      </c>
      <c r="V58">
        <v>394.92361499999998</v>
      </c>
      <c r="W58">
        <v>395.64215100000001</v>
      </c>
      <c r="X58">
        <v>396.36755399999998</v>
      </c>
      <c r="Y58">
        <v>397.09851099999997</v>
      </c>
      <c r="Z58">
        <v>397.83429000000001</v>
      </c>
      <c r="AA58">
        <v>398.57382200000001</v>
      </c>
      <c r="AB58">
        <v>399.31634500000001</v>
      </c>
      <c r="AC58">
        <v>400.061035</v>
      </c>
      <c r="AD58">
        <v>400.80715900000001</v>
      </c>
      <c r="AE58">
        <v>401.55407700000001</v>
      </c>
      <c r="AF58">
        <v>402.30093399999998</v>
      </c>
      <c r="AG58">
        <v>403.04748499999999</v>
      </c>
      <c r="AH58">
        <v>403.79330399999998</v>
      </c>
      <c r="AI58">
        <v>404.53796399999999</v>
      </c>
      <c r="AJ58" s="13">
        <v>0</v>
      </c>
    </row>
    <row r="59" spans="1:36" x14ac:dyDescent="0.2">
      <c r="A59" t="s">
        <v>135</v>
      </c>
      <c r="B59" t="s">
        <v>160</v>
      </c>
      <c r="C59" t="s">
        <v>263</v>
      </c>
      <c r="D59" t="s">
        <v>219</v>
      </c>
      <c r="E59">
        <v>19.229748000000001</v>
      </c>
      <c r="F59">
        <v>19.559747999999999</v>
      </c>
      <c r="G59">
        <v>19.604057000000001</v>
      </c>
      <c r="H59">
        <v>19.134007</v>
      </c>
      <c r="I59">
        <v>18.815207000000001</v>
      </c>
      <c r="J59">
        <v>18.797191999999999</v>
      </c>
      <c r="K59">
        <v>18.754283999999998</v>
      </c>
      <c r="L59">
        <v>18.744330999999999</v>
      </c>
      <c r="M59">
        <v>18.847854999999999</v>
      </c>
      <c r="N59">
        <v>18.804949000000001</v>
      </c>
      <c r="O59">
        <v>18.734697000000001</v>
      </c>
      <c r="P59">
        <v>18.734974000000001</v>
      </c>
      <c r="Q59">
        <v>18.762163000000001</v>
      </c>
      <c r="R59">
        <v>18.793427999999999</v>
      </c>
      <c r="S59">
        <v>18.824687999999998</v>
      </c>
      <c r="T59">
        <v>18.859321999999999</v>
      </c>
      <c r="U59">
        <v>18.889589000000001</v>
      </c>
      <c r="V59">
        <v>18.923862</v>
      </c>
      <c r="W59">
        <v>18.960432000000001</v>
      </c>
      <c r="X59">
        <v>18.992315000000001</v>
      </c>
      <c r="Y59">
        <v>19.027204999999999</v>
      </c>
      <c r="Z59">
        <v>19.065366999999998</v>
      </c>
      <c r="AA59">
        <v>19.097477000000001</v>
      </c>
      <c r="AB59">
        <v>19.133113999999999</v>
      </c>
      <c r="AC59">
        <v>19.167227</v>
      </c>
      <c r="AD59">
        <v>19.203192000000001</v>
      </c>
      <c r="AE59">
        <v>19.238092000000002</v>
      </c>
      <c r="AF59">
        <v>19.273088000000001</v>
      </c>
      <c r="AG59">
        <v>19.308661000000001</v>
      </c>
      <c r="AH59">
        <v>19.343631999999999</v>
      </c>
      <c r="AI59">
        <v>19.378197</v>
      </c>
      <c r="AJ59" s="13">
        <v>0</v>
      </c>
    </row>
    <row r="60" spans="1:36" x14ac:dyDescent="0.2">
      <c r="A60" t="s">
        <v>161</v>
      </c>
      <c r="B60" t="s">
        <v>162</v>
      </c>
      <c r="C60" t="s">
        <v>264</v>
      </c>
      <c r="D60" t="s">
        <v>219</v>
      </c>
      <c r="E60">
        <v>115.006958</v>
      </c>
      <c r="F60">
        <v>116.946564</v>
      </c>
      <c r="G60">
        <v>117.10083</v>
      </c>
      <c r="H60">
        <v>114.272278</v>
      </c>
      <c r="I60">
        <v>112.40922500000001</v>
      </c>
      <c r="J60">
        <v>112.296738</v>
      </c>
      <c r="K60">
        <v>112.02658099999999</v>
      </c>
      <c r="L60">
        <v>111.991089</v>
      </c>
      <c r="M60">
        <v>112.608475</v>
      </c>
      <c r="N60">
        <v>112.360336</v>
      </c>
      <c r="O60">
        <v>111.934448</v>
      </c>
      <c r="P60">
        <v>111.91635100000001</v>
      </c>
      <c r="Q60">
        <v>112.096161</v>
      </c>
      <c r="R60">
        <v>112.282059</v>
      </c>
      <c r="S60">
        <v>112.470337</v>
      </c>
      <c r="T60">
        <v>112.65812699999999</v>
      </c>
      <c r="U60">
        <v>112.85508</v>
      </c>
      <c r="V60">
        <v>113.058533</v>
      </c>
      <c r="W60">
        <v>113.264236</v>
      </c>
      <c r="X60">
        <v>113.471886</v>
      </c>
      <c r="Y60">
        <v>113.681168</v>
      </c>
      <c r="Z60">
        <v>113.891792</v>
      </c>
      <c r="AA60">
        <v>114.10350800000001</v>
      </c>
      <c r="AB60">
        <v>114.316086</v>
      </c>
      <c r="AC60">
        <v>114.529259</v>
      </c>
      <c r="AD60">
        <v>114.742859</v>
      </c>
      <c r="AE60">
        <v>114.95668000000001</v>
      </c>
      <c r="AF60">
        <v>115.170502</v>
      </c>
      <c r="AG60">
        <v>115.384216</v>
      </c>
      <c r="AH60">
        <v>115.59773300000001</v>
      </c>
      <c r="AI60">
        <v>115.810913</v>
      </c>
      <c r="AJ60" s="13">
        <v>0</v>
      </c>
    </row>
    <row r="61" spans="1:36" x14ac:dyDescent="0.2">
      <c r="A61" t="s">
        <v>8</v>
      </c>
      <c r="B61" t="s">
        <v>163</v>
      </c>
      <c r="C61" t="s">
        <v>265</v>
      </c>
      <c r="D61" t="s">
        <v>219</v>
      </c>
      <c r="E61">
        <v>123.24041699999999</v>
      </c>
      <c r="F61">
        <v>154.78178399999999</v>
      </c>
      <c r="G61">
        <v>177.566147</v>
      </c>
      <c r="H61">
        <v>194.206558</v>
      </c>
      <c r="I61">
        <v>206.437195</v>
      </c>
      <c r="J61">
        <v>215.22547900000001</v>
      </c>
      <c r="K61">
        <v>221.68235799999999</v>
      </c>
      <c r="L61">
        <v>226.56303399999999</v>
      </c>
      <c r="M61">
        <v>228.953934</v>
      </c>
      <c r="N61">
        <v>230.64898700000001</v>
      </c>
      <c r="O61">
        <v>232.393936</v>
      </c>
      <c r="P61">
        <v>232.85581999999999</v>
      </c>
      <c r="Q61">
        <v>233.45077499999999</v>
      </c>
      <c r="R61">
        <v>233.69122300000001</v>
      </c>
      <c r="S61">
        <v>233.81994599999999</v>
      </c>
      <c r="T61">
        <v>233.339584</v>
      </c>
      <c r="U61">
        <v>233.03294399999999</v>
      </c>
      <c r="V61">
        <v>232.702698</v>
      </c>
      <c r="W61">
        <v>232.21530200000001</v>
      </c>
      <c r="X61">
        <v>231.47563199999999</v>
      </c>
      <c r="Y61">
        <v>230.83416700000001</v>
      </c>
      <c r="Z61">
        <v>229.97171</v>
      </c>
      <c r="AA61">
        <v>229.01445000000001</v>
      </c>
      <c r="AB61">
        <v>228.01458700000001</v>
      </c>
      <c r="AC61">
        <v>226.97612000000001</v>
      </c>
      <c r="AD61">
        <v>225.876068</v>
      </c>
      <c r="AE61">
        <v>224.61758399999999</v>
      </c>
      <c r="AF61">
        <v>223.33367899999999</v>
      </c>
      <c r="AG61">
        <v>221.78813199999999</v>
      </c>
      <c r="AH61">
        <v>220.16580200000001</v>
      </c>
      <c r="AI61">
        <v>218.665131</v>
      </c>
      <c r="AJ61" s="13">
        <v>1.9E-2</v>
      </c>
    </row>
    <row r="62" spans="1:36" x14ac:dyDescent="0.2">
      <c r="A62" t="s">
        <v>164</v>
      </c>
      <c r="B62" t="s">
        <v>165</v>
      </c>
      <c r="C62" t="s">
        <v>266</v>
      </c>
      <c r="D62" t="s">
        <v>219</v>
      </c>
      <c r="E62">
        <v>65.868385000000004</v>
      </c>
      <c r="F62">
        <v>77.343924999999999</v>
      </c>
      <c r="G62">
        <v>85.037193000000002</v>
      </c>
      <c r="H62">
        <v>90.397377000000006</v>
      </c>
      <c r="I62">
        <v>94.148392000000001</v>
      </c>
      <c r="J62">
        <v>96.454200999999998</v>
      </c>
      <c r="K62">
        <v>98.028533999999993</v>
      </c>
      <c r="L62">
        <v>99.228485000000006</v>
      </c>
      <c r="M62">
        <v>98.787505999999993</v>
      </c>
      <c r="N62">
        <v>98.326217999999997</v>
      </c>
      <c r="O62">
        <v>98.456612000000007</v>
      </c>
      <c r="P62">
        <v>97.730179000000007</v>
      </c>
      <c r="Q62">
        <v>97.429573000000005</v>
      </c>
      <c r="R62">
        <v>97.078491</v>
      </c>
      <c r="S62">
        <v>96.865768000000003</v>
      </c>
      <c r="T62">
        <v>96.190719999999999</v>
      </c>
      <c r="U62">
        <v>95.827606000000003</v>
      </c>
      <c r="V62">
        <v>95.546768</v>
      </c>
      <c r="W62">
        <v>95.188216999999995</v>
      </c>
      <c r="X62">
        <v>94.635986000000003</v>
      </c>
      <c r="Y62">
        <v>94.234970000000004</v>
      </c>
      <c r="Z62">
        <v>93.656120000000001</v>
      </c>
      <c r="AA62">
        <v>93.025208000000006</v>
      </c>
      <c r="AB62">
        <v>92.393783999999997</v>
      </c>
      <c r="AC62">
        <v>91.770995999999997</v>
      </c>
      <c r="AD62">
        <v>91.134651000000005</v>
      </c>
      <c r="AE62">
        <v>90.408362999999994</v>
      </c>
      <c r="AF62">
        <v>89.765427000000003</v>
      </c>
      <c r="AG62">
        <v>89.013596000000007</v>
      </c>
      <c r="AH62">
        <v>88.517876000000001</v>
      </c>
      <c r="AI62">
        <v>88.092033000000001</v>
      </c>
      <c r="AJ62" s="13">
        <v>0.01</v>
      </c>
    </row>
    <row r="63" spans="1:36" x14ac:dyDescent="0.2">
      <c r="A63" t="s">
        <v>124</v>
      </c>
      <c r="B63" t="s">
        <v>166</v>
      </c>
      <c r="C63" t="s">
        <v>267</v>
      </c>
      <c r="D63" t="s">
        <v>219</v>
      </c>
      <c r="E63">
        <v>8.2139009999999999</v>
      </c>
      <c r="F63">
        <v>9.6765150000000002</v>
      </c>
      <c r="G63">
        <v>10.66667</v>
      </c>
      <c r="H63">
        <v>11.35914</v>
      </c>
      <c r="I63">
        <v>11.848991</v>
      </c>
      <c r="J63">
        <v>12.157253000000001</v>
      </c>
      <c r="K63">
        <v>12.373383</v>
      </c>
      <c r="L63">
        <v>12.542023</v>
      </c>
      <c r="M63">
        <v>12.501125</v>
      </c>
      <c r="N63">
        <v>12.457867</v>
      </c>
      <c r="O63">
        <v>12.492732999999999</v>
      </c>
      <c r="P63">
        <v>12.415229999999999</v>
      </c>
      <c r="Q63">
        <v>12.393853</v>
      </c>
      <c r="R63">
        <v>12.364929999999999</v>
      </c>
      <c r="S63">
        <v>12.354592999999999</v>
      </c>
      <c r="T63">
        <v>12.283155000000001</v>
      </c>
      <c r="U63">
        <v>12.252656</v>
      </c>
      <c r="V63">
        <v>12.232264000000001</v>
      </c>
      <c r="W63">
        <v>12.202119</v>
      </c>
      <c r="X63">
        <v>12.146736000000001</v>
      </c>
      <c r="Y63">
        <v>12.111720999999999</v>
      </c>
      <c r="Z63">
        <v>12.053454</v>
      </c>
      <c r="AA63">
        <v>11.987914999999999</v>
      </c>
      <c r="AB63">
        <v>11.922503000000001</v>
      </c>
      <c r="AC63">
        <v>11.858107</v>
      </c>
      <c r="AD63">
        <v>11.792482</v>
      </c>
      <c r="AE63">
        <v>11.713984</v>
      </c>
      <c r="AF63">
        <v>11.645860000000001</v>
      </c>
      <c r="AG63">
        <v>11.563480999999999</v>
      </c>
      <c r="AH63">
        <v>11.514956</v>
      </c>
      <c r="AI63">
        <v>11.475149999999999</v>
      </c>
      <c r="AJ63" s="13">
        <v>1.0999999999999999E-2</v>
      </c>
    </row>
    <row r="64" spans="1:36" x14ac:dyDescent="0.2">
      <c r="A64" t="s">
        <v>101</v>
      </c>
      <c r="B64" t="s">
        <v>167</v>
      </c>
      <c r="C64" t="s">
        <v>268</v>
      </c>
      <c r="D64" t="s">
        <v>219</v>
      </c>
      <c r="E64">
        <v>4.2989999999999999E-3</v>
      </c>
      <c r="F64">
        <v>4.9049999999999996E-3</v>
      </c>
      <c r="G64">
        <v>5.2630000000000003E-3</v>
      </c>
      <c r="H64">
        <v>5.5059999999999996E-3</v>
      </c>
      <c r="I64">
        <v>5.6690000000000004E-3</v>
      </c>
      <c r="J64">
        <v>5.7609999999999996E-3</v>
      </c>
      <c r="K64">
        <v>5.8209999999999998E-3</v>
      </c>
      <c r="L64">
        <v>5.8630000000000002E-3</v>
      </c>
      <c r="M64">
        <v>5.8230000000000001E-3</v>
      </c>
      <c r="N64">
        <v>5.7800000000000004E-3</v>
      </c>
      <c r="O64">
        <v>5.764E-3</v>
      </c>
      <c r="P64">
        <v>5.7060000000000001E-3</v>
      </c>
      <c r="Q64">
        <v>5.6649999999999999E-3</v>
      </c>
      <c r="R64">
        <v>5.6230000000000004E-3</v>
      </c>
      <c r="S64">
        <v>5.5859999999999998E-3</v>
      </c>
      <c r="T64">
        <v>5.5250000000000004E-3</v>
      </c>
      <c r="U64">
        <v>5.4819999999999999E-3</v>
      </c>
      <c r="V64">
        <v>5.4450000000000002E-3</v>
      </c>
      <c r="W64">
        <v>5.4029999999999998E-3</v>
      </c>
      <c r="X64">
        <v>5.3489999999999996E-3</v>
      </c>
      <c r="Y64">
        <v>5.2969999999999996E-3</v>
      </c>
      <c r="Z64">
        <v>5.2370000000000003E-3</v>
      </c>
      <c r="AA64">
        <v>5.1770000000000002E-3</v>
      </c>
      <c r="AB64">
        <v>5.117E-3</v>
      </c>
      <c r="AC64">
        <v>5.058E-3</v>
      </c>
      <c r="AD64">
        <v>4.9940000000000002E-3</v>
      </c>
      <c r="AE64">
        <v>4.9300000000000004E-3</v>
      </c>
      <c r="AF64">
        <v>4.8710000000000003E-3</v>
      </c>
      <c r="AG64">
        <v>4.8050000000000002E-3</v>
      </c>
      <c r="AH64">
        <v>4.751E-3</v>
      </c>
      <c r="AI64">
        <v>4.7019999999999996E-3</v>
      </c>
      <c r="AJ64" s="13">
        <v>3.0000000000000001E-3</v>
      </c>
    </row>
    <row r="65" spans="1:36" x14ac:dyDescent="0.2">
      <c r="A65" t="s">
        <v>103</v>
      </c>
      <c r="B65" t="s">
        <v>168</v>
      </c>
      <c r="C65" t="s">
        <v>269</v>
      </c>
      <c r="D65" t="s">
        <v>219</v>
      </c>
      <c r="E65">
        <v>39.342956999999998</v>
      </c>
      <c r="F65">
        <v>45.876663000000001</v>
      </c>
      <c r="G65">
        <v>50.221744999999999</v>
      </c>
      <c r="H65">
        <v>53.204749999999997</v>
      </c>
      <c r="I65">
        <v>55.259338</v>
      </c>
      <c r="J65">
        <v>56.491351999999999</v>
      </c>
      <c r="K65">
        <v>57.299968999999997</v>
      </c>
      <c r="L65">
        <v>57.889167999999998</v>
      </c>
      <c r="M65">
        <v>57.565086000000001</v>
      </c>
      <c r="N65">
        <v>57.224128999999998</v>
      </c>
      <c r="O65">
        <v>57.227783000000002</v>
      </c>
      <c r="P65">
        <v>56.729961000000003</v>
      </c>
      <c r="Q65">
        <v>56.487537000000003</v>
      </c>
      <c r="R65">
        <v>56.204224000000004</v>
      </c>
      <c r="S65">
        <v>55.996456000000002</v>
      </c>
      <c r="T65">
        <v>55.510323</v>
      </c>
      <c r="U65">
        <v>55.190829999999998</v>
      </c>
      <c r="V65">
        <v>54.901924000000001</v>
      </c>
      <c r="W65">
        <v>54.556376999999998</v>
      </c>
      <c r="X65">
        <v>54.084842999999999</v>
      </c>
      <c r="Y65">
        <v>53.685890000000001</v>
      </c>
      <c r="Z65">
        <v>53.162922000000002</v>
      </c>
      <c r="AA65">
        <v>52.581119999999999</v>
      </c>
      <c r="AB65">
        <v>51.966534000000003</v>
      </c>
      <c r="AC65">
        <v>51.312018999999999</v>
      </c>
      <c r="AD65">
        <v>50.599342</v>
      </c>
      <c r="AE65">
        <v>49.756568999999999</v>
      </c>
      <c r="AF65">
        <v>48.845408999999997</v>
      </c>
      <c r="AG65">
        <v>47.706341000000002</v>
      </c>
      <c r="AH65">
        <v>46.376685999999999</v>
      </c>
      <c r="AI65">
        <v>45.129745</v>
      </c>
      <c r="AJ65" s="13">
        <v>5.0000000000000001E-3</v>
      </c>
    </row>
    <row r="66" spans="1:36" x14ac:dyDescent="0.2">
      <c r="A66" t="s">
        <v>105</v>
      </c>
      <c r="B66" t="s">
        <v>169</v>
      </c>
      <c r="C66" t="s">
        <v>270</v>
      </c>
      <c r="D66" t="s">
        <v>219</v>
      </c>
      <c r="E66">
        <v>17.099070000000001</v>
      </c>
      <c r="F66">
        <v>20.319552999999999</v>
      </c>
      <c r="G66">
        <v>22.485256</v>
      </c>
      <c r="H66">
        <v>24.019459000000001</v>
      </c>
      <c r="I66">
        <v>25.102898</v>
      </c>
      <c r="J66">
        <v>25.770533</v>
      </c>
      <c r="K66">
        <v>26.232544000000001</v>
      </c>
      <c r="L66">
        <v>26.589859000000001</v>
      </c>
      <c r="M66">
        <v>26.464668</v>
      </c>
      <c r="N66">
        <v>26.333935</v>
      </c>
      <c r="O66">
        <v>26.351505</v>
      </c>
      <c r="P66">
        <v>26.142330000000001</v>
      </c>
      <c r="Q66">
        <v>26.030087000000002</v>
      </c>
      <c r="R66">
        <v>25.909834</v>
      </c>
      <c r="S66">
        <v>25.821386</v>
      </c>
      <c r="T66">
        <v>25.614086</v>
      </c>
      <c r="U66">
        <v>25.490601000000002</v>
      </c>
      <c r="V66">
        <v>25.393127</v>
      </c>
      <c r="W66">
        <v>25.272171</v>
      </c>
      <c r="X66">
        <v>25.098717000000001</v>
      </c>
      <c r="Y66">
        <v>24.958691000000002</v>
      </c>
      <c r="Z66">
        <v>24.771570000000001</v>
      </c>
      <c r="AA66">
        <v>24.572716</v>
      </c>
      <c r="AB66">
        <v>24.372135</v>
      </c>
      <c r="AC66">
        <v>24.175498999999999</v>
      </c>
      <c r="AD66">
        <v>23.970161000000001</v>
      </c>
      <c r="AE66">
        <v>23.746223000000001</v>
      </c>
      <c r="AF66">
        <v>23.548378</v>
      </c>
      <c r="AG66">
        <v>23.317295000000001</v>
      </c>
      <c r="AH66">
        <v>23.150963000000001</v>
      </c>
      <c r="AI66">
        <v>23.003896999999998</v>
      </c>
      <c r="AJ66" s="13">
        <v>0.01</v>
      </c>
    </row>
    <row r="67" spans="1:36" x14ac:dyDescent="0.2">
      <c r="A67" t="s">
        <v>107</v>
      </c>
      <c r="B67" t="s">
        <v>170</v>
      </c>
      <c r="C67" t="s">
        <v>271</v>
      </c>
      <c r="D67" t="s">
        <v>219</v>
      </c>
      <c r="E67">
        <v>0.85228499999999996</v>
      </c>
      <c r="F67">
        <v>1.0238849999999999</v>
      </c>
      <c r="G67">
        <v>1.142909</v>
      </c>
      <c r="H67">
        <v>1.226561</v>
      </c>
      <c r="I67">
        <v>1.2873049999999999</v>
      </c>
      <c r="J67">
        <v>1.3277159999999999</v>
      </c>
      <c r="K67">
        <v>1.35825</v>
      </c>
      <c r="L67">
        <v>1.3837299999999999</v>
      </c>
      <c r="M67">
        <v>1.3838189999999999</v>
      </c>
      <c r="N67">
        <v>1.3838760000000001</v>
      </c>
      <c r="O67">
        <v>1.394023</v>
      </c>
      <c r="P67">
        <v>1.38931</v>
      </c>
      <c r="Q67">
        <v>1.391672</v>
      </c>
      <c r="R67">
        <v>1.3925799999999999</v>
      </c>
      <c r="S67">
        <v>1.395878</v>
      </c>
      <c r="T67">
        <v>1.3909419999999999</v>
      </c>
      <c r="U67">
        <v>1.3914660000000001</v>
      </c>
      <c r="V67">
        <v>1.3932119999999999</v>
      </c>
      <c r="W67">
        <v>1.3938429999999999</v>
      </c>
      <c r="X67">
        <v>1.391078</v>
      </c>
      <c r="Y67">
        <v>1.3909210000000001</v>
      </c>
      <c r="Z67">
        <v>1.388023</v>
      </c>
      <c r="AA67">
        <v>1.384069</v>
      </c>
      <c r="AB67">
        <v>1.380226</v>
      </c>
      <c r="AC67">
        <v>1.3765510000000001</v>
      </c>
      <c r="AD67">
        <v>1.3728610000000001</v>
      </c>
      <c r="AE67">
        <v>1.3671819999999999</v>
      </c>
      <c r="AF67">
        <v>1.362773</v>
      </c>
      <c r="AG67">
        <v>1.3564320000000001</v>
      </c>
      <c r="AH67">
        <v>1.354414</v>
      </c>
      <c r="AI67">
        <v>1.3532869999999999</v>
      </c>
      <c r="AJ67" s="13">
        <v>1.6E-2</v>
      </c>
    </row>
    <row r="68" spans="1:36" x14ac:dyDescent="0.2">
      <c r="A68" t="s">
        <v>109</v>
      </c>
      <c r="B68" t="s">
        <v>171</v>
      </c>
      <c r="C68" t="s">
        <v>272</v>
      </c>
      <c r="D68" t="s">
        <v>219</v>
      </c>
      <c r="E68">
        <v>0.34543099999999999</v>
      </c>
      <c r="F68">
        <v>0.42956299999999997</v>
      </c>
      <c r="G68">
        <v>0.50085900000000005</v>
      </c>
      <c r="H68">
        <v>0.566272</v>
      </c>
      <c r="I68">
        <v>0.627633</v>
      </c>
      <c r="J68">
        <v>0.68449700000000002</v>
      </c>
      <c r="K68">
        <v>0.74109599999999998</v>
      </c>
      <c r="L68">
        <v>0.80010199999999998</v>
      </c>
      <c r="M68">
        <v>0.849352</v>
      </c>
      <c r="N68">
        <v>0.90310299999999999</v>
      </c>
      <c r="O68">
        <v>0.96728400000000003</v>
      </c>
      <c r="P68">
        <v>1.030273</v>
      </c>
      <c r="Q68">
        <v>1.1034949999999999</v>
      </c>
      <c r="R68">
        <v>1.184134</v>
      </c>
      <c r="S68">
        <v>1.27477</v>
      </c>
      <c r="T68">
        <v>1.3697600000000001</v>
      </c>
      <c r="U68">
        <v>1.479735</v>
      </c>
      <c r="V68">
        <v>1.60405</v>
      </c>
      <c r="W68">
        <v>1.7416499999999999</v>
      </c>
      <c r="X68">
        <v>1.8927510000000001</v>
      </c>
      <c r="Y68">
        <v>2.0660539999999998</v>
      </c>
      <c r="Z68">
        <v>2.2586650000000001</v>
      </c>
      <c r="AA68">
        <v>2.4781140000000001</v>
      </c>
      <c r="AB68">
        <v>2.731331</v>
      </c>
      <c r="AC68">
        <v>3.0279790000000002</v>
      </c>
      <c r="AD68">
        <v>3.3791910000000001</v>
      </c>
      <c r="AE68">
        <v>3.8040280000000002</v>
      </c>
      <c r="AF68">
        <v>4.3428430000000002</v>
      </c>
      <c r="AG68">
        <v>5.0501290000000001</v>
      </c>
      <c r="AH68">
        <v>6.1011290000000002</v>
      </c>
      <c r="AI68">
        <v>7.110398</v>
      </c>
      <c r="AJ68" s="13">
        <v>0.106</v>
      </c>
    </row>
    <row r="69" spans="1:36" x14ac:dyDescent="0.2">
      <c r="A69" t="s">
        <v>111</v>
      </c>
      <c r="B69" t="s">
        <v>172</v>
      </c>
      <c r="C69" t="s">
        <v>273</v>
      </c>
      <c r="D69" t="s">
        <v>219</v>
      </c>
      <c r="E69">
        <v>1.0442999999999999E-2</v>
      </c>
      <c r="F69">
        <v>1.2829E-2</v>
      </c>
      <c r="G69">
        <v>1.4487E-2</v>
      </c>
      <c r="H69">
        <v>1.5692000000000001E-2</v>
      </c>
      <c r="I69">
        <v>1.6556000000000001E-2</v>
      </c>
      <c r="J69">
        <v>1.7096E-2</v>
      </c>
      <c r="K69">
        <v>1.7464E-2</v>
      </c>
      <c r="L69">
        <v>1.7742000000000001E-2</v>
      </c>
      <c r="M69">
        <v>1.7635999999999999E-2</v>
      </c>
      <c r="N69">
        <v>1.7526E-2</v>
      </c>
      <c r="O69">
        <v>1.7519E-2</v>
      </c>
      <c r="P69">
        <v>1.7361999999999999E-2</v>
      </c>
      <c r="Q69">
        <v>1.7267000000000001E-2</v>
      </c>
      <c r="R69">
        <v>1.7167000000000002E-2</v>
      </c>
      <c r="S69">
        <v>1.7087000000000001E-2</v>
      </c>
      <c r="T69">
        <v>1.6931000000000002E-2</v>
      </c>
      <c r="U69">
        <v>1.6830999999999999E-2</v>
      </c>
      <c r="V69">
        <v>1.6747999999999999E-2</v>
      </c>
      <c r="W69">
        <v>1.6648E-2</v>
      </c>
      <c r="X69">
        <v>1.6513E-2</v>
      </c>
      <c r="Y69">
        <v>1.6397999999999999E-2</v>
      </c>
      <c r="Z69">
        <v>1.6250000000000001E-2</v>
      </c>
      <c r="AA69">
        <v>1.6095000000000002E-2</v>
      </c>
      <c r="AB69">
        <v>1.5938000000000001E-2</v>
      </c>
      <c r="AC69">
        <v>1.5783999999999999E-2</v>
      </c>
      <c r="AD69">
        <v>1.5620999999999999E-2</v>
      </c>
      <c r="AE69">
        <v>1.5448999999999999E-2</v>
      </c>
      <c r="AF69">
        <v>1.5294E-2</v>
      </c>
      <c r="AG69">
        <v>1.5117E-2</v>
      </c>
      <c r="AH69">
        <v>1.498E-2</v>
      </c>
      <c r="AI69">
        <v>1.4853999999999999E-2</v>
      </c>
      <c r="AJ69" s="13">
        <v>1.2E-2</v>
      </c>
    </row>
    <row r="70" spans="1:36" x14ac:dyDescent="0.2">
      <c r="A70" t="s">
        <v>173</v>
      </c>
      <c r="B70" t="s">
        <v>174</v>
      </c>
      <c r="C70" t="s">
        <v>274</v>
      </c>
      <c r="D70" t="s">
        <v>219</v>
      </c>
      <c r="E70">
        <v>21.389296000000002</v>
      </c>
      <c r="F70">
        <v>24.819852999999998</v>
      </c>
      <c r="G70">
        <v>27.510082000000001</v>
      </c>
      <c r="H70">
        <v>29.622658000000001</v>
      </c>
      <c r="I70">
        <v>31.287822999999999</v>
      </c>
      <c r="J70">
        <v>32.605826999999998</v>
      </c>
      <c r="K70">
        <v>33.663296000000003</v>
      </c>
      <c r="L70">
        <v>34.520812999999997</v>
      </c>
      <c r="M70">
        <v>35.224196999999997</v>
      </c>
      <c r="N70">
        <v>35.813029999999998</v>
      </c>
      <c r="O70">
        <v>36.317593000000002</v>
      </c>
      <c r="P70">
        <v>36.759636</v>
      </c>
      <c r="Q70">
        <v>37.152343999999999</v>
      </c>
      <c r="R70">
        <v>37.510295999999997</v>
      </c>
      <c r="S70">
        <v>37.844872000000002</v>
      </c>
      <c r="T70">
        <v>38.157986000000001</v>
      </c>
      <c r="U70">
        <v>38.449916999999999</v>
      </c>
      <c r="V70">
        <v>38.723610000000001</v>
      </c>
      <c r="W70">
        <v>38.985104</v>
      </c>
      <c r="X70">
        <v>39.238807999999999</v>
      </c>
      <c r="Y70">
        <v>39.486941999999999</v>
      </c>
      <c r="Z70">
        <v>39.726619999999997</v>
      </c>
      <c r="AA70">
        <v>39.958668000000003</v>
      </c>
      <c r="AB70">
        <v>40.184944000000002</v>
      </c>
      <c r="AC70">
        <v>40.404293000000003</v>
      </c>
      <c r="AD70">
        <v>40.622166</v>
      </c>
      <c r="AE70">
        <v>40.834713000000001</v>
      </c>
      <c r="AF70">
        <v>41.040450999999997</v>
      </c>
      <c r="AG70">
        <v>41.248080999999999</v>
      </c>
      <c r="AH70">
        <v>41.453494999999997</v>
      </c>
      <c r="AI70">
        <v>41.657665000000001</v>
      </c>
      <c r="AJ70" s="13">
        <v>2.1999999999999999E-2</v>
      </c>
    </row>
    <row r="71" spans="1:36" x14ac:dyDescent="0.2">
      <c r="A71" t="s">
        <v>124</v>
      </c>
      <c r="B71" t="s">
        <v>175</v>
      </c>
      <c r="C71" t="s">
        <v>275</v>
      </c>
      <c r="D71" t="s">
        <v>219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t="s">
        <v>6</v>
      </c>
    </row>
    <row r="72" spans="1:36" x14ac:dyDescent="0.2">
      <c r="A72" t="s">
        <v>101</v>
      </c>
      <c r="B72" t="s">
        <v>176</v>
      </c>
      <c r="C72" t="s">
        <v>276</v>
      </c>
      <c r="D72" t="s">
        <v>219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t="s">
        <v>6</v>
      </c>
    </row>
    <row r="73" spans="1:36" x14ac:dyDescent="0.2">
      <c r="A73" t="s">
        <v>103</v>
      </c>
      <c r="B73" t="s">
        <v>177</v>
      </c>
      <c r="C73" t="s">
        <v>277</v>
      </c>
      <c r="D73" t="s">
        <v>219</v>
      </c>
      <c r="E73">
        <v>21.389296000000002</v>
      </c>
      <c r="F73">
        <v>24.819852999999998</v>
      </c>
      <c r="G73">
        <v>27.510082000000001</v>
      </c>
      <c r="H73">
        <v>29.622658000000001</v>
      </c>
      <c r="I73">
        <v>31.287822999999999</v>
      </c>
      <c r="J73">
        <v>32.605826999999998</v>
      </c>
      <c r="K73">
        <v>33.663296000000003</v>
      </c>
      <c r="L73">
        <v>34.520812999999997</v>
      </c>
      <c r="M73">
        <v>35.224196999999997</v>
      </c>
      <c r="N73">
        <v>35.813029999999998</v>
      </c>
      <c r="O73">
        <v>36.317593000000002</v>
      </c>
      <c r="P73">
        <v>36.759636</v>
      </c>
      <c r="Q73">
        <v>37.152343999999999</v>
      </c>
      <c r="R73">
        <v>37.510295999999997</v>
      </c>
      <c r="S73">
        <v>37.844872000000002</v>
      </c>
      <c r="T73">
        <v>38.157986000000001</v>
      </c>
      <c r="U73">
        <v>38.449916999999999</v>
      </c>
      <c r="V73">
        <v>38.723610000000001</v>
      </c>
      <c r="W73">
        <v>38.985104</v>
      </c>
      <c r="X73">
        <v>39.238807999999999</v>
      </c>
      <c r="Y73">
        <v>39.486941999999999</v>
      </c>
      <c r="Z73">
        <v>39.726619999999997</v>
      </c>
      <c r="AA73">
        <v>39.958668000000003</v>
      </c>
      <c r="AB73">
        <v>40.184944000000002</v>
      </c>
      <c r="AC73">
        <v>40.404293000000003</v>
      </c>
      <c r="AD73">
        <v>40.622166</v>
      </c>
      <c r="AE73">
        <v>40.834713000000001</v>
      </c>
      <c r="AF73">
        <v>41.040450999999997</v>
      </c>
      <c r="AG73">
        <v>41.248080999999999</v>
      </c>
      <c r="AH73">
        <v>41.453494999999997</v>
      </c>
      <c r="AI73">
        <v>41.657665000000001</v>
      </c>
      <c r="AJ73" s="13">
        <v>2.1999999999999999E-2</v>
      </c>
    </row>
    <row r="74" spans="1:36" x14ac:dyDescent="0.2">
      <c r="A74" t="s">
        <v>105</v>
      </c>
      <c r="B74" t="s">
        <v>178</v>
      </c>
      <c r="C74" t="s">
        <v>278</v>
      </c>
      <c r="D74" t="s">
        <v>219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t="s">
        <v>6</v>
      </c>
    </row>
    <row r="75" spans="1:36" x14ac:dyDescent="0.2">
      <c r="A75" t="s">
        <v>107</v>
      </c>
      <c r="B75" t="s">
        <v>179</v>
      </c>
      <c r="C75" t="s">
        <v>279</v>
      </c>
      <c r="D75" t="s">
        <v>219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6</v>
      </c>
    </row>
    <row r="76" spans="1:36" x14ac:dyDescent="0.2">
      <c r="A76" t="s">
        <v>109</v>
      </c>
      <c r="B76" t="s">
        <v>180</v>
      </c>
      <c r="C76" t="s">
        <v>280</v>
      </c>
      <c r="D76" t="s">
        <v>219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6</v>
      </c>
    </row>
    <row r="77" spans="1:36" x14ac:dyDescent="0.2">
      <c r="A77" t="s">
        <v>111</v>
      </c>
      <c r="B77" t="s">
        <v>181</v>
      </c>
      <c r="C77" t="s">
        <v>281</v>
      </c>
      <c r="D77" t="s">
        <v>219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6</v>
      </c>
    </row>
    <row r="78" spans="1:36" x14ac:dyDescent="0.2">
      <c r="A78" t="s">
        <v>182</v>
      </c>
      <c r="B78" t="s">
        <v>183</v>
      </c>
      <c r="C78" t="s">
        <v>282</v>
      </c>
      <c r="D78" t="s">
        <v>219</v>
      </c>
      <c r="E78">
        <v>36.342903</v>
      </c>
      <c r="F78">
        <v>53.065319000000002</v>
      </c>
      <c r="G78">
        <v>65.539473999999998</v>
      </c>
      <c r="H78">
        <v>74.774010000000004</v>
      </c>
      <c r="I78">
        <v>81.650841</v>
      </c>
      <c r="J78">
        <v>86.872803000000005</v>
      </c>
      <c r="K78">
        <v>90.754913000000002</v>
      </c>
      <c r="L78">
        <v>93.637444000000002</v>
      </c>
      <c r="M78">
        <v>95.815033</v>
      </c>
      <c r="N78">
        <v>97.436133999999996</v>
      </c>
      <c r="O78">
        <v>98.610291000000004</v>
      </c>
      <c r="P78">
        <v>99.419357000000005</v>
      </c>
      <c r="Q78">
        <v>99.995284999999996</v>
      </c>
      <c r="R78">
        <v>100.30935700000001</v>
      </c>
      <c r="S78">
        <v>100.40677599999999</v>
      </c>
      <c r="T78">
        <v>100.383087</v>
      </c>
      <c r="U78">
        <v>100.25748400000001</v>
      </c>
      <c r="V78">
        <v>100.05856300000001</v>
      </c>
      <c r="W78">
        <v>99.805701999999997</v>
      </c>
      <c r="X78">
        <v>99.515450000000001</v>
      </c>
      <c r="Y78">
        <v>99.200005000000004</v>
      </c>
      <c r="Z78">
        <v>98.869118</v>
      </c>
      <c r="AA78">
        <v>98.529976000000005</v>
      </c>
      <c r="AB78">
        <v>98.188254999999998</v>
      </c>
      <c r="AC78">
        <v>97.849648000000002</v>
      </c>
      <c r="AD78">
        <v>97.519051000000005</v>
      </c>
      <c r="AE78">
        <v>97.198905999999994</v>
      </c>
      <c r="AF78">
        <v>96.890816000000001</v>
      </c>
      <c r="AG78">
        <v>96.596496999999999</v>
      </c>
      <c r="AH78">
        <v>96.315291999999999</v>
      </c>
      <c r="AI78">
        <v>96.045379999999994</v>
      </c>
      <c r="AJ78" s="13">
        <v>3.3000000000000002E-2</v>
      </c>
    </row>
    <row r="79" spans="1:36" x14ac:dyDescent="0.2">
      <c r="A79" t="s">
        <v>124</v>
      </c>
      <c r="B79" t="s">
        <v>184</v>
      </c>
      <c r="C79" t="s">
        <v>283</v>
      </c>
      <c r="D79" t="s">
        <v>219</v>
      </c>
      <c r="E79">
        <v>4.0336290000000004</v>
      </c>
      <c r="F79">
        <v>5.8896179999999996</v>
      </c>
      <c r="G79">
        <v>7.2741020000000001</v>
      </c>
      <c r="H79">
        <v>8.2990250000000003</v>
      </c>
      <c r="I79">
        <v>9.0622710000000009</v>
      </c>
      <c r="J79">
        <v>9.6418479999999995</v>
      </c>
      <c r="K79">
        <v>10.072715000000001</v>
      </c>
      <c r="L79">
        <v>10.392642</v>
      </c>
      <c r="M79">
        <v>10.634327000000001</v>
      </c>
      <c r="N79">
        <v>10.814251000000001</v>
      </c>
      <c r="O79">
        <v>10.944569</v>
      </c>
      <c r="P79">
        <v>11.034364999999999</v>
      </c>
      <c r="Q79">
        <v>11.098286</v>
      </c>
      <c r="R79">
        <v>11.133143</v>
      </c>
      <c r="S79">
        <v>11.143955999999999</v>
      </c>
      <c r="T79">
        <v>11.141327</v>
      </c>
      <c r="U79">
        <v>11.127387000000001</v>
      </c>
      <c r="V79">
        <v>11.105309</v>
      </c>
      <c r="W79">
        <v>11.077244</v>
      </c>
      <c r="X79">
        <v>11.045029</v>
      </c>
      <c r="Y79">
        <v>11.010020000000001</v>
      </c>
      <c r="Z79">
        <v>10.973293999999999</v>
      </c>
      <c r="AA79">
        <v>10.935654</v>
      </c>
      <c r="AB79">
        <v>10.897727</v>
      </c>
      <c r="AC79">
        <v>10.860144999999999</v>
      </c>
      <c r="AD79">
        <v>10.823454</v>
      </c>
      <c r="AE79">
        <v>10.787921000000001</v>
      </c>
      <c r="AF79">
        <v>10.753726</v>
      </c>
      <c r="AG79">
        <v>10.72106</v>
      </c>
      <c r="AH79">
        <v>10.689852999999999</v>
      </c>
      <c r="AI79">
        <v>10.659893</v>
      </c>
      <c r="AJ79" s="13">
        <v>3.3000000000000002E-2</v>
      </c>
    </row>
    <row r="80" spans="1:36" x14ac:dyDescent="0.2">
      <c r="A80" t="s">
        <v>101</v>
      </c>
      <c r="B80" t="s">
        <v>185</v>
      </c>
      <c r="C80" t="s">
        <v>284</v>
      </c>
      <c r="D80" t="s">
        <v>219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6</v>
      </c>
    </row>
    <row r="81" spans="1:36" x14ac:dyDescent="0.2">
      <c r="A81" t="s">
        <v>103</v>
      </c>
      <c r="B81" t="s">
        <v>186</v>
      </c>
      <c r="C81" t="s">
        <v>285</v>
      </c>
      <c r="D81" t="s">
        <v>219</v>
      </c>
      <c r="E81">
        <v>31.980073999999998</v>
      </c>
      <c r="F81">
        <v>46.693012000000003</v>
      </c>
      <c r="G81">
        <v>57.664856</v>
      </c>
      <c r="H81">
        <v>65.781433000000007</v>
      </c>
      <c r="I81">
        <v>71.820144999999997</v>
      </c>
      <c r="J81">
        <v>76.401764</v>
      </c>
      <c r="K81">
        <v>79.802284</v>
      </c>
      <c r="L81">
        <v>82.321213</v>
      </c>
      <c r="M81">
        <v>84.219391000000002</v>
      </c>
      <c r="N81">
        <v>85.626839000000004</v>
      </c>
      <c r="O81">
        <v>86.642899</v>
      </c>
      <c r="P81">
        <v>87.337813999999995</v>
      </c>
      <c r="Q81">
        <v>87.827690000000004</v>
      </c>
      <c r="R81">
        <v>88.086738999999994</v>
      </c>
      <c r="S81">
        <v>88.154967999999997</v>
      </c>
      <c r="T81">
        <v>88.116951</v>
      </c>
      <c r="U81">
        <v>87.989806999999999</v>
      </c>
      <c r="V81">
        <v>87.797561999999999</v>
      </c>
      <c r="W81">
        <v>87.557152000000002</v>
      </c>
      <c r="X81">
        <v>87.284401000000003</v>
      </c>
      <c r="Y81">
        <v>86.988213000000002</v>
      </c>
      <c r="Z81">
        <v>86.678039999999996</v>
      </c>
      <c r="AA81">
        <v>86.360336000000004</v>
      </c>
      <c r="AB81">
        <v>86.039955000000006</v>
      </c>
      <c r="AC81">
        <v>85.721710000000002</v>
      </c>
      <c r="AD81">
        <v>85.409790000000001</v>
      </c>
      <c r="AE81">
        <v>85.106482999999997</v>
      </c>
      <c r="AF81">
        <v>84.813400000000001</v>
      </c>
      <c r="AG81">
        <v>84.531966999999995</v>
      </c>
      <c r="AH81">
        <v>84.261405999999994</v>
      </c>
      <c r="AI81">
        <v>84.000236999999998</v>
      </c>
      <c r="AJ81" s="13">
        <v>3.3000000000000002E-2</v>
      </c>
    </row>
    <row r="82" spans="1:36" x14ac:dyDescent="0.2">
      <c r="A82" t="s">
        <v>105</v>
      </c>
      <c r="B82" t="s">
        <v>187</v>
      </c>
      <c r="C82" t="s">
        <v>286</v>
      </c>
      <c r="D82" t="s">
        <v>219</v>
      </c>
      <c r="E82">
        <v>0.29807400000000001</v>
      </c>
      <c r="F82">
        <v>0.43723499999999998</v>
      </c>
      <c r="G82">
        <v>0.544377</v>
      </c>
      <c r="H82">
        <v>0.62949999999999995</v>
      </c>
      <c r="I82">
        <v>0.69848600000000005</v>
      </c>
      <c r="J82">
        <v>0.75478599999999996</v>
      </c>
      <c r="K82">
        <v>0.80217400000000005</v>
      </c>
      <c r="L82">
        <v>0.84338400000000002</v>
      </c>
      <c r="M82">
        <v>0.879251</v>
      </c>
      <c r="N82">
        <v>0.91159000000000001</v>
      </c>
      <c r="O82">
        <v>0.93835800000000003</v>
      </c>
      <c r="P82">
        <v>0.96201899999999996</v>
      </c>
      <c r="Q82">
        <v>0.98365499999999995</v>
      </c>
      <c r="R82">
        <v>1.0035540000000001</v>
      </c>
      <c r="S82">
        <v>1.0218400000000001</v>
      </c>
      <c r="T82">
        <v>1.038826</v>
      </c>
      <c r="U82">
        <v>1.0544119999999999</v>
      </c>
      <c r="V82">
        <v>1.0699920000000001</v>
      </c>
      <c r="W82">
        <v>1.085812</v>
      </c>
      <c r="X82">
        <v>1.1007849999999999</v>
      </c>
      <c r="Y82">
        <v>1.116808</v>
      </c>
      <c r="Z82">
        <v>1.1330979999999999</v>
      </c>
      <c r="AA82">
        <v>1.149589</v>
      </c>
      <c r="AB82">
        <v>1.166471</v>
      </c>
      <c r="AC82">
        <v>1.1839789999999999</v>
      </c>
      <c r="AD82">
        <v>1.202275</v>
      </c>
      <c r="AE82">
        <v>1.2212510000000001</v>
      </c>
      <c r="AF82">
        <v>1.240699</v>
      </c>
      <c r="AG82">
        <v>1.2607269999999999</v>
      </c>
      <c r="AH82">
        <v>1.2815430000000001</v>
      </c>
      <c r="AI82">
        <v>1.3029839999999999</v>
      </c>
      <c r="AJ82" s="13">
        <v>0.05</v>
      </c>
    </row>
    <row r="83" spans="1:36" x14ac:dyDescent="0.2">
      <c r="A83" t="s">
        <v>107</v>
      </c>
      <c r="B83" t="s">
        <v>188</v>
      </c>
      <c r="C83" t="s">
        <v>287</v>
      </c>
      <c r="D83" t="s">
        <v>219</v>
      </c>
      <c r="E83">
        <v>3.1129E-2</v>
      </c>
      <c r="F83">
        <v>4.5453E-2</v>
      </c>
      <c r="G83">
        <v>5.6136999999999999E-2</v>
      </c>
      <c r="H83">
        <v>6.4047000000000007E-2</v>
      </c>
      <c r="I83">
        <v>6.9936999999999999E-2</v>
      </c>
      <c r="J83">
        <v>7.4410000000000004E-2</v>
      </c>
      <c r="K83">
        <v>7.7734999999999999E-2</v>
      </c>
      <c r="L83">
        <v>8.0204999999999999E-2</v>
      </c>
      <c r="M83">
        <v>8.2070000000000004E-2</v>
      </c>
      <c r="N83">
        <v>8.3458000000000004E-2</v>
      </c>
      <c r="O83">
        <v>8.4463999999999997E-2</v>
      </c>
      <c r="P83">
        <v>8.5156999999999997E-2</v>
      </c>
      <c r="Q83">
        <v>8.5650000000000004E-2</v>
      </c>
      <c r="R83">
        <v>8.5918999999999995E-2</v>
      </c>
      <c r="S83">
        <v>8.6002999999999996E-2</v>
      </c>
      <c r="T83">
        <v>8.5982000000000003E-2</v>
      </c>
      <c r="U83">
        <v>8.5875000000000007E-2</v>
      </c>
      <c r="V83">
        <v>8.5704000000000002E-2</v>
      </c>
      <c r="W83">
        <v>8.5487999999999995E-2</v>
      </c>
      <c r="X83">
        <v>8.5238999999999995E-2</v>
      </c>
      <c r="Y83">
        <v>8.4969000000000003E-2</v>
      </c>
      <c r="Z83">
        <v>8.4685999999999997E-2</v>
      </c>
      <c r="AA83">
        <v>8.4394999999999998E-2</v>
      </c>
      <c r="AB83">
        <v>8.4101999999999996E-2</v>
      </c>
      <c r="AC83">
        <v>8.3811999999999998E-2</v>
      </c>
      <c r="AD83">
        <v>8.3529000000000006E-2</v>
      </c>
      <c r="AE83">
        <v>8.3254999999999996E-2</v>
      </c>
      <c r="AF83">
        <v>8.2990999999999995E-2</v>
      </c>
      <c r="AG83">
        <v>8.2738999999999993E-2</v>
      </c>
      <c r="AH83">
        <v>8.2498000000000002E-2</v>
      </c>
      <c r="AI83">
        <v>8.2267000000000007E-2</v>
      </c>
      <c r="AJ83" s="13">
        <v>3.3000000000000002E-2</v>
      </c>
    </row>
    <row r="84" spans="1:36" x14ac:dyDescent="0.2">
      <c r="A84" t="s">
        <v>109</v>
      </c>
      <c r="B84" t="s">
        <v>189</v>
      </c>
      <c r="C84" t="s">
        <v>288</v>
      </c>
      <c r="D84" t="s">
        <v>219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t="s">
        <v>6</v>
      </c>
    </row>
    <row r="85" spans="1:36" x14ac:dyDescent="0.2">
      <c r="A85" t="s">
        <v>111</v>
      </c>
      <c r="B85" t="s">
        <v>190</v>
      </c>
      <c r="C85" t="s">
        <v>289</v>
      </c>
      <c r="D85" t="s">
        <v>219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t="s">
        <v>6</v>
      </c>
    </row>
    <row r="86" spans="1:36" x14ac:dyDescent="0.2">
      <c r="A86" t="s">
        <v>7</v>
      </c>
      <c r="B86" t="s">
        <v>191</v>
      </c>
      <c r="C86" t="s">
        <v>290</v>
      </c>
      <c r="D86" t="s">
        <v>219</v>
      </c>
      <c r="E86">
        <v>29.437215999999999</v>
      </c>
      <c r="F86">
        <v>35.250796999999999</v>
      </c>
      <c r="G86">
        <v>39.933895</v>
      </c>
      <c r="H86">
        <v>43.478256000000002</v>
      </c>
      <c r="I86">
        <v>46.156216000000001</v>
      </c>
      <c r="J86">
        <v>48.165981000000002</v>
      </c>
      <c r="K86">
        <v>49.615046999999997</v>
      </c>
      <c r="L86">
        <v>50.695495999999999</v>
      </c>
      <c r="M86">
        <v>51.001201999999999</v>
      </c>
      <c r="N86">
        <v>51.250045999999998</v>
      </c>
      <c r="O86">
        <v>51.751541000000003</v>
      </c>
      <c r="P86">
        <v>52.018611999999997</v>
      </c>
      <c r="Q86">
        <v>52.573569999999997</v>
      </c>
      <c r="R86">
        <v>53.110683000000002</v>
      </c>
      <c r="S86">
        <v>53.764702</v>
      </c>
      <c r="T86">
        <v>54.329742000000003</v>
      </c>
      <c r="U86">
        <v>54.952255000000001</v>
      </c>
      <c r="V86">
        <v>55.549725000000002</v>
      </c>
      <c r="W86">
        <v>56.141463999999999</v>
      </c>
      <c r="X86">
        <v>56.752045000000003</v>
      </c>
      <c r="Y86">
        <v>57.541694999999997</v>
      </c>
      <c r="Z86">
        <v>58.267524999999999</v>
      </c>
      <c r="AA86">
        <v>58.979056999999997</v>
      </c>
      <c r="AB86">
        <v>59.712195999999999</v>
      </c>
      <c r="AC86">
        <v>60.418357999999998</v>
      </c>
      <c r="AD86">
        <v>61.202956999999998</v>
      </c>
      <c r="AE86">
        <v>61.917824000000003</v>
      </c>
      <c r="AF86">
        <v>62.563125999999997</v>
      </c>
      <c r="AG86">
        <v>63.253715999999997</v>
      </c>
      <c r="AH86">
        <v>64.011559000000005</v>
      </c>
      <c r="AI86">
        <v>64.756164999999996</v>
      </c>
      <c r="AJ86" s="13">
        <v>2.7E-2</v>
      </c>
    </row>
    <row r="87" spans="1:36" x14ac:dyDescent="0.2">
      <c r="A87" t="s">
        <v>192</v>
      </c>
      <c r="B87" t="s">
        <v>193</v>
      </c>
      <c r="C87" t="s">
        <v>291</v>
      </c>
      <c r="D87" t="s">
        <v>219</v>
      </c>
      <c r="E87">
        <v>5.3958890000000004</v>
      </c>
      <c r="F87">
        <v>7.0870160000000002</v>
      </c>
      <c r="G87">
        <v>8.3169389999999996</v>
      </c>
      <c r="H87">
        <v>9.2207779999999993</v>
      </c>
      <c r="I87">
        <v>9.8915889999999997</v>
      </c>
      <c r="J87">
        <v>10.394147999999999</v>
      </c>
      <c r="K87">
        <v>10.780244</v>
      </c>
      <c r="L87">
        <v>11.083335</v>
      </c>
      <c r="M87">
        <v>11.181946999999999</v>
      </c>
      <c r="N87">
        <v>11.279498999999999</v>
      </c>
      <c r="O87">
        <v>11.376509</v>
      </c>
      <c r="P87">
        <v>11.472944</v>
      </c>
      <c r="Q87">
        <v>11.567451999999999</v>
      </c>
      <c r="R87">
        <v>11.662525</v>
      </c>
      <c r="S87">
        <v>11.758153</v>
      </c>
      <c r="T87">
        <v>11.852736999999999</v>
      </c>
      <c r="U87">
        <v>11.946493</v>
      </c>
      <c r="V87">
        <v>12.039237</v>
      </c>
      <c r="W87">
        <v>12.130905</v>
      </c>
      <c r="X87">
        <v>12.22143</v>
      </c>
      <c r="Y87">
        <v>12.310779999999999</v>
      </c>
      <c r="Z87">
        <v>12.398965</v>
      </c>
      <c r="AA87">
        <v>12.486036</v>
      </c>
      <c r="AB87">
        <v>12.572056999999999</v>
      </c>
      <c r="AC87">
        <v>12.657107999999999</v>
      </c>
      <c r="AD87">
        <v>12.741284</v>
      </c>
      <c r="AE87">
        <v>12.824712999999999</v>
      </c>
      <c r="AF87">
        <v>12.907496999999999</v>
      </c>
      <c r="AG87">
        <v>12.98976</v>
      </c>
      <c r="AH87">
        <v>13.071688</v>
      </c>
      <c r="AI87">
        <v>13.153475</v>
      </c>
      <c r="AJ87" s="13">
        <v>0.03</v>
      </c>
    </row>
    <row r="88" spans="1:36" x14ac:dyDescent="0.2">
      <c r="A88" t="s">
        <v>109</v>
      </c>
      <c r="B88" t="s">
        <v>194</v>
      </c>
      <c r="C88" t="s">
        <v>292</v>
      </c>
      <c r="D88" t="s">
        <v>219</v>
      </c>
      <c r="E88">
        <v>0.83852300000000002</v>
      </c>
      <c r="F88">
        <v>1.1013250000000001</v>
      </c>
      <c r="G88">
        <v>1.292456</v>
      </c>
      <c r="H88">
        <v>1.4329130000000001</v>
      </c>
      <c r="I88">
        <v>1.5371570000000001</v>
      </c>
      <c r="J88">
        <v>1.615254</v>
      </c>
      <c r="K88">
        <v>1.675254</v>
      </c>
      <c r="L88">
        <v>1.7223550000000001</v>
      </c>
      <c r="M88">
        <v>1.737679</v>
      </c>
      <c r="N88">
        <v>1.752839</v>
      </c>
      <c r="O88">
        <v>1.767914</v>
      </c>
      <c r="P88">
        <v>1.7828999999999999</v>
      </c>
      <c r="Q88">
        <v>1.7975859999999999</v>
      </c>
      <c r="R88">
        <v>1.8123610000000001</v>
      </c>
      <c r="S88">
        <v>1.8272219999999999</v>
      </c>
      <c r="T88">
        <v>1.84192</v>
      </c>
      <c r="U88">
        <v>1.85649</v>
      </c>
      <c r="V88">
        <v>1.8709020000000001</v>
      </c>
      <c r="W88">
        <v>1.8851469999999999</v>
      </c>
      <c r="X88">
        <v>1.8992150000000001</v>
      </c>
      <c r="Y88">
        <v>1.9131</v>
      </c>
      <c r="Z88">
        <v>1.926804</v>
      </c>
      <c r="AA88">
        <v>1.9403349999999999</v>
      </c>
      <c r="AB88">
        <v>1.953703</v>
      </c>
      <c r="AC88">
        <v>1.96692</v>
      </c>
      <c r="AD88">
        <v>1.98</v>
      </c>
      <c r="AE88">
        <v>1.992966</v>
      </c>
      <c r="AF88">
        <v>2.00583</v>
      </c>
      <c r="AG88">
        <v>2.0186139999999999</v>
      </c>
      <c r="AH88">
        <v>2.031345</v>
      </c>
      <c r="AI88">
        <v>2.0440550000000002</v>
      </c>
      <c r="AJ88" s="13">
        <v>0.03</v>
      </c>
    </row>
    <row r="89" spans="1:36" x14ac:dyDescent="0.2">
      <c r="A89" t="s">
        <v>195</v>
      </c>
      <c r="B89" t="s">
        <v>196</v>
      </c>
      <c r="C89" t="s">
        <v>293</v>
      </c>
      <c r="D89" t="s">
        <v>219</v>
      </c>
      <c r="E89">
        <v>4.557366</v>
      </c>
      <c r="F89">
        <v>5.9856910000000001</v>
      </c>
      <c r="G89">
        <v>7.0244840000000002</v>
      </c>
      <c r="H89">
        <v>7.7878660000000002</v>
      </c>
      <c r="I89">
        <v>8.3544319999999992</v>
      </c>
      <c r="J89">
        <v>8.7788930000000001</v>
      </c>
      <c r="K89">
        <v>9.1049900000000008</v>
      </c>
      <c r="L89">
        <v>9.3609799999999996</v>
      </c>
      <c r="M89">
        <v>9.4442679999999992</v>
      </c>
      <c r="N89">
        <v>9.5266599999999997</v>
      </c>
      <c r="O89">
        <v>9.6085949999999993</v>
      </c>
      <c r="P89">
        <v>9.6900440000000003</v>
      </c>
      <c r="Q89">
        <v>9.7698660000000004</v>
      </c>
      <c r="R89">
        <v>9.8501639999999995</v>
      </c>
      <c r="S89">
        <v>9.9309309999999993</v>
      </c>
      <c r="T89">
        <v>10.010818</v>
      </c>
      <c r="U89">
        <v>10.090002999999999</v>
      </c>
      <c r="V89">
        <v>10.168335000000001</v>
      </c>
      <c r="W89">
        <v>10.245758</v>
      </c>
      <c r="X89">
        <v>10.322215</v>
      </c>
      <c r="Y89">
        <v>10.397679</v>
      </c>
      <c r="Z89">
        <v>10.472161</v>
      </c>
      <c r="AA89">
        <v>10.545700999999999</v>
      </c>
      <c r="AB89">
        <v>10.618354</v>
      </c>
      <c r="AC89">
        <v>10.690187999999999</v>
      </c>
      <c r="AD89">
        <v>10.761284</v>
      </c>
      <c r="AE89">
        <v>10.831747</v>
      </c>
      <c r="AF89">
        <v>10.901668000000001</v>
      </c>
      <c r="AG89">
        <v>10.971147</v>
      </c>
      <c r="AH89">
        <v>11.040342000000001</v>
      </c>
      <c r="AI89">
        <v>11.10942</v>
      </c>
      <c r="AJ89" s="13">
        <v>0.03</v>
      </c>
    </row>
    <row r="90" spans="1:36" x14ac:dyDescent="0.2">
      <c r="A90" t="s">
        <v>137</v>
      </c>
      <c r="B90" t="s">
        <v>197</v>
      </c>
      <c r="C90" t="s">
        <v>294</v>
      </c>
      <c r="D90" t="s">
        <v>219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t="s">
        <v>6</v>
      </c>
    </row>
    <row r="91" spans="1:36" x14ac:dyDescent="0.2">
      <c r="A91" t="s">
        <v>139</v>
      </c>
      <c r="B91" t="s">
        <v>198</v>
      </c>
      <c r="C91" t="s">
        <v>295</v>
      </c>
      <c r="D91" t="s">
        <v>219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t="s">
        <v>6</v>
      </c>
    </row>
    <row r="92" spans="1:36" x14ac:dyDescent="0.2">
      <c r="A92" t="s">
        <v>199</v>
      </c>
      <c r="B92" t="s">
        <v>200</v>
      </c>
      <c r="C92" t="s">
        <v>296</v>
      </c>
      <c r="D92" t="s">
        <v>219</v>
      </c>
      <c r="E92">
        <v>10.374468999999999</v>
      </c>
      <c r="F92">
        <v>12.459963999999999</v>
      </c>
      <c r="G92">
        <v>14.173363</v>
      </c>
      <c r="H92">
        <v>15.449635000000001</v>
      </c>
      <c r="I92">
        <v>16.417963</v>
      </c>
      <c r="J92">
        <v>17.135732999999998</v>
      </c>
      <c r="K92">
        <v>17.650576000000001</v>
      </c>
      <c r="L92">
        <v>18.041847000000001</v>
      </c>
      <c r="M92">
        <v>18.133167</v>
      </c>
      <c r="N92">
        <v>18.20327</v>
      </c>
      <c r="O92">
        <v>18.402080999999999</v>
      </c>
      <c r="P92">
        <v>18.451336000000001</v>
      </c>
      <c r="Q92">
        <v>18.640221</v>
      </c>
      <c r="R92">
        <v>18.814420999999999</v>
      </c>
      <c r="S92">
        <v>19.044951999999999</v>
      </c>
      <c r="T92">
        <v>19.207932</v>
      </c>
      <c r="U92">
        <v>19.406109000000001</v>
      </c>
      <c r="V92">
        <v>19.596359</v>
      </c>
      <c r="W92">
        <v>19.780315000000002</v>
      </c>
      <c r="X92">
        <v>19.959136999999998</v>
      </c>
      <c r="Y92">
        <v>20.216698000000001</v>
      </c>
      <c r="Z92">
        <v>20.439465999999999</v>
      </c>
      <c r="AA92">
        <v>20.648699000000001</v>
      </c>
      <c r="AB92">
        <v>20.867985000000001</v>
      </c>
      <c r="AC92">
        <v>21.078064000000001</v>
      </c>
      <c r="AD92">
        <v>21.325676000000001</v>
      </c>
      <c r="AE92">
        <v>21.544163000000001</v>
      </c>
      <c r="AF92">
        <v>21.747824000000001</v>
      </c>
      <c r="AG92">
        <v>21.978919999999999</v>
      </c>
      <c r="AH92">
        <v>22.264633</v>
      </c>
      <c r="AI92">
        <v>22.563369999999999</v>
      </c>
      <c r="AJ92" s="13">
        <v>2.5999999999999999E-2</v>
      </c>
    </row>
    <row r="93" spans="1:36" x14ac:dyDescent="0.2">
      <c r="A93" t="s">
        <v>109</v>
      </c>
      <c r="B93" t="s">
        <v>201</v>
      </c>
      <c r="C93" t="s">
        <v>297</v>
      </c>
      <c r="D93" t="s">
        <v>219</v>
      </c>
      <c r="E93">
        <v>10.374468999999999</v>
      </c>
      <c r="F93">
        <v>12.459963999999999</v>
      </c>
      <c r="G93">
        <v>14.173363</v>
      </c>
      <c r="H93">
        <v>15.449635000000001</v>
      </c>
      <c r="I93">
        <v>16.417963</v>
      </c>
      <c r="J93">
        <v>17.135732999999998</v>
      </c>
      <c r="K93">
        <v>17.650576000000001</v>
      </c>
      <c r="L93">
        <v>18.041847000000001</v>
      </c>
      <c r="M93">
        <v>18.133167</v>
      </c>
      <c r="N93">
        <v>18.20327</v>
      </c>
      <c r="O93">
        <v>18.402080999999999</v>
      </c>
      <c r="P93">
        <v>18.451336000000001</v>
      </c>
      <c r="Q93">
        <v>18.640221</v>
      </c>
      <c r="R93">
        <v>18.814420999999999</v>
      </c>
      <c r="S93">
        <v>19.044951999999999</v>
      </c>
      <c r="T93">
        <v>19.207932</v>
      </c>
      <c r="U93">
        <v>19.406109000000001</v>
      </c>
      <c r="V93">
        <v>19.596359</v>
      </c>
      <c r="W93">
        <v>19.780315000000002</v>
      </c>
      <c r="X93">
        <v>19.959136999999998</v>
      </c>
      <c r="Y93">
        <v>20.216698000000001</v>
      </c>
      <c r="Z93">
        <v>20.439465999999999</v>
      </c>
      <c r="AA93">
        <v>20.648699000000001</v>
      </c>
      <c r="AB93">
        <v>20.867985000000001</v>
      </c>
      <c r="AC93">
        <v>21.078064000000001</v>
      </c>
      <c r="AD93">
        <v>21.325676000000001</v>
      </c>
      <c r="AE93">
        <v>21.544163000000001</v>
      </c>
      <c r="AF93">
        <v>21.747824000000001</v>
      </c>
      <c r="AG93">
        <v>21.978919999999999</v>
      </c>
      <c r="AH93">
        <v>22.264633</v>
      </c>
      <c r="AI93">
        <v>22.563369999999999</v>
      </c>
      <c r="AJ93" s="13">
        <v>2.5999999999999999E-2</v>
      </c>
    </row>
    <row r="94" spans="1:36" x14ac:dyDescent="0.2">
      <c r="A94" t="s">
        <v>202</v>
      </c>
      <c r="B94" t="s">
        <v>203</v>
      </c>
      <c r="C94" t="s">
        <v>298</v>
      </c>
      <c r="D94" t="s">
        <v>219</v>
      </c>
      <c r="E94">
        <v>13.666859000000001</v>
      </c>
      <c r="F94">
        <v>15.703818</v>
      </c>
      <c r="G94">
        <v>17.443591999999999</v>
      </c>
      <c r="H94">
        <v>18.807842000000001</v>
      </c>
      <c r="I94">
        <v>19.846664000000001</v>
      </c>
      <c r="J94">
        <v>20.636099000000002</v>
      </c>
      <c r="K94">
        <v>21.184227</v>
      </c>
      <c r="L94">
        <v>21.570311</v>
      </c>
      <c r="M94">
        <v>21.686088999999999</v>
      </c>
      <c r="N94">
        <v>21.767277</v>
      </c>
      <c r="O94">
        <v>21.972954000000001</v>
      </c>
      <c r="P94">
        <v>22.094334</v>
      </c>
      <c r="Q94">
        <v>22.365895999999999</v>
      </c>
      <c r="R94">
        <v>22.633738000000001</v>
      </c>
      <c r="S94">
        <v>22.961601000000002</v>
      </c>
      <c r="T94">
        <v>23.269072000000001</v>
      </c>
      <c r="U94">
        <v>23.599651000000001</v>
      </c>
      <c r="V94">
        <v>23.914127000000001</v>
      </c>
      <c r="W94">
        <v>24.230243999999999</v>
      </c>
      <c r="X94">
        <v>24.571480000000001</v>
      </c>
      <c r="Y94">
        <v>25.014216999999999</v>
      </c>
      <c r="Z94">
        <v>25.429092000000001</v>
      </c>
      <c r="AA94">
        <v>25.844321999999998</v>
      </c>
      <c r="AB94">
        <v>26.272155999999999</v>
      </c>
      <c r="AC94">
        <v>26.683188999999999</v>
      </c>
      <c r="AD94">
        <v>27.135999999999999</v>
      </c>
      <c r="AE94">
        <v>27.548947999999999</v>
      </c>
      <c r="AF94">
        <v>27.907810000000001</v>
      </c>
      <c r="AG94">
        <v>28.285034</v>
      </c>
      <c r="AH94">
        <v>28.675239999999999</v>
      </c>
      <c r="AI94">
        <v>29.039318000000002</v>
      </c>
      <c r="AJ94" s="13">
        <v>2.5000000000000001E-2</v>
      </c>
    </row>
    <row r="95" spans="1:36" x14ac:dyDescent="0.2">
      <c r="A95" t="s">
        <v>109</v>
      </c>
      <c r="B95" t="s">
        <v>204</v>
      </c>
      <c r="C95" t="s">
        <v>299</v>
      </c>
      <c r="D95" t="s">
        <v>219</v>
      </c>
      <c r="E95">
        <v>4.51166</v>
      </c>
      <c r="F95">
        <v>5.0087510000000002</v>
      </c>
      <c r="G95">
        <v>5.4731880000000004</v>
      </c>
      <c r="H95">
        <v>5.8482399999999997</v>
      </c>
      <c r="I95">
        <v>6.1352500000000001</v>
      </c>
      <c r="J95">
        <v>6.3612590000000004</v>
      </c>
      <c r="K95">
        <v>6.514176</v>
      </c>
      <c r="L95">
        <v>6.6166939999999999</v>
      </c>
      <c r="M95">
        <v>6.6668520000000004</v>
      </c>
      <c r="N95">
        <v>6.7033209999999999</v>
      </c>
      <c r="O95">
        <v>6.7717840000000002</v>
      </c>
      <c r="P95">
        <v>6.8271509999999997</v>
      </c>
      <c r="Q95">
        <v>6.9326319999999999</v>
      </c>
      <c r="R95">
        <v>7.0377340000000004</v>
      </c>
      <c r="S95">
        <v>7.1615000000000002</v>
      </c>
      <c r="T95">
        <v>7.286537</v>
      </c>
      <c r="U95">
        <v>7.4117769999999998</v>
      </c>
      <c r="V95">
        <v>7.5282939999999998</v>
      </c>
      <c r="W95">
        <v>7.6457220000000001</v>
      </c>
      <c r="X95">
        <v>7.7754130000000004</v>
      </c>
      <c r="Y95">
        <v>7.9399879999999996</v>
      </c>
      <c r="Z95">
        <v>8.0961060000000007</v>
      </c>
      <c r="AA95">
        <v>8.2510809999999992</v>
      </c>
      <c r="AB95">
        <v>8.4091509999999996</v>
      </c>
      <c r="AC95">
        <v>8.5588660000000001</v>
      </c>
      <c r="AD95">
        <v>8.7237279999999995</v>
      </c>
      <c r="AE95">
        <v>8.8758999999999997</v>
      </c>
      <c r="AF95">
        <v>9.0058760000000007</v>
      </c>
      <c r="AG95">
        <v>9.1467310000000008</v>
      </c>
      <c r="AH95">
        <v>9.288316</v>
      </c>
      <c r="AI95">
        <v>9.4210239999999992</v>
      </c>
      <c r="AJ95" s="13">
        <v>2.5000000000000001E-2</v>
      </c>
    </row>
    <row r="96" spans="1:36" x14ac:dyDescent="0.2">
      <c r="A96" t="s">
        <v>195</v>
      </c>
      <c r="B96" t="s">
        <v>205</v>
      </c>
      <c r="C96" t="s">
        <v>300</v>
      </c>
      <c r="D96" t="s">
        <v>219</v>
      </c>
      <c r="E96">
        <v>9.1551989999999996</v>
      </c>
      <c r="F96">
        <v>10.695067</v>
      </c>
      <c r="G96">
        <v>11.970402999999999</v>
      </c>
      <c r="H96">
        <v>12.959603</v>
      </c>
      <c r="I96">
        <v>13.711413</v>
      </c>
      <c r="J96">
        <v>14.274839999999999</v>
      </c>
      <c r="K96">
        <v>14.670052</v>
      </c>
      <c r="L96">
        <v>14.953616999999999</v>
      </c>
      <c r="M96">
        <v>15.019238</v>
      </c>
      <c r="N96">
        <v>15.063955</v>
      </c>
      <c r="O96">
        <v>15.201169</v>
      </c>
      <c r="P96">
        <v>15.267181000000001</v>
      </c>
      <c r="Q96">
        <v>15.433265</v>
      </c>
      <c r="R96">
        <v>15.596004000000001</v>
      </c>
      <c r="S96">
        <v>15.8001</v>
      </c>
      <c r="T96">
        <v>15.982533999999999</v>
      </c>
      <c r="U96">
        <v>16.187874000000001</v>
      </c>
      <c r="V96">
        <v>16.385833999999999</v>
      </c>
      <c r="W96">
        <v>16.584522</v>
      </c>
      <c r="X96">
        <v>16.796066</v>
      </c>
      <c r="Y96">
        <v>17.07423</v>
      </c>
      <c r="Z96">
        <v>17.332986999999999</v>
      </c>
      <c r="AA96">
        <v>17.593243000000001</v>
      </c>
      <c r="AB96">
        <v>17.863005000000001</v>
      </c>
      <c r="AC96">
        <v>18.124323</v>
      </c>
      <c r="AD96">
        <v>18.412271</v>
      </c>
      <c r="AE96">
        <v>18.673048000000001</v>
      </c>
      <c r="AF96">
        <v>18.901934000000001</v>
      </c>
      <c r="AG96">
        <v>19.138301999999999</v>
      </c>
      <c r="AH96">
        <v>19.386922999999999</v>
      </c>
      <c r="AI96">
        <v>19.618293999999999</v>
      </c>
      <c r="AJ96" s="13">
        <v>2.5999999999999999E-2</v>
      </c>
    </row>
    <row r="97" spans="1:36" x14ac:dyDescent="0.2">
      <c r="A97" t="s">
        <v>137</v>
      </c>
      <c r="B97" t="s">
        <v>206</v>
      </c>
      <c r="C97" t="s">
        <v>301</v>
      </c>
      <c r="D97" t="s">
        <v>219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t="s">
        <v>6</v>
      </c>
    </row>
    <row r="98" spans="1:36" x14ac:dyDescent="0.2">
      <c r="A98" t="s">
        <v>139</v>
      </c>
      <c r="B98" t="s">
        <v>207</v>
      </c>
      <c r="C98" t="s">
        <v>302</v>
      </c>
      <c r="D98" t="s">
        <v>219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t="s">
        <v>6</v>
      </c>
    </row>
    <row r="99" spans="1:36" x14ac:dyDescent="0.2">
      <c r="A99" t="s">
        <v>5</v>
      </c>
      <c r="B99" t="s">
        <v>208</v>
      </c>
      <c r="C99" t="s">
        <v>303</v>
      </c>
      <c r="D99" t="s">
        <v>219</v>
      </c>
      <c r="E99">
        <v>195.878433</v>
      </c>
      <c r="F99">
        <v>196.656937</v>
      </c>
      <c r="G99">
        <v>199.716309</v>
      </c>
      <c r="H99">
        <v>201.514343</v>
      </c>
      <c r="I99">
        <v>202.25747699999999</v>
      </c>
      <c r="J99">
        <v>202.57368500000001</v>
      </c>
      <c r="K99">
        <v>201.854446</v>
      </c>
      <c r="L99">
        <v>200.37803600000001</v>
      </c>
      <c r="M99">
        <v>198.674454</v>
      </c>
      <c r="N99">
        <v>196.830322</v>
      </c>
      <c r="O99">
        <v>195.068771</v>
      </c>
      <c r="P99">
        <v>193.55561800000001</v>
      </c>
      <c r="Q99">
        <v>192.48925800000001</v>
      </c>
      <c r="R99">
        <v>191.38320899999999</v>
      </c>
      <c r="S99">
        <v>190.48382599999999</v>
      </c>
      <c r="T99">
        <v>189.818207</v>
      </c>
      <c r="U99">
        <v>188.91023300000001</v>
      </c>
      <c r="V99">
        <v>187.75907900000001</v>
      </c>
      <c r="W99">
        <v>186.658478</v>
      </c>
      <c r="X99">
        <v>185.80149800000001</v>
      </c>
      <c r="Y99">
        <v>185.22306800000001</v>
      </c>
      <c r="Z99">
        <v>184.58831799999999</v>
      </c>
      <c r="AA99">
        <v>183.88180500000001</v>
      </c>
      <c r="AB99">
        <v>183.17465200000001</v>
      </c>
      <c r="AC99">
        <v>182.32882699999999</v>
      </c>
      <c r="AD99">
        <v>181.67962600000001</v>
      </c>
      <c r="AE99">
        <v>180.90550200000001</v>
      </c>
      <c r="AF99">
        <v>179.87953200000001</v>
      </c>
      <c r="AG99">
        <v>179.14038099999999</v>
      </c>
      <c r="AH99">
        <v>178.36556999999999</v>
      </c>
      <c r="AI99">
        <v>177.571686</v>
      </c>
      <c r="AJ99" s="13">
        <v>-3.0000000000000001E-3</v>
      </c>
    </row>
    <row r="100" spans="1:36" x14ac:dyDescent="0.2">
      <c r="A100" t="s">
        <v>209</v>
      </c>
      <c r="B100" t="s">
        <v>210</v>
      </c>
      <c r="C100" t="s">
        <v>304</v>
      </c>
      <c r="D100" t="s">
        <v>219</v>
      </c>
      <c r="E100">
        <v>158.50086999999999</v>
      </c>
      <c r="F100">
        <v>158.87814299999999</v>
      </c>
      <c r="G100">
        <v>161.09187299999999</v>
      </c>
      <c r="H100">
        <v>162.28059400000001</v>
      </c>
      <c r="I100">
        <v>162.615173</v>
      </c>
      <c r="J100">
        <v>162.60377500000001</v>
      </c>
      <c r="K100">
        <v>161.760437</v>
      </c>
      <c r="L100">
        <v>160.31189000000001</v>
      </c>
      <c r="M100">
        <v>158.684494</v>
      </c>
      <c r="N100">
        <v>156.94825700000001</v>
      </c>
      <c r="O100">
        <v>155.28140300000001</v>
      </c>
      <c r="P100">
        <v>153.81539900000001</v>
      </c>
      <c r="Q100">
        <v>152.70666499999999</v>
      </c>
      <c r="R100">
        <v>151.56813</v>
      </c>
      <c r="S100">
        <v>150.594742</v>
      </c>
      <c r="T100">
        <v>149.80703700000001</v>
      </c>
      <c r="U100">
        <v>148.82899499999999</v>
      </c>
      <c r="V100">
        <v>147.660965</v>
      </c>
      <c r="W100">
        <v>146.53457599999999</v>
      </c>
      <c r="X100">
        <v>145.600967</v>
      </c>
      <c r="Y100">
        <v>144.886414</v>
      </c>
      <c r="Z100">
        <v>144.12829600000001</v>
      </c>
      <c r="AA100">
        <v>143.31483499999999</v>
      </c>
      <c r="AB100">
        <v>142.50166300000001</v>
      </c>
      <c r="AC100">
        <v>141.58163500000001</v>
      </c>
      <c r="AD100">
        <v>140.81523100000001</v>
      </c>
      <c r="AE100">
        <v>139.952866</v>
      </c>
      <c r="AF100">
        <v>138.89709500000001</v>
      </c>
      <c r="AG100">
        <v>138.06416300000001</v>
      </c>
      <c r="AH100">
        <v>137.204803</v>
      </c>
      <c r="AI100">
        <v>136.33192399999999</v>
      </c>
      <c r="AJ100" s="13">
        <v>-5.0000000000000001E-3</v>
      </c>
    </row>
    <row r="101" spans="1:36" x14ac:dyDescent="0.2">
      <c r="A101" t="s">
        <v>103</v>
      </c>
      <c r="B101" t="s">
        <v>211</v>
      </c>
      <c r="C101" t="s">
        <v>305</v>
      </c>
      <c r="D101" t="s">
        <v>219</v>
      </c>
      <c r="E101">
        <v>37.377560000000003</v>
      </c>
      <c r="F101">
        <v>37.778793</v>
      </c>
      <c r="G101">
        <v>38.624439000000002</v>
      </c>
      <c r="H101">
        <v>39.233745999999996</v>
      </c>
      <c r="I101">
        <v>39.642310999999999</v>
      </c>
      <c r="J101">
        <v>39.969906000000002</v>
      </c>
      <c r="K101">
        <v>40.094009</v>
      </c>
      <c r="L101">
        <v>40.066147000000001</v>
      </c>
      <c r="M101">
        <v>39.989955999999999</v>
      </c>
      <c r="N101">
        <v>39.882061</v>
      </c>
      <c r="O101">
        <v>39.787365000000001</v>
      </c>
      <c r="P101">
        <v>39.740219000000003</v>
      </c>
      <c r="Q101">
        <v>39.782584999999997</v>
      </c>
      <c r="R101">
        <v>39.815078999999997</v>
      </c>
      <c r="S101">
        <v>39.889091000000001</v>
      </c>
      <c r="T101">
        <v>40.011161999999999</v>
      </c>
      <c r="U101">
        <v>40.081237999999999</v>
      </c>
      <c r="V101">
        <v>40.098114000000002</v>
      </c>
      <c r="W101">
        <v>40.123894</v>
      </c>
      <c r="X101">
        <v>40.200530999999998</v>
      </c>
      <c r="Y101">
        <v>40.336651000000003</v>
      </c>
      <c r="Z101">
        <v>40.460017999999998</v>
      </c>
      <c r="AA101">
        <v>40.566974999999999</v>
      </c>
      <c r="AB101">
        <v>40.672984999999997</v>
      </c>
      <c r="AC101">
        <v>40.747196000000002</v>
      </c>
      <c r="AD101">
        <v>40.864390999999998</v>
      </c>
      <c r="AE101">
        <v>40.952632999999999</v>
      </c>
      <c r="AF101">
        <v>40.982441000000001</v>
      </c>
      <c r="AG101">
        <v>41.076210000000003</v>
      </c>
      <c r="AH101">
        <v>41.160763000000003</v>
      </c>
      <c r="AI101">
        <v>41.239764999999998</v>
      </c>
      <c r="AJ101" s="13">
        <v>3.0000000000000001E-3</v>
      </c>
    </row>
    <row r="102" spans="1:36" x14ac:dyDescent="0.2">
      <c r="A102" t="s">
        <v>4</v>
      </c>
      <c r="B102" t="s">
        <v>212</v>
      </c>
      <c r="C102" t="s">
        <v>306</v>
      </c>
      <c r="D102" t="s">
        <v>219</v>
      </c>
      <c r="E102">
        <v>121.224388</v>
      </c>
      <c r="F102">
        <v>123.40012400000001</v>
      </c>
      <c r="G102">
        <v>124.820587</v>
      </c>
      <c r="H102">
        <v>125.914734</v>
      </c>
      <c r="I102">
        <v>126.656418</v>
      </c>
      <c r="J102">
        <v>127.04057299999999</v>
      </c>
      <c r="K102">
        <v>127.207184</v>
      </c>
      <c r="L102">
        <v>126.853516</v>
      </c>
      <c r="M102">
        <v>126.597031</v>
      </c>
      <c r="N102">
        <v>126.378426</v>
      </c>
      <c r="O102">
        <v>126.074043</v>
      </c>
      <c r="P102">
        <v>125.801605</v>
      </c>
      <c r="Q102">
        <v>125.58483099999999</v>
      </c>
      <c r="R102">
        <v>125.40055099999999</v>
      </c>
      <c r="S102">
        <v>125.28949</v>
      </c>
      <c r="T102">
        <v>125.20488</v>
      </c>
      <c r="U102">
        <v>125.084435</v>
      </c>
      <c r="V102">
        <v>124.934349</v>
      </c>
      <c r="W102">
        <v>124.830444</v>
      </c>
      <c r="X102">
        <v>124.75782</v>
      </c>
      <c r="Y102">
        <v>124.673424</v>
      </c>
      <c r="Z102">
        <v>124.588966</v>
      </c>
      <c r="AA102">
        <v>124.52179700000001</v>
      </c>
      <c r="AB102">
        <v>124.439995</v>
      </c>
      <c r="AC102">
        <v>124.422821</v>
      </c>
      <c r="AD102">
        <v>124.49839799999999</v>
      </c>
      <c r="AE102">
        <v>124.515923</v>
      </c>
      <c r="AF102">
        <v>124.47363300000001</v>
      </c>
      <c r="AG102">
        <v>124.496216</v>
      </c>
      <c r="AH102">
        <v>124.469994</v>
      </c>
      <c r="AI102">
        <v>124.38552900000001</v>
      </c>
      <c r="AJ102" s="13">
        <v>1E-3</v>
      </c>
    </row>
    <row r="103" spans="1:36" x14ac:dyDescent="0.2">
      <c r="A103" t="s">
        <v>3</v>
      </c>
      <c r="B103" t="s">
        <v>213</v>
      </c>
      <c r="C103" t="s">
        <v>307</v>
      </c>
      <c r="D103" t="s">
        <v>219</v>
      </c>
      <c r="E103">
        <v>706.25012200000003</v>
      </c>
      <c r="F103">
        <v>765.14196800000002</v>
      </c>
      <c r="G103">
        <v>755.34997599999997</v>
      </c>
      <c r="H103">
        <v>731.63830600000006</v>
      </c>
      <c r="I103">
        <v>723.20684800000004</v>
      </c>
      <c r="J103">
        <v>724.60595699999999</v>
      </c>
      <c r="K103">
        <v>691.04956100000004</v>
      </c>
      <c r="L103">
        <v>701.14312700000005</v>
      </c>
      <c r="M103">
        <v>701.06634499999996</v>
      </c>
      <c r="N103">
        <v>701.03686500000003</v>
      </c>
      <c r="O103">
        <v>693.459656</v>
      </c>
      <c r="P103">
        <v>694.47479199999998</v>
      </c>
      <c r="Q103">
        <v>697.11834699999997</v>
      </c>
      <c r="R103">
        <v>697.96667500000001</v>
      </c>
      <c r="S103">
        <v>696.89434800000004</v>
      </c>
      <c r="T103">
        <v>700.55658000000005</v>
      </c>
      <c r="U103">
        <v>708.85253899999998</v>
      </c>
      <c r="V103">
        <v>718.20208700000001</v>
      </c>
      <c r="W103">
        <v>725.97796600000004</v>
      </c>
      <c r="X103">
        <v>730.66339100000005</v>
      </c>
      <c r="Y103">
        <v>734.56103499999995</v>
      </c>
      <c r="Z103">
        <v>737.10723900000005</v>
      </c>
      <c r="AA103">
        <v>741.27093500000001</v>
      </c>
      <c r="AB103">
        <v>748.35034199999996</v>
      </c>
      <c r="AC103">
        <v>759.384277</v>
      </c>
      <c r="AD103">
        <v>765.85900900000001</v>
      </c>
      <c r="AE103">
        <v>773.89398200000005</v>
      </c>
      <c r="AF103">
        <v>783.06420900000001</v>
      </c>
      <c r="AG103">
        <v>778.31658900000002</v>
      </c>
      <c r="AH103">
        <v>777.42077600000005</v>
      </c>
      <c r="AI103">
        <v>784.83752400000003</v>
      </c>
      <c r="AJ103" s="13">
        <v>4.0000000000000001E-3</v>
      </c>
    </row>
    <row r="104" spans="1:36" x14ac:dyDescent="0.2">
      <c r="A104" t="s">
        <v>2</v>
      </c>
      <c r="B104" t="s">
        <v>214</v>
      </c>
      <c r="C104" t="s">
        <v>308</v>
      </c>
      <c r="D104" t="s">
        <v>219</v>
      </c>
      <c r="E104">
        <v>24641.326172000001</v>
      </c>
      <c r="F104">
        <v>26248.078125</v>
      </c>
      <c r="G104">
        <v>26805.330077999999</v>
      </c>
      <c r="H104">
        <v>27034.601562</v>
      </c>
      <c r="I104">
        <v>27133.554688</v>
      </c>
      <c r="J104">
        <v>27233.935547000001</v>
      </c>
      <c r="K104">
        <v>27190.394531000002</v>
      </c>
      <c r="L104">
        <v>27083.884765999999</v>
      </c>
      <c r="M104">
        <v>26994.960938</v>
      </c>
      <c r="N104">
        <v>26865.316406000002</v>
      </c>
      <c r="O104">
        <v>26747.642577999999</v>
      </c>
      <c r="P104">
        <v>26658.847656000002</v>
      </c>
      <c r="Q104">
        <v>26571.892577999999</v>
      </c>
      <c r="R104">
        <v>26518.625</v>
      </c>
      <c r="S104">
        <v>26496.607422000001</v>
      </c>
      <c r="T104">
        <v>26552.078125</v>
      </c>
      <c r="U104">
        <v>26585.183593999998</v>
      </c>
      <c r="V104">
        <v>26629.648438</v>
      </c>
      <c r="W104">
        <v>26694.693359000001</v>
      </c>
      <c r="X104">
        <v>26765.230468999998</v>
      </c>
      <c r="Y104">
        <v>26868.734375</v>
      </c>
      <c r="Z104">
        <v>26997.642577999999</v>
      </c>
      <c r="AA104">
        <v>27118.664062</v>
      </c>
      <c r="AB104">
        <v>27275.537109000001</v>
      </c>
      <c r="AC104">
        <v>27412.283202999999</v>
      </c>
      <c r="AD104">
        <v>27561.634765999999</v>
      </c>
      <c r="AE104">
        <v>27697.734375</v>
      </c>
      <c r="AF104">
        <v>27817.296875</v>
      </c>
      <c r="AG104">
        <v>27945.371093999998</v>
      </c>
      <c r="AH104">
        <v>28082.121093999998</v>
      </c>
      <c r="AI104">
        <v>28236.771484000001</v>
      </c>
      <c r="AJ104" s="13">
        <v>5.0000000000000001E-3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topLeftCell="AD1" workbookViewId="0">
      <selection activeCell="AD1" sqref="AD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</row>
    <row r="5" spans="1:33" x14ac:dyDescent="0.2">
      <c r="A5" t="s">
        <v>18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</row>
    <row r="6" spans="1:33" x14ac:dyDescent="0.2">
      <c r="A6" t="s">
        <v>19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F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Fraction'!$B20,1-'Biodiesel Fraction'!B30,1)</f>
        <v>0.95693602687099533</v>
      </c>
      <c r="C5">
        <f>IF('Biodiesel Fraction'!$B20,1-'Biodiesel Fraction'!C30,1)</f>
        <v>0.95080256652230999</v>
      </c>
      <c r="D5">
        <f>IF('Biodiesel Fraction'!$B20,1-'Biodiesel Fraction'!C30,1)</f>
        <v>0.95080256652230999</v>
      </c>
      <c r="E5">
        <f>IF('Biodiesel Fraction'!$B20,1-'Biodiesel Fraction'!E30,1)</f>
        <v>0.95482538473323242</v>
      </c>
      <c r="F5">
        <f>IF('Biodiesel Fraction'!$B20,1-'Biodiesel Fraction'!F30,1)</f>
        <v>0.95506171404939011</v>
      </c>
      <c r="G5">
        <f>IF('Biodiesel Fraction'!$B20,1-'Biodiesel Fraction'!G30,1)</f>
        <v>0.95599503640868622</v>
      </c>
      <c r="H5">
        <f>IF('Biodiesel Fraction'!$B20,1-'Biodiesel Fraction'!H30,1)</f>
        <v>0.95582810054078249</v>
      </c>
      <c r="I5">
        <f>IF('Biodiesel Fraction'!$B20,1-'Biodiesel Fraction'!I30,1)</f>
        <v>0.95504070658490947</v>
      </c>
      <c r="J5">
        <f>IF('Biodiesel Fraction'!$B20,1-'Biodiesel Fraction'!J30,1)</f>
        <v>0.9547359387024229</v>
      </c>
      <c r="K5">
        <f>IF('Biodiesel Fraction'!$B20,1-'Biodiesel Fraction'!K30,1)</f>
        <v>0.95432926699197884</v>
      </c>
      <c r="L5">
        <f>IF('Biodiesel Fraction'!$B20,1-'Biodiesel Fraction'!L30,1)</f>
        <v>0.95389752816861983</v>
      </c>
      <c r="M5">
        <f>IF('Biodiesel Fraction'!$B20,1-'Biodiesel Fraction'!M30,1)</f>
        <v>0.95353195773437227</v>
      </c>
      <c r="N5">
        <f>IF('Biodiesel Fraction'!$B20,1-'Biodiesel Fraction'!N30,1)</f>
        <v>0.95326059218192205</v>
      </c>
      <c r="O5">
        <f>IF('Biodiesel Fraction'!$B20,1-'Biodiesel Fraction'!O30,1)</f>
        <v>0.95291183890681652</v>
      </c>
      <c r="P5">
        <f>IF('Biodiesel Fraction'!$B20,1-'Biodiesel Fraction'!P30,1)</f>
        <v>0.95269945265368983</v>
      </c>
      <c r="Q5">
        <f>IF('Biodiesel Fraction'!$B20,1-'Biodiesel Fraction'!Q30,1)</f>
        <v>0.95357841328887027</v>
      </c>
      <c r="R5">
        <f>IF('Biodiesel Fraction'!$B20,1-'Biodiesel Fraction'!R30,1)</f>
        <v>0.95404931466972187</v>
      </c>
      <c r="S5">
        <f>IF('Biodiesel Fraction'!$B20,1-'Biodiesel Fraction'!S30,1)</f>
        <v>0.95402453753364802</v>
      </c>
      <c r="T5">
        <f>IF('Biodiesel Fraction'!$B20,1-'Biodiesel Fraction'!T30,1)</f>
        <v>0.95412679760569197</v>
      </c>
      <c r="U5">
        <f>IF('Biodiesel Fraction'!$B20,1-'Biodiesel Fraction'!U30,1)</f>
        <v>0.95428399401968034</v>
      </c>
      <c r="V5">
        <f>IF('Biodiesel Fraction'!$B20,1-'Biodiesel Fraction'!V30,1)</f>
        <v>0.95548700375807738</v>
      </c>
      <c r="W5">
        <f>IF('Biodiesel Fraction'!$B20,1-'Biodiesel Fraction'!W30,1)</f>
        <v>0.9564108367637284</v>
      </c>
      <c r="X5">
        <f>IF('Biodiesel Fraction'!$B20,1-'Biodiesel Fraction'!X30,1)</f>
        <v>0.95635261051861253</v>
      </c>
      <c r="Y5">
        <f>IF('Biodiesel Fraction'!$B20,1-'Biodiesel Fraction'!Y30,1)</f>
        <v>0.9569026303979542</v>
      </c>
      <c r="Z5">
        <f>IF('Biodiesel Fraction'!$B20,1-'Biodiesel Fraction'!Z30,1)</f>
        <v>0.95806295074585834</v>
      </c>
      <c r="AA5">
        <f>IF('Biodiesel Fraction'!$B20,1-'Biodiesel Fraction'!AA30,1)</f>
        <v>0.95977658581918168</v>
      </c>
      <c r="AB5">
        <f>IF('Biodiesel Fraction'!$B20,1-'Biodiesel Fraction'!AB30,1)</f>
        <v>0.96059074172153169</v>
      </c>
      <c r="AC5">
        <f>IF('Biodiesel Fraction'!$B20,1-'Biodiesel Fraction'!AC30,1)</f>
        <v>0.95782381728902088</v>
      </c>
      <c r="AD5">
        <f>IF('Biodiesel Fraction'!$B20,1-'Biodiesel Fraction'!AD30,1)</f>
        <v>0.95749938758256992</v>
      </c>
      <c r="AE5">
        <f>IF('Biodiesel Fraction'!$B20,1-'Biodiesel Fraction'!AE30,1)</f>
        <v>0.95705963008164852</v>
      </c>
      <c r="AF5">
        <f>IF('Biodiesel Fraction'!$B20,1-'Biodiesel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Fraction'!$B20,'Biodiesel Fraction'!B30,0)</f>
        <v>4.306397312900468E-2</v>
      </c>
      <c r="C7">
        <f>IF('Biodiesel Fraction'!$B20,'Biodiesel Fraction'!C30,0)</f>
        <v>4.9197433477690018E-2</v>
      </c>
      <c r="D7">
        <f>IF('Biodiesel Fraction'!$B20,'Biodiesel Fraction'!C30,0)</f>
        <v>4.9197433477690018E-2</v>
      </c>
      <c r="E7">
        <f>IF('Biodiesel Fraction'!$B20,'Biodiesel Fraction'!E30,0)</f>
        <v>4.5174615266767588E-2</v>
      </c>
      <c r="F7">
        <f>IF('Biodiesel Fraction'!$B20,'Biodiesel Fraction'!F30,0)</f>
        <v>4.4938285950609939E-2</v>
      </c>
      <c r="G7">
        <f>IF('Biodiesel Fraction'!$B20,'Biodiesel Fraction'!G30,0)</f>
        <v>4.4004963591313777E-2</v>
      </c>
      <c r="H7">
        <f>IF('Biodiesel Fraction'!$B20,'Biodiesel Fraction'!H30,0)</f>
        <v>4.4171899459217526E-2</v>
      </c>
      <c r="I7">
        <f>IF('Biodiesel Fraction'!$B20,'Biodiesel Fraction'!I30,0)</f>
        <v>4.4959293415090543E-2</v>
      </c>
      <c r="J7">
        <f>IF('Biodiesel Fraction'!$B20,'Biodiesel Fraction'!J30,0)</f>
        <v>4.5264061297577075E-2</v>
      </c>
      <c r="K7">
        <f>IF('Biodiesel Fraction'!$B20,'Biodiesel Fraction'!K30,0)</f>
        <v>4.567073300802111E-2</v>
      </c>
      <c r="L7">
        <f>IF('Biodiesel Fraction'!$B20,'Biodiesel Fraction'!L30,0)</f>
        <v>4.6102471831380207E-2</v>
      </c>
      <c r="M7">
        <f>IF('Biodiesel Fraction'!$B20,'Biodiesel Fraction'!M30,0)</f>
        <v>4.6468042265627757E-2</v>
      </c>
      <c r="N7">
        <f>IF('Biodiesel Fraction'!$B20,'Biodiesel Fraction'!N30,0)</f>
        <v>4.6739407818077935E-2</v>
      </c>
      <c r="O7">
        <f>IF('Biodiesel Fraction'!$B20,'Biodiesel Fraction'!O30,0)</f>
        <v>4.708816109318345E-2</v>
      </c>
      <c r="P7">
        <f>IF('Biodiesel Fraction'!$B20,'Biodiesel Fraction'!P30,0)</f>
        <v>4.7300547346310194E-2</v>
      </c>
      <c r="Q7">
        <f>IF('Biodiesel Fraction'!$B20,'Biodiesel Fraction'!Q30,0)</f>
        <v>4.642158671112967E-2</v>
      </c>
      <c r="R7">
        <f>IF('Biodiesel Fraction'!$B20,'Biodiesel Fraction'!R30,0)</f>
        <v>4.5950685330278143E-2</v>
      </c>
      <c r="S7">
        <f>IF('Biodiesel Fraction'!$B20,'Biodiesel Fraction'!S30,0)</f>
        <v>4.5975462466351931E-2</v>
      </c>
      <c r="T7">
        <f>IF('Biodiesel Fraction'!$B20,'Biodiesel Fraction'!T30,0)</f>
        <v>4.5873202394308012E-2</v>
      </c>
      <c r="U7">
        <f>IF('Biodiesel Fraction'!$B20,'Biodiesel Fraction'!U30,0)</f>
        <v>4.5716005980319663E-2</v>
      </c>
      <c r="V7">
        <f>IF('Biodiesel Fraction'!$B20,'Biodiesel Fraction'!V30,0)</f>
        <v>4.4512996241922655E-2</v>
      </c>
      <c r="W7">
        <f>IF('Biodiesel Fraction'!$B20,'Biodiesel Fraction'!W30,0)</f>
        <v>4.3589163236271572E-2</v>
      </c>
      <c r="X7">
        <f>IF('Biodiesel Fraction'!$B20,'Biodiesel Fraction'!X30,0)</f>
        <v>4.3647389481387466E-2</v>
      </c>
      <c r="Y7">
        <f>IF('Biodiesel Fraction'!$B20,'Biodiesel Fraction'!Y30,0)</f>
        <v>4.3097369602045812E-2</v>
      </c>
      <c r="Z7">
        <f>IF('Biodiesel Fraction'!$B20,'Biodiesel Fraction'!Z30,0)</f>
        <v>4.1937049254141656E-2</v>
      </c>
      <c r="AA7">
        <f>IF('Biodiesel Fraction'!$B20,'Biodiesel Fraction'!AA30,0)</f>
        <v>4.0223414180818359E-2</v>
      </c>
      <c r="AB7">
        <f>IF('Biodiesel Fraction'!$B20,'Biodiesel Fraction'!AB30,0)</f>
        <v>3.9409258278468272E-2</v>
      </c>
      <c r="AC7">
        <f>IF('Biodiesel Fraction'!$B20,'Biodiesel Fraction'!AC30,0)</f>
        <v>4.2176182710979074E-2</v>
      </c>
      <c r="AD7">
        <f>IF('Biodiesel Fraction'!$B20,'Biodiesel Fraction'!AD30,0)</f>
        <v>4.250061241743007E-2</v>
      </c>
      <c r="AE7">
        <f>IF('Biodiesel Fraction'!$B20,'Biodiesel Fraction'!AE30,0)</f>
        <v>4.294036991835145E-2</v>
      </c>
      <c r="AF7">
        <f>IF('Biodiesel Fraction'!$B20,'Biodiesel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  <c r="AI4" s="10"/>
      <c r="AJ4" s="10"/>
    </row>
    <row r="5" spans="1:36" x14ac:dyDescent="0.2">
      <c r="A5" t="s">
        <v>18</v>
      </c>
      <c r="B5">
        <f>IF('Biodiesel Fraction'!$B20,1-'Biodiesel Fraction'!B30,1)*(1-B2)</f>
        <v>0.43062121209194787</v>
      </c>
      <c r="C5">
        <f>IF('Biodiesel Fraction'!$B20,1-'Biodiesel Fraction'!C30,1)*(1-C2)</f>
        <v>0.42786115493503946</v>
      </c>
      <c r="D5">
        <f>IF('Biodiesel Fraction'!$B20,1-'Biodiesel Fraction'!C30,1)*(1-D2)</f>
        <v>0.42786115493503946</v>
      </c>
      <c r="E5">
        <f>IF('Biodiesel Fraction'!$B20,1-'Biodiesel Fraction'!E30,1)*(1-E2)</f>
        <v>0.42967142312995454</v>
      </c>
      <c r="F5">
        <f>IF('Biodiesel Fraction'!$B20,1-'Biodiesel Fraction'!F30,1)*(1-F2)</f>
        <v>0.4297777713222255</v>
      </c>
      <c r="G5">
        <f>IF('Biodiesel Fraction'!$B20,1-'Biodiesel Fraction'!G30,1)*(1-G2)</f>
        <v>0.43019776638390878</v>
      </c>
      <c r="H5">
        <f>IF('Biodiesel Fraction'!$B20,1-'Biodiesel Fraction'!H30,1)*(1-H2)</f>
        <v>0.43012264524335209</v>
      </c>
      <c r="I5">
        <f>IF('Biodiesel Fraction'!$B20,1-'Biodiesel Fraction'!I30,1)*(1-I2)</f>
        <v>0.42976831796320925</v>
      </c>
      <c r="J5">
        <f>IF('Biodiesel Fraction'!$B20,1-'Biodiesel Fraction'!J30,1)*(1-J2)</f>
        <v>0.42963117241609028</v>
      </c>
      <c r="K5">
        <f>IF('Biodiesel Fraction'!$B20,1-'Biodiesel Fraction'!K30,1)*(1-K2)</f>
        <v>0.42944817014639042</v>
      </c>
      <c r="L5">
        <f>IF('Biodiesel Fraction'!$B20,1-'Biodiesel Fraction'!L30,1)*(1-L2)</f>
        <v>0.42925388767587891</v>
      </c>
      <c r="M5">
        <f>IF('Biodiesel Fraction'!$B20,1-'Biodiesel Fraction'!M30,1)*(1-M2)</f>
        <v>0.42908938098046751</v>
      </c>
      <c r="N5">
        <f>IF('Biodiesel Fraction'!$B20,1-'Biodiesel Fraction'!N30,1)*(1-N2)</f>
        <v>0.4289672664818649</v>
      </c>
      <c r="O5">
        <f>IF('Biodiesel Fraction'!$B20,1-'Biodiesel Fraction'!O30,1)*(1-O2)</f>
        <v>0.42881032750806741</v>
      </c>
      <c r="P5">
        <f>IF('Biodiesel Fraction'!$B20,1-'Biodiesel Fraction'!P30,1)*(1-P2)</f>
        <v>0.4287147536941604</v>
      </c>
      <c r="Q5">
        <f>IF('Biodiesel Fraction'!$B20,1-'Biodiesel Fraction'!Q30,1)*(1-Q2)</f>
        <v>0.42911028597999157</v>
      </c>
      <c r="R5">
        <f>IF('Biodiesel Fraction'!$B20,1-'Biodiesel Fraction'!R30,1)*(1-R2)</f>
        <v>0.4293221916013748</v>
      </c>
      <c r="S5">
        <f>IF('Biodiesel Fraction'!$B20,1-'Biodiesel Fraction'!S30,1)*(1-S2)</f>
        <v>0.42931104189014158</v>
      </c>
      <c r="T5">
        <f>IF('Biodiesel Fraction'!$B20,1-'Biodiesel Fraction'!T30,1)*(1-T2)</f>
        <v>0.42935705892256132</v>
      </c>
      <c r="U5">
        <f>IF('Biodiesel Fraction'!$B20,1-'Biodiesel Fraction'!U30,1)*(1-U2)</f>
        <v>0.42942779730885611</v>
      </c>
      <c r="V5">
        <f>IF('Biodiesel Fraction'!$B20,1-'Biodiesel Fraction'!V30,1)*(1-V2)</f>
        <v>0.42996915169113475</v>
      </c>
      <c r="W5">
        <f>IF('Biodiesel Fraction'!$B20,1-'Biodiesel Fraction'!W30,1)*(1-W2)</f>
        <v>0.43038487654367774</v>
      </c>
      <c r="X5">
        <f>IF('Biodiesel Fraction'!$B20,1-'Biodiesel Fraction'!X30,1)*(1-X2)</f>
        <v>0.43035867473337558</v>
      </c>
      <c r="Y5">
        <f>IF('Biodiesel Fraction'!$B20,1-'Biodiesel Fraction'!Y30,1)*(1-Y2)</f>
        <v>0.43060618367907932</v>
      </c>
      <c r="Z5">
        <f>IF('Biodiesel Fraction'!$B20,1-'Biodiesel Fraction'!Z30,1)*(1-Z2)</f>
        <v>0.4311283278356362</v>
      </c>
      <c r="AA5">
        <f>IF('Biodiesel Fraction'!$B20,1-'Biodiesel Fraction'!AA30,1)*(1-AA2)</f>
        <v>0.43189946361863174</v>
      </c>
      <c r="AB5">
        <f>IF('Biodiesel Fraction'!$B20,1-'Biodiesel Fraction'!AB30,1)*(1-AB2)</f>
        <v>0.43226583377468925</v>
      </c>
      <c r="AC5">
        <f>IF('Biodiesel Fraction'!$B20,1-'Biodiesel Fraction'!AC30,1)*(1-AC2)</f>
        <v>0.43102071778005935</v>
      </c>
      <c r="AD5">
        <f>IF('Biodiesel Fraction'!$B20,1-'Biodiesel Fraction'!AD30,1)*(1-AD2)</f>
        <v>0.43087472441215641</v>
      </c>
      <c r="AE5">
        <f>IF('Biodiesel Fraction'!$B20,1-'Biodiesel Fraction'!AE30,1)*(1-AE2)</f>
        <v>0.4306768335367418</v>
      </c>
      <c r="AF5">
        <f>IF('Biodiesel Fraction'!$B20,1-'Biodiesel Fraction'!AF30,1)*(1-AF2)</f>
        <v>0.43051122196943337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">
      <c r="A7" t="s">
        <v>21</v>
      </c>
      <c r="B7">
        <f>IF('Biodiesel Fraction'!$B20,'Biodiesel Fraction'!B30,0)*(1-B2)</f>
        <v>1.9378787908052104E-2</v>
      </c>
      <c r="C7">
        <f>IF('Biodiesel Fraction'!$B20,'Biodiesel Fraction'!C30,0)*(1-C2)</f>
        <v>2.2138845064960506E-2</v>
      </c>
      <c r="D7">
        <f>IF('Biodiesel Fraction'!$B20,'Biodiesel Fraction'!C30,0)*(1-D2)</f>
        <v>2.2138845064960506E-2</v>
      </c>
      <c r="E7">
        <f>IF('Biodiesel Fraction'!$B20,'Biodiesel Fraction'!E30,0)*(1-E2)</f>
        <v>2.0328576870045412E-2</v>
      </c>
      <c r="F7">
        <f>IF('Biodiesel Fraction'!$B20,'Biodiesel Fraction'!F30,0)*(1-F2)</f>
        <v>2.022222867777447E-2</v>
      </c>
      <c r="G7">
        <f>IF('Biodiesel Fraction'!$B20,'Biodiesel Fraction'!G30,0)*(1-G2)</f>
        <v>1.9802233616091198E-2</v>
      </c>
      <c r="H7">
        <f>IF('Biodiesel Fraction'!$B20,'Biodiesel Fraction'!H30,0)*(1-H2)</f>
        <v>1.9877354756647883E-2</v>
      </c>
      <c r="I7">
        <f>IF('Biodiesel Fraction'!$B20,'Biodiesel Fraction'!I30,0)*(1-I2)</f>
        <v>2.0231682036790741E-2</v>
      </c>
      <c r="J7">
        <f>IF('Biodiesel Fraction'!$B20,'Biodiesel Fraction'!J30,0)*(1-J2)</f>
        <v>2.0368827583909684E-2</v>
      </c>
      <c r="K7">
        <f>IF('Biodiesel Fraction'!$B20,'Biodiesel Fraction'!K30,0)*(1-K2)</f>
        <v>2.0551829853609496E-2</v>
      </c>
      <c r="L7">
        <f>IF('Biodiesel Fraction'!$B20,'Biodiesel Fraction'!L30,0)*(1-L2)</f>
        <v>2.0746112324121092E-2</v>
      </c>
      <c r="M7">
        <f>IF('Biodiesel Fraction'!$B20,'Biodiesel Fraction'!M30,0)*(1-M2)</f>
        <v>2.0910619019532489E-2</v>
      </c>
      <c r="N7">
        <f>IF('Biodiesel Fraction'!$B20,'Biodiesel Fraction'!N30,0)*(1-N2)</f>
        <v>2.1032733518135067E-2</v>
      </c>
      <c r="O7">
        <f>IF('Biodiesel Fraction'!$B20,'Biodiesel Fraction'!O30,0)*(1-O2)</f>
        <v>2.118967249193255E-2</v>
      </c>
      <c r="P7">
        <f>IF('Biodiesel Fraction'!$B20,'Biodiesel Fraction'!P30,0)*(1-P2)</f>
        <v>2.1285246305839584E-2</v>
      </c>
      <c r="Q7">
        <f>IF('Biodiesel Fraction'!$B20,'Biodiesel Fraction'!Q30,0)*(1-Q2)</f>
        <v>2.0889714020008349E-2</v>
      </c>
      <c r="R7">
        <f>IF('Biodiesel Fraction'!$B20,'Biodiesel Fraction'!R30,0)*(1-R2)</f>
        <v>2.0677808398625163E-2</v>
      </c>
      <c r="S7">
        <f>IF('Biodiesel Fraction'!$B20,'Biodiesel Fraction'!S30,0)*(1-S2)</f>
        <v>2.0688958109858366E-2</v>
      </c>
      <c r="T7">
        <f>IF('Biodiesel Fraction'!$B20,'Biodiesel Fraction'!T30,0)*(1-T2)</f>
        <v>2.0642941077438602E-2</v>
      </c>
      <c r="U7">
        <f>IF('Biodiesel Fraction'!$B20,'Biodiesel Fraction'!U30,0)*(1-U2)</f>
        <v>2.0572202691143845E-2</v>
      </c>
      <c r="V7">
        <f>IF('Biodiesel Fraction'!$B20,'Biodiesel Fraction'!V30,0)*(1-V2)</f>
        <v>2.0030848308865194E-2</v>
      </c>
      <c r="W7">
        <f>IF('Biodiesel Fraction'!$B20,'Biodiesel Fraction'!W30,0)*(1-W2)</f>
        <v>1.9615123456322204E-2</v>
      </c>
      <c r="X7">
        <f>IF('Biodiesel Fraction'!$B20,'Biodiesel Fraction'!X30,0)*(1-X2)</f>
        <v>1.9641325266624359E-2</v>
      </c>
      <c r="Y7">
        <f>IF('Biodiesel Fraction'!$B20,'Biodiesel Fraction'!Y30,0)*(1-Y2)</f>
        <v>1.9393816320920614E-2</v>
      </c>
      <c r="Z7">
        <f>IF('Biodiesel Fraction'!$B20,'Biodiesel Fraction'!Z30,0)*(1-Z2)</f>
        <v>1.8871672164363744E-2</v>
      </c>
      <c r="AA7">
        <f>IF('Biodiesel Fraction'!$B20,'Biodiesel Fraction'!AA30,0)*(1-AA2)</f>
        <v>1.810053638136826E-2</v>
      </c>
      <c r="AB7">
        <f>IF('Biodiesel Fraction'!$B20,'Biodiesel Fraction'!AB30,0)*(1-AB2)</f>
        <v>1.7734166225310721E-2</v>
      </c>
      <c r="AC7">
        <f>IF('Biodiesel Fraction'!$B20,'Biodiesel Fraction'!AC30,0)*(1-AC2)</f>
        <v>1.897928221994058E-2</v>
      </c>
      <c r="AD7">
        <f>IF('Biodiesel Fraction'!$B20,'Biodiesel Fraction'!AD30,0)*(1-AD2)</f>
        <v>1.9125275587843528E-2</v>
      </c>
      <c r="AE7">
        <f>IF('Biodiesel Fraction'!$B20,'Biodiesel Fraction'!AE30,0)*(1-AE2)</f>
        <v>1.932316646325815E-2</v>
      </c>
      <c r="AF7">
        <f>IF('Biodiesel Fraction'!$B20,'Biodiesel Fraction'!AF30,0)*(1-AF2)</f>
        <v>1.9488778030566579E-2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6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cols>
    <col min="1" max="1" width="35" customWidth="1"/>
  </cols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217</v>
      </c>
    </row>
    <row r="10" spans="1:36" x14ac:dyDescent="0.2">
      <c r="A10" t="s">
        <v>309</v>
      </c>
    </row>
    <row r="11" spans="1:36" x14ac:dyDescent="0.2">
      <c r="A11" t="s">
        <v>310</v>
      </c>
    </row>
    <row r="12" spans="1:36" x14ac:dyDescent="0.2">
      <c r="A12" t="s">
        <v>311</v>
      </c>
    </row>
    <row r="13" spans="1:36" x14ac:dyDescent="0.2">
      <c r="A13" t="s">
        <v>96</v>
      </c>
    </row>
    <row r="14" spans="1:36" x14ac:dyDescent="0.2">
      <c r="B14" t="s">
        <v>97</v>
      </c>
      <c r="C14" t="s">
        <v>215</v>
      </c>
      <c r="D14" t="s">
        <v>216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217</v>
      </c>
    </row>
    <row r="15" spans="1:36" x14ac:dyDescent="0.2">
      <c r="A15" t="s">
        <v>312</v>
      </c>
      <c r="C15" t="s">
        <v>384</v>
      </c>
    </row>
    <row r="16" spans="1:36" x14ac:dyDescent="0.2">
      <c r="A16" t="s">
        <v>313</v>
      </c>
      <c r="B16" t="s">
        <v>314</v>
      </c>
      <c r="C16" t="s">
        <v>385</v>
      </c>
      <c r="D16" t="s">
        <v>386</v>
      </c>
      <c r="E16">
        <v>0.457513</v>
      </c>
      <c r="F16">
        <v>0.454262</v>
      </c>
      <c r="G16">
        <v>0.442685</v>
      </c>
      <c r="H16">
        <v>0.44422</v>
      </c>
      <c r="I16">
        <v>0.44559199999999999</v>
      </c>
      <c r="J16">
        <v>0.44251099999999999</v>
      </c>
      <c r="K16">
        <v>0.43917499999999998</v>
      </c>
      <c r="L16">
        <v>0.43575999999999998</v>
      </c>
      <c r="M16">
        <v>0.43166700000000002</v>
      </c>
      <c r="N16">
        <v>0.42710900000000002</v>
      </c>
      <c r="O16">
        <v>0.42239900000000002</v>
      </c>
      <c r="P16">
        <v>0.41673700000000002</v>
      </c>
      <c r="Q16">
        <v>0.41094700000000001</v>
      </c>
      <c r="R16">
        <v>0.40475699999999998</v>
      </c>
      <c r="S16">
        <v>0.39816499999999999</v>
      </c>
      <c r="T16">
        <v>0.39063300000000001</v>
      </c>
      <c r="U16">
        <v>0.38230999999999998</v>
      </c>
      <c r="V16">
        <v>0.37514199999999998</v>
      </c>
      <c r="W16">
        <v>0.36930200000000002</v>
      </c>
      <c r="X16">
        <v>0.36286000000000002</v>
      </c>
      <c r="Y16">
        <v>0.35800900000000002</v>
      </c>
      <c r="Z16">
        <v>0.35352299999999998</v>
      </c>
      <c r="AA16">
        <v>0.34909699999999999</v>
      </c>
      <c r="AB16">
        <v>0.34477099999999999</v>
      </c>
      <c r="AC16">
        <v>0.341088</v>
      </c>
      <c r="AD16">
        <v>0.33825</v>
      </c>
      <c r="AE16">
        <v>0.33548600000000001</v>
      </c>
      <c r="AF16">
        <v>0.33226699999999998</v>
      </c>
      <c r="AG16">
        <v>0.32857900000000001</v>
      </c>
      <c r="AH16">
        <v>0.32532699999999998</v>
      </c>
      <c r="AI16">
        <v>0.32218599999999997</v>
      </c>
      <c r="AJ16" s="13">
        <v>-1.2E-2</v>
      </c>
    </row>
    <row r="17" spans="1:36" x14ac:dyDescent="0.2">
      <c r="A17" t="s">
        <v>315</v>
      </c>
      <c r="B17" t="s">
        <v>316</v>
      </c>
      <c r="C17" t="s">
        <v>387</v>
      </c>
      <c r="D17" t="s">
        <v>386</v>
      </c>
      <c r="E17">
        <v>0.131216</v>
      </c>
      <c r="F17">
        <v>0.131216</v>
      </c>
      <c r="G17">
        <v>0.131216</v>
      </c>
      <c r="H17">
        <v>0.131216</v>
      </c>
      <c r="I17">
        <v>0.131216</v>
      </c>
      <c r="J17">
        <v>0.131216</v>
      </c>
      <c r="K17">
        <v>0.131216</v>
      </c>
      <c r="L17">
        <v>0.131216</v>
      </c>
      <c r="M17">
        <v>0.131216</v>
      </c>
      <c r="N17">
        <v>0.131216</v>
      </c>
      <c r="O17">
        <v>0.131216</v>
      </c>
      <c r="P17">
        <v>0.131216</v>
      </c>
      <c r="Q17">
        <v>0.131216</v>
      </c>
      <c r="R17">
        <v>0.131216</v>
      </c>
      <c r="S17">
        <v>0.131216</v>
      </c>
      <c r="T17">
        <v>0.131216</v>
      </c>
      <c r="U17">
        <v>0.131216</v>
      </c>
      <c r="V17">
        <v>0.131216</v>
      </c>
      <c r="W17">
        <v>0.131216</v>
      </c>
      <c r="X17">
        <v>0.131216</v>
      </c>
      <c r="Y17">
        <v>0.131216</v>
      </c>
      <c r="Z17">
        <v>0.131216</v>
      </c>
      <c r="AA17">
        <v>0.131216</v>
      </c>
      <c r="AB17">
        <v>0.131216</v>
      </c>
      <c r="AC17">
        <v>0.131216</v>
      </c>
      <c r="AD17">
        <v>0.131216</v>
      </c>
      <c r="AE17">
        <v>0.131216</v>
      </c>
      <c r="AF17">
        <v>0.131216</v>
      </c>
      <c r="AG17">
        <v>0.131216</v>
      </c>
      <c r="AH17">
        <v>0.131216</v>
      </c>
      <c r="AI17">
        <v>0.131216</v>
      </c>
      <c r="AJ17" s="13">
        <v>0</v>
      </c>
    </row>
    <row r="18" spans="1:36" x14ac:dyDescent="0.2">
      <c r="A18" t="s">
        <v>317</v>
      </c>
      <c r="B18" t="s">
        <v>318</v>
      </c>
      <c r="C18" t="s">
        <v>388</v>
      </c>
      <c r="D18" t="s">
        <v>386</v>
      </c>
      <c r="E18">
        <v>2.434739</v>
      </c>
      <c r="F18">
        <v>2.4428130000000001</v>
      </c>
      <c r="G18">
        <v>2.430612</v>
      </c>
      <c r="H18">
        <v>2.4534590000000001</v>
      </c>
      <c r="I18">
        <v>2.4907940000000002</v>
      </c>
      <c r="J18">
        <v>2.5172870000000001</v>
      </c>
      <c r="K18">
        <v>2.5360320000000001</v>
      </c>
      <c r="L18">
        <v>2.546932</v>
      </c>
      <c r="M18">
        <v>2.5570819999999999</v>
      </c>
      <c r="N18">
        <v>2.5631149999999998</v>
      </c>
      <c r="O18">
        <v>2.5791559999999998</v>
      </c>
      <c r="P18">
        <v>2.590268</v>
      </c>
      <c r="Q18">
        <v>2.6051250000000001</v>
      </c>
      <c r="R18">
        <v>2.6115439999999999</v>
      </c>
      <c r="S18">
        <v>2.6177359999999998</v>
      </c>
      <c r="T18">
        <v>2.6360519999999998</v>
      </c>
      <c r="U18">
        <v>2.6576309999999999</v>
      </c>
      <c r="V18">
        <v>2.6780279999999999</v>
      </c>
      <c r="W18">
        <v>2.7027199999999998</v>
      </c>
      <c r="X18">
        <v>2.7289080000000001</v>
      </c>
      <c r="Y18">
        <v>2.7554970000000001</v>
      </c>
      <c r="Z18">
        <v>2.785962</v>
      </c>
      <c r="AA18">
        <v>2.8162250000000002</v>
      </c>
      <c r="AB18">
        <v>2.850698</v>
      </c>
      <c r="AC18">
        <v>2.8905759999999998</v>
      </c>
      <c r="AD18">
        <v>2.9290530000000001</v>
      </c>
      <c r="AE18">
        <v>2.9650669999999999</v>
      </c>
      <c r="AF18">
        <v>3.001204</v>
      </c>
      <c r="AG18">
        <v>3.0369760000000001</v>
      </c>
      <c r="AH18">
        <v>3.0742280000000002</v>
      </c>
      <c r="AI18">
        <v>3.114274</v>
      </c>
      <c r="AJ18" s="13">
        <v>8.0000000000000002E-3</v>
      </c>
    </row>
    <row r="19" spans="1:36" x14ac:dyDescent="0.2">
      <c r="A19" t="s">
        <v>319</v>
      </c>
      <c r="B19" t="s">
        <v>320</v>
      </c>
      <c r="C19" t="s">
        <v>389</v>
      </c>
      <c r="D19" t="s">
        <v>386</v>
      </c>
      <c r="E19">
        <v>1.2289E-2</v>
      </c>
      <c r="F19">
        <v>1.2289E-2</v>
      </c>
      <c r="G19">
        <v>1.2248E-2</v>
      </c>
      <c r="H19">
        <v>1.4031E-2</v>
      </c>
      <c r="I19">
        <v>1.5814000000000002E-2</v>
      </c>
      <c r="J19">
        <v>1.6705999999999999E-2</v>
      </c>
      <c r="K19">
        <v>1.7597000000000002E-2</v>
      </c>
      <c r="L19">
        <v>1.8488999999999998E-2</v>
      </c>
      <c r="M19">
        <v>1.9380000000000001E-2</v>
      </c>
      <c r="N19">
        <v>1.9826E-2</v>
      </c>
      <c r="O19">
        <v>2.0271999999999998E-2</v>
      </c>
      <c r="P19">
        <v>2.0716999999999999E-2</v>
      </c>
      <c r="Q19">
        <v>2.1163000000000001E-2</v>
      </c>
      <c r="R19">
        <v>2.1163000000000001E-2</v>
      </c>
      <c r="S19">
        <v>2.1163000000000001E-2</v>
      </c>
      <c r="T19">
        <v>2.1163000000000001E-2</v>
      </c>
      <c r="U19">
        <v>2.1163000000000001E-2</v>
      </c>
      <c r="V19">
        <v>2.1163000000000001E-2</v>
      </c>
      <c r="W19">
        <v>2.1163000000000001E-2</v>
      </c>
      <c r="X19">
        <v>2.1163000000000001E-2</v>
      </c>
      <c r="Y19">
        <v>2.1163000000000001E-2</v>
      </c>
      <c r="Z19">
        <v>2.1163000000000001E-2</v>
      </c>
      <c r="AA19">
        <v>2.1163000000000001E-2</v>
      </c>
      <c r="AB19">
        <v>2.1163000000000001E-2</v>
      </c>
      <c r="AC19">
        <v>2.1163000000000001E-2</v>
      </c>
      <c r="AD19">
        <v>2.1163000000000001E-2</v>
      </c>
      <c r="AE19">
        <v>2.1163000000000001E-2</v>
      </c>
      <c r="AF19">
        <v>2.1163000000000001E-2</v>
      </c>
      <c r="AG19">
        <v>2.1163000000000001E-2</v>
      </c>
      <c r="AH19">
        <v>2.1163000000000001E-2</v>
      </c>
      <c r="AI19">
        <v>2.1163000000000001E-2</v>
      </c>
      <c r="AJ19" s="13">
        <v>1.7999999999999999E-2</v>
      </c>
    </row>
    <row r="20" spans="1:36" x14ac:dyDescent="0.2">
      <c r="A20" t="s">
        <v>321</v>
      </c>
      <c r="B20" t="s">
        <v>322</v>
      </c>
      <c r="C20" t="s">
        <v>390</v>
      </c>
      <c r="D20" t="s">
        <v>386</v>
      </c>
      <c r="E20">
        <v>0.16345499999999999</v>
      </c>
      <c r="F20">
        <v>0.16563700000000001</v>
      </c>
      <c r="G20">
        <v>0.16324900000000001</v>
      </c>
      <c r="H20">
        <v>0.162545</v>
      </c>
      <c r="I20">
        <v>0.16179099999999999</v>
      </c>
      <c r="J20">
        <v>0.16117500000000001</v>
      </c>
      <c r="K20">
        <v>0.15998799999999999</v>
      </c>
      <c r="L20">
        <v>0.158358</v>
      </c>
      <c r="M20">
        <v>0.15625800000000001</v>
      </c>
      <c r="N20">
        <v>0.154278</v>
      </c>
      <c r="O20">
        <v>0.152396</v>
      </c>
      <c r="P20">
        <v>0.15054799999999999</v>
      </c>
      <c r="Q20">
        <v>0.148783</v>
      </c>
      <c r="R20">
        <v>0.14737600000000001</v>
      </c>
      <c r="S20">
        <v>0.14515900000000001</v>
      </c>
      <c r="T20">
        <v>0.14661299999999999</v>
      </c>
      <c r="U20">
        <v>0.14804400000000001</v>
      </c>
      <c r="V20">
        <v>0.14940899999999999</v>
      </c>
      <c r="W20">
        <v>0.15083099999999999</v>
      </c>
      <c r="X20">
        <v>0.15229500000000001</v>
      </c>
      <c r="Y20">
        <v>0.153921</v>
      </c>
      <c r="Z20">
        <v>0.155666</v>
      </c>
      <c r="AA20">
        <v>0.157361</v>
      </c>
      <c r="AB20">
        <v>0.159107</v>
      </c>
      <c r="AC20">
        <v>0.16089300000000001</v>
      </c>
      <c r="AD20">
        <v>0.16275300000000001</v>
      </c>
      <c r="AE20">
        <v>0.16463</v>
      </c>
      <c r="AF20">
        <v>0.16647000000000001</v>
      </c>
      <c r="AG20">
        <v>0.168457</v>
      </c>
      <c r="AH20">
        <v>0.170511</v>
      </c>
      <c r="AI20">
        <v>0.17268600000000001</v>
      </c>
      <c r="AJ20" s="13">
        <v>2E-3</v>
      </c>
    </row>
    <row r="21" spans="1:36" x14ac:dyDescent="0.2">
      <c r="A21" t="s">
        <v>323</v>
      </c>
      <c r="B21" t="s">
        <v>324</v>
      </c>
      <c r="C21" t="s">
        <v>391</v>
      </c>
      <c r="D21" t="s">
        <v>386</v>
      </c>
      <c r="E21">
        <v>1.35443</v>
      </c>
      <c r="F21">
        <v>1.3838189999999999</v>
      </c>
      <c r="G21">
        <v>1.3837159999999999</v>
      </c>
      <c r="H21">
        <v>1.3988350000000001</v>
      </c>
      <c r="I21">
        <v>1.4264969999999999</v>
      </c>
      <c r="J21">
        <v>1.4460820000000001</v>
      </c>
      <c r="K21">
        <v>1.459735</v>
      </c>
      <c r="L21">
        <v>1.4674529999999999</v>
      </c>
      <c r="M21">
        <v>1.475082</v>
      </c>
      <c r="N21">
        <v>1.479484</v>
      </c>
      <c r="O21">
        <v>1.4867870000000001</v>
      </c>
      <c r="P21">
        <v>1.4960899999999999</v>
      </c>
      <c r="Q21">
        <v>1.508008</v>
      </c>
      <c r="R21">
        <v>1.510626</v>
      </c>
      <c r="S21">
        <v>1.514213</v>
      </c>
      <c r="T21">
        <v>1.5265249999999999</v>
      </c>
      <c r="U21">
        <v>1.538532</v>
      </c>
      <c r="V21">
        <v>1.5513729999999999</v>
      </c>
      <c r="W21">
        <v>1.5680529999999999</v>
      </c>
      <c r="X21">
        <v>1.585356</v>
      </c>
      <c r="Y21">
        <v>1.6017699999999999</v>
      </c>
      <c r="Z21">
        <v>1.6222719999999999</v>
      </c>
      <c r="AA21">
        <v>1.641303</v>
      </c>
      <c r="AB21">
        <v>1.66418</v>
      </c>
      <c r="AC21">
        <v>1.684572</v>
      </c>
      <c r="AD21">
        <v>1.7119740000000001</v>
      </c>
      <c r="AE21">
        <v>1.7366079999999999</v>
      </c>
      <c r="AF21">
        <v>1.761155</v>
      </c>
      <c r="AG21">
        <v>1.784699</v>
      </c>
      <c r="AH21">
        <v>1.8092649999999999</v>
      </c>
      <c r="AI21">
        <v>1.836233</v>
      </c>
      <c r="AJ21" s="13">
        <v>0.01</v>
      </c>
    </row>
    <row r="22" spans="1:36" x14ac:dyDescent="0.2">
      <c r="A22" t="s">
        <v>325</v>
      </c>
      <c r="B22" t="s">
        <v>326</v>
      </c>
      <c r="C22" t="s">
        <v>392</v>
      </c>
      <c r="D22" t="s">
        <v>386</v>
      </c>
      <c r="E22">
        <v>0.90456499999999995</v>
      </c>
      <c r="F22">
        <v>0.88106899999999999</v>
      </c>
      <c r="G22">
        <v>0.87139900000000003</v>
      </c>
      <c r="H22">
        <v>0.87804800000000005</v>
      </c>
      <c r="I22">
        <v>0.88669200000000004</v>
      </c>
      <c r="J22">
        <v>0.89332500000000004</v>
      </c>
      <c r="K22">
        <v>0.89871199999999996</v>
      </c>
      <c r="L22">
        <v>0.90263300000000002</v>
      </c>
      <c r="M22">
        <v>0.906362</v>
      </c>
      <c r="N22">
        <v>0.90952699999999997</v>
      </c>
      <c r="O22">
        <v>0.91970200000000002</v>
      </c>
      <c r="P22">
        <v>0.92291199999999995</v>
      </c>
      <c r="Q22">
        <v>0.927172</v>
      </c>
      <c r="R22">
        <v>0.93237899999999996</v>
      </c>
      <c r="S22">
        <v>0.93720099999999995</v>
      </c>
      <c r="T22">
        <v>0.94174999999999998</v>
      </c>
      <c r="U22">
        <v>0.94989199999999996</v>
      </c>
      <c r="V22">
        <v>0.95608300000000002</v>
      </c>
      <c r="W22">
        <v>0.962673</v>
      </c>
      <c r="X22">
        <v>0.97009400000000001</v>
      </c>
      <c r="Y22">
        <v>0.97864300000000004</v>
      </c>
      <c r="Z22">
        <v>0.98686099999999999</v>
      </c>
      <c r="AA22">
        <v>0.99639800000000001</v>
      </c>
      <c r="AB22">
        <v>1.006248</v>
      </c>
      <c r="AC22">
        <v>1.0239480000000001</v>
      </c>
      <c r="AD22">
        <v>1.0331630000000001</v>
      </c>
      <c r="AE22">
        <v>1.0426660000000001</v>
      </c>
      <c r="AF22">
        <v>1.0524150000000001</v>
      </c>
      <c r="AG22">
        <v>1.062656</v>
      </c>
      <c r="AH22">
        <v>1.073288</v>
      </c>
      <c r="AI22">
        <v>1.084192</v>
      </c>
      <c r="AJ22" s="13">
        <v>6.0000000000000001E-3</v>
      </c>
    </row>
    <row r="23" spans="1:36" x14ac:dyDescent="0.2">
      <c r="A23" t="s">
        <v>327</v>
      </c>
      <c r="B23" t="s">
        <v>328</v>
      </c>
      <c r="C23" t="s">
        <v>393</v>
      </c>
      <c r="D23" t="s">
        <v>386</v>
      </c>
      <c r="E23">
        <v>1.331658</v>
      </c>
      <c r="F23">
        <v>1.5179050000000001</v>
      </c>
      <c r="G23">
        <v>1.5434840000000001</v>
      </c>
      <c r="H23">
        <v>1.5750029999999999</v>
      </c>
      <c r="I23">
        <v>1.5817129999999999</v>
      </c>
      <c r="J23">
        <v>1.5884450000000001</v>
      </c>
      <c r="K23">
        <v>1.5953219999999999</v>
      </c>
      <c r="L23">
        <v>1.6023179999999999</v>
      </c>
      <c r="M23">
        <v>1.6091249999999999</v>
      </c>
      <c r="N23">
        <v>1.615829</v>
      </c>
      <c r="O23">
        <v>1.622471</v>
      </c>
      <c r="P23">
        <v>1.621596</v>
      </c>
      <c r="Q23">
        <v>1.620825</v>
      </c>
      <c r="R23">
        <v>1.6199429999999999</v>
      </c>
      <c r="S23">
        <v>1.619167</v>
      </c>
      <c r="T23">
        <v>1.618142</v>
      </c>
      <c r="U23">
        <v>1.6171679999999999</v>
      </c>
      <c r="V23">
        <v>1.616309</v>
      </c>
      <c r="W23">
        <v>1.6153630000000001</v>
      </c>
      <c r="X23">
        <v>1.614519</v>
      </c>
      <c r="Y23">
        <v>1.613372</v>
      </c>
      <c r="Z23">
        <v>1.612287</v>
      </c>
      <c r="AA23">
        <v>1.623942</v>
      </c>
      <c r="AB23">
        <v>1.623124</v>
      </c>
      <c r="AC23">
        <v>1.6218239999999999</v>
      </c>
      <c r="AD23">
        <v>1.620663</v>
      </c>
      <c r="AE23">
        <v>1.623696</v>
      </c>
      <c r="AF23">
        <v>1.6511610000000001</v>
      </c>
      <c r="AG23">
        <v>1.665454</v>
      </c>
      <c r="AH23">
        <v>1.6895039999999999</v>
      </c>
      <c r="AI23">
        <v>1.7051620000000001</v>
      </c>
      <c r="AJ23" s="13">
        <v>8.0000000000000002E-3</v>
      </c>
    </row>
    <row r="24" spans="1:36" x14ac:dyDescent="0.2">
      <c r="A24" t="s">
        <v>329</v>
      </c>
      <c r="B24" t="s">
        <v>330</v>
      </c>
      <c r="C24" t="s">
        <v>394</v>
      </c>
      <c r="D24" t="s">
        <v>386</v>
      </c>
      <c r="E24">
        <v>1.9976000000000001E-2</v>
      </c>
      <c r="F24">
        <v>2.1484E-2</v>
      </c>
      <c r="G24">
        <v>2.0462000000000001E-2</v>
      </c>
      <c r="H24">
        <v>2.1339E-2</v>
      </c>
      <c r="I24">
        <v>2.1329000000000001E-2</v>
      </c>
      <c r="J24">
        <v>2.1193E-2</v>
      </c>
      <c r="K24">
        <v>2.0968000000000001E-2</v>
      </c>
      <c r="L24">
        <v>2.0569E-2</v>
      </c>
      <c r="M24">
        <v>2.0181999999999999E-2</v>
      </c>
      <c r="N24">
        <v>1.9785000000000001E-2</v>
      </c>
      <c r="O24">
        <v>1.941E-2</v>
      </c>
      <c r="P24">
        <v>1.9115E-2</v>
      </c>
      <c r="Q24">
        <v>1.8835000000000001E-2</v>
      </c>
      <c r="R24">
        <v>1.8626E-2</v>
      </c>
      <c r="S24">
        <v>1.8454000000000002E-2</v>
      </c>
      <c r="T24">
        <v>1.8450000000000001E-2</v>
      </c>
      <c r="U24">
        <v>1.8456E-2</v>
      </c>
      <c r="V24">
        <v>1.8513999999999999E-2</v>
      </c>
      <c r="W24">
        <v>1.8585999999999998E-2</v>
      </c>
      <c r="X24">
        <v>1.8755000000000001E-2</v>
      </c>
      <c r="Y24">
        <v>1.8953999999999999E-2</v>
      </c>
      <c r="Z24">
        <v>1.9161000000000001E-2</v>
      </c>
      <c r="AA24">
        <v>1.9404000000000001E-2</v>
      </c>
      <c r="AB24">
        <v>1.9643999999999998E-2</v>
      </c>
      <c r="AC24">
        <v>1.9900000000000001E-2</v>
      </c>
      <c r="AD24">
        <v>2.0108999999999998E-2</v>
      </c>
      <c r="AE24">
        <v>2.0323999999999998E-2</v>
      </c>
      <c r="AF24">
        <v>2.0627E-2</v>
      </c>
      <c r="AG24">
        <v>2.0853E-2</v>
      </c>
      <c r="AH24">
        <v>2.1194000000000001E-2</v>
      </c>
      <c r="AI24">
        <v>2.1506000000000001E-2</v>
      </c>
      <c r="AJ24" s="13">
        <v>2E-3</v>
      </c>
    </row>
    <row r="25" spans="1:36" x14ac:dyDescent="0.2">
      <c r="A25" t="s">
        <v>331</v>
      </c>
      <c r="B25" t="s">
        <v>332</v>
      </c>
      <c r="C25" t="s">
        <v>395</v>
      </c>
      <c r="D25" t="s">
        <v>386</v>
      </c>
      <c r="E25">
        <v>1.0152429999999999</v>
      </c>
      <c r="F25">
        <v>1.1199460000000001</v>
      </c>
      <c r="G25">
        <v>1.109399</v>
      </c>
      <c r="H25">
        <v>1.1138349999999999</v>
      </c>
      <c r="I25">
        <v>1.1158239999999999</v>
      </c>
      <c r="J25">
        <v>1.122514</v>
      </c>
      <c r="K25">
        <v>1.126209</v>
      </c>
      <c r="L25">
        <v>1.1277870000000001</v>
      </c>
      <c r="M25">
        <v>1.1293</v>
      </c>
      <c r="N25">
        <v>1.129723</v>
      </c>
      <c r="O25">
        <v>1.1299250000000001</v>
      </c>
      <c r="P25">
        <v>1.130118</v>
      </c>
      <c r="Q25">
        <v>1.131176</v>
      </c>
      <c r="R25">
        <v>1.1335999999999999</v>
      </c>
      <c r="S25">
        <v>1.1370260000000001</v>
      </c>
      <c r="T25">
        <v>1.142474</v>
      </c>
      <c r="U25">
        <v>1.146835</v>
      </c>
      <c r="V25">
        <v>1.15137</v>
      </c>
      <c r="W25">
        <v>1.1561079999999999</v>
      </c>
      <c r="X25">
        <v>1.1620820000000001</v>
      </c>
      <c r="Y25">
        <v>1.1692549999999999</v>
      </c>
      <c r="Z25">
        <v>1.1759390000000001</v>
      </c>
      <c r="AA25">
        <v>1.1832590000000001</v>
      </c>
      <c r="AB25">
        <v>1.191006</v>
      </c>
      <c r="AC25">
        <v>1.1979880000000001</v>
      </c>
      <c r="AD25">
        <v>1.2053769999999999</v>
      </c>
      <c r="AE25">
        <v>1.213241</v>
      </c>
      <c r="AF25">
        <v>1.2206129999999999</v>
      </c>
      <c r="AG25">
        <v>1.2289969999999999</v>
      </c>
      <c r="AH25">
        <v>1.237671</v>
      </c>
      <c r="AI25">
        <v>1.246615</v>
      </c>
      <c r="AJ25" s="13">
        <v>7.0000000000000001E-3</v>
      </c>
    </row>
    <row r="26" spans="1:36" x14ac:dyDescent="0.2">
      <c r="A26" t="s">
        <v>333</v>
      </c>
      <c r="B26" t="s">
        <v>334</v>
      </c>
      <c r="C26" t="s">
        <v>396</v>
      </c>
      <c r="D26" t="s">
        <v>386</v>
      </c>
      <c r="E26">
        <v>0.22708800000000001</v>
      </c>
      <c r="F26">
        <v>0.26806200000000002</v>
      </c>
      <c r="G26">
        <v>0.25256099999999998</v>
      </c>
      <c r="H26">
        <v>0.25578000000000001</v>
      </c>
      <c r="I26">
        <v>0.25786700000000001</v>
      </c>
      <c r="J26">
        <v>0.255187</v>
      </c>
      <c r="K26">
        <v>0.25664399999999998</v>
      </c>
      <c r="L26">
        <v>0.26035799999999998</v>
      </c>
      <c r="M26">
        <v>0.26073299999999999</v>
      </c>
      <c r="N26">
        <v>0.26114999999999999</v>
      </c>
      <c r="O26">
        <v>0.26190600000000003</v>
      </c>
      <c r="P26">
        <v>0.26232800000000001</v>
      </c>
      <c r="Q26">
        <v>0.262401</v>
      </c>
      <c r="R26">
        <v>0.26281700000000002</v>
      </c>
      <c r="S26">
        <v>0.26323400000000002</v>
      </c>
      <c r="T26">
        <v>0.25831100000000001</v>
      </c>
      <c r="U26">
        <v>0.25577800000000001</v>
      </c>
      <c r="V26">
        <v>0.25611899999999999</v>
      </c>
      <c r="W26">
        <v>0.25607999999999997</v>
      </c>
      <c r="X26">
        <v>0.25603199999999998</v>
      </c>
      <c r="Y26">
        <v>0.249726</v>
      </c>
      <c r="Z26">
        <v>0.24548400000000001</v>
      </c>
      <c r="AA26">
        <v>0.24734900000000001</v>
      </c>
      <c r="AB26">
        <v>0.24619199999999999</v>
      </c>
      <c r="AC26">
        <v>0.240842</v>
      </c>
      <c r="AD26">
        <v>0.232207</v>
      </c>
      <c r="AE26">
        <v>0.228466</v>
      </c>
      <c r="AF26">
        <v>0.246258</v>
      </c>
      <c r="AG26">
        <v>0.24953600000000001</v>
      </c>
      <c r="AH26">
        <v>0.25368400000000002</v>
      </c>
      <c r="AI26">
        <v>0.25764199999999998</v>
      </c>
      <c r="AJ26" s="13">
        <v>4.0000000000000001E-3</v>
      </c>
    </row>
    <row r="27" spans="1:36" x14ac:dyDescent="0.2">
      <c r="A27" t="s">
        <v>335</v>
      </c>
      <c r="B27" t="s">
        <v>336</v>
      </c>
      <c r="C27" t="s">
        <v>397</v>
      </c>
      <c r="D27" t="s">
        <v>386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6</v>
      </c>
    </row>
    <row r="28" spans="1:36" x14ac:dyDescent="0.2">
      <c r="A28" t="s">
        <v>337</v>
      </c>
      <c r="B28" t="s">
        <v>338</v>
      </c>
      <c r="C28" t="s">
        <v>398</v>
      </c>
      <c r="D28" t="s">
        <v>386</v>
      </c>
      <c r="E28">
        <v>0</v>
      </c>
      <c r="F28">
        <v>0</v>
      </c>
      <c r="G28">
        <v>0</v>
      </c>
      <c r="H28">
        <v>2.745E-3</v>
      </c>
      <c r="I28">
        <v>1.673E-3</v>
      </c>
      <c r="J28">
        <v>1.3010000000000001E-3</v>
      </c>
      <c r="K28">
        <v>1.297E-3</v>
      </c>
      <c r="L28">
        <v>9.4200000000000002E-4</v>
      </c>
      <c r="M28">
        <v>1.3730000000000001E-3</v>
      </c>
      <c r="N28">
        <v>9.4200000000000002E-4</v>
      </c>
      <c r="O28">
        <v>1.374E-3</v>
      </c>
      <c r="P28">
        <v>1.31E-3</v>
      </c>
      <c r="Q28">
        <v>1.31E-3</v>
      </c>
      <c r="R28">
        <v>1.31E-3</v>
      </c>
      <c r="S28">
        <v>8.7799999999999998E-4</v>
      </c>
      <c r="T28">
        <v>8.7799999999999998E-4</v>
      </c>
      <c r="U28">
        <v>9.0200000000000002E-4</v>
      </c>
      <c r="V28">
        <v>8.3799999999999999E-4</v>
      </c>
      <c r="W28">
        <v>8.3799999999999999E-4</v>
      </c>
      <c r="X28">
        <v>8.6000000000000003E-5</v>
      </c>
      <c r="Y28">
        <v>1.5699999999999999E-4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6</v>
      </c>
    </row>
    <row r="29" spans="1:36" x14ac:dyDescent="0.2">
      <c r="A29" t="s">
        <v>339</v>
      </c>
      <c r="B29" t="s">
        <v>340</v>
      </c>
      <c r="C29" t="s">
        <v>399</v>
      </c>
      <c r="D29" t="s">
        <v>386</v>
      </c>
      <c r="E29">
        <v>6.9350999999999996E-2</v>
      </c>
      <c r="F29">
        <v>0.108413</v>
      </c>
      <c r="G29">
        <v>0.16106200000000001</v>
      </c>
      <c r="H29">
        <v>0.18130399999999999</v>
      </c>
      <c r="I29">
        <v>0.18501999999999999</v>
      </c>
      <c r="J29">
        <v>0.18825</v>
      </c>
      <c r="K29">
        <v>0.19020400000000001</v>
      </c>
      <c r="L29">
        <v>0.192661</v>
      </c>
      <c r="M29">
        <v>0.19753599999999999</v>
      </c>
      <c r="N29">
        <v>0.20422899999999999</v>
      </c>
      <c r="O29">
        <v>0.20985599999999999</v>
      </c>
      <c r="P29">
        <v>0.20872599999999999</v>
      </c>
      <c r="Q29">
        <v>0.20710300000000001</v>
      </c>
      <c r="R29">
        <v>0.20358999999999999</v>
      </c>
      <c r="S29">
        <v>0.199575</v>
      </c>
      <c r="T29">
        <v>0.19802900000000001</v>
      </c>
      <c r="U29">
        <v>0.19519600000000001</v>
      </c>
      <c r="V29">
        <v>0.189469</v>
      </c>
      <c r="W29">
        <v>0.183752</v>
      </c>
      <c r="X29">
        <v>0.177564</v>
      </c>
      <c r="Y29">
        <v>0.17527999999999999</v>
      </c>
      <c r="Z29">
        <v>0.17170299999999999</v>
      </c>
      <c r="AA29">
        <v>0.173931</v>
      </c>
      <c r="AB29">
        <v>0.16628100000000001</v>
      </c>
      <c r="AC29">
        <v>0.16309399999999999</v>
      </c>
      <c r="AD29">
        <v>0.16297</v>
      </c>
      <c r="AE29">
        <v>0.161664</v>
      </c>
      <c r="AF29">
        <v>0.163663</v>
      </c>
      <c r="AG29">
        <v>0.16606899999999999</v>
      </c>
      <c r="AH29">
        <v>0.176955</v>
      </c>
      <c r="AI29">
        <v>0.179399</v>
      </c>
      <c r="AJ29" s="13">
        <v>3.2000000000000001E-2</v>
      </c>
    </row>
    <row r="30" spans="1:36" x14ac:dyDescent="0.2">
      <c r="A30" t="s">
        <v>341</v>
      </c>
      <c r="B30" t="s">
        <v>342</v>
      </c>
      <c r="C30" t="s">
        <v>400</v>
      </c>
      <c r="D30" t="s">
        <v>386</v>
      </c>
      <c r="E30">
        <v>6.9880490000000002</v>
      </c>
      <c r="F30">
        <v>7.650836</v>
      </c>
      <c r="G30">
        <v>8.1737040000000007</v>
      </c>
      <c r="H30">
        <v>8.9740439999999992</v>
      </c>
      <c r="I30">
        <v>9.7657209999999992</v>
      </c>
      <c r="J30">
        <v>10.212038</v>
      </c>
      <c r="K30">
        <v>10.212460999999999</v>
      </c>
      <c r="L30">
        <v>10.252596</v>
      </c>
      <c r="M30">
        <v>10.254231000000001</v>
      </c>
      <c r="N30">
        <v>10.415718</v>
      </c>
      <c r="O30">
        <v>10.646169</v>
      </c>
      <c r="P30">
        <v>10.764906999999999</v>
      </c>
      <c r="Q30">
        <v>10.846717</v>
      </c>
      <c r="R30">
        <v>10.94647</v>
      </c>
      <c r="S30">
        <v>11.181127999999999</v>
      </c>
      <c r="T30">
        <v>11.472769</v>
      </c>
      <c r="U30">
        <v>11.72508</v>
      </c>
      <c r="V30">
        <v>11.874613</v>
      </c>
      <c r="W30">
        <v>12.052427</v>
      </c>
      <c r="X30">
        <v>12.166361999999999</v>
      </c>
      <c r="Y30">
        <v>12.297223000000001</v>
      </c>
      <c r="Z30">
        <v>12.403543000000001</v>
      </c>
      <c r="AA30">
        <v>12.500283</v>
      </c>
      <c r="AB30">
        <v>12.638775000000001</v>
      </c>
      <c r="AC30">
        <v>12.814640000000001</v>
      </c>
      <c r="AD30">
        <v>13.000921</v>
      </c>
      <c r="AE30">
        <v>13.223394000000001</v>
      </c>
      <c r="AF30">
        <v>13.513517</v>
      </c>
      <c r="AG30">
        <v>13.920674</v>
      </c>
      <c r="AH30">
        <v>14.380331</v>
      </c>
      <c r="AI30">
        <v>14.628779</v>
      </c>
      <c r="AJ30" s="13">
        <v>2.5000000000000001E-2</v>
      </c>
    </row>
    <row r="31" spans="1:36" x14ac:dyDescent="0.2">
      <c r="A31" t="s">
        <v>319</v>
      </c>
      <c r="B31" t="s">
        <v>343</v>
      </c>
      <c r="C31" t="s">
        <v>401</v>
      </c>
      <c r="D31" t="s">
        <v>386</v>
      </c>
      <c r="E31">
        <v>2.5221589999999998</v>
      </c>
      <c r="F31">
        <v>2.470361</v>
      </c>
      <c r="G31">
        <v>2.5545390000000001</v>
      </c>
      <c r="H31">
        <v>2.6036290000000002</v>
      </c>
      <c r="I31">
        <v>2.5230610000000002</v>
      </c>
      <c r="J31">
        <v>2.4799250000000002</v>
      </c>
      <c r="K31">
        <v>2.3970210000000001</v>
      </c>
      <c r="L31">
        <v>2.3610139999999999</v>
      </c>
      <c r="M31">
        <v>2.3214540000000001</v>
      </c>
      <c r="N31">
        <v>2.3066360000000001</v>
      </c>
      <c r="O31">
        <v>2.2967879999999998</v>
      </c>
      <c r="P31">
        <v>2.2915779999999999</v>
      </c>
      <c r="Q31">
        <v>2.2819289999999999</v>
      </c>
      <c r="R31">
        <v>2.2715800000000002</v>
      </c>
      <c r="S31">
        <v>2.2644570000000002</v>
      </c>
      <c r="T31">
        <v>2.257174</v>
      </c>
      <c r="U31">
        <v>2.249676</v>
      </c>
      <c r="V31">
        <v>2.243039</v>
      </c>
      <c r="W31">
        <v>2.2342200000000001</v>
      </c>
      <c r="X31">
        <v>2.2251280000000002</v>
      </c>
      <c r="Y31">
        <v>2.2194500000000001</v>
      </c>
      <c r="Z31">
        <v>2.2134200000000002</v>
      </c>
      <c r="AA31">
        <v>2.2087379999999999</v>
      </c>
      <c r="AB31">
        <v>2.2027809999999999</v>
      </c>
      <c r="AC31">
        <v>2.1968109999999998</v>
      </c>
      <c r="AD31">
        <v>2.1882220000000001</v>
      </c>
      <c r="AE31">
        <v>2.178385</v>
      </c>
      <c r="AF31">
        <v>2.1730019999999999</v>
      </c>
      <c r="AG31">
        <v>2.168031</v>
      </c>
      <c r="AH31">
        <v>2.1607249999999998</v>
      </c>
      <c r="AI31">
        <v>2.154385</v>
      </c>
      <c r="AJ31" s="13">
        <v>-5.0000000000000001E-3</v>
      </c>
    </row>
    <row r="32" spans="1:36" x14ac:dyDescent="0.2">
      <c r="A32" t="s">
        <v>344</v>
      </c>
      <c r="B32" t="s">
        <v>345</v>
      </c>
      <c r="C32" t="s">
        <v>402</v>
      </c>
      <c r="D32" t="s">
        <v>386</v>
      </c>
      <c r="E32">
        <v>0.13980699999999999</v>
      </c>
      <c r="F32">
        <v>0.13639399999999999</v>
      </c>
      <c r="G32">
        <v>0.142956</v>
      </c>
      <c r="H32">
        <v>0.14424400000000001</v>
      </c>
      <c r="I32">
        <v>0.14909600000000001</v>
      </c>
      <c r="J32">
        <v>0.15548699999999999</v>
      </c>
      <c r="K32">
        <v>0.15968299999999999</v>
      </c>
      <c r="L32">
        <v>0.16509199999999999</v>
      </c>
      <c r="M32">
        <v>0.17274400000000001</v>
      </c>
      <c r="N32">
        <v>0.183251</v>
      </c>
      <c r="O32">
        <v>0.192858</v>
      </c>
      <c r="P32">
        <v>0.20494200000000001</v>
      </c>
      <c r="Q32">
        <v>0.212284</v>
      </c>
      <c r="R32">
        <v>0.220142</v>
      </c>
      <c r="S32">
        <v>0.22822999999999999</v>
      </c>
      <c r="T32">
        <v>0.23633299999999999</v>
      </c>
      <c r="U32">
        <v>0.242981</v>
      </c>
      <c r="V32">
        <v>0.24915499999999999</v>
      </c>
      <c r="W32">
        <v>0.25706299999999999</v>
      </c>
      <c r="X32">
        <v>0.265683</v>
      </c>
      <c r="Y32">
        <v>0.27510800000000002</v>
      </c>
      <c r="Z32">
        <v>0.28282000000000002</v>
      </c>
      <c r="AA32">
        <v>0.29026099999999999</v>
      </c>
      <c r="AB32">
        <v>0.29480299999999998</v>
      </c>
      <c r="AC32">
        <v>0.30027700000000002</v>
      </c>
      <c r="AD32">
        <v>0.30839899999999998</v>
      </c>
      <c r="AE32">
        <v>0.31410199999999999</v>
      </c>
      <c r="AF32">
        <v>0.32140299999999999</v>
      </c>
      <c r="AG32">
        <v>0.32853700000000002</v>
      </c>
      <c r="AH32">
        <v>0.33312000000000003</v>
      </c>
      <c r="AI32">
        <v>0.34062799999999999</v>
      </c>
      <c r="AJ32" s="13">
        <v>0.03</v>
      </c>
    </row>
    <row r="33" spans="1:36" x14ac:dyDescent="0.2">
      <c r="A33" t="s">
        <v>346</v>
      </c>
      <c r="B33" t="s">
        <v>347</v>
      </c>
      <c r="C33" t="s">
        <v>403</v>
      </c>
      <c r="D33" t="s">
        <v>386</v>
      </c>
      <c r="E33">
        <v>0.29396</v>
      </c>
      <c r="F33">
        <v>0.30298700000000001</v>
      </c>
      <c r="G33">
        <v>0.30637900000000001</v>
      </c>
      <c r="H33">
        <v>0.31411</v>
      </c>
      <c r="I33">
        <v>0.32577299999999998</v>
      </c>
      <c r="J33">
        <v>0.33652300000000002</v>
      </c>
      <c r="K33">
        <v>0.34559699999999999</v>
      </c>
      <c r="L33">
        <v>0.35511300000000001</v>
      </c>
      <c r="M33">
        <v>0.35974299999999998</v>
      </c>
      <c r="N33">
        <v>0.37365199999999998</v>
      </c>
      <c r="O33">
        <v>0.38164399999999998</v>
      </c>
      <c r="P33">
        <v>0.393735</v>
      </c>
      <c r="Q33">
        <v>0.40287600000000001</v>
      </c>
      <c r="R33">
        <v>0.412663</v>
      </c>
      <c r="S33">
        <v>0.422155</v>
      </c>
      <c r="T33">
        <v>0.43325399999999997</v>
      </c>
      <c r="U33">
        <v>0.44428600000000001</v>
      </c>
      <c r="V33">
        <v>0.458177</v>
      </c>
      <c r="W33">
        <v>0.46561200000000003</v>
      </c>
      <c r="X33">
        <v>0.47500599999999998</v>
      </c>
      <c r="Y33">
        <v>0.48379699999999998</v>
      </c>
      <c r="Z33">
        <v>0.49304100000000001</v>
      </c>
      <c r="AA33">
        <v>0.49983699999999998</v>
      </c>
      <c r="AB33">
        <v>0.51223700000000005</v>
      </c>
      <c r="AC33">
        <v>0.519258</v>
      </c>
      <c r="AD33">
        <v>0.52601200000000004</v>
      </c>
      <c r="AE33">
        <v>0.53482200000000002</v>
      </c>
      <c r="AF33">
        <v>0.54032500000000006</v>
      </c>
      <c r="AG33">
        <v>0.54645999999999995</v>
      </c>
      <c r="AH33">
        <v>0.55566400000000005</v>
      </c>
      <c r="AI33">
        <v>0.558087</v>
      </c>
      <c r="AJ33" s="13">
        <v>2.1999999999999999E-2</v>
      </c>
    </row>
    <row r="34" spans="1:36" x14ac:dyDescent="0.2">
      <c r="A34" t="s">
        <v>323</v>
      </c>
      <c r="B34" t="s">
        <v>348</v>
      </c>
      <c r="C34" t="s">
        <v>404</v>
      </c>
      <c r="D34" t="s">
        <v>386</v>
      </c>
      <c r="E34">
        <v>0.20445099999999999</v>
      </c>
      <c r="F34">
        <v>0.20511399999999999</v>
      </c>
      <c r="G34">
        <v>0.20824400000000001</v>
      </c>
      <c r="H34">
        <v>0.20819499999999999</v>
      </c>
      <c r="I34">
        <v>0.20824300000000001</v>
      </c>
      <c r="J34">
        <v>0.20803199999999999</v>
      </c>
      <c r="K34">
        <v>0.20821000000000001</v>
      </c>
      <c r="L34">
        <v>0.20813599999999999</v>
      </c>
      <c r="M34">
        <v>0.19940099999999999</v>
      </c>
      <c r="N34">
        <v>0.19509000000000001</v>
      </c>
      <c r="O34">
        <v>0.19595399999999999</v>
      </c>
      <c r="P34">
        <v>0.19605900000000001</v>
      </c>
      <c r="Q34">
        <v>0.19831699999999999</v>
      </c>
      <c r="R34">
        <v>0.19808799999999999</v>
      </c>
      <c r="S34">
        <v>0.19551199999999999</v>
      </c>
      <c r="T34">
        <v>0.19552800000000001</v>
      </c>
      <c r="U34">
        <v>0.19875200000000001</v>
      </c>
      <c r="V34">
        <v>0.19814100000000001</v>
      </c>
      <c r="W34">
        <v>0.19850799999999999</v>
      </c>
      <c r="X34">
        <v>0.19838800000000001</v>
      </c>
      <c r="Y34">
        <v>0.19739200000000001</v>
      </c>
      <c r="Z34">
        <v>0.19806000000000001</v>
      </c>
      <c r="AA34">
        <v>0.19803999999999999</v>
      </c>
      <c r="AB34">
        <v>0.19835700000000001</v>
      </c>
      <c r="AC34">
        <v>0.19739499999999999</v>
      </c>
      <c r="AD34">
        <v>0.19803100000000001</v>
      </c>
      <c r="AE34">
        <v>0.19819500000000001</v>
      </c>
      <c r="AF34">
        <v>0.198097</v>
      </c>
      <c r="AG34">
        <v>0.19786500000000001</v>
      </c>
      <c r="AH34">
        <v>0.19788</v>
      </c>
      <c r="AI34">
        <v>0.19797200000000001</v>
      </c>
      <c r="AJ34" s="13">
        <v>-1E-3</v>
      </c>
    </row>
    <row r="35" spans="1:36" x14ac:dyDescent="0.2">
      <c r="A35" t="s">
        <v>349</v>
      </c>
      <c r="B35" t="s">
        <v>350</v>
      </c>
      <c r="C35" t="s">
        <v>405</v>
      </c>
      <c r="D35" t="s">
        <v>386</v>
      </c>
      <c r="E35">
        <v>0.16352700000000001</v>
      </c>
      <c r="F35">
        <v>0.16401399999999999</v>
      </c>
      <c r="G35">
        <v>0.16792599999999999</v>
      </c>
      <c r="H35">
        <v>0.16790099999999999</v>
      </c>
      <c r="I35">
        <v>0.167881</v>
      </c>
      <c r="J35">
        <v>0.16789999999999999</v>
      </c>
      <c r="K35">
        <v>0.16788800000000001</v>
      </c>
      <c r="L35">
        <v>0.16789699999999999</v>
      </c>
      <c r="M35">
        <v>0.160273</v>
      </c>
      <c r="N35">
        <v>0.15651000000000001</v>
      </c>
      <c r="O35">
        <v>0.15729799999999999</v>
      </c>
      <c r="P35">
        <v>0.15738099999999999</v>
      </c>
      <c r="Q35">
        <v>0.159138</v>
      </c>
      <c r="R35">
        <v>0.158914</v>
      </c>
      <c r="S35">
        <v>0.15757299999999999</v>
      </c>
      <c r="T35">
        <v>0.15692800000000001</v>
      </c>
      <c r="U35">
        <v>0.15946299999999999</v>
      </c>
      <c r="V35">
        <v>0.158939</v>
      </c>
      <c r="W35">
        <v>0.15926999999999999</v>
      </c>
      <c r="X35">
        <v>0.159224</v>
      </c>
      <c r="Y35">
        <v>0.15831100000000001</v>
      </c>
      <c r="Z35">
        <v>0.15893099999999999</v>
      </c>
      <c r="AA35">
        <v>0.15889300000000001</v>
      </c>
      <c r="AB35">
        <v>0.15920300000000001</v>
      </c>
      <c r="AC35">
        <v>0.15828800000000001</v>
      </c>
      <c r="AD35">
        <v>0.158882</v>
      </c>
      <c r="AE35">
        <v>0.15909599999999999</v>
      </c>
      <c r="AF35">
        <v>0.15909200000000001</v>
      </c>
      <c r="AG35">
        <v>0.15909100000000001</v>
      </c>
      <c r="AH35">
        <v>0.15912200000000001</v>
      </c>
      <c r="AI35">
        <v>0.159196</v>
      </c>
      <c r="AJ35" s="13">
        <v>-1E-3</v>
      </c>
    </row>
    <row r="36" spans="1:36" x14ac:dyDescent="0.2">
      <c r="A36" t="s">
        <v>351</v>
      </c>
      <c r="B36" t="s">
        <v>352</v>
      </c>
      <c r="C36" t="s">
        <v>406</v>
      </c>
      <c r="D36" t="s">
        <v>386</v>
      </c>
      <c r="E36">
        <v>4.0924000000000002E-2</v>
      </c>
      <c r="F36">
        <v>4.1099999999999998E-2</v>
      </c>
      <c r="G36">
        <v>4.0318E-2</v>
      </c>
      <c r="H36">
        <v>4.0293000000000002E-2</v>
      </c>
      <c r="I36">
        <v>4.0362000000000002E-2</v>
      </c>
      <c r="J36">
        <v>4.0132000000000001E-2</v>
      </c>
      <c r="K36">
        <v>4.0321999999999997E-2</v>
      </c>
      <c r="L36">
        <v>4.0239999999999998E-2</v>
      </c>
      <c r="M36">
        <v>3.9128000000000003E-2</v>
      </c>
      <c r="N36">
        <v>3.8580000000000003E-2</v>
      </c>
      <c r="O36">
        <v>3.8656000000000003E-2</v>
      </c>
      <c r="P36">
        <v>3.8677000000000003E-2</v>
      </c>
      <c r="Q36">
        <v>3.9178999999999999E-2</v>
      </c>
      <c r="R36">
        <v>3.9175000000000001E-2</v>
      </c>
      <c r="S36">
        <v>3.7938E-2</v>
      </c>
      <c r="T36">
        <v>3.8600000000000002E-2</v>
      </c>
      <c r="U36">
        <v>3.9288999999999998E-2</v>
      </c>
      <c r="V36">
        <v>3.9203000000000002E-2</v>
      </c>
      <c r="W36">
        <v>3.9238000000000002E-2</v>
      </c>
      <c r="X36">
        <v>3.9163999999999997E-2</v>
      </c>
      <c r="Y36">
        <v>3.9080999999999998E-2</v>
      </c>
      <c r="Z36">
        <v>3.9128000000000003E-2</v>
      </c>
      <c r="AA36">
        <v>3.9147000000000001E-2</v>
      </c>
      <c r="AB36">
        <v>3.9154000000000001E-2</v>
      </c>
      <c r="AC36">
        <v>3.9106000000000002E-2</v>
      </c>
      <c r="AD36">
        <v>3.9149000000000003E-2</v>
      </c>
      <c r="AE36">
        <v>3.9099000000000002E-2</v>
      </c>
      <c r="AF36">
        <v>3.9003999999999997E-2</v>
      </c>
      <c r="AG36">
        <v>3.8774000000000003E-2</v>
      </c>
      <c r="AH36">
        <v>3.8758000000000001E-2</v>
      </c>
      <c r="AI36">
        <v>3.8775999999999998E-2</v>
      </c>
      <c r="AJ36" s="13">
        <v>-2E-3</v>
      </c>
    </row>
    <row r="37" spans="1:36" x14ac:dyDescent="0.2">
      <c r="A37" t="s">
        <v>353</v>
      </c>
      <c r="B37" t="s">
        <v>354</v>
      </c>
      <c r="C37" t="s">
        <v>407</v>
      </c>
      <c r="D37" t="s">
        <v>386</v>
      </c>
      <c r="E37">
        <v>2.9326000000000001E-2</v>
      </c>
      <c r="F37">
        <v>3.0613999999999999E-2</v>
      </c>
      <c r="G37">
        <v>2.9784999999999999E-2</v>
      </c>
      <c r="H37">
        <v>2.8506E-2</v>
      </c>
      <c r="I37">
        <v>2.7116999999999999E-2</v>
      </c>
      <c r="J37">
        <v>2.7133999999999998E-2</v>
      </c>
      <c r="K37">
        <v>2.6450000000000001E-2</v>
      </c>
      <c r="L37">
        <v>2.6202E-2</v>
      </c>
      <c r="M37">
        <v>2.5260000000000001E-2</v>
      </c>
      <c r="N37">
        <v>2.4792999999999999E-2</v>
      </c>
      <c r="O37">
        <v>2.5024000000000001E-2</v>
      </c>
      <c r="P37">
        <v>2.4334999999999999E-2</v>
      </c>
      <c r="Q37">
        <v>2.4298E-2</v>
      </c>
      <c r="R37">
        <v>2.3803999999999999E-2</v>
      </c>
      <c r="S37">
        <v>2.3682999999999999E-2</v>
      </c>
      <c r="T37">
        <v>2.3622000000000001E-2</v>
      </c>
      <c r="U37">
        <v>2.3615000000000001E-2</v>
      </c>
      <c r="V37">
        <v>2.3311999999999999E-2</v>
      </c>
      <c r="W37">
        <v>2.2797999999999999E-2</v>
      </c>
      <c r="X37">
        <v>2.2648999999999999E-2</v>
      </c>
      <c r="Y37">
        <v>2.2634999999999999E-2</v>
      </c>
      <c r="Z37">
        <v>2.2697999999999999E-2</v>
      </c>
      <c r="AA37">
        <v>2.2603000000000002E-2</v>
      </c>
      <c r="AB37">
        <v>2.2161E-2</v>
      </c>
      <c r="AC37">
        <v>2.1526E-2</v>
      </c>
      <c r="AD37">
        <v>2.1392000000000001E-2</v>
      </c>
      <c r="AE37">
        <v>2.0382999999999998E-2</v>
      </c>
      <c r="AF37">
        <v>2.2120999999999998E-2</v>
      </c>
      <c r="AG37">
        <v>2.1267999999999999E-2</v>
      </c>
      <c r="AH37">
        <v>2.3327000000000001E-2</v>
      </c>
      <c r="AI37">
        <v>2.0677000000000001E-2</v>
      </c>
      <c r="AJ37" s="13">
        <v>-1.2E-2</v>
      </c>
    </row>
    <row r="38" spans="1:36" x14ac:dyDescent="0.2">
      <c r="A38" t="s">
        <v>355</v>
      </c>
      <c r="B38" t="s">
        <v>356</v>
      </c>
      <c r="C38" t="s">
        <v>408</v>
      </c>
      <c r="D38" t="s">
        <v>386</v>
      </c>
      <c r="E38">
        <v>0.73842300000000005</v>
      </c>
      <c r="F38">
        <v>0.95997600000000005</v>
      </c>
      <c r="G38">
        <v>1.2456</v>
      </c>
      <c r="H38">
        <v>1.3606100000000001</v>
      </c>
      <c r="I38">
        <v>1.370406</v>
      </c>
      <c r="J38">
        <v>1.7030149999999999</v>
      </c>
      <c r="K38">
        <v>1.936693</v>
      </c>
      <c r="L38">
        <v>2.0638329999999998</v>
      </c>
      <c r="M38">
        <v>2.1309429999999998</v>
      </c>
      <c r="N38">
        <v>2.3051900000000001</v>
      </c>
      <c r="O38">
        <v>2.3596180000000002</v>
      </c>
      <c r="P38">
        <v>2.4204340000000002</v>
      </c>
      <c r="Q38">
        <v>2.5155699999999999</v>
      </c>
      <c r="R38">
        <v>2.631758</v>
      </c>
      <c r="S38">
        <v>2.7474240000000001</v>
      </c>
      <c r="T38">
        <v>2.8431340000000001</v>
      </c>
      <c r="U38">
        <v>3.023183</v>
      </c>
      <c r="V38">
        <v>3.1703239999999999</v>
      </c>
      <c r="W38">
        <v>3.355661</v>
      </c>
      <c r="X38">
        <v>3.4755820000000002</v>
      </c>
      <c r="Y38">
        <v>3.5987710000000002</v>
      </c>
      <c r="Z38">
        <v>3.6898620000000002</v>
      </c>
      <c r="AA38">
        <v>3.7840660000000002</v>
      </c>
      <c r="AB38">
        <v>3.9136700000000002</v>
      </c>
      <c r="AC38">
        <v>4.085839</v>
      </c>
      <c r="AD38">
        <v>4.2517769999999997</v>
      </c>
      <c r="AE38">
        <v>4.4507940000000001</v>
      </c>
      <c r="AF38">
        <v>4.7009369999999997</v>
      </c>
      <c r="AG38">
        <v>5.0729699999999998</v>
      </c>
      <c r="AH38">
        <v>5.5139230000000001</v>
      </c>
      <c r="AI38">
        <v>5.7538530000000003</v>
      </c>
      <c r="AJ38" s="13">
        <v>7.0999999999999994E-2</v>
      </c>
    </row>
    <row r="39" spans="1:36" x14ac:dyDescent="0.2">
      <c r="A39" t="s">
        <v>357</v>
      </c>
      <c r="B39" t="s">
        <v>358</v>
      </c>
      <c r="C39" t="s">
        <v>409</v>
      </c>
      <c r="D39" t="s">
        <v>386</v>
      </c>
      <c r="E39">
        <v>3.0599229999999999</v>
      </c>
      <c r="F39">
        <v>3.5453899999999998</v>
      </c>
      <c r="G39">
        <v>3.6862020000000002</v>
      </c>
      <c r="H39">
        <v>4.3147510000000002</v>
      </c>
      <c r="I39">
        <v>5.1620249999999999</v>
      </c>
      <c r="J39">
        <v>5.3019220000000002</v>
      </c>
      <c r="K39">
        <v>5.138808</v>
      </c>
      <c r="L39">
        <v>5.0732059999999999</v>
      </c>
      <c r="M39">
        <v>5.0446869999999997</v>
      </c>
      <c r="N39">
        <v>5.027107</v>
      </c>
      <c r="O39">
        <v>5.1942830000000004</v>
      </c>
      <c r="P39">
        <v>5.2338230000000001</v>
      </c>
      <c r="Q39">
        <v>5.211443</v>
      </c>
      <c r="R39">
        <v>5.188434</v>
      </c>
      <c r="S39">
        <v>5.2996660000000002</v>
      </c>
      <c r="T39">
        <v>5.4837239999999996</v>
      </c>
      <c r="U39">
        <v>5.5425870000000002</v>
      </c>
      <c r="V39">
        <v>5.532464</v>
      </c>
      <c r="W39">
        <v>5.5185649999999997</v>
      </c>
      <c r="X39">
        <v>5.5039249999999997</v>
      </c>
      <c r="Y39">
        <v>5.50007</v>
      </c>
      <c r="Z39">
        <v>5.5036430000000003</v>
      </c>
      <c r="AA39">
        <v>5.4967370000000004</v>
      </c>
      <c r="AB39">
        <v>5.4947670000000004</v>
      </c>
      <c r="AC39">
        <v>5.4935340000000004</v>
      </c>
      <c r="AD39">
        <v>5.5070889999999997</v>
      </c>
      <c r="AE39">
        <v>5.526713</v>
      </c>
      <c r="AF39">
        <v>5.557633</v>
      </c>
      <c r="AG39">
        <v>5.5855430000000004</v>
      </c>
      <c r="AH39">
        <v>5.5956919999999997</v>
      </c>
      <c r="AI39">
        <v>5.6031769999999996</v>
      </c>
      <c r="AJ39" s="13">
        <v>0.02</v>
      </c>
    </row>
    <row r="40" spans="1:36" x14ac:dyDescent="0.2">
      <c r="A40" t="s">
        <v>359</v>
      </c>
      <c r="B40" t="s">
        <v>360</v>
      </c>
      <c r="C40" t="s">
        <v>410</v>
      </c>
      <c r="D40" t="s">
        <v>386</v>
      </c>
      <c r="E40">
        <v>11.343173999999999</v>
      </c>
      <c r="F40">
        <v>12.197032999999999</v>
      </c>
      <c r="G40">
        <v>12.721700999999999</v>
      </c>
      <c r="H40">
        <v>13.577942</v>
      </c>
      <c r="I40">
        <v>14.415037</v>
      </c>
      <c r="J40">
        <v>14.891498</v>
      </c>
      <c r="K40">
        <v>14.914206999999999</v>
      </c>
      <c r="L40">
        <v>14.968821999999999</v>
      </c>
      <c r="M40">
        <v>14.983321</v>
      </c>
      <c r="N40">
        <v>15.152987</v>
      </c>
      <c r="O40">
        <v>15.401411</v>
      </c>
      <c r="P40">
        <v>15.524724000000001</v>
      </c>
      <c r="Q40">
        <v>15.61483</v>
      </c>
      <c r="R40">
        <v>15.71393</v>
      </c>
      <c r="S40">
        <v>15.947412</v>
      </c>
      <c r="T40">
        <v>16.248813999999999</v>
      </c>
      <c r="U40">
        <v>16.513404999999999</v>
      </c>
      <c r="V40">
        <v>16.675308000000001</v>
      </c>
      <c r="W40">
        <v>16.871029</v>
      </c>
      <c r="X40">
        <v>17.003864</v>
      </c>
      <c r="Y40">
        <v>17.155317</v>
      </c>
      <c r="Z40">
        <v>17.286529999999999</v>
      </c>
      <c r="AA40">
        <v>17.420763000000001</v>
      </c>
      <c r="AB40">
        <v>17.588584999999998</v>
      </c>
      <c r="AC40">
        <v>17.799343</v>
      </c>
      <c r="AD40">
        <v>18.020102999999999</v>
      </c>
      <c r="AE40">
        <v>18.278860000000002</v>
      </c>
      <c r="AF40">
        <v>18.629366000000001</v>
      </c>
      <c r="AG40">
        <v>19.082899000000001</v>
      </c>
      <c r="AH40">
        <v>19.600607</v>
      </c>
      <c r="AI40">
        <v>19.901617000000002</v>
      </c>
      <c r="AJ40" s="13">
        <v>1.9E-2</v>
      </c>
    </row>
    <row r="41" spans="1:36" x14ac:dyDescent="0.2">
      <c r="A41" t="s">
        <v>22</v>
      </c>
      <c r="C41" t="s">
        <v>411</v>
      </c>
    </row>
    <row r="42" spans="1:36" x14ac:dyDescent="0.2">
      <c r="A42" t="s">
        <v>361</v>
      </c>
      <c r="B42" t="s">
        <v>362</v>
      </c>
      <c r="C42" t="s">
        <v>412</v>
      </c>
      <c r="D42" t="s">
        <v>386</v>
      </c>
      <c r="E42">
        <v>1.1336139999999999</v>
      </c>
      <c r="F42">
        <v>1.2481439999999999</v>
      </c>
      <c r="G42">
        <v>1.266831</v>
      </c>
      <c r="H42">
        <v>1.276478</v>
      </c>
      <c r="I42">
        <v>1.289739</v>
      </c>
      <c r="J42">
        <v>1.3000970000000001</v>
      </c>
      <c r="K42">
        <v>1.3074669999999999</v>
      </c>
      <c r="L42">
        <v>1.312244</v>
      </c>
      <c r="M42">
        <v>1.317906</v>
      </c>
      <c r="N42">
        <v>1.321715</v>
      </c>
      <c r="O42">
        <v>1.3347</v>
      </c>
      <c r="P42">
        <v>1.33924</v>
      </c>
      <c r="Q42">
        <v>1.3447709999999999</v>
      </c>
      <c r="R42">
        <v>1.3518479999999999</v>
      </c>
      <c r="S42">
        <v>1.359667</v>
      </c>
      <c r="T42">
        <v>1.367119</v>
      </c>
      <c r="U42">
        <v>1.379796</v>
      </c>
      <c r="V42">
        <v>1.3897729999999999</v>
      </c>
      <c r="W42">
        <v>1.4000919999999999</v>
      </c>
      <c r="X42">
        <v>1.411135</v>
      </c>
      <c r="Y42">
        <v>1.4243710000000001</v>
      </c>
      <c r="Z42">
        <v>1.437044</v>
      </c>
      <c r="AA42">
        <v>1.450623</v>
      </c>
      <c r="AB42">
        <v>1.4648460000000001</v>
      </c>
      <c r="AC42">
        <v>1.4903379999999999</v>
      </c>
      <c r="AD42">
        <v>1.5048790000000001</v>
      </c>
      <c r="AE42">
        <v>1.5199100000000001</v>
      </c>
      <c r="AF42">
        <v>1.534781</v>
      </c>
      <c r="AG42">
        <v>1.5507519999999999</v>
      </c>
      <c r="AH42">
        <v>1.5673269999999999</v>
      </c>
      <c r="AI42">
        <v>1.584341</v>
      </c>
      <c r="AJ42" s="13">
        <v>1.0999999999999999E-2</v>
      </c>
    </row>
    <row r="43" spans="1:36" x14ac:dyDescent="0.2">
      <c r="A43" t="s">
        <v>363</v>
      </c>
      <c r="B43" t="s">
        <v>364</v>
      </c>
      <c r="C43" t="s">
        <v>413</v>
      </c>
      <c r="D43" t="s">
        <v>386</v>
      </c>
      <c r="E43">
        <v>0</v>
      </c>
      <c r="F43">
        <v>1.3500000000000001E-3</v>
      </c>
      <c r="G43">
        <v>1.346E-3</v>
      </c>
      <c r="H43">
        <v>4.7100000000000001E-4</v>
      </c>
      <c r="I43">
        <v>9.9999999999999995E-7</v>
      </c>
      <c r="J43">
        <v>7.9999999999999996E-6</v>
      </c>
      <c r="K43">
        <v>1.2999999999999999E-5</v>
      </c>
      <c r="L43">
        <v>4.2299999999999998E-4</v>
      </c>
      <c r="M43">
        <v>9.9999999999999995E-7</v>
      </c>
      <c r="N43">
        <v>4.2299999999999998E-4</v>
      </c>
      <c r="O43">
        <v>0</v>
      </c>
      <c r="P43">
        <v>0</v>
      </c>
      <c r="Q43">
        <v>0</v>
      </c>
      <c r="R43">
        <v>0</v>
      </c>
      <c r="S43">
        <v>4.2299999999999998E-4</v>
      </c>
      <c r="T43">
        <v>4.2299999999999998E-4</v>
      </c>
      <c r="U43">
        <v>4.6299999999999998E-4</v>
      </c>
      <c r="V43">
        <v>4.6299999999999998E-4</v>
      </c>
      <c r="W43">
        <v>4.6299999999999998E-4</v>
      </c>
      <c r="X43">
        <v>1.199E-3</v>
      </c>
      <c r="Y43">
        <v>1.129E-3</v>
      </c>
      <c r="Z43">
        <v>1.284E-3</v>
      </c>
      <c r="AA43">
        <v>1.346E-3</v>
      </c>
      <c r="AB43">
        <v>1.346E-3</v>
      </c>
      <c r="AC43">
        <v>1.346E-3</v>
      </c>
      <c r="AD43">
        <v>1.2830000000000001E-3</v>
      </c>
      <c r="AE43">
        <v>1.346E-3</v>
      </c>
      <c r="AF43">
        <v>1.346E-3</v>
      </c>
      <c r="AG43">
        <v>1.346E-3</v>
      </c>
      <c r="AH43">
        <v>1.346E-3</v>
      </c>
      <c r="AI43">
        <v>1.346E-3</v>
      </c>
      <c r="AJ43" s="13">
        <v>0.432</v>
      </c>
    </row>
    <row r="44" spans="1:36" x14ac:dyDescent="0.2">
      <c r="A44" t="s">
        <v>365</v>
      </c>
      <c r="B44" t="s">
        <v>366</v>
      </c>
      <c r="C44" t="s">
        <v>414</v>
      </c>
      <c r="D44" t="s">
        <v>386</v>
      </c>
      <c r="E44">
        <v>-9.8394999999999996E-2</v>
      </c>
      <c r="F44">
        <v>-0.10806399999999999</v>
      </c>
      <c r="G44">
        <v>-0.13831599999999999</v>
      </c>
      <c r="H44">
        <v>-0.14177500000000001</v>
      </c>
      <c r="I44">
        <v>-0.152586</v>
      </c>
      <c r="J44">
        <v>-0.15639900000000001</v>
      </c>
      <c r="K44">
        <v>-0.160302</v>
      </c>
      <c r="L44">
        <v>-0.16431100000000001</v>
      </c>
      <c r="M44">
        <v>-0.16842499999999999</v>
      </c>
      <c r="N44">
        <v>-0.17263000000000001</v>
      </c>
      <c r="O44">
        <v>-0.185365</v>
      </c>
      <c r="P44">
        <v>-0.19000700000000001</v>
      </c>
      <c r="Q44">
        <v>-0.19475899999999999</v>
      </c>
      <c r="R44">
        <v>-0.19962199999999999</v>
      </c>
      <c r="S44">
        <v>-0.20461099999999999</v>
      </c>
      <c r="T44">
        <v>-0.206618</v>
      </c>
      <c r="U44">
        <v>-0.21496799999999999</v>
      </c>
      <c r="V44">
        <v>-0.22035099999999999</v>
      </c>
      <c r="W44">
        <v>-0.22586100000000001</v>
      </c>
      <c r="X44">
        <v>-0.23149800000000001</v>
      </c>
      <c r="Y44">
        <v>-0.237292</v>
      </c>
      <c r="Z44">
        <v>-0.243228</v>
      </c>
      <c r="AA44">
        <v>-0.249306</v>
      </c>
      <c r="AB44">
        <v>-0.25554300000000002</v>
      </c>
      <c r="AC44">
        <v>-0.27379599999999998</v>
      </c>
      <c r="AD44">
        <v>-0.28067599999999998</v>
      </c>
      <c r="AE44">
        <v>-0.28769099999999997</v>
      </c>
      <c r="AF44">
        <v>-0.29488700000000001</v>
      </c>
      <c r="AG44">
        <v>-0.30224899999999999</v>
      </c>
      <c r="AH44">
        <v>-0.30980799999999997</v>
      </c>
      <c r="AI44">
        <v>-0.31756600000000001</v>
      </c>
      <c r="AJ44" s="13">
        <v>0.04</v>
      </c>
    </row>
    <row r="45" spans="1:36" x14ac:dyDescent="0.2">
      <c r="A45" t="s">
        <v>367</v>
      </c>
      <c r="B45" t="s">
        <v>368</v>
      </c>
      <c r="C45" t="s">
        <v>415</v>
      </c>
      <c r="D45" t="s">
        <v>386</v>
      </c>
      <c r="E45">
        <v>1.035218</v>
      </c>
      <c r="F45">
        <v>1.1414299999999999</v>
      </c>
      <c r="G45">
        <v>1.129861</v>
      </c>
      <c r="H45">
        <v>1.1351739999999999</v>
      </c>
      <c r="I45">
        <v>1.1371530000000001</v>
      </c>
      <c r="J45">
        <v>1.143707</v>
      </c>
      <c r="K45">
        <v>1.1471769999999999</v>
      </c>
      <c r="L45">
        <v>1.1483559999999999</v>
      </c>
      <c r="M45">
        <v>1.1494819999999999</v>
      </c>
      <c r="N45">
        <v>1.149508</v>
      </c>
      <c r="O45">
        <v>1.149335</v>
      </c>
      <c r="P45">
        <v>1.1492329999999999</v>
      </c>
      <c r="Q45">
        <v>1.150012</v>
      </c>
      <c r="R45">
        <v>1.152226</v>
      </c>
      <c r="S45">
        <v>1.1554789999999999</v>
      </c>
      <c r="T45">
        <v>1.1609240000000001</v>
      </c>
      <c r="U45">
        <v>1.1652910000000001</v>
      </c>
      <c r="V45">
        <v>1.1698839999999999</v>
      </c>
      <c r="W45">
        <v>1.1746939999999999</v>
      </c>
      <c r="X45">
        <v>1.180836</v>
      </c>
      <c r="Y45">
        <v>1.1882090000000001</v>
      </c>
      <c r="Z45">
        <v>1.1951000000000001</v>
      </c>
      <c r="AA45">
        <v>1.2026619999999999</v>
      </c>
      <c r="AB45">
        <v>1.21065</v>
      </c>
      <c r="AC45">
        <v>1.2178880000000001</v>
      </c>
      <c r="AD45">
        <v>1.2254860000000001</v>
      </c>
      <c r="AE45">
        <v>1.233565</v>
      </c>
      <c r="AF45">
        <v>1.2412399999999999</v>
      </c>
      <c r="AG45">
        <v>1.249849</v>
      </c>
      <c r="AH45">
        <v>1.2588649999999999</v>
      </c>
      <c r="AI45">
        <v>1.2681210000000001</v>
      </c>
      <c r="AJ45" s="13">
        <v>7.0000000000000001E-3</v>
      </c>
    </row>
    <row r="46" spans="1:36" x14ac:dyDescent="0.2">
      <c r="A46" t="s">
        <v>369</v>
      </c>
      <c r="C46" t="s">
        <v>416</v>
      </c>
    </row>
    <row r="47" spans="1:36" x14ac:dyDescent="0.2">
      <c r="A47" t="s">
        <v>370</v>
      </c>
      <c r="C47" t="s">
        <v>417</v>
      </c>
    </row>
    <row r="48" spans="1:36" x14ac:dyDescent="0.2">
      <c r="A48" t="s">
        <v>371</v>
      </c>
      <c r="B48" t="s">
        <v>372</v>
      </c>
      <c r="C48" t="s">
        <v>418</v>
      </c>
      <c r="D48" t="s">
        <v>386</v>
      </c>
      <c r="E48">
        <v>0.28020400000000001</v>
      </c>
      <c r="F48">
        <v>0.32095099999999999</v>
      </c>
      <c r="G48">
        <v>0.35239599999999999</v>
      </c>
      <c r="H48">
        <v>0.376527</v>
      </c>
      <c r="I48">
        <v>0.402057</v>
      </c>
      <c r="J48">
        <v>0.42425000000000002</v>
      </c>
      <c r="K48">
        <v>0.44967099999999999</v>
      </c>
      <c r="L48">
        <v>0.47647800000000001</v>
      </c>
      <c r="M48">
        <v>0.50485400000000002</v>
      </c>
      <c r="N48">
        <v>0.53263499999999997</v>
      </c>
      <c r="O48">
        <v>0.56716</v>
      </c>
      <c r="P48">
        <v>0.59616999999999998</v>
      </c>
      <c r="Q48">
        <v>0.62483</v>
      </c>
      <c r="R48">
        <v>0.65461599999999998</v>
      </c>
      <c r="S48">
        <v>0.68604100000000001</v>
      </c>
      <c r="T48">
        <v>0.71721400000000002</v>
      </c>
      <c r="U48">
        <v>0.74817800000000001</v>
      </c>
      <c r="V48">
        <v>0.78034599999999998</v>
      </c>
      <c r="W48">
        <v>0.81228299999999998</v>
      </c>
      <c r="X48">
        <v>0.84643199999999996</v>
      </c>
      <c r="Y48">
        <v>0.88042200000000004</v>
      </c>
      <c r="Z48">
        <v>0.91629899999999997</v>
      </c>
      <c r="AA48">
        <v>0.95344499999999999</v>
      </c>
      <c r="AB48">
        <v>0.990649</v>
      </c>
      <c r="AC48">
        <v>1.0294460000000001</v>
      </c>
      <c r="AD48">
        <v>1.070174</v>
      </c>
      <c r="AE48">
        <v>1.1101019999999999</v>
      </c>
      <c r="AF48">
        <v>1.147535</v>
      </c>
      <c r="AG48">
        <v>1.18726</v>
      </c>
      <c r="AH48">
        <v>1.2288619999999999</v>
      </c>
      <c r="AI48">
        <v>1.2649649999999999</v>
      </c>
      <c r="AJ48" s="13">
        <v>5.1999999999999998E-2</v>
      </c>
    </row>
    <row r="49" spans="1:36" x14ac:dyDescent="0.2">
      <c r="A49" t="s">
        <v>373</v>
      </c>
      <c r="B49" t="s">
        <v>374</v>
      </c>
      <c r="C49" t="s">
        <v>419</v>
      </c>
      <c r="D49" t="s">
        <v>386</v>
      </c>
      <c r="E49">
        <v>4.1923000000000002E-2</v>
      </c>
      <c r="F49">
        <v>4.5900000000000003E-2</v>
      </c>
      <c r="G49">
        <v>4.5856000000000001E-2</v>
      </c>
      <c r="H49">
        <v>4.5131999999999999E-2</v>
      </c>
      <c r="I49">
        <v>4.4742999999999998E-2</v>
      </c>
      <c r="J49">
        <v>4.3871E-2</v>
      </c>
      <c r="K49">
        <v>4.3568999999999997E-2</v>
      </c>
      <c r="L49">
        <v>4.3343E-2</v>
      </c>
      <c r="M49">
        <v>4.3447E-2</v>
      </c>
      <c r="N49">
        <v>4.3559E-2</v>
      </c>
      <c r="O49">
        <v>4.4141E-2</v>
      </c>
      <c r="P49">
        <v>4.4365000000000002E-2</v>
      </c>
      <c r="Q49">
        <v>4.4488E-2</v>
      </c>
      <c r="R49">
        <v>4.4635000000000001E-2</v>
      </c>
      <c r="S49">
        <v>4.4823000000000002E-2</v>
      </c>
      <c r="T49">
        <v>4.4965999999999999E-2</v>
      </c>
      <c r="U49">
        <v>4.5067000000000003E-2</v>
      </c>
      <c r="V49">
        <v>4.5217E-2</v>
      </c>
      <c r="W49">
        <v>4.5376E-2</v>
      </c>
      <c r="X49">
        <v>4.5571E-2</v>
      </c>
      <c r="Y49">
        <v>4.5716E-2</v>
      </c>
      <c r="Z49">
        <v>4.5920000000000002E-2</v>
      </c>
      <c r="AA49">
        <v>4.6134000000000001E-2</v>
      </c>
      <c r="AB49">
        <v>4.6331999999999998E-2</v>
      </c>
      <c r="AC49">
        <v>4.6518999999999998E-2</v>
      </c>
      <c r="AD49">
        <v>4.6729E-2</v>
      </c>
      <c r="AE49">
        <v>4.6861E-2</v>
      </c>
      <c r="AF49">
        <v>4.6872999999999998E-2</v>
      </c>
      <c r="AG49">
        <v>4.6947000000000003E-2</v>
      </c>
      <c r="AH49">
        <v>4.7069E-2</v>
      </c>
      <c r="AI49">
        <v>4.6927000000000003E-2</v>
      </c>
      <c r="AJ49" s="13">
        <v>4.0000000000000001E-3</v>
      </c>
    </row>
    <row r="50" spans="1:36" x14ac:dyDescent="0.2">
      <c r="A50" t="s">
        <v>375</v>
      </c>
      <c r="B50" t="s">
        <v>376</v>
      </c>
      <c r="C50" t="s">
        <v>420</v>
      </c>
      <c r="D50" t="s">
        <v>386</v>
      </c>
      <c r="E50">
        <v>1.3036000000000001E-2</v>
      </c>
      <c r="F50">
        <v>1.5200999999999999E-2</v>
      </c>
      <c r="G50">
        <v>1.7725000000000001E-2</v>
      </c>
      <c r="H50">
        <v>1.8765E-2</v>
      </c>
      <c r="I50">
        <v>2.0128E-2</v>
      </c>
      <c r="J50">
        <v>2.0978E-2</v>
      </c>
      <c r="K50">
        <v>2.2218999999999999E-2</v>
      </c>
      <c r="L50">
        <v>2.3290000000000002E-2</v>
      </c>
      <c r="M50">
        <v>2.4472000000000001E-2</v>
      </c>
      <c r="N50">
        <v>2.5659000000000001E-2</v>
      </c>
      <c r="O50">
        <v>2.6859999999999998E-2</v>
      </c>
      <c r="P50">
        <v>2.7925999999999999E-2</v>
      </c>
      <c r="Q50">
        <v>2.8993999999999999E-2</v>
      </c>
      <c r="R50">
        <v>3.0058999999999999E-2</v>
      </c>
      <c r="S50">
        <v>3.1075999999999999E-2</v>
      </c>
      <c r="T50">
        <v>3.2084000000000001E-2</v>
      </c>
      <c r="U50">
        <v>3.3099999999999997E-2</v>
      </c>
      <c r="V50">
        <v>3.4097000000000002E-2</v>
      </c>
      <c r="W50">
        <v>3.5104000000000003E-2</v>
      </c>
      <c r="X50">
        <v>3.6150000000000002E-2</v>
      </c>
      <c r="Y50">
        <v>3.7255000000000003E-2</v>
      </c>
      <c r="Z50">
        <v>3.8367999999999999E-2</v>
      </c>
      <c r="AA50">
        <v>3.9507E-2</v>
      </c>
      <c r="AB50">
        <v>4.0661000000000003E-2</v>
      </c>
      <c r="AC50">
        <v>4.1815999999999999E-2</v>
      </c>
      <c r="AD50">
        <v>4.3008999999999999E-2</v>
      </c>
      <c r="AE50">
        <v>4.4201999999999998E-2</v>
      </c>
      <c r="AF50">
        <v>4.5450999999999998E-2</v>
      </c>
      <c r="AG50">
        <v>4.6683000000000002E-2</v>
      </c>
      <c r="AH50">
        <v>4.7979000000000001E-2</v>
      </c>
      <c r="AI50">
        <v>4.9258000000000003E-2</v>
      </c>
      <c r="AJ50" s="13">
        <v>4.4999999999999998E-2</v>
      </c>
    </row>
    <row r="51" spans="1:36" x14ac:dyDescent="0.2">
      <c r="A51" t="s">
        <v>355</v>
      </c>
      <c r="B51" t="s">
        <v>377</v>
      </c>
      <c r="C51" t="s">
        <v>421</v>
      </c>
      <c r="D51" t="s">
        <v>386</v>
      </c>
      <c r="E51">
        <v>0.225073</v>
      </c>
      <c r="F51">
        <v>0.25967699999999999</v>
      </c>
      <c r="G51">
        <v>0.28864099999999998</v>
      </c>
      <c r="H51">
        <v>0.31246099999999999</v>
      </c>
      <c r="I51">
        <v>0.33701799999999998</v>
      </c>
      <c r="J51">
        <v>0.35923899999999998</v>
      </c>
      <c r="K51">
        <v>0.38372299999999998</v>
      </c>
      <c r="L51">
        <v>0.40968599999999999</v>
      </c>
      <c r="M51">
        <v>0.43677700000000003</v>
      </c>
      <c r="N51">
        <v>0.46326000000000001</v>
      </c>
      <c r="O51">
        <v>0.496</v>
      </c>
      <c r="P51">
        <v>0.52372200000000002</v>
      </c>
      <c r="Q51">
        <v>0.55118999999999996</v>
      </c>
      <c r="R51">
        <v>0.57976499999999997</v>
      </c>
      <c r="S51">
        <v>0.609985</v>
      </c>
      <c r="T51">
        <v>0.64000800000000002</v>
      </c>
      <c r="U51">
        <v>0.66985499999999998</v>
      </c>
      <c r="V51">
        <v>0.70087699999999997</v>
      </c>
      <c r="W51">
        <v>0.73164899999999999</v>
      </c>
      <c r="X51">
        <v>0.76455600000000001</v>
      </c>
      <c r="Y51">
        <v>0.79729499999999998</v>
      </c>
      <c r="Z51">
        <v>0.83185299999999995</v>
      </c>
      <c r="AA51">
        <v>0.867645</v>
      </c>
      <c r="AB51">
        <v>0.90349500000000005</v>
      </c>
      <c r="AC51">
        <v>0.94094699999999998</v>
      </c>
      <c r="AD51">
        <v>0.980271</v>
      </c>
      <c r="AE51">
        <v>1.0188729999999999</v>
      </c>
      <c r="AF51">
        <v>1.0550440000000001</v>
      </c>
      <c r="AG51">
        <v>1.093461</v>
      </c>
      <c r="AH51">
        <v>1.133643</v>
      </c>
      <c r="AI51">
        <v>1.1686080000000001</v>
      </c>
      <c r="AJ51" s="13">
        <v>5.6000000000000001E-2</v>
      </c>
    </row>
    <row r="52" spans="1:36" x14ac:dyDescent="0.2">
      <c r="A52" t="s">
        <v>357</v>
      </c>
      <c r="B52" t="s">
        <v>378</v>
      </c>
      <c r="C52" t="s">
        <v>422</v>
      </c>
      <c r="D52" t="s">
        <v>386</v>
      </c>
      <c r="E52">
        <v>1.73E-4</v>
      </c>
      <c r="F52">
        <v>1.74E-4</v>
      </c>
      <c r="G52">
        <v>1.73E-4</v>
      </c>
      <c r="H52">
        <v>1.6899999999999999E-4</v>
      </c>
      <c r="I52">
        <v>1.6699999999999999E-4</v>
      </c>
      <c r="J52">
        <v>1.6200000000000001E-4</v>
      </c>
      <c r="K52">
        <v>1.6000000000000001E-4</v>
      </c>
      <c r="L52">
        <v>1.5899999999999999E-4</v>
      </c>
      <c r="M52">
        <v>1.5799999999999999E-4</v>
      </c>
      <c r="N52">
        <v>1.5799999999999999E-4</v>
      </c>
      <c r="O52">
        <v>1.5799999999999999E-4</v>
      </c>
      <c r="P52">
        <v>1.5799999999999999E-4</v>
      </c>
      <c r="Q52">
        <v>1.5699999999999999E-4</v>
      </c>
      <c r="R52">
        <v>1.5699999999999999E-4</v>
      </c>
      <c r="S52">
        <v>1.5699999999999999E-4</v>
      </c>
      <c r="T52">
        <v>1.56E-4</v>
      </c>
      <c r="U52">
        <v>1.56E-4</v>
      </c>
      <c r="V52">
        <v>1.56E-4</v>
      </c>
      <c r="W52">
        <v>1.55E-4</v>
      </c>
      <c r="X52">
        <v>1.55E-4</v>
      </c>
      <c r="Y52">
        <v>1.56E-4</v>
      </c>
      <c r="Z52">
        <v>1.5799999999999999E-4</v>
      </c>
      <c r="AA52">
        <v>1.6000000000000001E-4</v>
      </c>
      <c r="AB52">
        <v>1.6100000000000001E-4</v>
      </c>
      <c r="AC52">
        <v>1.63E-4</v>
      </c>
      <c r="AD52">
        <v>1.65E-4</v>
      </c>
      <c r="AE52">
        <v>1.66E-4</v>
      </c>
      <c r="AF52">
        <v>1.6799999999999999E-4</v>
      </c>
      <c r="AG52">
        <v>1.6899999999999999E-4</v>
      </c>
      <c r="AH52">
        <v>1.7100000000000001E-4</v>
      </c>
      <c r="AI52">
        <v>1.73E-4</v>
      </c>
      <c r="AJ52" s="13">
        <v>0</v>
      </c>
    </row>
    <row r="53" spans="1:36" x14ac:dyDescent="0.2">
      <c r="A53" t="s">
        <v>379</v>
      </c>
      <c r="B53" t="s">
        <v>380</v>
      </c>
      <c r="C53" t="s">
        <v>423</v>
      </c>
      <c r="D53" t="s">
        <v>386</v>
      </c>
      <c r="E53">
        <v>0.246392</v>
      </c>
      <c r="F53">
        <v>0.27626099999999998</v>
      </c>
      <c r="G53">
        <v>0.29472199999999998</v>
      </c>
      <c r="H53">
        <v>0.30014600000000002</v>
      </c>
      <c r="I53">
        <v>0.30534499999999998</v>
      </c>
      <c r="J53">
        <v>0.31526799999999999</v>
      </c>
      <c r="K53">
        <v>0.32180900000000001</v>
      </c>
      <c r="L53">
        <v>0.33693499999999998</v>
      </c>
      <c r="M53">
        <v>0.34665899999999999</v>
      </c>
      <c r="N53">
        <v>0.35667399999999999</v>
      </c>
      <c r="O53">
        <v>0.36971300000000001</v>
      </c>
      <c r="P53">
        <v>0.38256600000000002</v>
      </c>
      <c r="Q53">
        <v>0.38824900000000001</v>
      </c>
      <c r="R53">
        <v>0.39775100000000002</v>
      </c>
      <c r="S53">
        <v>0.40753400000000001</v>
      </c>
      <c r="T53">
        <v>0.41856500000000002</v>
      </c>
      <c r="U53">
        <v>0.43427900000000003</v>
      </c>
      <c r="V53">
        <v>0.444249</v>
      </c>
      <c r="W53">
        <v>0.45651399999999998</v>
      </c>
      <c r="X53">
        <v>0.468642</v>
      </c>
      <c r="Y53">
        <v>0.48095599999999999</v>
      </c>
      <c r="Z53">
        <v>0.49305599999999999</v>
      </c>
      <c r="AA53">
        <v>0.50550399999999995</v>
      </c>
      <c r="AB53">
        <v>0.51695500000000005</v>
      </c>
      <c r="AC53">
        <v>0.52749900000000005</v>
      </c>
      <c r="AD53">
        <v>0.54027899999999995</v>
      </c>
      <c r="AE53">
        <v>0.55702700000000005</v>
      </c>
      <c r="AF53">
        <v>0.56331100000000001</v>
      </c>
      <c r="AG53">
        <v>0.56916599999999995</v>
      </c>
      <c r="AH53">
        <v>0.57301400000000002</v>
      </c>
      <c r="AI53">
        <v>0.57594500000000004</v>
      </c>
      <c r="AJ53" s="13">
        <v>2.9000000000000001E-2</v>
      </c>
    </row>
    <row r="54" spans="1:36" x14ac:dyDescent="0.2">
      <c r="A54" t="s">
        <v>353</v>
      </c>
      <c r="B54" t="s">
        <v>381</v>
      </c>
      <c r="C54" t="s">
        <v>424</v>
      </c>
      <c r="D54" t="s">
        <v>386</v>
      </c>
      <c r="E54">
        <v>7.3802000000000006E-2</v>
      </c>
      <c r="F54">
        <v>7.4819999999999998E-2</v>
      </c>
      <c r="G54">
        <v>7.4536000000000005E-2</v>
      </c>
      <c r="H54">
        <v>7.2861999999999996E-2</v>
      </c>
      <c r="I54">
        <v>7.1972999999999995E-2</v>
      </c>
      <c r="J54">
        <v>6.9905999999999996E-2</v>
      </c>
      <c r="K54">
        <v>6.9270999999999999E-2</v>
      </c>
      <c r="L54">
        <v>6.8682000000000007E-2</v>
      </c>
      <c r="M54">
        <v>6.8536E-2</v>
      </c>
      <c r="N54">
        <v>6.8331000000000003E-2</v>
      </c>
      <c r="O54">
        <v>6.8701999999999999E-2</v>
      </c>
      <c r="P54">
        <v>6.8470000000000003E-2</v>
      </c>
      <c r="Q54">
        <v>6.8218000000000001E-2</v>
      </c>
      <c r="R54">
        <v>6.8076999999999999E-2</v>
      </c>
      <c r="S54">
        <v>6.7908999999999997E-2</v>
      </c>
      <c r="T54">
        <v>6.7775000000000002E-2</v>
      </c>
      <c r="U54">
        <v>6.7604999999999998E-2</v>
      </c>
      <c r="V54">
        <v>6.7488000000000006E-2</v>
      </c>
      <c r="W54">
        <v>6.7290000000000003E-2</v>
      </c>
      <c r="X54">
        <v>6.7204E-2</v>
      </c>
      <c r="Y54">
        <v>6.7079E-2</v>
      </c>
      <c r="Z54">
        <v>6.7001000000000005E-2</v>
      </c>
      <c r="AA54">
        <v>6.6944000000000004E-2</v>
      </c>
      <c r="AB54">
        <v>6.6835000000000006E-2</v>
      </c>
      <c r="AC54">
        <v>6.6728999999999997E-2</v>
      </c>
      <c r="AD54">
        <v>6.6679000000000002E-2</v>
      </c>
      <c r="AE54">
        <v>6.6538E-2</v>
      </c>
      <c r="AF54">
        <v>6.6285999999999998E-2</v>
      </c>
      <c r="AG54">
        <v>6.6061999999999996E-2</v>
      </c>
      <c r="AH54">
        <v>6.5920000000000006E-2</v>
      </c>
      <c r="AI54">
        <v>6.5508999999999998E-2</v>
      </c>
      <c r="AJ54" s="13">
        <v>-4.0000000000000001E-3</v>
      </c>
    </row>
    <row r="55" spans="1:36" x14ac:dyDescent="0.2">
      <c r="A55" t="s">
        <v>355</v>
      </c>
      <c r="B55" t="s">
        <v>382</v>
      </c>
      <c r="C55" t="s">
        <v>425</v>
      </c>
      <c r="D55" t="s">
        <v>386</v>
      </c>
      <c r="E55">
        <v>0.16569200000000001</v>
      </c>
      <c r="F55">
        <v>0.19445699999999999</v>
      </c>
      <c r="G55">
        <v>0.21323400000000001</v>
      </c>
      <c r="H55">
        <v>0.220475</v>
      </c>
      <c r="I55">
        <v>0.22662199999999999</v>
      </c>
      <c r="J55">
        <v>0.238787</v>
      </c>
      <c r="K55">
        <v>0.24603700000000001</v>
      </c>
      <c r="L55">
        <v>0.261795</v>
      </c>
      <c r="M55">
        <v>0.271675</v>
      </c>
      <c r="N55">
        <v>0.28191300000000002</v>
      </c>
      <c r="O55">
        <v>0.29456700000000002</v>
      </c>
      <c r="P55">
        <v>0.307668</v>
      </c>
      <c r="Q55">
        <v>0.31362400000000001</v>
      </c>
      <c r="R55">
        <v>0.32324900000000001</v>
      </c>
      <c r="S55">
        <v>0.333208</v>
      </c>
      <c r="T55">
        <v>0.34439599999999998</v>
      </c>
      <c r="U55">
        <v>0.36030299999999998</v>
      </c>
      <c r="V55">
        <v>0.37039899999999998</v>
      </c>
      <c r="W55">
        <v>0.38288699999999998</v>
      </c>
      <c r="X55">
        <v>0.39510800000000001</v>
      </c>
      <c r="Y55">
        <v>0.407557</v>
      </c>
      <c r="Z55">
        <v>0.41975000000000001</v>
      </c>
      <c r="AA55">
        <v>0.43226399999999998</v>
      </c>
      <c r="AB55">
        <v>0.44381999999999999</v>
      </c>
      <c r="AC55">
        <v>0.45448499999999997</v>
      </c>
      <c r="AD55">
        <v>0.46732499999999999</v>
      </c>
      <c r="AE55">
        <v>0.484232</v>
      </c>
      <c r="AF55">
        <v>0.490786</v>
      </c>
      <c r="AG55">
        <v>0.49689</v>
      </c>
      <c r="AH55">
        <v>0.50087599999999999</v>
      </c>
      <c r="AI55">
        <v>0.50423600000000002</v>
      </c>
      <c r="AJ55" s="13">
        <v>3.7999999999999999E-2</v>
      </c>
    </row>
    <row r="56" spans="1:36" x14ac:dyDescent="0.2">
      <c r="A56" t="s">
        <v>357</v>
      </c>
      <c r="B56" t="s">
        <v>383</v>
      </c>
      <c r="C56" t="s">
        <v>426</v>
      </c>
      <c r="D56" t="s">
        <v>386</v>
      </c>
      <c r="E56">
        <v>6.8979999999999996E-3</v>
      </c>
      <c r="F56">
        <v>6.9839999999999998E-3</v>
      </c>
      <c r="G56">
        <v>6.9519999999999998E-3</v>
      </c>
      <c r="H56">
        <v>6.8089999999999999E-3</v>
      </c>
      <c r="I56">
        <v>6.7499999999999999E-3</v>
      </c>
      <c r="J56">
        <v>6.5750000000000001E-3</v>
      </c>
      <c r="K56">
        <v>6.5009999999999998E-3</v>
      </c>
      <c r="L56">
        <v>6.4580000000000002E-3</v>
      </c>
      <c r="M56">
        <v>6.4479999999999997E-3</v>
      </c>
      <c r="N56">
        <v>6.43E-3</v>
      </c>
      <c r="O56">
        <v>6.4440000000000001E-3</v>
      </c>
      <c r="P56">
        <v>6.4279999999999997E-3</v>
      </c>
      <c r="Q56">
        <v>6.4070000000000004E-3</v>
      </c>
      <c r="R56">
        <v>6.4250000000000002E-3</v>
      </c>
      <c r="S56">
        <v>6.4159999999999998E-3</v>
      </c>
      <c r="T56">
        <v>6.3940000000000004E-3</v>
      </c>
      <c r="U56">
        <v>6.3709999999999999E-3</v>
      </c>
      <c r="V56">
        <v>6.3610000000000003E-3</v>
      </c>
      <c r="W56">
        <v>6.3369999999999998E-3</v>
      </c>
      <c r="X56">
        <v>6.3309999999999998E-3</v>
      </c>
      <c r="Y56">
        <v>6.3200000000000001E-3</v>
      </c>
      <c r="Z56">
        <v>6.3049999999999998E-3</v>
      </c>
      <c r="AA56">
        <v>6.2960000000000004E-3</v>
      </c>
      <c r="AB56">
        <v>6.3010000000000002E-3</v>
      </c>
      <c r="AC56">
        <v>6.2849999999999998E-3</v>
      </c>
      <c r="AD56">
        <v>6.2750000000000002E-3</v>
      </c>
      <c r="AE56">
        <v>6.2560000000000003E-3</v>
      </c>
      <c r="AF56">
        <v>6.2389999999999998E-3</v>
      </c>
      <c r="AG56">
        <v>6.2139999999999999E-3</v>
      </c>
      <c r="AH56">
        <v>6.2170000000000003E-3</v>
      </c>
      <c r="AI56">
        <v>6.1999999999999998E-3</v>
      </c>
      <c r="AJ56" s="13">
        <v>-4.0000000000000001E-3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G11"/>
  <sheetViews>
    <sheetView topLeftCell="F1" workbookViewId="0">
      <selection activeCell="AH11" sqref="AH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36'!E32/SUM('AEO 36'!E32,'AEO 36'!E36)</f>
        <v>0.99687885004754517</v>
      </c>
      <c r="C4" s="2">
        <f>'AEO 36'!F32/SUM('AEO 36'!F32,'AEO 36'!F36)</f>
        <v>0.99649266922948598</v>
      </c>
      <c r="D4" s="2">
        <f>'AEO 36'!G32/SUM('AEO 36'!G32,'AEO 36'!G36)</f>
        <v>0.99639381353509882</v>
      </c>
      <c r="E4" s="2">
        <f>'AEO 36'!H32/SUM('AEO 36'!H32,'AEO 36'!H36)</f>
        <v>0.99595882218683729</v>
      </c>
      <c r="F4" s="2">
        <f>'AEO 36'!I32/SUM('AEO 36'!I32,'AEO 36'!I36)</f>
        <v>0.99566302894397207</v>
      </c>
      <c r="G4" s="2">
        <f>'AEO 36'!J32/SUM('AEO 36'!J32,'AEO 36'!J36)</f>
        <v>0.99536851489593059</v>
      </c>
      <c r="H4" s="2">
        <f>'AEO 36'!K32/SUM('AEO 36'!K32,'AEO 36'!K36)</f>
        <v>0.99507502583626595</v>
      </c>
      <c r="I4" s="2">
        <f>'AEO 36'!L32/SUM('AEO 36'!L32,'AEO 36'!L36)</f>
        <v>0.99480081939816434</v>
      </c>
      <c r="J4" s="2">
        <f>'AEO 36'!M32/SUM('AEO 36'!M32,'AEO 36'!M36)</f>
        <v>0.9945225105626565</v>
      </c>
      <c r="K4" s="2">
        <f>'AEO 36'!N32/SUM('AEO 36'!N32,'AEO 36'!N36)</f>
        <v>0.99423908883576995</v>
      </c>
      <c r="L4" s="2">
        <f>'AEO 36'!O32/SUM('AEO 36'!O32,'AEO 36'!O36)</f>
        <v>0.99395915069969742</v>
      </c>
      <c r="M4" s="2">
        <f>'AEO 36'!P32/SUM('AEO 36'!P32,'AEO 36'!P36)</f>
        <v>0.99365158675372911</v>
      </c>
      <c r="N4" s="2">
        <f>'AEO 36'!Q32/SUM('AEO 36'!Q32,'AEO 36'!Q36)</f>
        <v>0.99335608347645954</v>
      </c>
      <c r="O4" s="2">
        <f>'AEO 36'!R32/SUM('AEO 36'!R32,'AEO 36'!R36)</f>
        <v>0.99305774174288419</v>
      </c>
      <c r="P4" s="2">
        <f>'AEO 36'!S32/SUM('AEO 36'!S32,'AEO 36'!S36)</f>
        <v>0.99277165985812743</v>
      </c>
      <c r="Q4" s="2">
        <f>'AEO 36'!T32/SUM('AEO 36'!T32,'AEO 36'!T36)</f>
        <v>0.99244713793473838</v>
      </c>
      <c r="R4" s="2">
        <f>'AEO 36'!U32/SUM('AEO 36'!U32,'AEO 36'!U36)</f>
        <v>0.99213978117549295</v>
      </c>
      <c r="S4" s="2">
        <f>'AEO 36'!V32/SUM('AEO 36'!V32,'AEO 36'!V36)</f>
        <v>0.99183282605805567</v>
      </c>
      <c r="T4" s="2">
        <f>'AEO 36'!W32/SUM('AEO 36'!W32,'AEO 36'!W36)</f>
        <v>0.99153359109957329</v>
      </c>
      <c r="U4" s="2">
        <f>'AEO 36'!X32/SUM('AEO 36'!X32,'AEO 36'!X36)</f>
        <v>0.99121547048912861</v>
      </c>
      <c r="V4" s="2">
        <f>'AEO 36'!Y32/SUM('AEO 36'!Y32,'AEO 36'!Y36)</f>
        <v>0.99089783192715664</v>
      </c>
      <c r="W4" s="2">
        <f>'AEO 36'!Z32/SUM('AEO 36'!Z32,'AEO 36'!Z36)</f>
        <v>0.99057358729674461</v>
      </c>
      <c r="X4" s="2">
        <f>'AEO 36'!AA32/SUM('AEO 36'!AA32,'AEO 36'!AA36)</f>
        <v>0.99022654198972559</v>
      </c>
      <c r="Y4" s="2">
        <f>'AEO 36'!AB32/SUM('AEO 36'!AB32,'AEO 36'!AB36)</f>
        <v>0.9898878968524677</v>
      </c>
      <c r="Z4" s="2">
        <f>'AEO 36'!AC32/SUM('AEO 36'!AC32,'AEO 36'!AC36)</f>
        <v>0.98953564203845756</v>
      </c>
      <c r="AA4" s="2">
        <f>'AEO 36'!AD32/SUM('AEO 36'!AD32,'AEO 36'!AD36)</f>
        <v>0.98920372106178622</v>
      </c>
      <c r="AB4" s="2">
        <f>'AEO 36'!AE32/SUM('AEO 36'!AE32,'AEO 36'!AE36)</f>
        <v>0.98887213328931889</v>
      </c>
      <c r="AC4" s="2">
        <f>'AEO 36'!AF32/SUM('AEO 36'!AF32,'AEO 36'!AF36)</f>
        <v>0.98845977682551089</v>
      </c>
      <c r="AD4" s="2">
        <f>'AEO 36'!AG32/SUM('AEO 36'!AG32,'AEO 36'!AG36)</f>
        <v>0.98812195479496456</v>
      </c>
      <c r="AE4" s="2">
        <f>'AEO 36'!AH32/SUM('AEO 36'!AH32,'AEO 36'!AH36)</f>
        <v>0.98768669278528265</v>
      </c>
      <c r="AF4" s="2">
        <f>'AEO 36'!AI32/SUM('AEO 36'!AI32,'AEO 36'!AI36)</f>
        <v>0.98727640660227045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36'!E36/SUM('AEO 36'!E32,'AEO 36'!E36)</f>
        <v>3.1211499524547589E-3</v>
      </c>
      <c r="C6" s="2">
        <f>'AEO 36'!F36/SUM('AEO 36'!F32,'AEO 36'!F36)</f>
        <v>3.5073307705140969E-3</v>
      </c>
      <c r="D6" s="2">
        <f>'AEO 36'!G36/SUM('AEO 36'!G32,'AEO 36'!G36)</f>
        <v>3.6061864649012771E-3</v>
      </c>
      <c r="E6" s="2">
        <f>'AEO 36'!H36/SUM('AEO 36'!H32,'AEO 36'!H36)</f>
        <v>4.0411778131627246E-3</v>
      </c>
      <c r="F6" s="2">
        <f>'AEO 36'!I36/SUM('AEO 36'!I32,'AEO 36'!I36)</f>
        <v>4.3369710560280002E-3</v>
      </c>
      <c r="G6" s="2">
        <f>'AEO 36'!J36/SUM('AEO 36'!J32,'AEO 36'!J36)</f>
        <v>4.6314851040695172E-3</v>
      </c>
      <c r="H6" s="2">
        <f>'AEO 36'!K36/SUM('AEO 36'!K32,'AEO 36'!K36)</f>
        <v>4.9249741637341065E-3</v>
      </c>
      <c r="I6" s="2">
        <f>'AEO 36'!L36/SUM('AEO 36'!L32,'AEO 36'!L36)</f>
        <v>5.1991806018357543E-3</v>
      </c>
      <c r="J6" s="2">
        <f>'AEO 36'!M36/SUM('AEO 36'!M32,'AEO 36'!M36)</f>
        <v>5.477489437343489E-3</v>
      </c>
      <c r="K6" s="2">
        <f>'AEO 36'!N36/SUM('AEO 36'!N32,'AEO 36'!N36)</f>
        <v>5.7609111642300485E-3</v>
      </c>
      <c r="L6" s="2">
        <f>'AEO 36'!O36/SUM('AEO 36'!O32,'AEO 36'!O36)</f>
        <v>6.0408493003025598E-3</v>
      </c>
      <c r="M6" s="2">
        <f>'AEO 36'!P36/SUM('AEO 36'!P32,'AEO 36'!P36)</f>
        <v>6.3484132462708516E-3</v>
      </c>
      <c r="N6" s="2">
        <f>'AEO 36'!Q36/SUM('AEO 36'!Q32,'AEO 36'!Q36)</f>
        <v>6.6439165235404885E-3</v>
      </c>
      <c r="O6" s="2">
        <f>'AEO 36'!R36/SUM('AEO 36'!R32,'AEO 36'!R36)</f>
        <v>6.9422582571157469E-3</v>
      </c>
      <c r="P6" s="2">
        <f>'AEO 36'!S36/SUM('AEO 36'!S32,'AEO 36'!S36)</f>
        <v>7.228340141872543E-3</v>
      </c>
      <c r="Q6" s="2">
        <f>'AEO 36'!T36/SUM('AEO 36'!T32,'AEO 36'!T36)</f>
        <v>7.5528620652617123E-3</v>
      </c>
      <c r="R6" s="2">
        <f>'AEO 36'!U36/SUM('AEO 36'!U32,'AEO 36'!U36)</f>
        <v>7.860218824507036E-3</v>
      </c>
      <c r="S6" s="2">
        <f>'AEO 36'!V36/SUM('AEO 36'!V32,'AEO 36'!V36)</f>
        <v>8.1671739419444146E-3</v>
      </c>
      <c r="T6" s="2">
        <f>'AEO 36'!W36/SUM('AEO 36'!W32,'AEO 36'!W36)</f>
        <v>8.4664089004267157E-3</v>
      </c>
      <c r="U6" s="2">
        <f>'AEO 36'!X36/SUM('AEO 36'!X32,'AEO 36'!X36)</f>
        <v>8.7845295108712994E-3</v>
      </c>
      <c r="V6" s="2">
        <f>'AEO 36'!Y36/SUM('AEO 36'!Y32,'AEO 36'!Y36)</f>
        <v>9.1021680728433571E-3</v>
      </c>
      <c r="W6" s="2">
        <f>'AEO 36'!Z36/SUM('AEO 36'!Z32,'AEO 36'!Z36)</f>
        <v>9.4264127032553345E-3</v>
      </c>
      <c r="X6" s="2">
        <f>'AEO 36'!AA36/SUM('AEO 36'!AA32,'AEO 36'!AA36)</f>
        <v>9.7734580102744172E-3</v>
      </c>
      <c r="Y6" s="2">
        <f>'AEO 36'!AB36/SUM('AEO 36'!AB32,'AEO 36'!AB36)</f>
        <v>1.0112103147532308E-2</v>
      </c>
      <c r="Z6" s="2">
        <f>'AEO 36'!AC36/SUM('AEO 36'!AC32,'AEO 36'!AC36)</f>
        <v>1.0464357961542442E-2</v>
      </c>
      <c r="AA6" s="2">
        <f>'AEO 36'!AD36/SUM('AEO 36'!AD32,'AEO 36'!AD36)</f>
        <v>1.0796278938213741E-2</v>
      </c>
      <c r="AB6" s="2">
        <f>'AEO 36'!AE36/SUM('AEO 36'!AE32,'AEO 36'!AE36)</f>
        <v>1.112786671068107E-2</v>
      </c>
      <c r="AC6" s="2">
        <f>'AEO 36'!AF36/SUM('AEO 36'!AF32,'AEO 36'!AF36)</f>
        <v>1.1540223174489106E-2</v>
      </c>
      <c r="AD6" s="2">
        <f>'AEO 36'!AG36/SUM('AEO 36'!AG32,'AEO 36'!AG36)</f>
        <v>1.1878045205035421E-2</v>
      </c>
      <c r="AE6" s="2">
        <f>'AEO 36'!AH36/SUM('AEO 36'!AH32,'AEO 36'!AH36)</f>
        <v>1.2313307214717297E-2</v>
      </c>
      <c r="AF6" s="2">
        <f>'AEO 36'!AI36/SUM('AEO 36'!AI32,'AEO 36'!AI36)</f>
        <v>1.2723593397729591E-2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F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Fraction'!$B21,1-'Biodiesel Fraction'!B30,1)</f>
        <v>0.95693602687099533</v>
      </c>
      <c r="C5">
        <f>IF('Biodiesel Fraction'!$B21,1-'Biodiesel Fraction'!C30,1)</f>
        <v>0.95080256652230999</v>
      </c>
      <c r="D5">
        <f>IF('Biodiesel Fraction'!$B21,1-'Biodiesel Fraction'!C30,1)</f>
        <v>0.95080256652230999</v>
      </c>
      <c r="E5">
        <f>IF('Biodiesel Fraction'!$B21,1-'Biodiesel Fraction'!E30,1)</f>
        <v>0.95482538473323242</v>
      </c>
      <c r="F5">
        <f>IF('Biodiesel Fraction'!$B21,1-'Biodiesel Fraction'!F30,1)</f>
        <v>0.95506171404939011</v>
      </c>
      <c r="G5">
        <f>IF('Biodiesel Fraction'!$B21,1-'Biodiesel Fraction'!G30,1)</f>
        <v>0.95599503640868622</v>
      </c>
      <c r="H5">
        <f>IF('Biodiesel Fraction'!$B21,1-'Biodiesel Fraction'!H30,1)</f>
        <v>0.95582810054078249</v>
      </c>
      <c r="I5">
        <f>IF('Biodiesel Fraction'!$B21,1-'Biodiesel Fraction'!I30,1)</f>
        <v>0.95504070658490947</v>
      </c>
      <c r="J5">
        <f>IF('Biodiesel Fraction'!$B21,1-'Biodiesel Fraction'!J30,1)</f>
        <v>0.9547359387024229</v>
      </c>
      <c r="K5">
        <f>IF('Biodiesel Fraction'!$B21,1-'Biodiesel Fraction'!K30,1)</f>
        <v>0.95432926699197884</v>
      </c>
      <c r="L5">
        <f>IF('Biodiesel Fraction'!$B21,1-'Biodiesel Fraction'!L30,1)</f>
        <v>0.95389752816861983</v>
      </c>
      <c r="M5">
        <f>IF('Biodiesel Fraction'!$B21,1-'Biodiesel Fraction'!M30,1)</f>
        <v>0.95353195773437227</v>
      </c>
      <c r="N5">
        <f>IF('Biodiesel Fraction'!$B21,1-'Biodiesel Fraction'!N30,1)</f>
        <v>0.95326059218192205</v>
      </c>
      <c r="O5">
        <f>IF('Biodiesel Fraction'!$B21,1-'Biodiesel Fraction'!O30,1)</f>
        <v>0.95291183890681652</v>
      </c>
      <c r="P5">
        <f>IF('Biodiesel Fraction'!$B21,1-'Biodiesel Fraction'!P30,1)</f>
        <v>0.95269945265368983</v>
      </c>
      <c r="Q5">
        <f>IF('Biodiesel Fraction'!$B21,1-'Biodiesel Fraction'!Q30,1)</f>
        <v>0.95357841328887027</v>
      </c>
      <c r="R5">
        <f>IF('Biodiesel Fraction'!$B21,1-'Biodiesel Fraction'!R30,1)</f>
        <v>0.95404931466972187</v>
      </c>
      <c r="S5">
        <f>IF('Biodiesel Fraction'!$B21,1-'Biodiesel Fraction'!S30,1)</f>
        <v>0.95402453753364802</v>
      </c>
      <c r="T5">
        <f>IF('Biodiesel Fraction'!$B21,1-'Biodiesel Fraction'!T30,1)</f>
        <v>0.95412679760569197</v>
      </c>
      <c r="U5">
        <f>IF('Biodiesel Fraction'!$B21,1-'Biodiesel Fraction'!U30,1)</f>
        <v>0.95428399401968034</v>
      </c>
      <c r="V5">
        <f>IF('Biodiesel Fraction'!$B21,1-'Biodiesel Fraction'!V30,1)</f>
        <v>0.95548700375807738</v>
      </c>
      <c r="W5">
        <f>IF('Biodiesel Fraction'!$B21,1-'Biodiesel Fraction'!W30,1)</f>
        <v>0.9564108367637284</v>
      </c>
      <c r="X5">
        <f>IF('Biodiesel Fraction'!$B21,1-'Biodiesel Fraction'!X30,1)</f>
        <v>0.95635261051861253</v>
      </c>
      <c r="Y5">
        <f>IF('Biodiesel Fraction'!$B21,1-'Biodiesel Fraction'!Y30,1)</f>
        <v>0.9569026303979542</v>
      </c>
      <c r="Z5">
        <f>IF('Biodiesel Fraction'!$B21,1-'Biodiesel Fraction'!Z30,1)</f>
        <v>0.95806295074585834</v>
      </c>
      <c r="AA5">
        <f>IF('Biodiesel Fraction'!$B21,1-'Biodiesel Fraction'!AA30,1)</f>
        <v>0.95977658581918168</v>
      </c>
      <c r="AB5">
        <f>IF('Biodiesel Fraction'!$B21,1-'Biodiesel Fraction'!AB30,1)</f>
        <v>0.96059074172153169</v>
      </c>
      <c r="AC5">
        <f>IF('Biodiesel Fraction'!$B21,1-'Biodiesel Fraction'!AC30,1)</f>
        <v>0.95782381728902088</v>
      </c>
      <c r="AD5">
        <f>IF('Biodiesel Fraction'!$B21,1-'Biodiesel Fraction'!AD30,1)</f>
        <v>0.95749938758256992</v>
      </c>
      <c r="AE5">
        <f>IF('Biodiesel Fraction'!$B21,1-'Biodiesel Fraction'!AE30,1)</f>
        <v>0.95705963008164852</v>
      </c>
      <c r="AF5">
        <f>IF('Biodiesel Fraction'!$B21,1-'Biodiesel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Fraction'!$B21,'Biodiesel Fraction'!B30,0)</f>
        <v>4.306397312900468E-2</v>
      </c>
      <c r="C7">
        <f>IF('Biodiesel Fraction'!$B21,'Biodiesel Fraction'!C30,0)</f>
        <v>4.9197433477690018E-2</v>
      </c>
      <c r="D7">
        <f>IF('Biodiesel Fraction'!$B21,'Biodiesel Fraction'!C30,0)</f>
        <v>4.9197433477690018E-2</v>
      </c>
      <c r="E7">
        <f>IF('Biodiesel Fraction'!$B21,'Biodiesel Fraction'!E30,0)</f>
        <v>4.5174615266767588E-2</v>
      </c>
      <c r="F7">
        <f>IF('Biodiesel Fraction'!$B21,'Biodiesel Fraction'!F30,0)</f>
        <v>4.4938285950609939E-2</v>
      </c>
      <c r="G7">
        <f>IF('Biodiesel Fraction'!$B21,'Biodiesel Fraction'!G30,0)</f>
        <v>4.4004963591313777E-2</v>
      </c>
      <c r="H7">
        <f>IF('Biodiesel Fraction'!$B21,'Biodiesel Fraction'!H30,0)</f>
        <v>4.4171899459217526E-2</v>
      </c>
      <c r="I7">
        <f>IF('Biodiesel Fraction'!$B21,'Biodiesel Fraction'!I30,0)</f>
        <v>4.4959293415090543E-2</v>
      </c>
      <c r="J7">
        <f>IF('Biodiesel Fraction'!$B21,'Biodiesel Fraction'!J30,0)</f>
        <v>4.5264061297577075E-2</v>
      </c>
      <c r="K7">
        <f>IF('Biodiesel Fraction'!$B21,'Biodiesel Fraction'!K30,0)</f>
        <v>4.567073300802111E-2</v>
      </c>
      <c r="L7">
        <f>IF('Biodiesel Fraction'!$B21,'Biodiesel Fraction'!L30,0)</f>
        <v>4.6102471831380207E-2</v>
      </c>
      <c r="M7">
        <f>IF('Biodiesel Fraction'!$B21,'Biodiesel Fraction'!M30,0)</f>
        <v>4.6468042265627757E-2</v>
      </c>
      <c r="N7">
        <f>IF('Biodiesel Fraction'!$B21,'Biodiesel Fraction'!N30,0)</f>
        <v>4.6739407818077935E-2</v>
      </c>
      <c r="O7">
        <f>IF('Biodiesel Fraction'!$B21,'Biodiesel Fraction'!O30,0)</f>
        <v>4.708816109318345E-2</v>
      </c>
      <c r="P7">
        <f>IF('Biodiesel Fraction'!$B21,'Biodiesel Fraction'!P30,0)</f>
        <v>4.7300547346310194E-2</v>
      </c>
      <c r="Q7">
        <f>IF('Biodiesel Fraction'!$B21,'Biodiesel Fraction'!Q30,0)</f>
        <v>4.642158671112967E-2</v>
      </c>
      <c r="R7">
        <f>IF('Biodiesel Fraction'!$B21,'Biodiesel Fraction'!R30,0)</f>
        <v>4.5950685330278143E-2</v>
      </c>
      <c r="S7">
        <f>IF('Biodiesel Fraction'!$B21,'Biodiesel Fraction'!S30,0)</f>
        <v>4.5975462466351931E-2</v>
      </c>
      <c r="T7">
        <f>IF('Biodiesel Fraction'!$B21,'Biodiesel Fraction'!T30,0)</f>
        <v>4.5873202394308012E-2</v>
      </c>
      <c r="U7">
        <f>IF('Biodiesel Fraction'!$B21,'Biodiesel Fraction'!U30,0)</f>
        <v>4.5716005980319663E-2</v>
      </c>
      <c r="V7">
        <f>IF('Biodiesel Fraction'!$B21,'Biodiesel Fraction'!V30,0)</f>
        <v>4.4512996241922655E-2</v>
      </c>
      <c r="W7">
        <f>IF('Biodiesel Fraction'!$B21,'Biodiesel Fraction'!W30,0)</f>
        <v>4.3589163236271572E-2</v>
      </c>
      <c r="X7">
        <f>IF('Biodiesel Fraction'!$B21,'Biodiesel Fraction'!X30,0)</f>
        <v>4.3647389481387466E-2</v>
      </c>
      <c r="Y7">
        <f>IF('Biodiesel Fraction'!$B21,'Biodiesel Fraction'!Y30,0)</f>
        <v>4.3097369602045812E-2</v>
      </c>
      <c r="Z7">
        <f>IF('Biodiesel Fraction'!$B21,'Biodiesel Fraction'!Z30,0)</f>
        <v>4.1937049254141656E-2</v>
      </c>
      <c r="AA7">
        <f>IF('Biodiesel Fraction'!$B21,'Biodiesel Fraction'!AA30,0)</f>
        <v>4.0223414180818359E-2</v>
      </c>
      <c r="AB7">
        <f>IF('Biodiesel Fraction'!$B21,'Biodiesel Fraction'!AB30,0)</f>
        <v>3.9409258278468272E-2</v>
      </c>
      <c r="AC7">
        <f>IF('Biodiesel Fraction'!$B21,'Biodiesel Fraction'!AC30,0)</f>
        <v>4.2176182710979074E-2</v>
      </c>
      <c r="AD7">
        <f>IF('Biodiesel Fraction'!$B21,'Biodiesel Fraction'!AD30,0)</f>
        <v>4.250061241743007E-2</v>
      </c>
      <c r="AE7">
        <f>IF('Biodiesel Fraction'!$B21,'Biodiesel Fraction'!AE30,0)</f>
        <v>4.294036991835145E-2</v>
      </c>
      <c r="AF7">
        <f>IF('Biodiesel Fraction'!$B21,'Biodiesel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  <c r="AI4" s="10"/>
      <c r="AJ4" s="10"/>
    </row>
    <row r="5" spans="1:36" x14ac:dyDescent="0.2">
      <c r="A5" t="s">
        <v>18</v>
      </c>
      <c r="B5">
        <f>IF('Biodiesel Fraction'!$B21,1-'Biodiesel Fraction'!B30,1)*(1-B2)</f>
        <v>0.43062121209194787</v>
      </c>
      <c r="C5">
        <f>IF('Biodiesel Fraction'!$B21,1-'Biodiesel Fraction'!C30,1)*(1-C2)</f>
        <v>0.42786115493503946</v>
      </c>
      <c r="D5">
        <f>IF('Biodiesel Fraction'!$B21,1-'Biodiesel Fraction'!C30,1)*(1-D2)</f>
        <v>0.42786115493503946</v>
      </c>
      <c r="E5">
        <f>IF('Biodiesel Fraction'!$B21,1-'Biodiesel Fraction'!E30,1)*(1-E2)</f>
        <v>0.42967142312995454</v>
      </c>
      <c r="F5">
        <f>IF('Biodiesel Fraction'!$B21,1-'Biodiesel Fraction'!F30,1)*(1-F2)</f>
        <v>0.4297777713222255</v>
      </c>
      <c r="G5">
        <f>IF('Biodiesel Fraction'!$B21,1-'Biodiesel Fraction'!G30,1)*(1-G2)</f>
        <v>0.43019776638390878</v>
      </c>
      <c r="H5">
        <f>IF('Biodiesel Fraction'!$B21,1-'Biodiesel Fraction'!H30,1)*(1-H2)</f>
        <v>0.43012264524335209</v>
      </c>
      <c r="I5">
        <f>IF('Biodiesel Fraction'!$B21,1-'Biodiesel Fraction'!I30,1)*(1-I2)</f>
        <v>0.42976831796320925</v>
      </c>
      <c r="J5">
        <f>IF('Biodiesel Fraction'!$B21,1-'Biodiesel Fraction'!J30,1)*(1-J2)</f>
        <v>0.42963117241609028</v>
      </c>
      <c r="K5">
        <f>IF('Biodiesel Fraction'!$B21,1-'Biodiesel Fraction'!K30,1)*(1-K2)</f>
        <v>0.42944817014639042</v>
      </c>
      <c r="L5">
        <f>IF('Biodiesel Fraction'!$B21,1-'Biodiesel Fraction'!L30,1)*(1-L2)</f>
        <v>0.42925388767587891</v>
      </c>
      <c r="M5">
        <f>IF('Biodiesel Fraction'!$B21,1-'Biodiesel Fraction'!M30,1)*(1-M2)</f>
        <v>0.42908938098046751</v>
      </c>
      <c r="N5">
        <f>IF('Biodiesel Fraction'!$B21,1-'Biodiesel Fraction'!N30,1)*(1-N2)</f>
        <v>0.4289672664818649</v>
      </c>
      <c r="O5">
        <f>IF('Biodiesel Fraction'!$B21,1-'Biodiesel Fraction'!O30,1)*(1-O2)</f>
        <v>0.42881032750806741</v>
      </c>
      <c r="P5">
        <f>IF('Biodiesel Fraction'!$B21,1-'Biodiesel Fraction'!P30,1)*(1-P2)</f>
        <v>0.4287147536941604</v>
      </c>
      <c r="Q5">
        <f>IF('Biodiesel Fraction'!$B21,1-'Biodiesel Fraction'!Q30,1)*(1-Q2)</f>
        <v>0.42911028597999157</v>
      </c>
      <c r="R5">
        <f>IF('Biodiesel Fraction'!$B21,1-'Biodiesel Fraction'!R30,1)*(1-R2)</f>
        <v>0.4293221916013748</v>
      </c>
      <c r="S5">
        <f>IF('Biodiesel Fraction'!$B21,1-'Biodiesel Fraction'!S30,1)*(1-S2)</f>
        <v>0.42931104189014158</v>
      </c>
      <c r="T5">
        <f>IF('Biodiesel Fraction'!$B21,1-'Biodiesel Fraction'!T30,1)*(1-T2)</f>
        <v>0.42935705892256132</v>
      </c>
      <c r="U5">
        <f>IF('Biodiesel Fraction'!$B21,1-'Biodiesel Fraction'!U30,1)*(1-U2)</f>
        <v>0.42942779730885611</v>
      </c>
      <c r="V5">
        <f>IF('Biodiesel Fraction'!$B21,1-'Biodiesel Fraction'!V30,1)*(1-V2)</f>
        <v>0.42996915169113475</v>
      </c>
      <c r="W5">
        <f>IF('Biodiesel Fraction'!$B21,1-'Biodiesel Fraction'!W30,1)*(1-W2)</f>
        <v>0.43038487654367774</v>
      </c>
      <c r="X5">
        <f>IF('Biodiesel Fraction'!$B21,1-'Biodiesel Fraction'!X30,1)*(1-X2)</f>
        <v>0.43035867473337558</v>
      </c>
      <c r="Y5">
        <f>IF('Biodiesel Fraction'!$B21,1-'Biodiesel Fraction'!Y30,1)*(1-Y2)</f>
        <v>0.43060618367907932</v>
      </c>
      <c r="Z5">
        <f>IF('Biodiesel Fraction'!$B21,1-'Biodiesel Fraction'!Z30,1)*(1-Z2)</f>
        <v>0.4311283278356362</v>
      </c>
      <c r="AA5">
        <f>IF('Biodiesel Fraction'!$B21,1-'Biodiesel Fraction'!AA30,1)*(1-AA2)</f>
        <v>0.43189946361863174</v>
      </c>
      <c r="AB5">
        <f>IF('Biodiesel Fraction'!$B21,1-'Biodiesel Fraction'!AB30,1)*(1-AB2)</f>
        <v>0.43226583377468925</v>
      </c>
      <c r="AC5">
        <f>IF('Biodiesel Fraction'!$B21,1-'Biodiesel Fraction'!AC30,1)*(1-AC2)</f>
        <v>0.43102071778005935</v>
      </c>
      <c r="AD5">
        <f>IF('Biodiesel Fraction'!$B21,1-'Biodiesel Fraction'!AD30,1)*(1-AD2)</f>
        <v>0.43087472441215641</v>
      </c>
      <c r="AE5">
        <f>IF('Biodiesel Fraction'!$B21,1-'Biodiesel Fraction'!AE30,1)*(1-AE2)</f>
        <v>0.4306768335367418</v>
      </c>
      <c r="AF5">
        <f>IF('Biodiesel Fraction'!$B21,1-'Biodiesel Fraction'!AF30,1)*(1-AF2)</f>
        <v>0.43051122196943337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">
      <c r="A7" t="s">
        <v>21</v>
      </c>
      <c r="B7">
        <f>IF('Biodiesel Fraction'!$B21,'Biodiesel Fraction'!B30,0)*(1-B2)</f>
        <v>1.9378787908052104E-2</v>
      </c>
      <c r="C7">
        <f>IF('Biodiesel Fraction'!$B21,'Biodiesel Fraction'!C30,0)*(1-C2)</f>
        <v>2.2138845064960506E-2</v>
      </c>
      <c r="D7">
        <f>IF('Biodiesel Fraction'!$B21,'Biodiesel Fraction'!C30,0)*(1-D2)</f>
        <v>2.2138845064960506E-2</v>
      </c>
      <c r="E7">
        <f>IF('Biodiesel Fraction'!$B21,'Biodiesel Fraction'!E30,0)*(1-E2)</f>
        <v>2.0328576870045412E-2</v>
      </c>
      <c r="F7">
        <f>IF('Biodiesel Fraction'!$B21,'Biodiesel Fraction'!F30,0)*(1-F2)</f>
        <v>2.022222867777447E-2</v>
      </c>
      <c r="G7">
        <f>IF('Biodiesel Fraction'!$B21,'Biodiesel Fraction'!G30,0)*(1-G2)</f>
        <v>1.9802233616091198E-2</v>
      </c>
      <c r="H7">
        <f>IF('Biodiesel Fraction'!$B21,'Biodiesel Fraction'!H30,0)*(1-H2)</f>
        <v>1.9877354756647883E-2</v>
      </c>
      <c r="I7">
        <f>IF('Biodiesel Fraction'!$B21,'Biodiesel Fraction'!I30,0)*(1-I2)</f>
        <v>2.0231682036790741E-2</v>
      </c>
      <c r="J7">
        <f>IF('Biodiesel Fraction'!$B21,'Biodiesel Fraction'!J30,0)*(1-J2)</f>
        <v>2.0368827583909684E-2</v>
      </c>
      <c r="K7">
        <f>IF('Biodiesel Fraction'!$B21,'Biodiesel Fraction'!K30,0)*(1-K2)</f>
        <v>2.0551829853609496E-2</v>
      </c>
      <c r="L7">
        <f>IF('Biodiesel Fraction'!$B21,'Biodiesel Fraction'!L30,0)*(1-L2)</f>
        <v>2.0746112324121092E-2</v>
      </c>
      <c r="M7">
        <f>IF('Biodiesel Fraction'!$B21,'Biodiesel Fraction'!M30,0)*(1-M2)</f>
        <v>2.0910619019532489E-2</v>
      </c>
      <c r="N7">
        <f>IF('Biodiesel Fraction'!$B21,'Biodiesel Fraction'!N30,0)*(1-N2)</f>
        <v>2.1032733518135067E-2</v>
      </c>
      <c r="O7">
        <f>IF('Biodiesel Fraction'!$B21,'Biodiesel Fraction'!O30,0)*(1-O2)</f>
        <v>2.118967249193255E-2</v>
      </c>
      <c r="P7">
        <f>IF('Biodiesel Fraction'!$B21,'Biodiesel Fraction'!P30,0)*(1-P2)</f>
        <v>2.1285246305839584E-2</v>
      </c>
      <c r="Q7">
        <f>IF('Biodiesel Fraction'!$B21,'Biodiesel Fraction'!Q30,0)*(1-Q2)</f>
        <v>2.0889714020008349E-2</v>
      </c>
      <c r="R7">
        <f>IF('Biodiesel Fraction'!$B21,'Biodiesel Fraction'!R30,0)*(1-R2)</f>
        <v>2.0677808398625163E-2</v>
      </c>
      <c r="S7">
        <f>IF('Biodiesel Fraction'!$B21,'Biodiesel Fraction'!S30,0)*(1-S2)</f>
        <v>2.0688958109858366E-2</v>
      </c>
      <c r="T7">
        <f>IF('Biodiesel Fraction'!$B21,'Biodiesel Fraction'!T30,0)*(1-T2)</f>
        <v>2.0642941077438602E-2</v>
      </c>
      <c r="U7">
        <f>IF('Biodiesel Fraction'!$B21,'Biodiesel Fraction'!U30,0)*(1-U2)</f>
        <v>2.0572202691143845E-2</v>
      </c>
      <c r="V7">
        <f>IF('Biodiesel Fraction'!$B21,'Biodiesel Fraction'!V30,0)*(1-V2)</f>
        <v>2.0030848308865194E-2</v>
      </c>
      <c r="W7">
        <f>IF('Biodiesel Fraction'!$B21,'Biodiesel Fraction'!W30,0)*(1-W2)</f>
        <v>1.9615123456322204E-2</v>
      </c>
      <c r="X7">
        <f>IF('Biodiesel Fraction'!$B21,'Biodiesel Fraction'!X30,0)*(1-X2)</f>
        <v>1.9641325266624359E-2</v>
      </c>
      <c r="Y7">
        <f>IF('Biodiesel Fraction'!$B21,'Biodiesel Fraction'!Y30,0)*(1-Y2)</f>
        <v>1.9393816320920614E-2</v>
      </c>
      <c r="Z7">
        <f>IF('Biodiesel Fraction'!$B21,'Biodiesel Fraction'!Z30,0)*(1-Z2)</f>
        <v>1.8871672164363744E-2</v>
      </c>
      <c r="AA7">
        <f>IF('Biodiesel Fraction'!$B21,'Biodiesel Fraction'!AA30,0)*(1-AA2)</f>
        <v>1.810053638136826E-2</v>
      </c>
      <c r="AB7">
        <f>IF('Biodiesel Fraction'!$B21,'Biodiesel Fraction'!AB30,0)*(1-AB2)</f>
        <v>1.7734166225310721E-2</v>
      </c>
      <c r="AC7">
        <f>IF('Biodiesel Fraction'!$B21,'Biodiesel Fraction'!AC30,0)*(1-AC2)</f>
        <v>1.897928221994058E-2</v>
      </c>
      <c r="AD7">
        <f>IF('Biodiesel Fraction'!$B21,'Biodiesel Fraction'!AD30,0)*(1-AD2)</f>
        <v>1.9125275587843528E-2</v>
      </c>
      <c r="AE7">
        <f>IF('Biodiesel Fraction'!$B21,'Biodiesel Fraction'!AE30,0)*(1-AE2)</f>
        <v>1.932316646325815E-2</v>
      </c>
      <c r="AF7">
        <f>IF('Biodiesel Fraction'!$B21,'Biodiesel Fraction'!AF30,0)*(1-AF2)</f>
        <v>1.9488778030566579E-2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0"/>
  <sheetViews>
    <sheetView workbookViewId="0">
      <selection activeCell="B30" sqref="B30"/>
    </sheetView>
  </sheetViews>
  <sheetFormatPr baseColWidth="10" defaultColWidth="8.83203125" defaultRowHeight="15" x14ac:dyDescent="0.2"/>
  <cols>
    <col min="1" max="1" width="46.5" customWidth="1"/>
    <col min="2" max="2" width="29" customWidth="1"/>
    <col min="3" max="3" width="14.33203125" customWidth="1"/>
    <col min="4" max="4" width="18.5" customWidth="1"/>
  </cols>
  <sheetData>
    <row r="1" spans="1:37" x14ac:dyDescent="0.2">
      <c r="A1" t="s">
        <v>24</v>
      </c>
    </row>
    <row r="2" spans="1:37" x14ac:dyDescent="0.2">
      <c r="A2" t="s">
        <v>42</v>
      </c>
    </row>
    <row r="3" spans="1:37" x14ac:dyDescent="0.2">
      <c r="A3" t="s">
        <v>43</v>
      </c>
    </row>
    <row r="4" spans="1:37" x14ac:dyDescent="0.2">
      <c r="A4" t="s">
        <v>44</v>
      </c>
    </row>
    <row r="6" spans="1:37" s="1" customFormat="1" x14ac:dyDescent="0.2">
      <c r="A6" s="6" t="s">
        <v>26</v>
      </c>
      <c r="B6" s="6" t="s">
        <v>27</v>
      </c>
      <c r="C6" s="6" t="s">
        <v>28</v>
      </c>
      <c r="D6" s="6">
        <f>'AEO 36'!E1</f>
        <v>2020</v>
      </c>
      <c r="E6" s="6">
        <f>'AEO 36'!F1</f>
        <v>2021</v>
      </c>
      <c r="F6" s="6">
        <f>'AEO 36'!G1</f>
        <v>2022</v>
      </c>
      <c r="G6" s="6">
        <f>'AEO 36'!H1</f>
        <v>2023</v>
      </c>
      <c r="H6" s="6">
        <f>'AEO 36'!I1</f>
        <v>2024</v>
      </c>
      <c r="I6" s="6">
        <f>'AEO 36'!J1</f>
        <v>2025</v>
      </c>
      <c r="J6" s="6">
        <f>'AEO 36'!K1</f>
        <v>2026</v>
      </c>
      <c r="K6" s="6">
        <f>'AEO 36'!L1</f>
        <v>2027</v>
      </c>
      <c r="L6" s="6">
        <f>'AEO 36'!M1</f>
        <v>2028</v>
      </c>
      <c r="M6" s="6">
        <f>'AEO 36'!N1</f>
        <v>2029</v>
      </c>
      <c r="N6" s="6">
        <f>'AEO 36'!O1</f>
        <v>2030</v>
      </c>
      <c r="O6" s="6">
        <f>'AEO 36'!P1</f>
        <v>2031</v>
      </c>
      <c r="P6" s="6">
        <f>'AEO 36'!Q1</f>
        <v>2032</v>
      </c>
      <c r="Q6" s="6">
        <f>'AEO 36'!R1</f>
        <v>2033</v>
      </c>
      <c r="R6" s="6">
        <f>'AEO 36'!S1</f>
        <v>2034</v>
      </c>
      <c r="S6" s="6">
        <f>'AEO 36'!T1</f>
        <v>2035</v>
      </c>
      <c r="T6" s="6">
        <f>'AEO 36'!U1</f>
        <v>2036</v>
      </c>
      <c r="U6" s="6">
        <f>'AEO 36'!V1</f>
        <v>2037</v>
      </c>
      <c r="V6" s="6">
        <f>'AEO 36'!W1</f>
        <v>2038</v>
      </c>
      <c r="W6" s="6">
        <f>'AEO 36'!X1</f>
        <v>2039</v>
      </c>
      <c r="X6" s="6">
        <f>'AEO 36'!Y1</f>
        <v>2040</v>
      </c>
      <c r="Y6" s="6">
        <f>'AEO 36'!Z1</f>
        <v>2041</v>
      </c>
      <c r="Z6" s="6">
        <f>'AEO 36'!AA1</f>
        <v>2042</v>
      </c>
      <c r="AA6" s="6">
        <f>'AEO 36'!AB1</f>
        <v>2043</v>
      </c>
      <c r="AB6" s="6">
        <f>'AEO 36'!AC1</f>
        <v>2044</v>
      </c>
      <c r="AC6" s="6">
        <f>'AEO 36'!AD1</f>
        <v>2045</v>
      </c>
      <c r="AD6" s="6">
        <f>'AEO 36'!AE1</f>
        <v>2046</v>
      </c>
      <c r="AE6" s="6">
        <f>'AEO 36'!AF1</f>
        <v>2047</v>
      </c>
      <c r="AF6" s="6">
        <f>'AEO 36'!AG1</f>
        <v>2048</v>
      </c>
      <c r="AG6" s="6">
        <f>'AEO 36'!AH1</f>
        <v>2049</v>
      </c>
      <c r="AH6" s="6">
        <f>'AEO 36'!AI1</f>
        <v>2050</v>
      </c>
      <c r="AI6" s="6"/>
      <c r="AJ6" s="6"/>
      <c r="AK6" s="6"/>
    </row>
    <row r="7" spans="1:37" x14ac:dyDescent="0.2">
      <c r="A7" t="s">
        <v>33</v>
      </c>
      <c r="B7" t="s">
        <v>29</v>
      </c>
      <c r="C7" t="s">
        <v>25</v>
      </c>
      <c r="D7" s="4">
        <f>'AEO 17'!E26*1000</f>
        <v>227.08800000000002</v>
      </c>
      <c r="E7" s="4">
        <f>'AEO 17'!F26*1000</f>
        <v>268.06200000000001</v>
      </c>
      <c r="F7" s="4">
        <f>'AEO 17'!G26*1000</f>
        <v>252.56099999999998</v>
      </c>
      <c r="G7" s="4">
        <f>'AEO 17'!H26*1000</f>
        <v>255.78</v>
      </c>
      <c r="H7" s="4">
        <f>'AEO 17'!I26*1000</f>
        <v>257.86700000000002</v>
      </c>
      <c r="I7" s="4">
        <f>'AEO 17'!J26*1000</f>
        <v>255.18699999999998</v>
      </c>
      <c r="J7" s="4">
        <f>'AEO 17'!K26*1000</f>
        <v>256.64400000000001</v>
      </c>
      <c r="K7" s="4">
        <f>'AEO 17'!L26*1000</f>
        <v>260.358</v>
      </c>
      <c r="L7" s="4">
        <f>'AEO 17'!M26*1000</f>
        <v>260.733</v>
      </c>
      <c r="M7" s="4">
        <f>'AEO 17'!N26*1000</f>
        <v>261.14999999999998</v>
      </c>
      <c r="N7" s="4">
        <f>'AEO 17'!O26*1000</f>
        <v>261.90600000000001</v>
      </c>
      <c r="O7" s="4">
        <f>'AEO 17'!P26*1000</f>
        <v>262.32800000000003</v>
      </c>
      <c r="P7" s="4">
        <f>'AEO 17'!Q26*1000</f>
        <v>262.40100000000001</v>
      </c>
      <c r="Q7" s="4">
        <f>'AEO 17'!R26*1000</f>
        <v>262.81700000000001</v>
      </c>
      <c r="R7" s="4">
        <f>'AEO 17'!S26*1000</f>
        <v>263.23400000000004</v>
      </c>
      <c r="S7" s="4">
        <f>'AEO 17'!T26*1000</f>
        <v>258.31100000000004</v>
      </c>
      <c r="T7" s="4">
        <f>'AEO 17'!U26*1000</f>
        <v>255.77799999999999</v>
      </c>
      <c r="U7" s="4">
        <f>'AEO 17'!V26*1000</f>
        <v>256.11899999999997</v>
      </c>
      <c r="V7" s="4">
        <f>'AEO 17'!W26*1000</f>
        <v>256.08</v>
      </c>
      <c r="W7" s="4">
        <f>'AEO 17'!X26*1000</f>
        <v>256.03199999999998</v>
      </c>
      <c r="X7" s="4">
        <f>'AEO 17'!Y26*1000</f>
        <v>249.726</v>
      </c>
      <c r="Y7" s="4">
        <f>'AEO 17'!Z26*1000</f>
        <v>245.48400000000001</v>
      </c>
      <c r="Z7" s="4">
        <f>'AEO 17'!AA26*1000</f>
        <v>247.34900000000002</v>
      </c>
      <c r="AA7" s="4">
        <f>'AEO 17'!AB26*1000</f>
        <v>246.19200000000001</v>
      </c>
      <c r="AB7" s="4">
        <f>'AEO 17'!AC26*1000</f>
        <v>240.84200000000001</v>
      </c>
      <c r="AC7" s="4">
        <f>'AEO 17'!AD26*1000</f>
        <v>232.20699999999999</v>
      </c>
      <c r="AD7" s="4">
        <f>'AEO 17'!AE26*1000</f>
        <v>228.46600000000001</v>
      </c>
      <c r="AE7" s="4">
        <f>'AEO 17'!AF26*1000</f>
        <v>246.25800000000001</v>
      </c>
      <c r="AF7" s="4">
        <f>'AEO 17'!AG26*1000</f>
        <v>249.536</v>
      </c>
      <c r="AG7" s="4">
        <f>'AEO 17'!AH26*1000</f>
        <v>253.68400000000003</v>
      </c>
      <c r="AH7" s="4">
        <f>'AEO 17'!AI26*1000</f>
        <v>257.642</v>
      </c>
      <c r="AI7" s="4"/>
      <c r="AJ7" s="4"/>
      <c r="AK7" s="4"/>
    </row>
    <row r="8" spans="1:37" x14ac:dyDescent="0.2">
      <c r="A8" t="s">
        <v>32</v>
      </c>
      <c r="B8" t="s">
        <v>30</v>
      </c>
      <c r="C8" t="s">
        <v>25</v>
      </c>
      <c r="D8" s="3">
        <f>'AEO 36'!E18</f>
        <v>50.426529000000002</v>
      </c>
      <c r="E8" s="3">
        <f>'AEO 36'!F18</f>
        <v>55.278618000000002</v>
      </c>
      <c r="F8" s="3">
        <f>'AEO 36'!G18</f>
        <v>59.648018</v>
      </c>
      <c r="G8" s="3">
        <f>'AEO 36'!H18</f>
        <v>63.577545000000001</v>
      </c>
      <c r="H8" s="3">
        <f>'AEO 36'!I18</f>
        <v>67.135138999999995</v>
      </c>
      <c r="I8" s="3">
        <f>'AEO 36'!J18</f>
        <v>70.539833000000002</v>
      </c>
      <c r="J8" s="3">
        <f>'AEO 36'!K18</f>
        <v>73.254729999999995</v>
      </c>
      <c r="K8" s="3">
        <f>'AEO 36'!L18</f>
        <v>75.499329000000003</v>
      </c>
      <c r="L8" s="3">
        <f>'AEO 36'!M18</f>
        <v>77.760559000000001</v>
      </c>
      <c r="M8" s="3">
        <f>'AEO 36'!N18</f>
        <v>79.802611999999996</v>
      </c>
      <c r="N8" s="3">
        <f>'AEO 36'!O18</f>
        <v>81.587554999999995</v>
      </c>
      <c r="O8" s="3">
        <f>'AEO 36'!P18</f>
        <v>83.763419999999996</v>
      </c>
      <c r="P8" s="3">
        <f>'AEO 36'!Q18</f>
        <v>85.430610999999999</v>
      </c>
      <c r="Q8" s="3">
        <f>'AEO 36'!R18</f>
        <v>87.035492000000005</v>
      </c>
      <c r="R8" s="3">
        <f>'AEO 36'!S18</f>
        <v>88.688346999999993</v>
      </c>
      <c r="S8" s="3">
        <f>'AEO 36'!T18</f>
        <v>89.765259</v>
      </c>
      <c r="T8" s="3">
        <f>'AEO 36'!U18</f>
        <v>91.449020000000004</v>
      </c>
      <c r="U8" s="3">
        <f>'AEO 36'!V18</f>
        <v>92.978592000000006</v>
      </c>
      <c r="V8" s="3">
        <f>'AEO 36'!W18</f>
        <v>94.431015000000002</v>
      </c>
      <c r="W8" s="3">
        <f>'AEO 36'!X18</f>
        <v>96.027359000000004</v>
      </c>
      <c r="X8" s="3">
        <f>'AEO 36'!Y18</f>
        <v>97.937484999999995</v>
      </c>
      <c r="Y8" s="3">
        <f>'AEO 36'!Z18</f>
        <v>99.244156000000004</v>
      </c>
      <c r="Z8" s="3">
        <f>'AEO 36'!AA18</f>
        <v>100.459625</v>
      </c>
      <c r="AA8" s="3">
        <f>'AEO 36'!AB18</f>
        <v>101.869629</v>
      </c>
      <c r="AB8" s="3">
        <f>'AEO 36'!AC18</f>
        <v>102.779915</v>
      </c>
      <c r="AC8" s="3">
        <f>'AEO 36'!AD18</f>
        <v>103.659302</v>
      </c>
      <c r="AD8" s="3">
        <f>'AEO 36'!AE18</f>
        <v>104.441498</v>
      </c>
      <c r="AE8" s="3">
        <f>'AEO 36'!AF18</f>
        <v>105.129768</v>
      </c>
      <c r="AF8" s="3">
        <f>'AEO 36'!AG18</f>
        <v>105.799583</v>
      </c>
      <c r="AG8" s="3">
        <f>'AEO 36'!AH18</f>
        <v>106.436813</v>
      </c>
      <c r="AH8" s="3">
        <f>'AEO 36'!AI18</f>
        <v>106.994308</v>
      </c>
      <c r="AI8" s="3"/>
      <c r="AJ8" s="3"/>
      <c r="AK8" s="3"/>
    </row>
    <row r="9" spans="1:37" x14ac:dyDescent="0.2">
      <c r="A9" t="s">
        <v>32</v>
      </c>
      <c r="B9" t="s">
        <v>31</v>
      </c>
      <c r="C9" t="s">
        <v>25</v>
      </c>
      <c r="D9" s="3">
        <f>'AEO 36'!E26</f>
        <v>256.50799599999999</v>
      </c>
      <c r="E9" s="3">
        <f>'AEO 36'!F26</f>
        <v>268.36325099999999</v>
      </c>
      <c r="F9" s="3">
        <f>'AEO 36'!G26</f>
        <v>276.36746199999999</v>
      </c>
      <c r="G9" s="3">
        <f>'AEO 36'!H26</f>
        <v>282.16262799999998</v>
      </c>
      <c r="H9" s="3">
        <f>'AEO 36'!I26</f>
        <v>288.69039900000001</v>
      </c>
      <c r="I9" s="3">
        <f>'AEO 36'!J26</f>
        <v>294.96228000000002</v>
      </c>
      <c r="J9" s="3">
        <f>'AEO 36'!K26</f>
        <v>298.63311800000002</v>
      </c>
      <c r="K9" s="3">
        <f>'AEO 36'!L26</f>
        <v>300.27829000000003</v>
      </c>
      <c r="L9" s="3">
        <f>'AEO 36'!M26</f>
        <v>300.96469100000002</v>
      </c>
      <c r="M9" s="3">
        <f>'AEO 36'!N26</f>
        <v>300.79840100000001</v>
      </c>
      <c r="N9" s="3">
        <f>'AEO 36'!O26</f>
        <v>300.355682</v>
      </c>
      <c r="O9" s="3">
        <f>'AEO 36'!P26</f>
        <v>299.81741299999999</v>
      </c>
      <c r="P9" s="3">
        <f>'AEO 36'!Q26</f>
        <v>299.785461</v>
      </c>
      <c r="Q9" s="3">
        <f>'AEO 36'!R26</f>
        <v>299.61514299999999</v>
      </c>
      <c r="R9" s="3">
        <f>'AEO 36'!S26</f>
        <v>299.97805799999998</v>
      </c>
      <c r="S9" s="3">
        <f>'AEO 36'!T26</f>
        <v>301.01364100000001</v>
      </c>
      <c r="T9" s="3">
        <f>'AEO 36'!U26</f>
        <v>301.90744000000001</v>
      </c>
      <c r="U9" s="3">
        <f>'AEO 36'!V26</f>
        <v>302.24499500000002</v>
      </c>
      <c r="V9" s="3">
        <f>'AEO 36'!W26</f>
        <v>302.669983</v>
      </c>
      <c r="W9" s="3">
        <f>'AEO 36'!X26</f>
        <v>303.53326399999997</v>
      </c>
      <c r="X9" s="3">
        <f>'AEO 36'!Y26</f>
        <v>304.61309799999998</v>
      </c>
      <c r="Y9" s="3">
        <f>'AEO 36'!Z26</f>
        <v>306.31280500000003</v>
      </c>
      <c r="Z9" s="3">
        <f>'AEO 36'!AA26</f>
        <v>307.84912100000003</v>
      </c>
      <c r="AA9" s="3">
        <f>'AEO 36'!AB26</f>
        <v>310.35732999999999</v>
      </c>
      <c r="AB9" s="3">
        <f>'AEO 36'!AC26</f>
        <v>312.90499899999998</v>
      </c>
      <c r="AC9" s="3">
        <f>'AEO 36'!AD26</f>
        <v>315.569275</v>
      </c>
      <c r="AD9" s="3">
        <f>'AEO 36'!AE26</f>
        <v>318.69903599999998</v>
      </c>
      <c r="AE9" s="3">
        <f>'AEO 36'!AF26</f>
        <v>320.44229100000001</v>
      </c>
      <c r="AF9" s="3">
        <f>'AEO 36'!AG26</f>
        <v>322.28066999999999</v>
      </c>
      <c r="AG9" s="3">
        <f>'AEO 36'!AH26</f>
        <v>324.13403299999999</v>
      </c>
      <c r="AH9" s="3">
        <f>'AEO 36'!AI26</f>
        <v>325.60376000000002</v>
      </c>
      <c r="AI9" s="3"/>
      <c r="AJ9" s="3"/>
      <c r="AK9" s="3"/>
    </row>
    <row r="10" spans="1:37" x14ac:dyDescent="0.2">
      <c r="A10" t="s">
        <v>32</v>
      </c>
      <c r="B10" t="s">
        <v>34</v>
      </c>
      <c r="C10" t="s">
        <v>25</v>
      </c>
      <c r="D10" s="3">
        <f>SUM('AEO 36'!E65,'AEO 36'!E73,'AEO 36'!E81)</f>
        <v>92.712327000000002</v>
      </c>
      <c r="E10" s="3">
        <f>SUM('AEO 36'!F65,'AEO 36'!F73,'AEO 36'!F81)</f>
        <v>117.38952800000001</v>
      </c>
      <c r="F10" s="3">
        <f>SUM('AEO 36'!G65,'AEO 36'!G73,'AEO 36'!G81)</f>
        <v>135.396683</v>
      </c>
      <c r="G10" s="3">
        <f>SUM('AEO 36'!H65,'AEO 36'!H73,'AEO 36'!H81)</f>
        <v>148.60884099999998</v>
      </c>
      <c r="H10" s="3">
        <f>SUM('AEO 36'!I65,'AEO 36'!I73,'AEO 36'!I81)</f>
        <v>158.36730599999999</v>
      </c>
      <c r="I10" s="3">
        <f>SUM('AEO 36'!J65,'AEO 36'!J73,'AEO 36'!J81)</f>
        <v>165.498943</v>
      </c>
      <c r="J10" s="3">
        <f>SUM('AEO 36'!K65,'AEO 36'!K73,'AEO 36'!K81)</f>
        <v>170.76554900000002</v>
      </c>
      <c r="K10" s="3">
        <f>SUM('AEO 36'!L65,'AEO 36'!L73,'AEO 36'!L81)</f>
        <v>174.73119399999999</v>
      </c>
      <c r="L10" s="3">
        <f>SUM('AEO 36'!M65,'AEO 36'!M73,'AEO 36'!M81)</f>
        <v>177.00867399999998</v>
      </c>
      <c r="M10" s="3">
        <f>SUM('AEO 36'!N65,'AEO 36'!N73,'AEO 36'!N81)</f>
        <v>178.66399799999999</v>
      </c>
      <c r="N10" s="3">
        <f>SUM('AEO 36'!O65,'AEO 36'!O73,'AEO 36'!O81)</f>
        <v>180.188275</v>
      </c>
      <c r="O10" s="3">
        <f>SUM('AEO 36'!P65,'AEO 36'!P73,'AEO 36'!P81)</f>
        <v>180.82741099999998</v>
      </c>
      <c r="P10" s="3">
        <f>SUM('AEO 36'!Q65,'AEO 36'!Q73,'AEO 36'!Q81)</f>
        <v>181.46757100000002</v>
      </c>
      <c r="Q10" s="3">
        <f>SUM('AEO 36'!R65,'AEO 36'!R73,'AEO 36'!R81)</f>
        <v>181.80125899999999</v>
      </c>
      <c r="R10" s="3">
        <f>SUM('AEO 36'!S65,'AEO 36'!S73,'AEO 36'!S81)</f>
        <v>181.996296</v>
      </c>
      <c r="S10" s="3">
        <f>SUM('AEO 36'!T65,'AEO 36'!T73,'AEO 36'!T81)</f>
        <v>181.78525999999999</v>
      </c>
      <c r="T10" s="3">
        <f>SUM('AEO 36'!U65,'AEO 36'!U73,'AEO 36'!U81)</f>
        <v>181.63055400000002</v>
      </c>
      <c r="U10" s="3">
        <f>SUM('AEO 36'!V65,'AEO 36'!V73,'AEO 36'!V81)</f>
        <v>181.42309599999999</v>
      </c>
      <c r="V10" s="3">
        <f>SUM('AEO 36'!W65,'AEO 36'!W73,'AEO 36'!W81)</f>
        <v>181.09863300000001</v>
      </c>
      <c r="W10" s="3">
        <f>SUM('AEO 36'!X65,'AEO 36'!X73,'AEO 36'!X81)</f>
        <v>180.60805199999999</v>
      </c>
      <c r="X10" s="3">
        <f>SUM('AEO 36'!Y65,'AEO 36'!Y73,'AEO 36'!Y81)</f>
        <v>180.161045</v>
      </c>
      <c r="Y10" s="3">
        <f>SUM('AEO 36'!Z65,'AEO 36'!Z73,'AEO 36'!Z81)</f>
        <v>179.56758200000002</v>
      </c>
      <c r="Z10" s="3">
        <f>SUM('AEO 36'!AA65,'AEO 36'!AA73,'AEO 36'!AA81)</f>
        <v>178.90012400000001</v>
      </c>
      <c r="AA10" s="3">
        <f>SUM('AEO 36'!AB65,'AEO 36'!AB73,'AEO 36'!AB81)</f>
        <v>178.19143300000002</v>
      </c>
      <c r="AB10" s="3">
        <f>SUM('AEO 36'!AC65,'AEO 36'!AC73,'AEO 36'!AC81)</f>
        <v>177.43802199999999</v>
      </c>
      <c r="AC10" s="3">
        <f>SUM('AEO 36'!AD65,'AEO 36'!AD73,'AEO 36'!AD81)</f>
        <v>176.63129800000002</v>
      </c>
      <c r="AD10" s="3">
        <f>SUM('AEO 36'!AE65,'AEO 36'!AE73,'AEO 36'!AE81)</f>
        <v>175.697765</v>
      </c>
      <c r="AE10" s="3">
        <f>SUM('AEO 36'!AF65,'AEO 36'!AF73,'AEO 36'!AF81)</f>
        <v>174.69925999999998</v>
      </c>
      <c r="AF10" s="3">
        <f>SUM('AEO 36'!AG65,'AEO 36'!AG73,'AEO 36'!AG81)</f>
        <v>173.48638899999997</v>
      </c>
      <c r="AG10" s="3">
        <f>SUM('AEO 36'!AH65,'AEO 36'!AH73,'AEO 36'!AH81)</f>
        <v>172.091587</v>
      </c>
      <c r="AH10" s="3">
        <f>SUM('AEO 36'!AI65,'AEO 36'!AI73,'AEO 36'!AI81)</f>
        <v>170.78764699999999</v>
      </c>
      <c r="AI10" s="3"/>
      <c r="AJ10" s="3"/>
      <c r="AK10" s="3"/>
    </row>
    <row r="11" spans="1:37" x14ac:dyDescent="0.2">
      <c r="A11" t="s">
        <v>32</v>
      </c>
      <c r="B11" t="s">
        <v>35</v>
      </c>
      <c r="C11" t="s">
        <v>25</v>
      </c>
      <c r="D11" s="3">
        <f>'AEO 36'!E33</f>
        <v>4646.5361329999996</v>
      </c>
      <c r="E11" s="3">
        <f>'AEO 36'!F33</f>
        <v>4739.6054690000001</v>
      </c>
      <c r="F11" s="3">
        <f>'AEO 36'!G33</f>
        <v>4865.951172</v>
      </c>
      <c r="G11" s="3">
        <f>'AEO 36'!H33</f>
        <v>4911.9003910000001</v>
      </c>
      <c r="H11" s="3">
        <f>'AEO 36'!I33</f>
        <v>4966.1875</v>
      </c>
      <c r="I11" s="3">
        <f>'AEO 36'!J33</f>
        <v>5012.8623049999997</v>
      </c>
      <c r="J11" s="3">
        <f>'AEO 36'!K33</f>
        <v>5010.8217770000001</v>
      </c>
      <c r="K11" s="3">
        <f>'AEO 36'!L33</f>
        <v>4980.1049800000001</v>
      </c>
      <c r="L11" s="3">
        <f>'AEO 36'!M33</f>
        <v>4943.7983400000003</v>
      </c>
      <c r="M11" s="3">
        <f>'AEO 36'!N33</f>
        <v>4897.6889650000003</v>
      </c>
      <c r="N11" s="3">
        <f>'AEO 36'!O33</f>
        <v>4856.9160160000001</v>
      </c>
      <c r="O11" s="3">
        <f>'AEO 36'!P33</f>
        <v>4818.6059569999998</v>
      </c>
      <c r="P11" s="3">
        <f>'AEO 36'!Q33</f>
        <v>4785.0429690000001</v>
      </c>
      <c r="Q11" s="3">
        <f>'AEO 36'!R33</f>
        <v>4750.1127930000002</v>
      </c>
      <c r="R11" s="3">
        <f>'AEO 36'!S33</f>
        <v>4731.2397460000002</v>
      </c>
      <c r="S11" s="3">
        <f>'AEO 36'!T33</f>
        <v>4733.5834960000002</v>
      </c>
      <c r="T11" s="3">
        <f>'AEO 36'!U33</f>
        <v>4735.59375</v>
      </c>
      <c r="U11" s="3">
        <f>'AEO 36'!V33</f>
        <v>4738.0102539999998</v>
      </c>
      <c r="V11" s="3">
        <f>'AEO 36'!W33</f>
        <v>4748.064453</v>
      </c>
      <c r="W11" s="3">
        <f>'AEO 36'!X33</f>
        <v>4764.2885740000002</v>
      </c>
      <c r="X11" s="3">
        <f>'AEO 36'!Y33</f>
        <v>4777.7441410000001</v>
      </c>
      <c r="Y11" s="3">
        <f>'AEO 36'!Z33</f>
        <v>4801.158203</v>
      </c>
      <c r="Z11" s="3">
        <f>'AEO 36'!AA33</f>
        <v>4832.4248049999997</v>
      </c>
      <c r="AA11" s="3">
        <f>'AEO 36'!AB33</f>
        <v>4875.8496089999999</v>
      </c>
      <c r="AB11" s="3">
        <f>'AEO 36'!AC33</f>
        <v>4908.9760740000002</v>
      </c>
      <c r="AC11" s="3">
        <f>'AEO 36'!AD33</f>
        <v>4944.8642579999996</v>
      </c>
      <c r="AD11" s="3">
        <f>'AEO 36'!AE33</f>
        <v>4969.9628910000001</v>
      </c>
      <c r="AE11" s="3">
        <f>'AEO 36'!AF33</f>
        <v>4992.263672</v>
      </c>
      <c r="AF11" s="3">
        <f>'AEO 36'!AG33</f>
        <v>5020.248047</v>
      </c>
      <c r="AG11" s="3">
        <f>'AEO 36'!AH33</f>
        <v>5051.4741210000002</v>
      </c>
      <c r="AH11" s="3">
        <f>'AEO 36'!AI33</f>
        <v>5087.9804690000001</v>
      </c>
      <c r="AI11" s="3"/>
      <c r="AJ11" s="3"/>
      <c r="AK11" s="3"/>
    </row>
    <row r="12" spans="1:37" x14ac:dyDescent="0.2">
      <c r="A12" t="s">
        <v>32</v>
      </c>
      <c r="B12" t="s">
        <v>36</v>
      </c>
      <c r="C12" t="s">
        <v>25</v>
      </c>
      <c r="D12" s="3">
        <f>SUM('AEO 36'!E89,'AEO 36'!E96)</f>
        <v>13.712565</v>
      </c>
      <c r="E12" s="3">
        <f>SUM('AEO 36'!F89,'AEO 36'!F96)</f>
        <v>16.680758000000001</v>
      </c>
      <c r="F12" s="3">
        <f>SUM('AEO 36'!G89,'AEO 36'!G96)</f>
        <v>18.994886999999999</v>
      </c>
      <c r="G12" s="3">
        <f>SUM('AEO 36'!H89,'AEO 36'!H96)</f>
        <v>20.747468999999999</v>
      </c>
      <c r="H12" s="3">
        <f>SUM('AEO 36'!I89,'AEO 36'!I96)</f>
        <v>22.065844999999999</v>
      </c>
      <c r="I12" s="3">
        <f>SUM('AEO 36'!J89,'AEO 36'!J96)</f>
        <v>23.053733000000001</v>
      </c>
      <c r="J12" s="3">
        <f>SUM('AEO 36'!K89,'AEO 36'!K96)</f>
        <v>23.775041999999999</v>
      </c>
      <c r="K12" s="3">
        <f>SUM('AEO 36'!L89,'AEO 36'!L96)</f>
        <v>24.314596999999999</v>
      </c>
      <c r="L12" s="3">
        <f>SUM('AEO 36'!M89,'AEO 36'!M96)</f>
        <v>24.463505999999999</v>
      </c>
      <c r="M12" s="3">
        <f>SUM('AEO 36'!N89,'AEO 36'!N96)</f>
        <v>24.590615</v>
      </c>
      <c r="N12" s="3">
        <f>SUM('AEO 36'!O89,'AEO 36'!O96)</f>
        <v>24.809764000000001</v>
      </c>
      <c r="O12" s="3">
        <f>SUM('AEO 36'!P89,'AEO 36'!P96)</f>
        <v>24.957225000000001</v>
      </c>
      <c r="P12" s="3">
        <f>SUM('AEO 36'!Q89,'AEO 36'!Q96)</f>
        <v>25.203130999999999</v>
      </c>
      <c r="Q12" s="3">
        <f>SUM('AEO 36'!R89,'AEO 36'!R96)</f>
        <v>25.446168</v>
      </c>
      <c r="R12" s="3">
        <f>SUM('AEO 36'!S89,'AEO 36'!S96)</f>
        <v>25.731031000000002</v>
      </c>
      <c r="S12" s="3">
        <f>SUM('AEO 36'!T89,'AEO 36'!T96)</f>
        <v>25.993352000000002</v>
      </c>
      <c r="T12" s="3">
        <f>SUM('AEO 36'!U89,'AEO 36'!U96)</f>
        <v>26.277877</v>
      </c>
      <c r="U12" s="3">
        <f>SUM('AEO 36'!V89,'AEO 36'!V96)</f>
        <v>26.554169000000002</v>
      </c>
      <c r="V12" s="3">
        <f>SUM('AEO 36'!W89,'AEO 36'!W96)</f>
        <v>26.830280000000002</v>
      </c>
      <c r="W12" s="3">
        <f>SUM('AEO 36'!X89,'AEO 36'!X96)</f>
        <v>27.118281</v>
      </c>
      <c r="X12" s="3">
        <f>SUM('AEO 36'!Y89,'AEO 36'!Y96)</f>
        <v>27.471909</v>
      </c>
      <c r="Y12" s="3">
        <f>SUM('AEO 36'!Z89,'AEO 36'!Z96)</f>
        <v>27.805147999999999</v>
      </c>
      <c r="Z12" s="3">
        <f>SUM('AEO 36'!AA89,'AEO 36'!AA96)</f>
        <v>28.138944000000002</v>
      </c>
      <c r="AA12" s="3">
        <f>SUM('AEO 36'!AB89,'AEO 36'!AB96)</f>
        <v>28.481359000000001</v>
      </c>
      <c r="AB12" s="3">
        <f>SUM('AEO 36'!AC89,'AEO 36'!AC96)</f>
        <v>28.814511</v>
      </c>
      <c r="AC12" s="3">
        <f>SUM('AEO 36'!AD89,'AEO 36'!AD96)</f>
        <v>29.173555</v>
      </c>
      <c r="AD12" s="3">
        <f>SUM('AEO 36'!AE89,'AEO 36'!AE96)</f>
        <v>29.504795000000001</v>
      </c>
      <c r="AE12" s="3">
        <f>SUM('AEO 36'!AF89,'AEO 36'!AF96)</f>
        <v>29.803602000000001</v>
      </c>
      <c r="AF12" s="3">
        <f>SUM('AEO 36'!AG89,'AEO 36'!AG96)</f>
        <v>30.109448999999998</v>
      </c>
      <c r="AG12" s="3">
        <f>SUM('AEO 36'!AH89,'AEO 36'!AH96)</f>
        <v>30.427264999999998</v>
      </c>
      <c r="AH12" s="3">
        <f>SUM('AEO 36'!AI89,'AEO 36'!AI96)</f>
        <v>30.727713999999999</v>
      </c>
      <c r="AI12" s="3"/>
      <c r="AJ12" s="3"/>
      <c r="AK12" s="3"/>
    </row>
    <row r="13" spans="1:37" x14ac:dyDescent="0.2">
      <c r="A13" t="s">
        <v>32</v>
      </c>
      <c r="B13" t="s">
        <v>37</v>
      </c>
      <c r="C13" t="s">
        <v>25</v>
      </c>
      <c r="D13" s="3">
        <f>'AEO 36'!E40</f>
        <v>431.86648600000001</v>
      </c>
      <c r="E13" s="3">
        <f>'AEO 36'!F40</f>
        <v>455.31277499999999</v>
      </c>
      <c r="F13" s="3">
        <f>'AEO 36'!G40</f>
        <v>455.85299700000002</v>
      </c>
      <c r="G13" s="3">
        <f>'AEO 36'!H40</f>
        <v>451.90289300000001</v>
      </c>
      <c r="H13" s="3">
        <f>'AEO 36'!I40</f>
        <v>447.02917500000001</v>
      </c>
      <c r="I13" s="3">
        <f>'AEO 36'!J40</f>
        <v>428.09738199999998</v>
      </c>
      <c r="J13" s="3">
        <f>'AEO 36'!K40</f>
        <v>426.76123000000001</v>
      </c>
      <c r="K13" s="3">
        <f>'AEO 36'!L40</f>
        <v>418.56616200000002</v>
      </c>
      <c r="L13" s="3">
        <f>'AEO 36'!M40</f>
        <v>414.38458300000002</v>
      </c>
      <c r="M13" s="3">
        <f>'AEO 36'!N40</f>
        <v>408.179169</v>
      </c>
      <c r="N13" s="3">
        <f>'AEO 36'!O40</f>
        <v>400.68405200000001</v>
      </c>
      <c r="O13" s="3">
        <f>'AEO 36'!P40</f>
        <v>392.03097500000001</v>
      </c>
      <c r="P13" s="3">
        <f>'AEO 36'!Q40</f>
        <v>382.96151700000001</v>
      </c>
      <c r="Q13" s="3">
        <f>'AEO 36'!R40</f>
        <v>374.84906000000001</v>
      </c>
      <c r="R13" s="3">
        <f>'AEO 36'!S40</f>
        <v>365.70837399999999</v>
      </c>
      <c r="S13" s="3">
        <f>'AEO 36'!T40</f>
        <v>358.02682499999997</v>
      </c>
      <c r="T13" s="3">
        <f>'AEO 36'!U40</f>
        <v>350.32076999999998</v>
      </c>
      <c r="U13" s="3">
        <f>'AEO 36'!V40</f>
        <v>342.37686200000002</v>
      </c>
      <c r="V13" s="3">
        <f>'AEO 36'!W40</f>
        <v>333.15429699999999</v>
      </c>
      <c r="W13" s="3">
        <f>'AEO 36'!X40</f>
        <v>326.692047</v>
      </c>
      <c r="X13" s="3">
        <f>'AEO 36'!Y40</f>
        <v>318.20410199999998</v>
      </c>
      <c r="Y13" s="3">
        <f>'AEO 36'!Z40</f>
        <v>311.07351699999998</v>
      </c>
      <c r="Z13" s="3">
        <f>'AEO 36'!AA40</f>
        <v>304.94457999999997</v>
      </c>
      <c r="AA13" s="3">
        <f>'AEO 36'!AB40</f>
        <v>299.59271200000001</v>
      </c>
      <c r="AB13" s="3">
        <f>'AEO 36'!AC40</f>
        <v>291.43927000000002</v>
      </c>
      <c r="AC13" s="3">
        <f>'AEO 36'!AD40</f>
        <v>285.13330100000002</v>
      </c>
      <c r="AD13" s="3">
        <f>'AEO 36'!AE40</f>
        <v>278.28723100000002</v>
      </c>
      <c r="AE13" s="3">
        <f>'AEO 36'!AF40</f>
        <v>272.259613</v>
      </c>
      <c r="AF13" s="3">
        <f>'AEO 36'!AG40</f>
        <v>266.32595800000001</v>
      </c>
      <c r="AG13" s="3">
        <f>'AEO 36'!AH40</f>
        <v>260.63748199999998</v>
      </c>
      <c r="AH13" s="3">
        <f>'AEO 36'!AI40</f>
        <v>256.08175699999998</v>
      </c>
      <c r="AI13" s="3"/>
      <c r="AJ13" s="3"/>
      <c r="AK13" s="3"/>
    </row>
    <row r="14" spans="1:37" x14ac:dyDescent="0.2">
      <c r="A14" t="s">
        <v>32</v>
      </c>
      <c r="B14" t="s">
        <v>38</v>
      </c>
      <c r="C14" t="s">
        <v>25</v>
      </c>
      <c r="D14" s="3">
        <f>'AEO 36'!E101</f>
        <v>37.377560000000003</v>
      </c>
      <c r="E14" s="3">
        <f>'AEO 36'!F101</f>
        <v>37.778793</v>
      </c>
      <c r="F14" s="3">
        <f>'AEO 36'!G101</f>
        <v>38.624439000000002</v>
      </c>
      <c r="G14" s="3">
        <f>'AEO 36'!H101</f>
        <v>39.233745999999996</v>
      </c>
      <c r="H14" s="3">
        <f>'AEO 36'!I101</f>
        <v>39.642310999999999</v>
      </c>
      <c r="I14" s="3">
        <f>'AEO 36'!J101</f>
        <v>39.969906000000002</v>
      </c>
      <c r="J14" s="3">
        <f>'AEO 36'!K101</f>
        <v>40.094009</v>
      </c>
      <c r="K14" s="3">
        <f>'AEO 36'!L101</f>
        <v>40.066147000000001</v>
      </c>
      <c r="L14" s="3">
        <f>'AEO 36'!M101</f>
        <v>39.989955999999999</v>
      </c>
      <c r="M14" s="3">
        <f>'AEO 36'!N101</f>
        <v>39.882061</v>
      </c>
      <c r="N14" s="3">
        <f>'AEO 36'!O101</f>
        <v>39.787365000000001</v>
      </c>
      <c r="O14" s="3">
        <f>'AEO 36'!P101</f>
        <v>39.740219000000003</v>
      </c>
      <c r="P14" s="3">
        <f>'AEO 36'!Q101</f>
        <v>39.782584999999997</v>
      </c>
      <c r="Q14" s="3">
        <f>'AEO 36'!R101</f>
        <v>39.815078999999997</v>
      </c>
      <c r="R14" s="3">
        <f>'AEO 36'!S101</f>
        <v>39.889091000000001</v>
      </c>
      <c r="S14" s="3">
        <f>'AEO 36'!T101</f>
        <v>40.011161999999999</v>
      </c>
      <c r="T14" s="3">
        <f>'AEO 36'!U101</f>
        <v>40.081237999999999</v>
      </c>
      <c r="U14" s="3">
        <f>'AEO 36'!V101</f>
        <v>40.098114000000002</v>
      </c>
      <c r="V14" s="3">
        <f>'AEO 36'!W101</f>
        <v>40.123894</v>
      </c>
      <c r="W14" s="3">
        <f>'AEO 36'!X101</f>
        <v>40.200530999999998</v>
      </c>
      <c r="X14" s="3">
        <f>'AEO 36'!Y101</f>
        <v>40.336651000000003</v>
      </c>
      <c r="Y14" s="3">
        <f>'AEO 36'!Z101</f>
        <v>40.460017999999998</v>
      </c>
      <c r="Z14" s="3">
        <f>'AEO 36'!AA101</f>
        <v>40.566974999999999</v>
      </c>
      <c r="AA14" s="3">
        <f>'AEO 36'!AB101</f>
        <v>40.672984999999997</v>
      </c>
      <c r="AB14" s="3">
        <f>'AEO 36'!AC101</f>
        <v>40.747196000000002</v>
      </c>
      <c r="AC14" s="3">
        <f>'AEO 36'!AD101</f>
        <v>40.864390999999998</v>
      </c>
      <c r="AD14" s="3">
        <f>'AEO 36'!AE101</f>
        <v>40.952632999999999</v>
      </c>
      <c r="AE14" s="3">
        <f>'AEO 36'!AF101</f>
        <v>40.982441000000001</v>
      </c>
      <c r="AF14" s="3">
        <f>'AEO 36'!AG101</f>
        <v>41.076210000000003</v>
      </c>
      <c r="AG14" s="3">
        <f>'AEO 36'!AH101</f>
        <v>41.160763000000003</v>
      </c>
      <c r="AH14" s="3">
        <f>'AEO 36'!AI101</f>
        <v>41.239764999999998</v>
      </c>
      <c r="AI14" s="3"/>
      <c r="AJ14" s="3"/>
      <c r="AK14" s="3"/>
    </row>
    <row r="15" spans="1:37" x14ac:dyDescent="0.2">
      <c r="A15" t="s">
        <v>32</v>
      </c>
      <c r="B15" t="s">
        <v>39</v>
      </c>
      <c r="C15" t="s">
        <v>25</v>
      </c>
      <c r="D15" s="3">
        <f>SUM('AEO 36'!E45,'AEO 36'!E46,'AEO 36'!E50,'AEO 36'!E51)</f>
        <v>915.50902700000006</v>
      </c>
      <c r="E15" s="3">
        <f>SUM('AEO 36'!F45,'AEO 36'!F46,'AEO 36'!F50,'AEO 36'!F51)</f>
        <v>923.42274300000008</v>
      </c>
      <c r="F15" s="3">
        <f>SUM('AEO 36'!G45,'AEO 36'!G46,'AEO 36'!G50,'AEO 36'!G51)</f>
        <v>1034.61823</v>
      </c>
      <c r="G15" s="3">
        <f>SUM('AEO 36'!H45,'AEO 36'!H46,'AEO 36'!H50,'AEO 36'!H51)</f>
        <v>1050.8203189999999</v>
      </c>
      <c r="H15" s="3">
        <f>SUM('AEO 36'!I45,'AEO 36'!I46,'AEO 36'!I50,'AEO 36'!I51)</f>
        <v>987.00259900000003</v>
      </c>
      <c r="I15" s="3">
        <f>SUM('AEO 36'!J45,'AEO 36'!J46,'AEO 36'!J50,'AEO 36'!J51)</f>
        <v>985.93707799999993</v>
      </c>
      <c r="J15" s="3">
        <f>SUM('AEO 36'!K45,'AEO 36'!K46,'AEO 36'!K50,'AEO 36'!K51)</f>
        <v>994.09099199999991</v>
      </c>
      <c r="K15" s="3">
        <f>SUM('AEO 36'!L45,'AEO 36'!L46,'AEO 36'!L50,'AEO 36'!L51)</f>
        <v>961.86139200000002</v>
      </c>
      <c r="L15" s="3">
        <f>SUM('AEO 36'!M45,'AEO 36'!M46,'AEO 36'!M50,'AEO 36'!M51)</f>
        <v>959.55429299999992</v>
      </c>
      <c r="M15" s="3">
        <f>SUM('AEO 36'!N45,'AEO 36'!N46,'AEO 36'!N50,'AEO 36'!N51)</f>
        <v>945.899269</v>
      </c>
      <c r="N15" s="3">
        <f>SUM('AEO 36'!O45,'AEO 36'!O46,'AEO 36'!O50,'AEO 36'!O51)</f>
        <v>950.03486399999997</v>
      </c>
      <c r="O15" s="3">
        <f>SUM('AEO 36'!P45,'AEO 36'!P46,'AEO 36'!P50,'AEO 36'!P51)</f>
        <v>969.21085500000004</v>
      </c>
      <c r="P15" s="3">
        <f>SUM('AEO 36'!Q45,'AEO 36'!Q46,'AEO 36'!Q50,'AEO 36'!Q51)</f>
        <v>948.04288599999995</v>
      </c>
      <c r="Q15" s="3">
        <f>SUM('AEO 36'!R45,'AEO 36'!R46,'AEO 36'!R50,'AEO 36'!R51)</f>
        <v>945.909493</v>
      </c>
      <c r="R15" s="3">
        <f>SUM('AEO 36'!S45,'AEO 36'!S46,'AEO 36'!S50,'AEO 36'!S51)</f>
        <v>940.340507</v>
      </c>
      <c r="S15" s="3">
        <f>SUM('AEO 36'!T45,'AEO 36'!T46,'AEO 36'!T50,'AEO 36'!T51)</f>
        <v>957.73263900000006</v>
      </c>
      <c r="T15" s="3">
        <f>SUM('AEO 36'!U45,'AEO 36'!U46,'AEO 36'!U50,'AEO 36'!U51)</f>
        <v>938.027376</v>
      </c>
      <c r="U15" s="3">
        <f>SUM('AEO 36'!V45,'AEO 36'!V46,'AEO 36'!V50,'AEO 36'!V51)</f>
        <v>934.77405599999997</v>
      </c>
      <c r="V15" s="3">
        <f>SUM('AEO 36'!W45,'AEO 36'!W46,'AEO 36'!W50,'AEO 36'!W51)</f>
        <v>944.3561400000001</v>
      </c>
      <c r="W15" s="3">
        <f>SUM('AEO 36'!X45,'AEO 36'!X46,'AEO 36'!X50,'AEO 36'!X51)</f>
        <v>924.75869</v>
      </c>
      <c r="X15" s="3">
        <f>SUM('AEO 36'!Y45,'AEO 36'!Y46,'AEO 36'!Y50,'AEO 36'!Y51)</f>
        <v>917.01987200000008</v>
      </c>
      <c r="Y15" s="3">
        <f>SUM('AEO 36'!Z45,'AEO 36'!Z46,'AEO 36'!Z50,'AEO 36'!Z51)</f>
        <v>930.32364699999994</v>
      </c>
      <c r="Z15" s="3">
        <f>SUM('AEO 36'!AA45,'AEO 36'!AA46,'AEO 36'!AA50,'AEO 36'!AA51)</f>
        <v>905.63758699999994</v>
      </c>
      <c r="AA15" s="3">
        <f>SUM('AEO 36'!AB45,'AEO 36'!AB46,'AEO 36'!AB50,'AEO 36'!AB51)</f>
        <v>901.26867399999992</v>
      </c>
      <c r="AB15" s="3">
        <f>SUM('AEO 36'!AC45,'AEO 36'!AC46,'AEO 36'!AC50,'AEO 36'!AC51)</f>
        <v>888.15584699999999</v>
      </c>
      <c r="AC15" s="3">
        <f>SUM('AEO 36'!AD45,'AEO 36'!AD46,'AEO 36'!AD50,'AEO 36'!AD51)</f>
        <v>883.57985899999994</v>
      </c>
      <c r="AD15" s="3">
        <f>SUM('AEO 36'!AE45,'AEO 36'!AE46,'AEO 36'!AE50,'AEO 36'!AE51)</f>
        <v>874.42947600000002</v>
      </c>
      <c r="AE15" s="3">
        <f>SUM('AEO 36'!AF45,'AEO 36'!AF46,'AEO 36'!AF50,'AEO 36'!AF51)</f>
        <v>867.99994599999991</v>
      </c>
      <c r="AF15" s="3">
        <f>SUM('AEO 36'!AG45,'AEO 36'!AG46,'AEO 36'!AG50,'AEO 36'!AG51)</f>
        <v>866.00996600000008</v>
      </c>
      <c r="AG15" s="3">
        <f>SUM('AEO 36'!AH45,'AEO 36'!AH46,'AEO 36'!AH50,'AEO 36'!AH51)</f>
        <v>859.86650199999997</v>
      </c>
      <c r="AH15" s="3">
        <f>SUM('AEO 36'!AI45,'AEO 36'!AI46,'AEO 36'!AI50,'AEO 36'!AI51)</f>
        <v>852.41393900000003</v>
      </c>
      <c r="AI15" s="3"/>
      <c r="AJ15" s="3"/>
      <c r="AK15" s="3"/>
    </row>
    <row r="17" spans="1:36" x14ac:dyDescent="0.2">
      <c r="A17" s="6" t="s">
        <v>40</v>
      </c>
      <c r="B17" s="7"/>
    </row>
    <row r="18" spans="1:36" x14ac:dyDescent="0.2">
      <c r="A18" t="s">
        <v>30</v>
      </c>
      <c r="B18" s="5" t="b">
        <v>1</v>
      </c>
    </row>
    <row r="19" spans="1:36" x14ac:dyDescent="0.2">
      <c r="A19" t="s">
        <v>31</v>
      </c>
      <c r="B19" s="5" t="b">
        <v>1</v>
      </c>
    </row>
    <row r="20" spans="1:36" x14ac:dyDescent="0.2">
      <c r="A20" t="s">
        <v>34</v>
      </c>
      <c r="B20" s="5" t="b">
        <v>1</v>
      </c>
    </row>
    <row r="21" spans="1:36" x14ac:dyDescent="0.2">
      <c r="A21" t="s">
        <v>35</v>
      </c>
      <c r="B21" s="5" t="b">
        <v>1</v>
      </c>
    </row>
    <row r="22" spans="1:36" x14ac:dyDescent="0.2">
      <c r="A22" t="s">
        <v>36</v>
      </c>
      <c r="B22" s="5" t="b">
        <v>0</v>
      </c>
    </row>
    <row r="23" spans="1:36" x14ac:dyDescent="0.2">
      <c r="A23" t="s">
        <v>37</v>
      </c>
      <c r="B23" s="5" t="b">
        <v>0</v>
      </c>
    </row>
    <row r="24" spans="1:36" x14ac:dyDescent="0.2">
      <c r="A24" t="s">
        <v>38</v>
      </c>
      <c r="B24" s="5" t="b">
        <v>0</v>
      </c>
    </row>
    <row r="25" spans="1:36" x14ac:dyDescent="0.2">
      <c r="A25" t="s">
        <v>39</v>
      </c>
      <c r="B25" s="5" t="b">
        <v>0</v>
      </c>
    </row>
    <row r="28" spans="1:36" x14ac:dyDescent="0.2">
      <c r="A28" s="6" t="s">
        <v>41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2">
      <c r="B29">
        <f>D6</f>
        <v>2020</v>
      </c>
      <c r="C29">
        <f t="shared" ref="C29:AF29" si="0">E6</f>
        <v>2021</v>
      </c>
      <c r="D29">
        <f t="shared" si="0"/>
        <v>2022</v>
      </c>
      <c r="E29">
        <f t="shared" si="0"/>
        <v>2023</v>
      </c>
      <c r="F29">
        <f t="shared" si="0"/>
        <v>2024</v>
      </c>
      <c r="G29">
        <f t="shared" si="0"/>
        <v>2025</v>
      </c>
      <c r="H29">
        <f t="shared" si="0"/>
        <v>2026</v>
      </c>
      <c r="I29">
        <f t="shared" si="0"/>
        <v>2027</v>
      </c>
      <c r="J29">
        <f t="shared" si="0"/>
        <v>2028</v>
      </c>
      <c r="K29">
        <f t="shared" si="0"/>
        <v>2029</v>
      </c>
      <c r="L29">
        <f t="shared" si="0"/>
        <v>2030</v>
      </c>
      <c r="M29">
        <f t="shared" si="0"/>
        <v>2031</v>
      </c>
      <c r="N29">
        <f t="shared" si="0"/>
        <v>2032</v>
      </c>
      <c r="O29">
        <f t="shared" si="0"/>
        <v>2033</v>
      </c>
      <c r="P29">
        <f t="shared" si="0"/>
        <v>2034</v>
      </c>
      <c r="Q29">
        <f t="shared" si="0"/>
        <v>2035</v>
      </c>
      <c r="R29">
        <f t="shared" si="0"/>
        <v>2036</v>
      </c>
      <c r="S29">
        <f t="shared" si="0"/>
        <v>2037</v>
      </c>
      <c r="T29">
        <f t="shared" si="0"/>
        <v>2038</v>
      </c>
      <c r="U29">
        <f t="shared" si="0"/>
        <v>2039</v>
      </c>
      <c r="V29">
        <f t="shared" si="0"/>
        <v>2040</v>
      </c>
      <c r="W29">
        <f t="shared" si="0"/>
        <v>2041</v>
      </c>
      <c r="X29">
        <f t="shared" si="0"/>
        <v>2042</v>
      </c>
      <c r="Y29">
        <f t="shared" si="0"/>
        <v>2043</v>
      </c>
      <c r="Z29">
        <f t="shared" si="0"/>
        <v>2044</v>
      </c>
      <c r="AA29">
        <f t="shared" si="0"/>
        <v>2045</v>
      </c>
      <c r="AB29">
        <f t="shared" si="0"/>
        <v>2046</v>
      </c>
      <c r="AC29">
        <f t="shared" si="0"/>
        <v>2047</v>
      </c>
      <c r="AD29">
        <f t="shared" si="0"/>
        <v>2048</v>
      </c>
      <c r="AE29">
        <f t="shared" si="0"/>
        <v>2049</v>
      </c>
      <c r="AF29">
        <f t="shared" si="0"/>
        <v>2050</v>
      </c>
    </row>
    <row r="30" spans="1:36" x14ac:dyDescent="0.2">
      <c r="A30" s="1" t="s">
        <v>23</v>
      </c>
      <c r="B30" s="2">
        <f>D7/(SUMIFS(D8:D15,$B18:$B25,TRUE)+D7)</f>
        <v>4.306397312900468E-2</v>
      </c>
      <c r="C30" s="2">
        <f t="shared" ref="C30:AF30" si="1">E7/(SUMIFS(E8:E15,$B18:$B25,TRUE)+E7)</f>
        <v>4.9197433477690018E-2</v>
      </c>
      <c r="D30" s="2">
        <f t="shared" si="1"/>
        <v>4.518147024256635E-2</v>
      </c>
      <c r="E30" s="2">
        <f t="shared" si="1"/>
        <v>4.5174615266767588E-2</v>
      </c>
      <c r="F30" s="2">
        <f t="shared" si="1"/>
        <v>4.4938285950609939E-2</v>
      </c>
      <c r="G30" s="2">
        <f t="shared" si="1"/>
        <v>4.4004963591313777E-2</v>
      </c>
      <c r="H30" s="2">
        <f t="shared" si="1"/>
        <v>4.4171899459217526E-2</v>
      </c>
      <c r="I30" s="2">
        <f t="shared" si="1"/>
        <v>4.4959293415090543E-2</v>
      </c>
      <c r="J30" s="2">
        <f t="shared" si="1"/>
        <v>4.5264061297577075E-2</v>
      </c>
      <c r="K30" s="2">
        <f t="shared" si="1"/>
        <v>4.567073300802111E-2</v>
      </c>
      <c r="L30" s="2">
        <f t="shared" si="1"/>
        <v>4.6102471831380207E-2</v>
      </c>
      <c r="M30" s="2">
        <f t="shared" si="1"/>
        <v>4.6468042265627757E-2</v>
      </c>
      <c r="N30" s="2">
        <f t="shared" si="1"/>
        <v>4.6739407818077935E-2</v>
      </c>
      <c r="O30" s="2">
        <f t="shared" si="1"/>
        <v>4.708816109318345E-2</v>
      </c>
      <c r="P30" s="2">
        <f t="shared" si="1"/>
        <v>4.7300547346310194E-2</v>
      </c>
      <c r="Q30" s="2">
        <f t="shared" si="1"/>
        <v>4.642158671112967E-2</v>
      </c>
      <c r="R30" s="2">
        <f t="shared" si="1"/>
        <v>4.5950685330278143E-2</v>
      </c>
      <c r="S30" s="2">
        <f t="shared" si="1"/>
        <v>4.5975462466351931E-2</v>
      </c>
      <c r="T30" s="2">
        <f t="shared" si="1"/>
        <v>4.5873202394308012E-2</v>
      </c>
      <c r="U30" s="2">
        <f t="shared" si="1"/>
        <v>4.5716005980319663E-2</v>
      </c>
      <c r="V30" s="2">
        <f t="shared" si="1"/>
        <v>4.4512996241922655E-2</v>
      </c>
      <c r="W30" s="2">
        <f t="shared" si="1"/>
        <v>4.3589163236271572E-2</v>
      </c>
      <c r="X30" s="2">
        <f t="shared" si="1"/>
        <v>4.3647389481387466E-2</v>
      </c>
      <c r="Y30" s="2">
        <f t="shared" si="1"/>
        <v>4.3097369602045812E-2</v>
      </c>
      <c r="Z30" s="2">
        <f t="shared" si="1"/>
        <v>4.1937049254141656E-2</v>
      </c>
      <c r="AA30" s="2">
        <f t="shared" si="1"/>
        <v>4.0223414180818359E-2</v>
      </c>
      <c r="AB30" s="2">
        <f t="shared" si="1"/>
        <v>3.9409258278468272E-2</v>
      </c>
      <c r="AC30" s="2">
        <f t="shared" si="1"/>
        <v>4.2176182710979074E-2</v>
      </c>
      <c r="AD30" s="2">
        <f t="shared" si="1"/>
        <v>4.250061241743007E-2</v>
      </c>
      <c r="AE30" s="2">
        <f t="shared" si="1"/>
        <v>4.294036991835145E-2</v>
      </c>
      <c r="AF30" s="2">
        <f t="shared" si="1"/>
        <v>4.3308395623481294E-2</v>
      </c>
      <c r="AG30" s="2"/>
      <c r="AH30" s="2"/>
      <c r="AI30" s="2"/>
      <c r="AJ30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45</v>
      </c>
    </row>
    <row r="2" spans="1:1" x14ac:dyDescent="0.2">
      <c r="A2" t="s">
        <v>46</v>
      </c>
    </row>
    <row r="4" spans="1:1" x14ac:dyDescent="0.2">
      <c r="A4" t="s">
        <v>47</v>
      </c>
    </row>
    <row r="5" spans="1:1" x14ac:dyDescent="0.2">
      <c r="A5">
        <v>0.55000000000000004</v>
      </c>
    </row>
    <row r="7" spans="1:1" x14ac:dyDescent="0.2">
      <c r="A7" t="s">
        <v>59</v>
      </c>
    </row>
    <row r="8" spans="1:1" x14ac:dyDescent="0.2">
      <c r="A8" t="s">
        <v>60</v>
      </c>
    </row>
    <row r="9" spans="1:1" x14ac:dyDescent="0.2">
      <c r="A9" t="s">
        <v>61</v>
      </c>
    </row>
    <row r="11" spans="1:1" x14ac:dyDescent="0.2">
      <c r="A11" s="9" t="s">
        <v>62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G11"/>
  <sheetViews>
    <sheetView zoomScale="80" zoomScaleNormal="80"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G11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F11"/>
  <sheetViews>
    <sheetView workbookViewId="0"/>
  </sheetViews>
  <sheetFormatPr baseColWidth="10" defaultColWidth="8.83203125" defaultRowHeight="15" x14ac:dyDescent="0.2"/>
  <cols>
    <col min="1" max="1" width="25.1640625" customWidth="1"/>
  </cols>
  <sheetData>
    <row r="1" spans="1:32" ht="32" x14ac:dyDescent="0.2">
      <c r="A1" s="11" t="s">
        <v>89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G11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2.5" customWidth="1"/>
    <col min="32" max="32" width="10.83203125" style="10" customWidth="1"/>
    <col min="33" max="33" width="9.5" style="14" bestFit="1" customWidth="1"/>
  </cols>
  <sheetData>
    <row r="1" spans="1:32" ht="32" x14ac:dyDescent="0.2">
      <c r="A1" s="11" t="s">
        <v>89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 s="15"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0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0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0">
        <v>0</v>
      </c>
    </row>
    <row r="5" spans="1:32" x14ac:dyDescent="0.2">
      <c r="A5" t="s">
        <v>18</v>
      </c>
      <c r="B5">
        <f>SUM('AEO 36'!E45,'AEO 36'!E50)/SUM('AEO 36'!E45,'AEO 36'!E46,'AEO 36'!E50,'AEO 36'!E51)</f>
        <v>0.54639308105915596</v>
      </c>
      <c r="C5">
        <f>SUM('AEO 36'!F45,'AEO 36'!F50)/SUM('AEO 36'!F45,'AEO 36'!F46,'AEO 36'!F50,'AEO 36'!F51)</f>
        <v>0.48429011348272588</v>
      </c>
      <c r="D5">
        <f>SUM('AEO 36'!G45,'AEO 36'!G50)/SUM('AEO 36'!G45,'AEO 36'!G46,'AEO 36'!G50,'AEO 36'!G51)</f>
        <v>0.31775164835438863</v>
      </c>
      <c r="E5">
        <f>SUM('AEO 36'!H45,'AEO 36'!H50)/SUM('AEO 36'!H45,'AEO 36'!H46,'AEO 36'!H50,'AEO 36'!H51)</f>
        <v>0.28693410619137449</v>
      </c>
      <c r="F5">
        <f>SUM('AEO 36'!I45,'AEO 36'!I50)/SUM('AEO 36'!I45,'AEO 36'!I46,'AEO 36'!I50,'AEO 36'!I51)</f>
        <v>0.37270597906500547</v>
      </c>
      <c r="G5">
        <f>SUM('AEO 36'!J45,'AEO 36'!J50)/SUM('AEO 36'!J45,'AEO 36'!J46,'AEO 36'!J50,'AEO 36'!J51)</f>
        <v>0.36618879343941257</v>
      </c>
      <c r="H5">
        <f>SUM('AEO 36'!K45,'AEO 36'!K50)/SUM('AEO 36'!K45,'AEO 36'!K46,'AEO 36'!K50,'AEO 36'!K51)</f>
        <v>0.3430759294115</v>
      </c>
      <c r="I5">
        <f>SUM('AEO 36'!L45,'AEO 36'!L50)/SUM('AEO 36'!L45,'AEO 36'!L46,'AEO 36'!L50,'AEO 36'!L51)</f>
        <v>0.38214306869695003</v>
      </c>
      <c r="J5">
        <f>SUM('AEO 36'!M45,'AEO 36'!M50)/SUM('AEO 36'!M45,'AEO 36'!M46,'AEO 36'!M50,'AEO 36'!M51)</f>
        <v>0.37971939332462562</v>
      </c>
      <c r="K5">
        <f>SUM('AEO 36'!N45,'AEO 36'!N50)/SUM('AEO 36'!N45,'AEO 36'!N46,'AEO 36'!N50,'AEO 36'!N51)</f>
        <v>0.39380425929898888</v>
      </c>
      <c r="L5">
        <f>SUM('AEO 36'!O45,'AEO 36'!O50)/SUM('AEO 36'!O45,'AEO 36'!O46,'AEO 36'!O50,'AEO 36'!O51)</f>
        <v>0.39159978343700025</v>
      </c>
      <c r="M5">
        <f>SUM('AEO 36'!P45,'AEO 36'!P50)/SUM('AEO 36'!P45,'AEO 36'!P46,'AEO 36'!P50,'AEO 36'!P51)</f>
        <v>0.36084235045015051</v>
      </c>
      <c r="N5">
        <f>SUM('AEO 36'!Q45,'AEO 36'!Q50)/SUM('AEO 36'!Q45,'AEO 36'!Q46,'AEO 36'!Q50,'AEO 36'!Q51)</f>
        <v>0.38746118390260248</v>
      </c>
      <c r="O5">
        <f>SUM('AEO 36'!R45,'AEO 36'!R50)/SUM('AEO 36'!R45,'AEO 36'!R46,'AEO 36'!R50,'AEO 36'!R51)</f>
        <v>0.38646406522531856</v>
      </c>
      <c r="P5">
        <f>SUM('AEO 36'!S45,'AEO 36'!S50)/SUM('AEO 36'!S45,'AEO 36'!S46,'AEO 36'!S50,'AEO 36'!S51)</f>
        <v>0.3907771921602437</v>
      </c>
      <c r="Q5">
        <f>SUM('AEO 36'!T45,'AEO 36'!T50)/SUM('AEO 36'!T45,'AEO 36'!T46,'AEO 36'!T50,'AEO 36'!T51)</f>
        <v>0.36483464462987769</v>
      </c>
      <c r="R5">
        <f>SUM('AEO 36'!U45,'AEO 36'!U50)/SUM('AEO 36'!U45,'AEO 36'!U46,'AEO 36'!U50,'AEO 36'!U51)</f>
        <v>0.39162659256972476</v>
      </c>
      <c r="S5">
        <f>SUM('AEO 36'!V45,'AEO 36'!V50)/SUM('AEO 36'!V45,'AEO 36'!V46,'AEO 36'!V50,'AEO 36'!V51)</f>
        <v>0.39239872314128499</v>
      </c>
      <c r="T5">
        <f>SUM('AEO 36'!W45,'AEO 36'!W50)/SUM('AEO 36'!W45,'AEO 36'!W46,'AEO 36'!W50,'AEO 36'!W51)</f>
        <v>0.37313853119015034</v>
      </c>
      <c r="U5">
        <f>SUM('AEO 36'!X45,'AEO 36'!X50)/SUM('AEO 36'!X45,'AEO 36'!X46,'AEO 36'!X50,'AEO 36'!X51)</f>
        <v>0.39824069455351646</v>
      </c>
      <c r="V5">
        <f>SUM('AEO 36'!Y45,'AEO 36'!Y50)/SUM('AEO 36'!Y45,'AEO 36'!Y46,'AEO 36'!Y50,'AEO 36'!Y51)</f>
        <v>0.39955884838229544</v>
      </c>
      <c r="W5">
        <f>SUM('AEO 36'!Z45,'AEO 36'!Z50)/SUM('AEO 36'!Z45,'AEO 36'!Z46,'AEO 36'!Z50,'AEO 36'!Z51)</f>
        <v>0.37556757062631135</v>
      </c>
      <c r="X5">
        <f>SUM('AEO 36'!AA45,'AEO 36'!AA50)/SUM('AEO 36'!AA45,'AEO 36'!AA46,'AEO 36'!AA50,'AEO 36'!AA51)</f>
        <v>0.40435899995391872</v>
      </c>
      <c r="Y5">
        <f>SUM('AEO 36'!AB45,'AEO 36'!AB50)/SUM('AEO 36'!AB45,'AEO 36'!AB46,'AEO 36'!AB50,'AEO 36'!AB51)</f>
        <v>0.40529154461658345</v>
      </c>
      <c r="Z5">
        <f>SUM('AEO 36'!AC45,'AEO 36'!AC50)/SUM('AEO 36'!AC45,'AEO 36'!AC46,'AEO 36'!AC50,'AEO 36'!AC51)</f>
        <v>0.41649808223353396</v>
      </c>
      <c r="AA5">
        <f>SUM('AEO 36'!AD45,'AEO 36'!AD50)/SUM('AEO 36'!AD45,'AEO 36'!AD46,'AEO 36'!AD50,'AEO 36'!AD51)</f>
        <v>0.41392497947375689</v>
      </c>
      <c r="AB5">
        <f>SUM('AEO 36'!AE45,'AEO 36'!AE50)/SUM('AEO 36'!AE45,'AEO 36'!AE46,'AEO 36'!AE50,'AEO 36'!AE51)</f>
        <v>0.42027098478093838</v>
      </c>
      <c r="AC5">
        <f>SUM('AEO 36'!AF45,'AEO 36'!AF50)/SUM('AEO 36'!AF45,'AEO 36'!AF46,'AEO 36'!AF50,'AEO 36'!AF51)</f>
        <v>0.42400923951209557</v>
      </c>
      <c r="AD5">
        <f>SUM('AEO 36'!AG45,'AEO 36'!AG50)/SUM('AEO 36'!AG45,'AEO 36'!AG46,'AEO 36'!AG50,'AEO 36'!AG51)</f>
        <v>0.42286888416709051</v>
      </c>
      <c r="AE5">
        <f>SUM('AEO 36'!AH45,'AEO 36'!AH50)/SUM('AEO 36'!AH45,'AEO 36'!AH46,'AEO 36'!AH50,'AEO 36'!AH51)</f>
        <v>0.42432575888390633</v>
      </c>
      <c r="AF5" s="10">
        <f>SUM('AEO 36'!AI45,'AEO 36'!AI50)/SUM('AEO 36'!AI45,'AEO 36'!AI46,'AEO 36'!AI50,'AEO 36'!AI51)</f>
        <v>0.42807482762198235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0">
        <v>0</v>
      </c>
    </row>
    <row r="7" spans="1:32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0">
        <v>0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0">
        <v>0</v>
      </c>
    </row>
    <row r="9" spans="1:32" x14ac:dyDescent="0.2">
      <c r="A9" t="s">
        <v>86</v>
      </c>
      <c r="B9">
        <f>SUM('AEO 36'!E46,'AEO 36'!E51)/SUM('AEO 36'!E45,'AEO 36'!E46,'AEO 36'!E50,'AEO 36'!E51)</f>
        <v>0.45360691894084398</v>
      </c>
      <c r="C9">
        <f>SUM('AEO 36'!F46,'AEO 36'!F51)/SUM('AEO 36'!F45,'AEO 36'!F46,'AEO 36'!F50,'AEO 36'!F51)</f>
        <v>0.51570988651727412</v>
      </c>
      <c r="D9">
        <f>SUM('AEO 36'!G46,'AEO 36'!G51)/SUM('AEO 36'!G45,'AEO 36'!G46,'AEO 36'!G50,'AEO 36'!G51)</f>
        <v>0.68224835164561126</v>
      </c>
      <c r="E9">
        <f>SUM('AEO 36'!H46,'AEO 36'!H51)/SUM('AEO 36'!H45,'AEO 36'!H46,'AEO 36'!H50,'AEO 36'!H51)</f>
        <v>0.71306589380862562</v>
      </c>
      <c r="F9">
        <f>SUM('AEO 36'!I46,'AEO 36'!I51)/SUM('AEO 36'!I45,'AEO 36'!I46,'AEO 36'!I50,'AEO 36'!I51)</f>
        <v>0.62729402093499453</v>
      </c>
      <c r="G9">
        <f>SUM('AEO 36'!J46,'AEO 36'!J51)/SUM('AEO 36'!J45,'AEO 36'!J46,'AEO 36'!J50,'AEO 36'!J51)</f>
        <v>0.63381120656058743</v>
      </c>
      <c r="H9">
        <f>SUM('AEO 36'!K46,'AEO 36'!K51)/SUM('AEO 36'!K45,'AEO 36'!K46,'AEO 36'!K50,'AEO 36'!K51)</f>
        <v>0.6569240705885</v>
      </c>
      <c r="I9">
        <f>SUM('AEO 36'!L46,'AEO 36'!L51)/SUM('AEO 36'!L45,'AEO 36'!L46,'AEO 36'!L50,'AEO 36'!L51)</f>
        <v>0.61785693130304997</v>
      </c>
      <c r="J9">
        <f>SUM('AEO 36'!M46,'AEO 36'!M51)/SUM('AEO 36'!M45,'AEO 36'!M46,'AEO 36'!M50,'AEO 36'!M51)</f>
        <v>0.62028060667537444</v>
      </c>
      <c r="K9">
        <f>SUM('AEO 36'!N46,'AEO 36'!N51)/SUM('AEO 36'!N45,'AEO 36'!N46,'AEO 36'!N50,'AEO 36'!N51)</f>
        <v>0.60619574070101112</v>
      </c>
      <c r="L9">
        <f>SUM('AEO 36'!O46,'AEO 36'!O51)/SUM('AEO 36'!O45,'AEO 36'!O46,'AEO 36'!O50,'AEO 36'!O51)</f>
        <v>0.6084002165629997</v>
      </c>
      <c r="M9">
        <f>SUM('AEO 36'!P46,'AEO 36'!P51)/SUM('AEO 36'!P45,'AEO 36'!P46,'AEO 36'!P50,'AEO 36'!P51)</f>
        <v>0.63915764954984944</v>
      </c>
      <c r="N9">
        <f>SUM('AEO 36'!Q46,'AEO 36'!Q51)/SUM('AEO 36'!Q45,'AEO 36'!Q46,'AEO 36'!Q50,'AEO 36'!Q51)</f>
        <v>0.61253881609739758</v>
      </c>
      <c r="O9">
        <f>SUM('AEO 36'!R46,'AEO 36'!R51)/SUM('AEO 36'!R45,'AEO 36'!R46,'AEO 36'!R50,'AEO 36'!R51)</f>
        <v>0.61353593477468149</v>
      </c>
      <c r="P9">
        <f>SUM('AEO 36'!S46,'AEO 36'!S51)/SUM('AEO 36'!S45,'AEO 36'!S46,'AEO 36'!S50,'AEO 36'!S51)</f>
        <v>0.60922280783975635</v>
      </c>
      <c r="Q9">
        <f>SUM('AEO 36'!T46,'AEO 36'!T51)/SUM('AEO 36'!T45,'AEO 36'!T46,'AEO 36'!T50,'AEO 36'!T51)</f>
        <v>0.6351653553701222</v>
      </c>
      <c r="R9">
        <f>SUM('AEO 36'!U46,'AEO 36'!U51)/SUM('AEO 36'!U45,'AEO 36'!U46,'AEO 36'!U50,'AEO 36'!U51)</f>
        <v>0.60837340743027513</v>
      </c>
      <c r="S9">
        <f>SUM('AEO 36'!V46,'AEO 36'!V51)/SUM('AEO 36'!V45,'AEO 36'!V46,'AEO 36'!V50,'AEO 36'!V51)</f>
        <v>0.60760127685871512</v>
      </c>
      <c r="T9">
        <f>SUM('AEO 36'!W46,'AEO 36'!W51)/SUM('AEO 36'!W45,'AEO 36'!W46,'AEO 36'!W50,'AEO 36'!W51)</f>
        <v>0.62686146880984961</v>
      </c>
      <c r="U9">
        <f>SUM('AEO 36'!X46,'AEO 36'!X51)/SUM('AEO 36'!X45,'AEO 36'!X46,'AEO 36'!X50,'AEO 36'!X51)</f>
        <v>0.60175930544648359</v>
      </c>
      <c r="V9">
        <f>SUM('AEO 36'!Y46,'AEO 36'!Y51)/SUM('AEO 36'!Y45,'AEO 36'!Y46,'AEO 36'!Y50,'AEO 36'!Y51)</f>
        <v>0.6004411516177045</v>
      </c>
      <c r="W9">
        <f>SUM('AEO 36'!Z46,'AEO 36'!Z51)/SUM('AEO 36'!Z45,'AEO 36'!Z46,'AEO 36'!Z50,'AEO 36'!Z51)</f>
        <v>0.62443242937368881</v>
      </c>
      <c r="X9">
        <f>SUM('AEO 36'!AA46,'AEO 36'!AA51)/SUM('AEO 36'!AA45,'AEO 36'!AA46,'AEO 36'!AA50,'AEO 36'!AA51)</f>
        <v>0.59564100004608134</v>
      </c>
      <c r="Y9">
        <f>SUM('AEO 36'!AB46,'AEO 36'!AB51)/SUM('AEO 36'!AB45,'AEO 36'!AB46,'AEO 36'!AB50,'AEO 36'!AB51)</f>
        <v>0.59470845538341655</v>
      </c>
      <c r="Z9">
        <f>SUM('AEO 36'!AC46,'AEO 36'!AC51)/SUM('AEO 36'!AC45,'AEO 36'!AC46,'AEO 36'!AC50,'AEO 36'!AC51)</f>
        <v>0.58350191776646598</v>
      </c>
      <c r="AA9">
        <f>SUM('AEO 36'!AD46,'AEO 36'!AD51)/SUM('AEO 36'!AD45,'AEO 36'!AD46,'AEO 36'!AD50,'AEO 36'!AD51)</f>
        <v>0.58607502052624305</v>
      </c>
      <c r="AB9">
        <f>SUM('AEO 36'!AE46,'AEO 36'!AE51)/SUM('AEO 36'!AE45,'AEO 36'!AE46,'AEO 36'!AE50,'AEO 36'!AE51)</f>
        <v>0.57972901521906151</v>
      </c>
      <c r="AC9">
        <f>SUM('AEO 36'!AF46,'AEO 36'!AF51)/SUM('AEO 36'!AF45,'AEO 36'!AF46,'AEO 36'!AF50,'AEO 36'!AF51)</f>
        <v>0.57599076048790454</v>
      </c>
      <c r="AD9">
        <f>SUM('AEO 36'!AG46,'AEO 36'!AG51)/SUM('AEO 36'!AG45,'AEO 36'!AG46,'AEO 36'!AG50,'AEO 36'!AG51)</f>
        <v>0.57713111583290944</v>
      </c>
      <c r="AE9">
        <f>SUM('AEO 36'!AH46,'AEO 36'!AH51)/SUM('AEO 36'!AH45,'AEO 36'!AH46,'AEO 36'!AH50,'AEO 36'!AH51)</f>
        <v>0.57567424111609367</v>
      </c>
      <c r="AF9" s="10">
        <f>SUM('AEO 36'!AI46,'AEO 36'!AI51)/SUM('AEO 36'!AI45,'AEO 36'!AI46,'AEO 36'!AI50,'AEO 36'!AI51)</f>
        <v>0.57192517237801754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0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G11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36'!E16/SUM('AEO 36'!E16:E17)</f>
        <v>0.99791203648359939</v>
      </c>
      <c r="C4" s="2">
        <f>'AEO 36'!F16/SUM('AEO 36'!F16:F17)</f>
        <v>0.99786273083741284</v>
      </c>
      <c r="D4" s="2">
        <f>'AEO 36'!G16/SUM('AEO 36'!G16:G17)</f>
        <v>0.99795395421690247</v>
      </c>
      <c r="E4" s="2">
        <f>'AEO 36'!H16/SUM('AEO 36'!H16:H17)</f>
        <v>0.99786936494647771</v>
      </c>
      <c r="F4" s="2">
        <f>'AEO 36'!I16/SUM('AEO 36'!I16:I17)</f>
        <v>0.99786471211853855</v>
      </c>
      <c r="G4" s="2">
        <f>'AEO 36'!J16/SUM('AEO 36'!J16:J17)</f>
        <v>0.99786786895466939</v>
      </c>
      <c r="H4" s="2">
        <f>'AEO 36'!K16/SUM('AEO 36'!K16:K17)</f>
        <v>0.99787515430873974</v>
      </c>
      <c r="I4" s="2">
        <f>'AEO 36'!L16/SUM('AEO 36'!L16:L17)</f>
        <v>0.99789604121486208</v>
      </c>
      <c r="J4" s="2">
        <f>'AEO 36'!M16/SUM('AEO 36'!M16:M17)</f>
        <v>0.99791502808976873</v>
      </c>
      <c r="K4" s="2">
        <f>'AEO 36'!N16/SUM('AEO 36'!N16:N17)</f>
        <v>0.99793369960735501</v>
      </c>
      <c r="L4" s="2">
        <f>'AEO 36'!O16/SUM('AEO 36'!O16:O17)</f>
        <v>0.99795019366472948</v>
      </c>
      <c r="M4" s="2">
        <f>'AEO 36'!P16/SUM('AEO 36'!P16:P17)</f>
        <v>0.99795880355658395</v>
      </c>
      <c r="N4" s="2">
        <f>'AEO 36'!Q16/SUM('AEO 36'!Q16:Q17)</f>
        <v>0.99796794257257715</v>
      </c>
      <c r="O4" s="2">
        <f>'AEO 36'!R16/SUM('AEO 36'!R16:R17)</f>
        <v>0.99797311089422469</v>
      </c>
      <c r="P4" s="2">
        <f>'AEO 36'!S16/SUM('AEO 36'!S16:S17)</f>
        <v>0.9979765908668814</v>
      </c>
      <c r="Q4" s="2">
        <f>'AEO 36'!T16/SUM('AEO 36'!T16:T17)</f>
        <v>0.99796570836282794</v>
      </c>
      <c r="R4" s="2">
        <f>'AEO 36'!U16/SUM('AEO 36'!U16:U17)</f>
        <v>0.99795571855010867</v>
      </c>
      <c r="S4" s="2">
        <f>'AEO 36'!V16/SUM('AEO 36'!V16:V17)</f>
        <v>0.99794072994975658</v>
      </c>
      <c r="T4" s="2">
        <f>'AEO 36'!W16/SUM('AEO 36'!W16:W17)</f>
        <v>0.99792468030799575</v>
      </c>
      <c r="U4" s="2">
        <f>'AEO 36'!X16/SUM('AEO 36'!X16:X17)</f>
        <v>0.997900258283271</v>
      </c>
      <c r="V4" s="2">
        <f>'AEO 36'!Y16/SUM('AEO 36'!Y16:Y17)</f>
        <v>0.99787518949684995</v>
      </c>
      <c r="W4" s="2">
        <f>'AEO 36'!Z16/SUM('AEO 36'!Z16:Z17)</f>
        <v>0.99784950074938172</v>
      </c>
      <c r="X4" s="2">
        <f>'AEO 36'!AA16/SUM('AEO 36'!AA16:AA17)</f>
        <v>0.99782103523414167</v>
      </c>
      <c r="Y4" s="2">
        <f>'AEO 36'!AB16/SUM('AEO 36'!AB16:AB17)</f>
        <v>0.99779341139552025</v>
      </c>
      <c r="Z4" s="2">
        <f>'AEO 36'!AC16/SUM('AEO 36'!AC16:AC17)</f>
        <v>0.99776354237495535</v>
      </c>
      <c r="AA4" s="2">
        <f>'AEO 36'!AD16/SUM('AEO 36'!AD16:AD17)</f>
        <v>0.99773847352576539</v>
      </c>
      <c r="AB4" s="2">
        <f>'AEO 36'!AE16/SUM('AEO 36'!AE16:AE17)</f>
        <v>0.9977137698358457</v>
      </c>
      <c r="AC4" s="2">
        <f>'AEO 36'!AF16/SUM('AEO 36'!AF16:AF17)</f>
        <v>0.99767899880997435</v>
      </c>
      <c r="AD4" s="2">
        <f>'AEO 36'!AG16/SUM('AEO 36'!AG16:AG17)</f>
        <v>0.99765353852397276</v>
      </c>
      <c r="AE4" s="2">
        <f>'AEO 36'!AH16/SUM('AEO 36'!AH16:AH17)</f>
        <v>0.99761691054059798</v>
      </c>
      <c r="AF4" s="2">
        <f>'AEO 36'!AI16/SUM('AEO 36'!AI16:AI17)</f>
        <v>0.99758311736043903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36'!E17/SUM('AEO 36'!E16:E17)</f>
        <v>2.087963516400572E-3</v>
      </c>
      <c r="C6" s="2">
        <f>'AEO 36'!F17/SUM('AEO 36'!F16:F17)</f>
        <v>2.1372691625871579E-3</v>
      </c>
      <c r="D6" s="2">
        <f>'AEO 36'!G17/SUM('AEO 36'!G16:G17)</f>
        <v>2.0460457830974994E-3</v>
      </c>
      <c r="E6" s="2">
        <f>'AEO 36'!H17/SUM('AEO 36'!H16:H17)</f>
        <v>2.1306350535223251E-3</v>
      </c>
      <c r="F6" s="2">
        <f>'AEO 36'!I17/SUM('AEO 36'!I16:I17)</f>
        <v>2.135287881461446E-3</v>
      </c>
      <c r="G6" s="2">
        <f>'AEO 36'!J17/SUM('AEO 36'!J16:J17)</f>
        <v>2.1321310453305954E-3</v>
      </c>
      <c r="H6" s="2">
        <f>'AEO 36'!K17/SUM('AEO 36'!K16:K17)</f>
        <v>2.1248456912602467E-3</v>
      </c>
      <c r="I6" s="2">
        <f>'AEO 36'!L17/SUM('AEO 36'!L16:L17)</f>
        <v>2.1039587851378718E-3</v>
      </c>
      <c r="J6" s="2">
        <f>'AEO 36'!M17/SUM('AEO 36'!M16:M17)</f>
        <v>2.0849719102312017E-3</v>
      </c>
      <c r="K6" s="2">
        <f>'AEO 36'!N17/SUM('AEO 36'!N16:N17)</f>
        <v>2.0663003926450121E-3</v>
      </c>
      <c r="L6" s="2">
        <f>'AEO 36'!O17/SUM('AEO 36'!O16:O17)</f>
        <v>2.0498063352704949E-3</v>
      </c>
      <c r="M6" s="2">
        <f>'AEO 36'!P17/SUM('AEO 36'!P16:P17)</f>
        <v>2.0411964434159588E-3</v>
      </c>
      <c r="N6" s="2">
        <f>'AEO 36'!Q17/SUM('AEO 36'!Q16:Q17)</f>
        <v>2.0320574274228262E-3</v>
      </c>
      <c r="O6" s="2">
        <f>'AEO 36'!R17/SUM('AEO 36'!R16:R17)</f>
        <v>2.0268891057753442E-3</v>
      </c>
      <c r="P6" s="2">
        <f>'AEO 36'!S17/SUM('AEO 36'!S16:S17)</f>
        <v>2.0234091331186119E-3</v>
      </c>
      <c r="Q6" s="2">
        <f>'AEO 36'!T17/SUM('AEO 36'!T16:T17)</f>
        <v>2.0342916371721515E-3</v>
      </c>
      <c r="R6" s="2">
        <f>'AEO 36'!U17/SUM('AEO 36'!U16:U17)</f>
        <v>2.0442814498912816E-3</v>
      </c>
      <c r="S6" s="2">
        <f>'AEO 36'!V17/SUM('AEO 36'!V16:V17)</f>
        <v>2.0592700502434186E-3</v>
      </c>
      <c r="T6" s="2">
        <f>'AEO 36'!W17/SUM('AEO 36'!W16:W17)</f>
        <v>2.075319692004236E-3</v>
      </c>
      <c r="U6" s="2">
        <f>'AEO 36'!X17/SUM('AEO 36'!X16:X17)</f>
        <v>2.0997417167289757E-3</v>
      </c>
      <c r="V6" s="2">
        <f>'AEO 36'!Y17/SUM('AEO 36'!Y16:Y17)</f>
        <v>2.1248105031500433E-3</v>
      </c>
      <c r="W6" s="2">
        <f>'AEO 36'!Z17/SUM('AEO 36'!Z16:Z17)</f>
        <v>2.1504992506183561E-3</v>
      </c>
      <c r="X6" s="2">
        <f>'AEO 36'!AA17/SUM('AEO 36'!AA16:AA17)</f>
        <v>2.1789647658583228E-3</v>
      </c>
      <c r="Y6" s="2">
        <f>'AEO 36'!AB17/SUM('AEO 36'!AB16:AB17)</f>
        <v>2.2065886044797828E-3</v>
      </c>
      <c r="Z6" s="2">
        <f>'AEO 36'!AC17/SUM('AEO 36'!AC16:AC17)</f>
        <v>2.2364576250446617E-3</v>
      </c>
      <c r="AA6" s="2">
        <f>'AEO 36'!AD17/SUM('AEO 36'!AD16:AD17)</f>
        <v>2.2615264742346102E-3</v>
      </c>
      <c r="AB6" s="2">
        <f>'AEO 36'!AE17/SUM('AEO 36'!AE16:AE17)</f>
        <v>2.2862301641543275E-3</v>
      </c>
      <c r="AC6" s="2">
        <f>'AEO 36'!AF17/SUM('AEO 36'!AF16:AF17)</f>
        <v>2.3210011900257088E-3</v>
      </c>
      <c r="AD6" s="2">
        <f>'AEO 36'!AG17/SUM('AEO 36'!AG16:AG17)</f>
        <v>2.346461476027132E-3</v>
      </c>
      <c r="AE6" s="2">
        <f>'AEO 36'!AH17/SUM('AEO 36'!AH16:AH17)</f>
        <v>2.3830894594019736E-3</v>
      </c>
      <c r="AF6" s="2">
        <f>'AEO 36'!AI17/SUM('AEO 36'!AI16:AI17)</f>
        <v>2.4168826395610274E-3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F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Fraction'!$B18,1-'Biodiesel Fraction'!B30,1)</f>
        <v>0.95693602687099533</v>
      </c>
      <c r="C5">
        <f>IF('Biodiesel Fraction'!$B18,1-'Biodiesel Fraction'!C30,1)</f>
        <v>0.95080256652230999</v>
      </c>
      <c r="D5">
        <f>IF('Biodiesel Fraction'!$B18,1-'Biodiesel Fraction'!C30,1)</f>
        <v>0.95080256652230999</v>
      </c>
      <c r="E5">
        <f>IF('Biodiesel Fraction'!$B18,1-'Biodiesel Fraction'!E30,1)</f>
        <v>0.95482538473323242</v>
      </c>
      <c r="F5">
        <f>IF('Biodiesel Fraction'!$B18,1-'Biodiesel Fraction'!F30,1)</f>
        <v>0.95506171404939011</v>
      </c>
      <c r="G5">
        <f>IF('Biodiesel Fraction'!$B18,1-'Biodiesel Fraction'!G30,1)</f>
        <v>0.95599503640868622</v>
      </c>
      <c r="H5">
        <f>IF('Biodiesel Fraction'!$B18,1-'Biodiesel Fraction'!H30,1)</f>
        <v>0.95582810054078249</v>
      </c>
      <c r="I5">
        <f>IF('Biodiesel Fraction'!$B18,1-'Biodiesel Fraction'!I30,1)</f>
        <v>0.95504070658490947</v>
      </c>
      <c r="J5">
        <f>IF('Biodiesel Fraction'!$B18,1-'Biodiesel Fraction'!J30,1)</f>
        <v>0.9547359387024229</v>
      </c>
      <c r="K5">
        <f>IF('Biodiesel Fraction'!$B18,1-'Biodiesel Fraction'!K30,1)</f>
        <v>0.95432926699197884</v>
      </c>
      <c r="L5">
        <f>IF('Biodiesel Fraction'!$B18,1-'Biodiesel Fraction'!L30,1)</f>
        <v>0.95389752816861983</v>
      </c>
      <c r="M5">
        <f>IF('Biodiesel Fraction'!$B18,1-'Biodiesel Fraction'!M30,1)</f>
        <v>0.95353195773437227</v>
      </c>
      <c r="N5">
        <f>IF('Biodiesel Fraction'!$B18,1-'Biodiesel Fraction'!N30,1)</f>
        <v>0.95326059218192205</v>
      </c>
      <c r="O5">
        <f>IF('Biodiesel Fraction'!$B18,1-'Biodiesel Fraction'!O30,1)</f>
        <v>0.95291183890681652</v>
      </c>
      <c r="P5">
        <f>IF('Biodiesel Fraction'!$B18,1-'Biodiesel Fraction'!P30,1)</f>
        <v>0.95269945265368983</v>
      </c>
      <c r="Q5">
        <f>IF('Biodiesel Fraction'!$B18,1-'Biodiesel Fraction'!Q30,1)</f>
        <v>0.95357841328887027</v>
      </c>
      <c r="R5">
        <f>IF('Biodiesel Fraction'!$B18,1-'Biodiesel Fraction'!R30,1)</f>
        <v>0.95404931466972187</v>
      </c>
      <c r="S5">
        <f>IF('Biodiesel Fraction'!$B18,1-'Biodiesel Fraction'!S30,1)</f>
        <v>0.95402453753364802</v>
      </c>
      <c r="T5">
        <f>IF('Biodiesel Fraction'!$B18,1-'Biodiesel Fraction'!T30,1)</f>
        <v>0.95412679760569197</v>
      </c>
      <c r="U5">
        <f>IF('Biodiesel Fraction'!$B18,1-'Biodiesel Fraction'!U30,1)</f>
        <v>0.95428399401968034</v>
      </c>
      <c r="V5">
        <f>IF('Biodiesel Fraction'!$B18,1-'Biodiesel Fraction'!V30,1)</f>
        <v>0.95548700375807738</v>
      </c>
      <c r="W5">
        <f>IF('Biodiesel Fraction'!$B18,1-'Biodiesel Fraction'!W30,1)</f>
        <v>0.9564108367637284</v>
      </c>
      <c r="X5">
        <f>IF('Biodiesel Fraction'!$B18,1-'Biodiesel Fraction'!X30,1)</f>
        <v>0.95635261051861253</v>
      </c>
      <c r="Y5">
        <f>IF('Biodiesel Fraction'!$B18,1-'Biodiesel Fraction'!Y30,1)</f>
        <v>0.9569026303979542</v>
      </c>
      <c r="Z5">
        <f>IF('Biodiesel Fraction'!$B18,1-'Biodiesel Fraction'!Z30,1)</f>
        <v>0.95806295074585834</v>
      </c>
      <c r="AA5">
        <f>IF('Biodiesel Fraction'!$B18,1-'Biodiesel Fraction'!AA30,1)</f>
        <v>0.95977658581918168</v>
      </c>
      <c r="AB5">
        <f>IF('Biodiesel Fraction'!$B18,1-'Biodiesel Fraction'!AB30,1)</f>
        <v>0.96059074172153169</v>
      </c>
      <c r="AC5">
        <f>IF('Biodiesel Fraction'!$B18,1-'Biodiesel Fraction'!AC30,1)</f>
        <v>0.95782381728902088</v>
      </c>
      <c r="AD5">
        <f>IF('Biodiesel Fraction'!$B18,1-'Biodiesel Fraction'!AD30,1)</f>
        <v>0.95749938758256992</v>
      </c>
      <c r="AE5">
        <f>IF('Biodiesel Fraction'!$B18,1-'Biodiesel Fraction'!AE30,1)</f>
        <v>0.95705963008164852</v>
      </c>
      <c r="AF5">
        <f>IF('Biodiesel Fraction'!$B18,1-'Biodiesel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Fraction'!$B18,'Biodiesel Fraction'!B30,0)</f>
        <v>4.306397312900468E-2</v>
      </c>
      <c r="C7">
        <f>IF('Biodiesel Fraction'!$B18,'Biodiesel Fraction'!C30,0)</f>
        <v>4.9197433477690018E-2</v>
      </c>
      <c r="D7">
        <f>IF('Biodiesel Fraction'!$B18,'Biodiesel Fraction'!C30,0)</f>
        <v>4.9197433477690018E-2</v>
      </c>
      <c r="E7">
        <f>IF('Biodiesel Fraction'!$B18,'Biodiesel Fraction'!E30,0)</f>
        <v>4.5174615266767588E-2</v>
      </c>
      <c r="F7">
        <f>IF('Biodiesel Fraction'!$B18,'Biodiesel Fraction'!F30,0)</f>
        <v>4.4938285950609939E-2</v>
      </c>
      <c r="G7">
        <f>IF('Biodiesel Fraction'!$B18,'Biodiesel Fraction'!G30,0)</f>
        <v>4.4004963591313777E-2</v>
      </c>
      <c r="H7">
        <f>IF('Biodiesel Fraction'!$B18,'Biodiesel Fraction'!H30,0)</f>
        <v>4.4171899459217526E-2</v>
      </c>
      <c r="I7">
        <f>IF('Biodiesel Fraction'!$B18,'Biodiesel Fraction'!I30,0)</f>
        <v>4.4959293415090543E-2</v>
      </c>
      <c r="J7">
        <f>IF('Biodiesel Fraction'!$B18,'Biodiesel Fraction'!J30,0)</f>
        <v>4.5264061297577075E-2</v>
      </c>
      <c r="K7">
        <f>IF('Biodiesel Fraction'!$B18,'Biodiesel Fraction'!K30,0)</f>
        <v>4.567073300802111E-2</v>
      </c>
      <c r="L7">
        <f>IF('Biodiesel Fraction'!$B18,'Biodiesel Fraction'!L30,0)</f>
        <v>4.6102471831380207E-2</v>
      </c>
      <c r="M7">
        <f>IF('Biodiesel Fraction'!$B18,'Biodiesel Fraction'!M30,0)</f>
        <v>4.6468042265627757E-2</v>
      </c>
      <c r="N7">
        <f>IF('Biodiesel Fraction'!$B18,'Biodiesel Fraction'!N30,0)</f>
        <v>4.6739407818077935E-2</v>
      </c>
      <c r="O7">
        <f>IF('Biodiesel Fraction'!$B18,'Biodiesel Fraction'!O30,0)</f>
        <v>4.708816109318345E-2</v>
      </c>
      <c r="P7">
        <f>IF('Biodiesel Fraction'!$B18,'Biodiesel Fraction'!P30,0)</f>
        <v>4.7300547346310194E-2</v>
      </c>
      <c r="Q7">
        <f>IF('Biodiesel Fraction'!$B18,'Biodiesel Fraction'!Q30,0)</f>
        <v>4.642158671112967E-2</v>
      </c>
      <c r="R7">
        <f>IF('Biodiesel Fraction'!$B18,'Biodiesel Fraction'!R30,0)</f>
        <v>4.5950685330278143E-2</v>
      </c>
      <c r="S7">
        <f>IF('Biodiesel Fraction'!$B18,'Biodiesel Fraction'!S30,0)</f>
        <v>4.5975462466351931E-2</v>
      </c>
      <c r="T7">
        <f>IF('Biodiesel Fraction'!$B18,'Biodiesel Fraction'!T30,0)</f>
        <v>4.5873202394308012E-2</v>
      </c>
      <c r="U7">
        <f>IF('Biodiesel Fraction'!$B18,'Biodiesel Fraction'!U30,0)</f>
        <v>4.5716005980319663E-2</v>
      </c>
      <c r="V7">
        <f>IF('Biodiesel Fraction'!$B18,'Biodiesel Fraction'!V30,0)</f>
        <v>4.4512996241922655E-2</v>
      </c>
      <c r="W7">
        <f>IF('Biodiesel Fraction'!$B18,'Biodiesel Fraction'!W30,0)</f>
        <v>4.3589163236271572E-2</v>
      </c>
      <c r="X7">
        <f>IF('Biodiesel Fraction'!$B18,'Biodiesel Fraction'!X30,0)</f>
        <v>4.3647389481387466E-2</v>
      </c>
      <c r="Y7">
        <f>IF('Biodiesel Fraction'!$B18,'Biodiesel Fraction'!Y30,0)</f>
        <v>4.3097369602045812E-2</v>
      </c>
      <c r="Z7">
        <f>IF('Biodiesel Fraction'!$B18,'Biodiesel Fraction'!Z30,0)</f>
        <v>4.1937049254141656E-2</v>
      </c>
      <c r="AA7">
        <f>IF('Biodiesel Fraction'!$B18,'Biodiesel Fraction'!AA30,0)</f>
        <v>4.0223414180818359E-2</v>
      </c>
      <c r="AB7">
        <f>IF('Biodiesel Fraction'!$B18,'Biodiesel Fraction'!AB30,0)</f>
        <v>3.9409258278468272E-2</v>
      </c>
      <c r="AC7">
        <f>IF('Biodiesel Fraction'!$B18,'Biodiesel Fraction'!AC30,0)</f>
        <v>4.2176182710979074E-2</v>
      </c>
      <c r="AD7">
        <f>IF('Biodiesel Fraction'!$B18,'Biodiesel Fraction'!AD30,0)</f>
        <v>4.250061241743007E-2</v>
      </c>
      <c r="AE7">
        <f>IF('Biodiesel Fraction'!$B18,'Biodiesel Fraction'!AE30,0)</f>
        <v>4.294036991835145E-2</v>
      </c>
      <c r="AF7">
        <f>IF('Biodiesel Fraction'!$B18,'Biodiesel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36'!E16/SUM('AEO 36'!E16:E17)*(1-B2)</f>
        <v>0.44906041641761968</v>
      </c>
      <c r="C4" s="2">
        <f>'AEO 36'!F16/SUM('AEO 36'!F16:F17)*(1-C2)</f>
        <v>0.44903822887683575</v>
      </c>
      <c r="D4" s="2">
        <f>'AEO 36'!G16/SUM('AEO 36'!G16:G17)*(1-D2)</f>
        <v>0.44907927939760606</v>
      </c>
      <c r="E4" s="2">
        <f>'AEO 36'!H16/SUM('AEO 36'!H16:H17)*(1-E2)</f>
        <v>0.44904121422591492</v>
      </c>
      <c r="F4" s="2">
        <f>'AEO 36'!I16/SUM('AEO 36'!I16:I17)*(1-F2)</f>
        <v>0.44903912045334232</v>
      </c>
      <c r="G4" s="2">
        <f>'AEO 36'!J16/SUM('AEO 36'!J16:J17)*(1-G2)</f>
        <v>0.44904054102960117</v>
      </c>
      <c r="H4" s="2">
        <f>'AEO 36'!K16/SUM('AEO 36'!K16:K17)*(1-H2)</f>
        <v>0.44904381943893285</v>
      </c>
      <c r="I4" s="2">
        <f>'AEO 36'!L16/SUM('AEO 36'!L16:L17)*(1-I2)</f>
        <v>0.44905321854668789</v>
      </c>
      <c r="J4" s="2">
        <f>'AEO 36'!M16/SUM('AEO 36'!M16:M17)*(1-J2)</f>
        <v>0.44906176264039588</v>
      </c>
      <c r="K4" s="2">
        <f>'AEO 36'!N16/SUM('AEO 36'!N16:N17)*(1-K2)</f>
        <v>0.44907016482330969</v>
      </c>
      <c r="L4" s="2">
        <f>'AEO 36'!O16/SUM('AEO 36'!O16:O17)*(1-L2)</f>
        <v>0.44907758714912821</v>
      </c>
      <c r="M4" s="2">
        <f>'AEO 36'!P16/SUM('AEO 36'!P16:P17)*(1-M2)</f>
        <v>0.44908146160046275</v>
      </c>
      <c r="N4" s="2">
        <f>'AEO 36'!Q16/SUM('AEO 36'!Q16:Q17)*(1-N2)</f>
        <v>0.44908557415765965</v>
      </c>
      <c r="O4" s="2">
        <f>'AEO 36'!R16/SUM('AEO 36'!R16:R17)*(1-O2)</f>
        <v>0.44908789990240106</v>
      </c>
      <c r="P4" s="2">
        <f>'AEO 36'!S16/SUM('AEO 36'!S16:S17)*(1-P2)</f>
        <v>0.44908946589009657</v>
      </c>
      <c r="Q4" s="2">
        <f>'AEO 36'!T16/SUM('AEO 36'!T16:T17)*(1-Q2)</f>
        <v>0.44908456876327252</v>
      </c>
      <c r="R4" s="2">
        <f>'AEO 36'!U16/SUM('AEO 36'!U16:U17)*(1-R2)</f>
        <v>0.44908007334754885</v>
      </c>
      <c r="S4" s="2">
        <f>'AEO 36'!V16/SUM('AEO 36'!V16:V17)*(1-S2)</f>
        <v>0.4490733284773904</v>
      </c>
      <c r="T4" s="2">
        <f>'AEO 36'!W16/SUM('AEO 36'!W16:W17)*(1-T2)</f>
        <v>0.44906610613859804</v>
      </c>
      <c r="U4" s="2">
        <f>'AEO 36'!X16/SUM('AEO 36'!X16:X17)*(1-U2)</f>
        <v>0.44905511622747191</v>
      </c>
      <c r="V4" s="2">
        <f>'AEO 36'!Y16/SUM('AEO 36'!Y16:Y17)*(1-V2)</f>
        <v>0.44904383527358244</v>
      </c>
      <c r="W4" s="2">
        <f>'AEO 36'!Z16/SUM('AEO 36'!Z16:Z17)*(1-W2)</f>
        <v>0.44903227533722173</v>
      </c>
      <c r="X4" s="2">
        <f>'AEO 36'!AA16/SUM('AEO 36'!AA16:AA17)*(1-X2)</f>
        <v>0.44901946585536373</v>
      </c>
      <c r="Y4" s="2">
        <f>'AEO 36'!AB16/SUM('AEO 36'!AB16:AB17)*(1-Y2)</f>
        <v>0.44900703512798407</v>
      </c>
      <c r="Z4" s="2">
        <f>'AEO 36'!AC16/SUM('AEO 36'!AC16:AC17)*(1-Z2)</f>
        <v>0.44899359406872985</v>
      </c>
      <c r="AA4" s="2">
        <f>'AEO 36'!AD16/SUM('AEO 36'!AD16:AD17)*(1-AA2)</f>
        <v>0.44898231308659436</v>
      </c>
      <c r="AB4" s="2">
        <f>'AEO 36'!AE16/SUM('AEO 36'!AE16:AE17)*(1-AB2)</f>
        <v>0.44897119642613054</v>
      </c>
      <c r="AC4" s="2">
        <f>'AEO 36'!AF16/SUM('AEO 36'!AF16:AF17)*(1-AC2)</f>
        <v>0.4489555494644884</v>
      </c>
      <c r="AD4" s="2">
        <f>'AEO 36'!AG16/SUM('AEO 36'!AG16:AG17)*(1-AD2)</f>
        <v>0.44894409233578769</v>
      </c>
      <c r="AE4" s="2">
        <f>'AEO 36'!AH16/SUM('AEO 36'!AH16:AH17)*(1-AE2)</f>
        <v>0.44892760974326906</v>
      </c>
      <c r="AF4" s="2">
        <f>'AEO 36'!AI16/SUM('AEO 36'!AI16:AI17)*(1-AF2)</f>
        <v>0.44891240281219752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36'!E17/SUM('AEO 36'!E16:E17)*(1-B2)</f>
        <v>9.3958358238025732E-4</v>
      </c>
      <c r="C6" s="2">
        <f>'AEO 36'!F17/SUM('AEO 36'!F16:F17)*(1-C2)</f>
        <v>9.6177112316422095E-4</v>
      </c>
      <c r="D6" s="2">
        <f>'AEO 36'!G17/SUM('AEO 36'!G16:G17)*(1-D2)</f>
        <v>9.2072060239387467E-4</v>
      </c>
      <c r="E6" s="2">
        <f>'AEO 36'!H17/SUM('AEO 36'!H16:H17)*(1-E2)</f>
        <v>9.5878577408504626E-4</v>
      </c>
      <c r="F6" s="2">
        <f>'AEO 36'!I17/SUM('AEO 36'!I16:I17)*(1-F2)</f>
        <v>9.6087954665765056E-4</v>
      </c>
      <c r="G6" s="2">
        <f>'AEO 36'!J17/SUM('AEO 36'!J16:J17)*(1-G2)</f>
        <v>9.594589703987678E-4</v>
      </c>
      <c r="H6" s="2">
        <f>'AEO 36'!K17/SUM('AEO 36'!K16:K17)*(1-H2)</f>
        <v>9.561805610671109E-4</v>
      </c>
      <c r="I6" s="2">
        <f>'AEO 36'!L17/SUM('AEO 36'!L16:L17)*(1-I2)</f>
        <v>9.4678145331204226E-4</v>
      </c>
      <c r="J6" s="2">
        <f>'AEO 36'!M17/SUM('AEO 36'!M16:M17)*(1-J2)</f>
        <v>9.3823735960404074E-4</v>
      </c>
      <c r="K6" s="2">
        <f>'AEO 36'!N17/SUM('AEO 36'!N16:N17)*(1-K2)</f>
        <v>9.2983517669025537E-4</v>
      </c>
      <c r="L6" s="2">
        <f>'AEO 36'!O17/SUM('AEO 36'!O16:O17)*(1-L2)</f>
        <v>9.2241285087172264E-4</v>
      </c>
      <c r="M6" s="2">
        <f>'AEO 36'!P17/SUM('AEO 36'!P16:P17)*(1-M2)</f>
        <v>9.1853839953718133E-4</v>
      </c>
      <c r="N6" s="2">
        <f>'AEO 36'!Q17/SUM('AEO 36'!Q16:Q17)*(1-N2)</f>
        <v>9.1442584234027171E-4</v>
      </c>
      <c r="O6" s="2">
        <f>'AEO 36'!R17/SUM('AEO 36'!R16:R17)*(1-O2)</f>
        <v>9.1210009759890487E-4</v>
      </c>
      <c r="P6" s="2">
        <f>'AEO 36'!S17/SUM('AEO 36'!S16:S17)*(1-P2)</f>
        <v>9.1053410990337531E-4</v>
      </c>
      <c r="Q6" s="2">
        <f>'AEO 36'!T17/SUM('AEO 36'!T16:T17)*(1-Q2)</f>
        <v>9.1543123672746811E-4</v>
      </c>
      <c r="R6" s="2">
        <f>'AEO 36'!U17/SUM('AEO 36'!U16:U17)*(1-R2)</f>
        <v>9.1992665245107662E-4</v>
      </c>
      <c r="S6" s="2">
        <f>'AEO 36'!V17/SUM('AEO 36'!V16:V17)*(1-S2)</f>
        <v>9.2667152260953822E-4</v>
      </c>
      <c r="T6" s="2">
        <f>'AEO 36'!W17/SUM('AEO 36'!W16:W17)*(1-T2)</f>
        <v>9.3389386140190606E-4</v>
      </c>
      <c r="U6" s="2">
        <f>'AEO 36'!X17/SUM('AEO 36'!X16:X17)*(1-U2)</f>
        <v>9.4488377252803892E-4</v>
      </c>
      <c r="V6" s="2">
        <f>'AEO 36'!Y17/SUM('AEO 36'!Y16:Y17)*(1-V2)</f>
        <v>9.5616472641751936E-4</v>
      </c>
      <c r="W6" s="2">
        <f>'AEO 36'!Z17/SUM('AEO 36'!Z16:Z17)*(1-W2)</f>
        <v>9.6772466277826011E-4</v>
      </c>
      <c r="X6" s="2">
        <f>'AEO 36'!AA17/SUM('AEO 36'!AA16:AA17)*(1-X2)</f>
        <v>9.8053414463624517E-4</v>
      </c>
      <c r="Y6" s="2">
        <f>'AEO 36'!AB17/SUM('AEO 36'!AB16:AB17)*(1-Y2)</f>
        <v>9.9296487201590224E-4</v>
      </c>
      <c r="Z6" s="2">
        <f>'AEO 36'!AC17/SUM('AEO 36'!AC16:AC17)*(1-Z2)</f>
        <v>1.0064059312700976E-3</v>
      </c>
      <c r="AA6" s="2">
        <f>'AEO 36'!AD17/SUM('AEO 36'!AD16:AD17)*(1-AA2)</f>
        <v>1.0176869134055746E-3</v>
      </c>
      <c r="AB6" s="2">
        <f>'AEO 36'!AE17/SUM('AEO 36'!AE16:AE17)*(1-AB2)</f>
        <v>1.0288035738694472E-3</v>
      </c>
      <c r="AC6" s="2">
        <f>'AEO 36'!AF17/SUM('AEO 36'!AF16:AF17)*(1-AC2)</f>
        <v>1.0444505355115688E-3</v>
      </c>
      <c r="AD6" s="2">
        <f>'AEO 36'!AG17/SUM('AEO 36'!AG16:AG17)*(1-AD2)</f>
        <v>1.0559076642122093E-3</v>
      </c>
      <c r="AE6" s="2">
        <f>'AEO 36'!AH17/SUM('AEO 36'!AH16:AH17)*(1-AE2)</f>
        <v>1.072390256730888E-3</v>
      </c>
      <c r="AF6" s="2">
        <f>'AEO 36'!AI17/SUM('AEO 36'!AI16:AI17)*(1-AF2)</f>
        <v>1.0875971878024622E-3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1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G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F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'BPoEFUbVT-mtrbks-psgr-gasveh'!B1</f>
        <v>2020</v>
      </c>
      <c r="C1">
        <f>'BPoEFUbVT-mtrbks-psgr-gasveh'!C1</f>
        <v>2021</v>
      </c>
      <c r="D1">
        <f>'BPoEFUbVT-mtrbks-psgr-gasveh'!D1</f>
        <v>2022</v>
      </c>
      <c r="E1">
        <f>'BPoEFUbVT-mtrbks-psgr-gasveh'!E1</f>
        <v>2023</v>
      </c>
      <c r="F1">
        <f>'BPoEFUbVT-mtrbks-psgr-gasveh'!F1</f>
        <v>2024</v>
      </c>
      <c r="G1">
        <f>'BPoEFUbVT-mtrbks-psgr-gasveh'!G1</f>
        <v>2025</v>
      </c>
      <c r="H1">
        <f>'BPoEFUbVT-mtrbks-psgr-gasveh'!H1</f>
        <v>2026</v>
      </c>
      <c r="I1">
        <f>'BPoEFUbVT-mtrbks-psgr-gasveh'!I1</f>
        <v>2027</v>
      </c>
      <c r="J1">
        <f>'BPoEFUbVT-mtrbks-psgr-gasveh'!J1</f>
        <v>2028</v>
      </c>
      <c r="K1">
        <f>'BPoEFUbVT-mtrbks-psgr-gasveh'!K1</f>
        <v>2029</v>
      </c>
      <c r="L1">
        <f>'BPoEFUbVT-mtrbks-psgr-gasveh'!L1</f>
        <v>2030</v>
      </c>
      <c r="M1">
        <f>'BPoEFUbVT-mtrbks-psgr-gasveh'!M1</f>
        <v>2031</v>
      </c>
      <c r="N1">
        <f>'BPoEFUbVT-mtrbks-psgr-gasveh'!N1</f>
        <v>2032</v>
      </c>
      <c r="O1">
        <f>'BPoEFUbVT-mtrbks-psgr-gasveh'!O1</f>
        <v>2033</v>
      </c>
      <c r="P1">
        <f>'BPoEFUbVT-mtrbks-psgr-gasveh'!P1</f>
        <v>2034</v>
      </c>
      <c r="Q1">
        <f>'BPoEFUbVT-mtrbks-psgr-gasveh'!Q1</f>
        <v>2035</v>
      </c>
      <c r="R1">
        <f>'BPoEFUbVT-mtrbks-psgr-gasveh'!R1</f>
        <v>2036</v>
      </c>
      <c r="S1">
        <f>'BPoEFUbVT-mtrbks-psgr-gasveh'!S1</f>
        <v>2037</v>
      </c>
      <c r="T1">
        <f>'BPoEFUbVT-mtrbks-psgr-gasveh'!T1</f>
        <v>2038</v>
      </c>
      <c r="U1">
        <f>'BPoEFUbVT-mtrbks-psgr-gasveh'!U1</f>
        <v>2039</v>
      </c>
      <c r="V1">
        <f>'BPoEFUbVT-mtrbks-psgr-gasveh'!V1</f>
        <v>2040</v>
      </c>
      <c r="W1">
        <f>'BPoEFUbVT-mtrbks-psgr-gasveh'!W1</f>
        <v>2041</v>
      </c>
      <c r="X1">
        <f>'BPoEFUbVT-mtrbks-psgr-gasveh'!X1</f>
        <v>2042</v>
      </c>
      <c r="Y1">
        <f>'BPoEFUbVT-mtrbks-psgr-gasveh'!Y1</f>
        <v>2043</v>
      </c>
      <c r="Z1">
        <f>'BPoEFUbVT-mtrbks-psgr-gasveh'!Z1</f>
        <v>2044</v>
      </c>
      <c r="AA1">
        <f>'BPoEFUbVT-mtrbks-psgr-gasveh'!AA1</f>
        <v>2045</v>
      </c>
      <c r="AB1">
        <f>'BPoEFUbVT-mtrbks-psgr-gasveh'!AB1</f>
        <v>2046</v>
      </c>
      <c r="AC1">
        <f>'BPoEFUbVT-mtrbks-psgr-gasveh'!AC1</f>
        <v>2047</v>
      </c>
      <c r="AD1">
        <f>'BPoEFUbVT-mtrbks-psgr-gasveh'!AD1</f>
        <v>2048</v>
      </c>
      <c r="AE1">
        <f>'BPoEFUbVT-mtrbks-psgr-gasveh'!AE1</f>
        <v>2049</v>
      </c>
      <c r="AF1">
        <f>'BPoEFUbVT-mtrbks-psgr-gasveh'!AF1</f>
        <v>2050</v>
      </c>
    </row>
    <row r="2" spans="1:32" x14ac:dyDescent="0.2">
      <c r="A2" t="s">
        <v>15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</row>
    <row r="3" spans="1:32" x14ac:dyDescent="0.2">
      <c r="A3" t="s">
        <v>16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</row>
    <row r="4" spans="1:32" x14ac:dyDescent="0.2">
      <c r="A4" t="s">
        <v>17</v>
      </c>
      <c r="B4">
        <f>'BPoEFUbVT-mtrbks-psgr-gasveh'!B4</f>
        <v>0.99791203648359939</v>
      </c>
      <c r="C4">
        <f>'BPoEFUbVT-mtrbks-psgr-gasveh'!C4</f>
        <v>0.99786273083741284</v>
      </c>
      <c r="D4">
        <f>'BPoEFUbVT-mtrbks-psgr-gasveh'!D4</f>
        <v>0.99795395421690247</v>
      </c>
      <c r="E4">
        <f>'BPoEFUbVT-mtrbks-psgr-gasveh'!E4</f>
        <v>0.99786936494647771</v>
      </c>
      <c r="F4">
        <f>'BPoEFUbVT-mtrbks-psgr-gasveh'!F4</f>
        <v>0.99786471211853855</v>
      </c>
      <c r="G4">
        <f>'BPoEFUbVT-mtrbks-psgr-gasveh'!G4</f>
        <v>0.99786786895466939</v>
      </c>
      <c r="H4">
        <f>'BPoEFUbVT-mtrbks-psgr-gasveh'!H4</f>
        <v>0.99787515430873974</v>
      </c>
      <c r="I4">
        <f>'BPoEFUbVT-mtrbks-psgr-gasveh'!I4</f>
        <v>0.99789604121486208</v>
      </c>
      <c r="J4">
        <f>'BPoEFUbVT-mtrbks-psgr-gasveh'!J4</f>
        <v>0.99791502808976873</v>
      </c>
      <c r="K4">
        <f>'BPoEFUbVT-mtrbks-psgr-gasveh'!K4</f>
        <v>0.99793369960735501</v>
      </c>
      <c r="L4">
        <f>'BPoEFUbVT-mtrbks-psgr-gasveh'!L4</f>
        <v>0.99795019366472948</v>
      </c>
      <c r="M4">
        <f>'BPoEFUbVT-mtrbks-psgr-gasveh'!M4</f>
        <v>0.99795880355658395</v>
      </c>
      <c r="N4">
        <f>'BPoEFUbVT-mtrbks-psgr-gasveh'!N4</f>
        <v>0.99796794257257715</v>
      </c>
      <c r="O4">
        <f>'BPoEFUbVT-mtrbks-psgr-gasveh'!O4</f>
        <v>0.99797311089422469</v>
      </c>
      <c r="P4">
        <f>'BPoEFUbVT-mtrbks-psgr-gasveh'!P4</f>
        <v>0.9979765908668814</v>
      </c>
      <c r="Q4">
        <f>'BPoEFUbVT-mtrbks-psgr-gasveh'!Q4</f>
        <v>0.99796570836282794</v>
      </c>
      <c r="R4">
        <f>'BPoEFUbVT-mtrbks-psgr-gasveh'!R4</f>
        <v>0.99795571855010867</v>
      </c>
      <c r="S4">
        <f>'BPoEFUbVT-mtrbks-psgr-gasveh'!S4</f>
        <v>0.99794072994975658</v>
      </c>
      <c r="T4">
        <f>'BPoEFUbVT-mtrbks-psgr-gasveh'!T4</f>
        <v>0.99792468030799575</v>
      </c>
      <c r="U4">
        <f>'BPoEFUbVT-mtrbks-psgr-gasveh'!U4</f>
        <v>0.997900258283271</v>
      </c>
      <c r="V4">
        <f>'BPoEFUbVT-mtrbks-psgr-gasveh'!V4</f>
        <v>0.99787518949684995</v>
      </c>
      <c r="W4">
        <f>'BPoEFUbVT-mtrbks-psgr-gasveh'!W4</f>
        <v>0.99784950074938172</v>
      </c>
      <c r="X4">
        <f>'BPoEFUbVT-mtrbks-psgr-gasveh'!X4</f>
        <v>0.99782103523414167</v>
      </c>
      <c r="Y4">
        <f>'BPoEFUbVT-mtrbks-psgr-gasveh'!Y4</f>
        <v>0.99779341139552025</v>
      </c>
      <c r="Z4">
        <f>'BPoEFUbVT-mtrbks-psgr-gasveh'!Z4</f>
        <v>0.99776354237495535</v>
      </c>
      <c r="AA4">
        <f>'BPoEFUbVT-mtrbks-psgr-gasveh'!AA4</f>
        <v>0.99773847352576539</v>
      </c>
      <c r="AB4">
        <f>'BPoEFUbVT-mtrbks-psgr-gasveh'!AB4</f>
        <v>0.9977137698358457</v>
      </c>
      <c r="AC4">
        <f>'BPoEFUbVT-mtrbks-psgr-gasveh'!AC4</f>
        <v>0.99767899880997435</v>
      </c>
      <c r="AD4">
        <f>'BPoEFUbVT-mtrbks-psgr-gasveh'!AD4</f>
        <v>0.99765353852397276</v>
      </c>
      <c r="AE4">
        <f>'BPoEFUbVT-mtrbks-psgr-gasveh'!AE4</f>
        <v>0.99761691054059798</v>
      </c>
      <c r="AF4">
        <f>'BPoEFUbVT-mtrbks-psgr-gasveh'!AF4</f>
        <v>0.99758311736043903</v>
      </c>
    </row>
    <row r="5" spans="1:32" x14ac:dyDescent="0.2">
      <c r="A5" t="s">
        <v>18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</row>
    <row r="6" spans="1:32" x14ac:dyDescent="0.2">
      <c r="A6" t="s">
        <v>19</v>
      </c>
      <c r="B6">
        <f>'BPoEFUbVT-mtrbks-psgr-gasveh'!B6</f>
        <v>2.087963516400572E-3</v>
      </c>
      <c r="C6">
        <f>'BPoEFUbVT-mtrbks-psgr-gasveh'!C6</f>
        <v>2.1372691625871579E-3</v>
      </c>
      <c r="D6">
        <f>'BPoEFUbVT-mtrbks-psgr-gasveh'!D6</f>
        <v>2.0460457830974994E-3</v>
      </c>
      <c r="E6">
        <f>'BPoEFUbVT-mtrbks-psgr-gasveh'!E6</f>
        <v>2.1306350535223251E-3</v>
      </c>
      <c r="F6">
        <f>'BPoEFUbVT-mtrbks-psgr-gasveh'!F6</f>
        <v>2.135287881461446E-3</v>
      </c>
      <c r="G6">
        <f>'BPoEFUbVT-mtrbks-psgr-gasveh'!G6</f>
        <v>2.1321310453305954E-3</v>
      </c>
      <c r="H6">
        <f>'BPoEFUbVT-mtrbks-psgr-gasveh'!H6</f>
        <v>2.1248456912602467E-3</v>
      </c>
      <c r="I6">
        <f>'BPoEFUbVT-mtrbks-psgr-gasveh'!I6</f>
        <v>2.1039587851378718E-3</v>
      </c>
      <c r="J6">
        <f>'BPoEFUbVT-mtrbks-psgr-gasveh'!J6</f>
        <v>2.0849719102312017E-3</v>
      </c>
      <c r="K6">
        <f>'BPoEFUbVT-mtrbks-psgr-gasveh'!K6</f>
        <v>2.0663003926450121E-3</v>
      </c>
      <c r="L6">
        <f>'BPoEFUbVT-mtrbks-psgr-gasveh'!L6</f>
        <v>2.0498063352704949E-3</v>
      </c>
      <c r="M6">
        <f>'BPoEFUbVT-mtrbks-psgr-gasveh'!M6</f>
        <v>2.0411964434159588E-3</v>
      </c>
      <c r="N6">
        <f>'BPoEFUbVT-mtrbks-psgr-gasveh'!N6</f>
        <v>2.0320574274228262E-3</v>
      </c>
      <c r="O6">
        <f>'BPoEFUbVT-mtrbks-psgr-gasveh'!O6</f>
        <v>2.0268891057753442E-3</v>
      </c>
      <c r="P6">
        <f>'BPoEFUbVT-mtrbks-psgr-gasveh'!P6</f>
        <v>2.0234091331186119E-3</v>
      </c>
      <c r="Q6">
        <f>'BPoEFUbVT-mtrbks-psgr-gasveh'!Q6</f>
        <v>2.0342916371721515E-3</v>
      </c>
      <c r="R6">
        <f>'BPoEFUbVT-mtrbks-psgr-gasveh'!R6</f>
        <v>2.0442814498912816E-3</v>
      </c>
      <c r="S6">
        <f>'BPoEFUbVT-mtrbks-psgr-gasveh'!S6</f>
        <v>2.0592700502434186E-3</v>
      </c>
      <c r="T6">
        <f>'BPoEFUbVT-mtrbks-psgr-gasveh'!T6</f>
        <v>2.075319692004236E-3</v>
      </c>
      <c r="U6">
        <f>'BPoEFUbVT-mtrbks-psgr-gasveh'!U6</f>
        <v>2.0997417167289757E-3</v>
      </c>
      <c r="V6">
        <f>'BPoEFUbVT-mtrbks-psgr-gasveh'!V6</f>
        <v>2.1248105031500433E-3</v>
      </c>
      <c r="W6">
        <f>'BPoEFUbVT-mtrbks-psgr-gasveh'!W6</f>
        <v>2.1504992506183561E-3</v>
      </c>
      <c r="X6">
        <f>'BPoEFUbVT-mtrbks-psgr-gasveh'!X6</f>
        <v>2.1789647658583228E-3</v>
      </c>
      <c r="Y6">
        <f>'BPoEFUbVT-mtrbks-psgr-gasveh'!Y6</f>
        <v>2.2065886044797828E-3</v>
      </c>
      <c r="Z6">
        <f>'BPoEFUbVT-mtrbks-psgr-gasveh'!Z6</f>
        <v>2.2364576250446617E-3</v>
      </c>
      <c r="AA6">
        <f>'BPoEFUbVT-mtrbks-psgr-gasveh'!AA6</f>
        <v>2.2615264742346102E-3</v>
      </c>
      <c r="AB6">
        <f>'BPoEFUbVT-mtrbks-psgr-gasveh'!AB6</f>
        <v>2.2862301641543275E-3</v>
      </c>
      <c r="AC6">
        <f>'BPoEFUbVT-mtrbks-psgr-gasveh'!AC6</f>
        <v>2.3210011900257088E-3</v>
      </c>
      <c r="AD6">
        <f>'BPoEFUbVT-mtrbks-psgr-gasveh'!AD6</f>
        <v>2.346461476027132E-3</v>
      </c>
      <c r="AE6">
        <f>'BPoEFUbVT-mtrbks-psgr-gasveh'!AE6</f>
        <v>2.3830894594019736E-3</v>
      </c>
      <c r="AF6">
        <f>'BPoEFUbVT-mtrbks-psgr-gasveh'!AF6</f>
        <v>2.4168826395610274E-3</v>
      </c>
    </row>
    <row r="7" spans="1:32" x14ac:dyDescent="0.2">
      <c r="A7" t="s">
        <v>21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</row>
    <row r="8" spans="1:32" x14ac:dyDescent="0.2">
      <c r="A8" t="s">
        <v>20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F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'BPoEFUbVT-mtrbks-psgr-dslveh'!B1</f>
        <v>2020</v>
      </c>
      <c r="C1">
        <f>'BPoEFUbVT-mtrbks-psgr-dslveh'!C1</f>
        <v>2021</v>
      </c>
      <c r="D1">
        <f>'BPoEFUbVT-mtrbks-psgr-dslveh'!D1</f>
        <v>2022</v>
      </c>
      <c r="E1">
        <f>'BPoEFUbVT-mtrbks-psgr-dslveh'!E1</f>
        <v>2023</v>
      </c>
      <c r="F1">
        <f>'BPoEFUbVT-mtrbks-psgr-dslveh'!F1</f>
        <v>2024</v>
      </c>
      <c r="G1">
        <f>'BPoEFUbVT-mtrbks-psgr-dslveh'!G1</f>
        <v>2025</v>
      </c>
      <c r="H1">
        <f>'BPoEFUbVT-mtrbks-psgr-dslveh'!H1</f>
        <v>2026</v>
      </c>
      <c r="I1">
        <f>'BPoEFUbVT-mtrbks-psgr-dslveh'!I1</f>
        <v>2027</v>
      </c>
      <c r="J1">
        <f>'BPoEFUbVT-mtrbks-psgr-dslveh'!J1</f>
        <v>2028</v>
      </c>
      <c r="K1">
        <f>'BPoEFUbVT-mtrbks-psgr-dslveh'!K1</f>
        <v>2029</v>
      </c>
      <c r="L1">
        <f>'BPoEFUbVT-mtrbks-psgr-dslveh'!L1</f>
        <v>2030</v>
      </c>
      <c r="M1">
        <f>'BPoEFUbVT-mtrbks-psgr-dslveh'!M1</f>
        <v>2031</v>
      </c>
      <c r="N1">
        <f>'BPoEFUbVT-mtrbks-psgr-dslveh'!N1</f>
        <v>2032</v>
      </c>
      <c r="O1">
        <f>'BPoEFUbVT-mtrbks-psgr-dslveh'!O1</f>
        <v>2033</v>
      </c>
      <c r="P1">
        <f>'BPoEFUbVT-mtrbks-psgr-dslveh'!P1</f>
        <v>2034</v>
      </c>
      <c r="Q1">
        <f>'BPoEFUbVT-mtrbks-psgr-dslveh'!Q1</f>
        <v>2035</v>
      </c>
      <c r="R1">
        <f>'BPoEFUbVT-mtrbks-psgr-dslveh'!R1</f>
        <v>2036</v>
      </c>
      <c r="S1">
        <f>'BPoEFUbVT-mtrbks-psgr-dslveh'!S1</f>
        <v>2037</v>
      </c>
      <c r="T1">
        <f>'BPoEFUbVT-mtrbks-psgr-dslveh'!T1</f>
        <v>2038</v>
      </c>
      <c r="U1">
        <f>'BPoEFUbVT-mtrbks-psgr-dslveh'!U1</f>
        <v>2039</v>
      </c>
      <c r="V1">
        <f>'BPoEFUbVT-mtrbks-psgr-dslveh'!V1</f>
        <v>2040</v>
      </c>
      <c r="W1">
        <f>'BPoEFUbVT-mtrbks-psgr-dslveh'!W1</f>
        <v>2041</v>
      </c>
      <c r="X1">
        <f>'BPoEFUbVT-mtrbks-psgr-dslveh'!X1</f>
        <v>2042</v>
      </c>
      <c r="Y1">
        <f>'BPoEFUbVT-mtrbks-psgr-dslveh'!Y1</f>
        <v>2043</v>
      </c>
      <c r="Z1">
        <f>'BPoEFUbVT-mtrbks-psgr-dslveh'!Z1</f>
        <v>2044</v>
      </c>
      <c r="AA1">
        <f>'BPoEFUbVT-mtrbks-psgr-dslveh'!AA1</f>
        <v>2045</v>
      </c>
      <c r="AB1">
        <f>'BPoEFUbVT-mtrbks-psgr-dslveh'!AB1</f>
        <v>2046</v>
      </c>
      <c r="AC1">
        <f>'BPoEFUbVT-mtrbks-psgr-dslveh'!AC1</f>
        <v>2047</v>
      </c>
      <c r="AD1">
        <f>'BPoEFUbVT-mtrbks-psgr-dslveh'!AD1</f>
        <v>2048</v>
      </c>
      <c r="AE1">
        <f>'BPoEFUbVT-mtrbks-psgr-dslveh'!AE1</f>
        <v>2049</v>
      </c>
      <c r="AF1">
        <f>'BPoEFUbVT-mtrbks-psgr-dslveh'!AF1</f>
        <v>2050</v>
      </c>
    </row>
    <row r="2" spans="1:32" x14ac:dyDescent="0.2">
      <c r="A2" t="s">
        <v>15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</row>
    <row r="3" spans="1:32" x14ac:dyDescent="0.2">
      <c r="A3" t="s">
        <v>16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</row>
    <row r="4" spans="1:32" x14ac:dyDescent="0.2">
      <c r="A4" t="s">
        <v>17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</row>
    <row r="5" spans="1:32" x14ac:dyDescent="0.2">
      <c r="A5" t="s">
        <v>18</v>
      </c>
      <c r="B5">
        <f>'BPoEFUbVT-mtrbks-psgr-dslveh'!B5</f>
        <v>0.95693602687099533</v>
      </c>
      <c r="C5">
        <f>'BPoEFUbVT-mtrbks-psgr-dslveh'!C5</f>
        <v>0.95080256652230999</v>
      </c>
      <c r="D5">
        <f>'BPoEFUbVT-mtrbks-psgr-dslveh'!D5</f>
        <v>0.95080256652230999</v>
      </c>
      <c r="E5">
        <f>'BPoEFUbVT-mtrbks-psgr-dslveh'!E5</f>
        <v>0.95482538473323242</v>
      </c>
      <c r="F5">
        <f>'BPoEFUbVT-mtrbks-psgr-dslveh'!F5</f>
        <v>0.95506171404939011</v>
      </c>
      <c r="G5">
        <f>'BPoEFUbVT-mtrbks-psgr-dslveh'!G5</f>
        <v>0.95599503640868622</v>
      </c>
      <c r="H5">
        <f>'BPoEFUbVT-mtrbks-psgr-dslveh'!H5</f>
        <v>0.95582810054078249</v>
      </c>
      <c r="I5">
        <f>'BPoEFUbVT-mtrbks-psgr-dslveh'!I5</f>
        <v>0.95504070658490947</v>
      </c>
      <c r="J5">
        <f>'BPoEFUbVT-mtrbks-psgr-dslveh'!J5</f>
        <v>0.9547359387024229</v>
      </c>
      <c r="K5">
        <f>'BPoEFUbVT-mtrbks-psgr-dslveh'!K5</f>
        <v>0.95432926699197884</v>
      </c>
      <c r="L5">
        <f>'BPoEFUbVT-mtrbks-psgr-dslveh'!L5</f>
        <v>0.95389752816861983</v>
      </c>
      <c r="M5">
        <f>'BPoEFUbVT-mtrbks-psgr-dslveh'!M5</f>
        <v>0.95353195773437227</v>
      </c>
      <c r="N5">
        <f>'BPoEFUbVT-mtrbks-psgr-dslveh'!N5</f>
        <v>0.95326059218192205</v>
      </c>
      <c r="O5">
        <f>'BPoEFUbVT-mtrbks-psgr-dslveh'!O5</f>
        <v>0.95291183890681652</v>
      </c>
      <c r="P5">
        <f>'BPoEFUbVT-mtrbks-psgr-dslveh'!P5</f>
        <v>0.95269945265368983</v>
      </c>
      <c r="Q5">
        <f>'BPoEFUbVT-mtrbks-psgr-dslveh'!Q5</f>
        <v>0.95357841328887027</v>
      </c>
      <c r="R5">
        <f>'BPoEFUbVT-mtrbks-psgr-dslveh'!R5</f>
        <v>0.95404931466972187</v>
      </c>
      <c r="S5">
        <f>'BPoEFUbVT-mtrbks-psgr-dslveh'!S5</f>
        <v>0.95402453753364802</v>
      </c>
      <c r="T5">
        <f>'BPoEFUbVT-mtrbks-psgr-dslveh'!T5</f>
        <v>0.95412679760569197</v>
      </c>
      <c r="U5">
        <f>'BPoEFUbVT-mtrbks-psgr-dslveh'!U5</f>
        <v>0.95428399401968034</v>
      </c>
      <c r="V5">
        <f>'BPoEFUbVT-mtrbks-psgr-dslveh'!V5</f>
        <v>0.95548700375807738</v>
      </c>
      <c r="W5">
        <f>'BPoEFUbVT-mtrbks-psgr-dslveh'!W5</f>
        <v>0.9564108367637284</v>
      </c>
      <c r="X5">
        <f>'BPoEFUbVT-mtrbks-psgr-dslveh'!X5</f>
        <v>0.95635261051861253</v>
      </c>
      <c r="Y5">
        <f>'BPoEFUbVT-mtrbks-psgr-dslveh'!Y5</f>
        <v>0.9569026303979542</v>
      </c>
      <c r="Z5">
        <f>'BPoEFUbVT-mtrbks-psgr-dslveh'!Z5</f>
        <v>0.95806295074585834</v>
      </c>
      <c r="AA5">
        <f>'BPoEFUbVT-mtrbks-psgr-dslveh'!AA5</f>
        <v>0.95977658581918168</v>
      </c>
      <c r="AB5">
        <f>'BPoEFUbVT-mtrbks-psgr-dslveh'!AB5</f>
        <v>0.96059074172153169</v>
      </c>
      <c r="AC5">
        <f>'BPoEFUbVT-mtrbks-psgr-dslveh'!AC5</f>
        <v>0.95782381728902088</v>
      </c>
      <c r="AD5">
        <f>'BPoEFUbVT-mtrbks-psgr-dslveh'!AD5</f>
        <v>0.95749938758256992</v>
      </c>
      <c r="AE5">
        <f>'BPoEFUbVT-mtrbks-psgr-dslveh'!AE5</f>
        <v>0.95705963008164852</v>
      </c>
      <c r="AF5">
        <f>'BPoEFUbVT-mtrbks-psgr-dslveh'!AF5</f>
        <v>0.95669160437651868</v>
      </c>
    </row>
    <row r="6" spans="1:32" x14ac:dyDescent="0.2">
      <c r="A6" t="s">
        <v>19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</row>
    <row r="7" spans="1:32" x14ac:dyDescent="0.2">
      <c r="A7" t="s">
        <v>21</v>
      </c>
      <c r="B7">
        <f>'BPoEFUbVT-mtrbks-psgr-dslveh'!B7</f>
        <v>4.306397312900468E-2</v>
      </c>
      <c r="C7">
        <f>'BPoEFUbVT-mtrbks-psgr-dslveh'!C7</f>
        <v>4.9197433477690018E-2</v>
      </c>
      <c r="D7">
        <f>'BPoEFUbVT-mtrbks-psgr-dslveh'!D7</f>
        <v>4.9197433477690018E-2</v>
      </c>
      <c r="E7">
        <f>'BPoEFUbVT-mtrbks-psgr-dslveh'!E7</f>
        <v>4.5174615266767588E-2</v>
      </c>
      <c r="F7">
        <f>'BPoEFUbVT-mtrbks-psgr-dslveh'!F7</f>
        <v>4.4938285950609939E-2</v>
      </c>
      <c r="G7">
        <f>'BPoEFUbVT-mtrbks-psgr-dslveh'!G7</f>
        <v>4.4004963591313777E-2</v>
      </c>
      <c r="H7">
        <f>'BPoEFUbVT-mtrbks-psgr-dslveh'!H7</f>
        <v>4.4171899459217526E-2</v>
      </c>
      <c r="I7">
        <f>'BPoEFUbVT-mtrbks-psgr-dslveh'!I7</f>
        <v>4.4959293415090543E-2</v>
      </c>
      <c r="J7">
        <f>'BPoEFUbVT-mtrbks-psgr-dslveh'!J7</f>
        <v>4.5264061297577075E-2</v>
      </c>
      <c r="K7">
        <f>'BPoEFUbVT-mtrbks-psgr-dslveh'!K7</f>
        <v>4.567073300802111E-2</v>
      </c>
      <c r="L7">
        <f>'BPoEFUbVT-mtrbks-psgr-dslveh'!L7</f>
        <v>4.6102471831380207E-2</v>
      </c>
      <c r="M7">
        <f>'BPoEFUbVT-mtrbks-psgr-dslveh'!M7</f>
        <v>4.6468042265627757E-2</v>
      </c>
      <c r="N7">
        <f>'BPoEFUbVT-mtrbks-psgr-dslveh'!N7</f>
        <v>4.6739407818077935E-2</v>
      </c>
      <c r="O7">
        <f>'BPoEFUbVT-mtrbks-psgr-dslveh'!O7</f>
        <v>4.708816109318345E-2</v>
      </c>
      <c r="P7">
        <f>'BPoEFUbVT-mtrbks-psgr-dslveh'!P7</f>
        <v>4.7300547346310194E-2</v>
      </c>
      <c r="Q7">
        <f>'BPoEFUbVT-mtrbks-psgr-dslveh'!Q7</f>
        <v>4.642158671112967E-2</v>
      </c>
      <c r="R7">
        <f>'BPoEFUbVT-mtrbks-psgr-dslveh'!R7</f>
        <v>4.5950685330278143E-2</v>
      </c>
      <c r="S7">
        <f>'BPoEFUbVT-mtrbks-psgr-dslveh'!S7</f>
        <v>4.5975462466351931E-2</v>
      </c>
      <c r="T7">
        <f>'BPoEFUbVT-mtrbks-psgr-dslveh'!T7</f>
        <v>4.5873202394308012E-2</v>
      </c>
      <c r="U7">
        <f>'BPoEFUbVT-mtrbks-psgr-dslveh'!U7</f>
        <v>4.5716005980319663E-2</v>
      </c>
      <c r="V7">
        <f>'BPoEFUbVT-mtrbks-psgr-dslveh'!V7</f>
        <v>4.4512996241922655E-2</v>
      </c>
      <c r="W7">
        <f>'BPoEFUbVT-mtrbks-psgr-dslveh'!W7</f>
        <v>4.3589163236271572E-2</v>
      </c>
      <c r="X7">
        <f>'BPoEFUbVT-mtrbks-psgr-dslveh'!X7</f>
        <v>4.3647389481387466E-2</v>
      </c>
      <c r="Y7">
        <f>'BPoEFUbVT-mtrbks-psgr-dslveh'!Y7</f>
        <v>4.3097369602045812E-2</v>
      </c>
      <c r="Z7">
        <f>'BPoEFUbVT-mtrbks-psgr-dslveh'!Z7</f>
        <v>4.1937049254141656E-2</v>
      </c>
      <c r="AA7">
        <f>'BPoEFUbVT-mtrbks-psgr-dslveh'!AA7</f>
        <v>4.0223414180818359E-2</v>
      </c>
      <c r="AB7">
        <f>'BPoEFUbVT-mtrbks-psgr-dslveh'!AB7</f>
        <v>3.9409258278468272E-2</v>
      </c>
      <c r="AC7">
        <f>'BPoEFUbVT-mtrbks-psgr-dslveh'!AC7</f>
        <v>4.2176182710979074E-2</v>
      </c>
      <c r="AD7">
        <f>'BPoEFUbVT-mtrbks-psgr-dslveh'!AD7</f>
        <v>4.250061241743007E-2</v>
      </c>
      <c r="AE7">
        <f>'BPoEFUbVT-mtrbks-psgr-dslveh'!AE7</f>
        <v>4.294036991835145E-2</v>
      </c>
      <c r="AF7">
        <f>'BPoEFUbVT-mtrbks-psgr-dslveh'!AF7</f>
        <v>4.3308395623481294E-2</v>
      </c>
    </row>
    <row r="8" spans="1:32" x14ac:dyDescent="0.2">
      <c r="A8" t="s">
        <v>20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F11"/>
  <sheetViews>
    <sheetView topLeftCell="F1" workbookViewId="0">
      <selection activeCell="AF1" sqref="AF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'BPoEFUbVT-mtrbks-psgr-plghyb'!B1</f>
        <v>2020</v>
      </c>
      <c r="C1">
        <f>'BPoEFUbVT-mtrbks-psgr-plghyb'!C1</f>
        <v>2021</v>
      </c>
      <c r="D1">
        <f>'BPoEFUbVT-mtrbks-psgr-plghyb'!D1</f>
        <v>2022</v>
      </c>
      <c r="E1">
        <f>'BPoEFUbVT-mtrbks-psgr-plghyb'!E1</f>
        <v>2023</v>
      </c>
      <c r="F1">
        <f>'BPoEFUbVT-mtrbks-psgr-plghyb'!F1</f>
        <v>2024</v>
      </c>
      <c r="G1">
        <f>'BPoEFUbVT-mtrbks-psgr-plghyb'!G1</f>
        <v>2025</v>
      </c>
      <c r="H1">
        <f>'BPoEFUbVT-mtrbks-psgr-plghyb'!H1</f>
        <v>2026</v>
      </c>
      <c r="I1">
        <f>'BPoEFUbVT-mtrbks-psgr-plghyb'!I1</f>
        <v>2027</v>
      </c>
      <c r="J1">
        <f>'BPoEFUbVT-mtrbks-psgr-plghyb'!J1</f>
        <v>2028</v>
      </c>
      <c r="K1">
        <f>'BPoEFUbVT-mtrbks-psgr-plghyb'!K1</f>
        <v>2029</v>
      </c>
      <c r="L1">
        <f>'BPoEFUbVT-mtrbks-psgr-plghyb'!L1</f>
        <v>2030</v>
      </c>
      <c r="M1">
        <f>'BPoEFUbVT-mtrbks-psgr-plghyb'!M1</f>
        <v>2031</v>
      </c>
      <c r="N1">
        <f>'BPoEFUbVT-mtrbks-psgr-plghyb'!N1</f>
        <v>2032</v>
      </c>
      <c r="O1">
        <f>'BPoEFUbVT-mtrbks-psgr-plghyb'!O1</f>
        <v>2033</v>
      </c>
      <c r="P1">
        <f>'BPoEFUbVT-mtrbks-psgr-plghyb'!P1</f>
        <v>2034</v>
      </c>
      <c r="Q1">
        <f>'BPoEFUbVT-mtrbks-psgr-plghyb'!Q1</f>
        <v>2035</v>
      </c>
      <c r="R1">
        <f>'BPoEFUbVT-mtrbks-psgr-plghyb'!R1</f>
        <v>2036</v>
      </c>
      <c r="S1">
        <f>'BPoEFUbVT-mtrbks-psgr-plghyb'!S1</f>
        <v>2037</v>
      </c>
      <c r="T1">
        <f>'BPoEFUbVT-mtrbks-psgr-plghyb'!T1</f>
        <v>2038</v>
      </c>
      <c r="U1">
        <f>'BPoEFUbVT-mtrbks-psgr-plghyb'!U1</f>
        <v>2039</v>
      </c>
      <c r="V1">
        <f>'BPoEFUbVT-mtrbks-psgr-plghyb'!V1</f>
        <v>2040</v>
      </c>
      <c r="W1">
        <f>'BPoEFUbVT-mtrbks-psgr-plghyb'!W1</f>
        <v>2041</v>
      </c>
      <c r="X1">
        <f>'BPoEFUbVT-mtrbks-psgr-plghyb'!X1</f>
        <v>2042</v>
      </c>
      <c r="Y1">
        <f>'BPoEFUbVT-mtrbks-psgr-plghyb'!Y1</f>
        <v>2043</v>
      </c>
      <c r="Z1">
        <f>'BPoEFUbVT-mtrbks-psgr-plghyb'!Z1</f>
        <v>2044</v>
      </c>
      <c r="AA1">
        <f>'BPoEFUbVT-mtrbks-psgr-plghyb'!AA1</f>
        <v>2045</v>
      </c>
      <c r="AB1">
        <f>'BPoEFUbVT-mtrbks-psgr-plghyb'!AB1</f>
        <v>2046</v>
      </c>
      <c r="AC1">
        <f>'BPoEFUbVT-mtrbks-psgr-plghyb'!AC1</f>
        <v>2047</v>
      </c>
      <c r="AD1">
        <f>'BPoEFUbVT-mtrbks-psgr-plghyb'!AD1</f>
        <v>2048</v>
      </c>
      <c r="AE1">
        <f>'BPoEFUbVT-mtrbks-psgr-plghyb'!AE1</f>
        <v>2049</v>
      </c>
      <c r="AF1">
        <f>'BPoEFUbVT-mtrbks-psgr-plghyb'!AF1</f>
        <v>2050</v>
      </c>
    </row>
    <row r="2" spans="1:32" x14ac:dyDescent="0.2">
      <c r="A2" t="s">
        <v>15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</row>
    <row r="3" spans="1:32" x14ac:dyDescent="0.2">
      <c r="A3" t="s">
        <v>16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</row>
    <row r="4" spans="1:32" x14ac:dyDescent="0.2">
      <c r="A4" t="s">
        <v>17</v>
      </c>
      <c r="B4">
        <f>'BPoEFUbVT-mtrbks-psgr-plghyb'!B4</f>
        <v>0.44906041641761968</v>
      </c>
      <c r="C4">
        <f>'BPoEFUbVT-mtrbks-psgr-plghyb'!C4</f>
        <v>0.44903822887683575</v>
      </c>
      <c r="D4">
        <f>'BPoEFUbVT-mtrbks-psgr-plghyb'!D4</f>
        <v>0.44907927939760606</v>
      </c>
      <c r="E4">
        <f>'BPoEFUbVT-mtrbks-psgr-plghyb'!E4</f>
        <v>0.44904121422591492</v>
      </c>
      <c r="F4">
        <f>'BPoEFUbVT-mtrbks-psgr-plghyb'!F4</f>
        <v>0.44903912045334232</v>
      </c>
      <c r="G4">
        <f>'BPoEFUbVT-mtrbks-psgr-plghyb'!G4</f>
        <v>0.44904054102960117</v>
      </c>
      <c r="H4">
        <f>'BPoEFUbVT-mtrbks-psgr-plghyb'!H4</f>
        <v>0.44904381943893285</v>
      </c>
      <c r="I4">
        <f>'BPoEFUbVT-mtrbks-psgr-plghyb'!I4</f>
        <v>0.44905321854668789</v>
      </c>
      <c r="J4">
        <f>'BPoEFUbVT-mtrbks-psgr-plghyb'!J4</f>
        <v>0.44906176264039588</v>
      </c>
      <c r="K4">
        <f>'BPoEFUbVT-mtrbks-psgr-plghyb'!K4</f>
        <v>0.44907016482330969</v>
      </c>
      <c r="L4">
        <f>'BPoEFUbVT-mtrbks-psgr-plghyb'!L4</f>
        <v>0.44907758714912821</v>
      </c>
      <c r="M4">
        <f>'BPoEFUbVT-mtrbks-psgr-plghyb'!M4</f>
        <v>0.44908146160046275</v>
      </c>
      <c r="N4">
        <f>'BPoEFUbVT-mtrbks-psgr-plghyb'!N4</f>
        <v>0.44908557415765965</v>
      </c>
      <c r="O4">
        <f>'BPoEFUbVT-mtrbks-psgr-plghyb'!O4</f>
        <v>0.44908789990240106</v>
      </c>
      <c r="P4">
        <f>'BPoEFUbVT-mtrbks-psgr-plghyb'!P4</f>
        <v>0.44908946589009657</v>
      </c>
      <c r="Q4">
        <f>'BPoEFUbVT-mtrbks-psgr-plghyb'!Q4</f>
        <v>0.44908456876327252</v>
      </c>
      <c r="R4">
        <f>'BPoEFUbVT-mtrbks-psgr-plghyb'!R4</f>
        <v>0.44908007334754885</v>
      </c>
      <c r="S4">
        <f>'BPoEFUbVT-mtrbks-psgr-plghyb'!S4</f>
        <v>0.4490733284773904</v>
      </c>
      <c r="T4">
        <f>'BPoEFUbVT-mtrbks-psgr-plghyb'!T4</f>
        <v>0.44906610613859804</v>
      </c>
      <c r="U4">
        <f>'BPoEFUbVT-mtrbks-psgr-plghyb'!U4</f>
        <v>0.44905511622747191</v>
      </c>
      <c r="V4">
        <f>'BPoEFUbVT-mtrbks-psgr-plghyb'!V4</f>
        <v>0.44904383527358244</v>
      </c>
      <c r="W4">
        <f>'BPoEFUbVT-mtrbks-psgr-plghyb'!W4</f>
        <v>0.44903227533722173</v>
      </c>
      <c r="X4">
        <f>'BPoEFUbVT-mtrbks-psgr-plghyb'!X4</f>
        <v>0.44901946585536373</v>
      </c>
      <c r="Y4">
        <f>'BPoEFUbVT-mtrbks-psgr-plghyb'!Y4</f>
        <v>0.44900703512798407</v>
      </c>
      <c r="Z4">
        <f>'BPoEFUbVT-mtrbks-psgr-plghyb'!Z4</f>
        <v>0.44899359406872985</v>
      </c>
      <c r="AA4">
        <f>'BPoEFUbVT-mtrbks-psgr-plghyb'!AA4</f>
        <v>0.44898231308659436</v>
      </c>
      <c r="AB4">
        <f>'BPoEFUbVT-mtrbks-psgr-plghyb'!AB4</f>
        <v>0.44897119642613054</v>
      </c>
      <c r="AC4">
        <f>'BPoEFUbVT-mtrbks-psgr-plghyb'!AC4</f>
        <v>0.4489555494644884</v>
      </c>
      <c r="AD4">
        <f>'BPoEFUbVT-mtrbks-psgr-plghyb'!AD4</f>
        <v>0.44894409233578769</v>
      </c>
      <c r="AE4">
        <f>'BPoEFUbVT-mtrbks-psgr-plghyb'!AE4</f>
        <v>0.44892760974326906</v>
      </c>
      <c r="AF4">
        <f>'BPoEFUbVT-mtrbks-psgr-plghyb'!AF4</f>
        <v>0.44891240281219752</v>
      </c>
    </row>
    <row r="5" spans="1:32" x14ac:dyDescent="0.2">
      <c r="A5" t="s">
        <v>18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</row>
    <row r="6" spans="1:32" x14ac:dyDescent="0.2">
      <c r="A6" t="s">
        <v>19</v>
      </c>
      <c r="B6">
        <f>'BPoEFUbVT-mtrbks-psgr-plghyb'!B6</f>
        <v>9.3958358238025732E-4</v>
      </c>
      <c r="C6">
        <f>'BPoEFUbVT-mtrbks-psgr-plghyb'!C6</f>
        <v>9.6177112316422095E-4</v>
      </c>
      <c r="D6">
        <f>'BPoEFUbVT-mtrbks-psgr-plghyb'!D6</f>
        <v>9.2072060239387467E-4</v>
      </c>
      <c r="E6">
        <f>'BPoEFUbVT-mtrbks-psgr-plghyb'!E6</f>
        <v>9.5878577408504626E-4</v>
      </c>
      <c r="F6">
        <f>'BPoEFUbVT-mtrbks-psgr-plghyb'!F6</f>
        <v>9.6087954665765056E-4</v>
      </c>
      <c r="G6">
        <f>'BPoEFUbVT-mtrbks-psgr-plghyb'!G6</f>
        <v>9.594589703987678E-4</v>
      </c>
      <c r="H6">
        <f>'BPoEFUbVT-mtrbks-psgr-plghyb'!H6</f>
        <v>9.561805610671109E-4</v>
      </c>
      <c r="I6">
        <f>'BPoEFUbVT-mtrbks-psgr-plghyb'!I6</f>
        <v>9.4678145331204226E-4</v>
      </c>
      <c r="J6">
        <f>'BPoEFUbVT-mtrbks-psgr-plghyb'!J6</f>
        <v>9.3823735960404074E-4</v>
      </c>
      <c r="K6">
        <f>'BPoEFUbVT-mtrbks-psgr-plghyb'!K6</f>
        <v>9.2983517669025537E-4</v>
      </c>
      <c r="L6">
        <f>'BPoEFUbVT-mtrbks-psgr-plghyb'!L6</f>
        <v>9.2241285087172264E-4</v>
      </c>
      <c r="M6">
        <f>'BPoEFUbVT-mtrbks-psgr-plghyb'!M6</f>
        <v>9.1853839953718133E-4</v>
      </c>
      <c r="N6">
        <f>'BPoEFUbVT-mtrbks-psgr-plghyb'!N6</f>
        <v>9.1442584234027171E-4</v>
      </c>
      <c r="O6">
        <f>'BPoEFUbVT-mtrbks-psgr-plghyb'!O6</f>
        <v>9.1210009759890487E-4</v>
      </c>
      <c r="P6">
        <f>'BPoEFUbVT-mtrbks-psgr-plghyb'!P6</f>
        <v>9.1053410990337531E-4</v>
      </c>
      <c r="Q6">
        <f>'BPoEFUbVT-mtrbks-psgr-plghyb'!Q6</f>
        <v>9.1543123672746811E-4</v>
      </c>
      <c r="R6">
        <f>'BPoEFUbVT-mtrbks-psgr-plghyb'!R6</f>
        <v>9.1992665245107662E-4</v>
      </c>
      <c r="S6">
        <f>'BPoEFUbVT-mtrbks-psgr-plghyb'!S6</f>
        <v>9.2667152260953822E-4</v>
      </c>
      <c r="T6">
        <f>'BPoEFUbVT-mtrbks-psgr-plghyb'!T6</f>
        <v>9.3389386140190606E-4</v>
      </c>
      <c r="U6">
        <f>'BPoEFUbVT-mtrbks-psgr-plghyb'!U6</f>
        <v>9.4488377252803892E-4</v>
      </c>
      <c r="V6">
        <f>'BPoEFUbVT-mtrbks-psgr-plghyb'!V6</f>
        <v>9.5616472641751936E-4</v>
      </c>
      <c r="W6">
        <f>'BPoEFUbVT-mtrbks-psgr-plghyb'!W6</f>
        <v>9.6772466277826011E-4</v>
      </c>
      <c r="X6">
        <f>'BPoEFUbVT-mtrbks-psgr-plghyb'!X6</f>
        <v>9.8053414463624517E-4</v>
      </c>
      <c r="Y6">
        <f>'BPoEFUbVT-mtrbks-psgr-plghyb'!Y6</f>
        <v>9.9296487201590224E-4</v>
      </c>
      <c r="Z6">
        <f>'BPoEFUbVT-mtrbks-psgr-plghyb'!Z6</f>
        <v>1.0064059312700976E-3</v>
      </c>
      <c r="AA6">
        <f>'BPoEFUbVT-mtrbks-psgr-plghyb'!AA6</f>
        <v>1.0176869134055746E-3</v>
      </c>
      <c r="AB6">
        <f>'BPoEFUbVT-mtrbks-psgr-plghyb'!AB6</f>
        <v>1.0288035738694472E-3</v>
      </c>
      <c r="AC6">
        <f>'BPoEFUbVT-mtrbks-psgr-plghyb'!AC6</f>
        <v>1.0444505355115688E-3</v>
      </c>
      <c r="AD6">
        <f>'BPoEFUbVT-mtrbks-psgr-plghyb'!AD6</f>
        <v>1.0559076642122093E-3</v>
      </c>
      <c r="AE6">
        <f>'BPoEFUbVT-mtrbks-psgr-plghyb'!AE6</f>
        <v>1.072390256730888E-3</v>
      </c>
      <c r="AF6">
        <f>'BPoEFUbVT-mtrbks-psgr-plghyb'!AF6</f>
        <v>1.0875971878024622E-3</v>
      </c>
    </row>
    <row r="7" spans="1:32" x14ac:dyDescent="0.2">
      <c r="A7" t="s">
        <v>21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</row>
    <row r="8" spans="1:32" x14ac:dyDescent="0.2">
      <c r="A8" t="s">
        <v>20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J11"/>
  <sheetViews>
    <sheetView tabSelected="1"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36'!E16/SUM('AEO 36'!E16:E17)</f>
        <v>0.99791203648359939</v>
      </c>
      <c r="C4" s="2">
        <f>'AEO 36'!F16/SUM('AEO 36'!F16:F17)</f>
        <v>0.99786273083741284</v>
      </c>
      <c r="D4" s="2">
        <f>'AEO 36'!G16/SUM('AEO 36'!G16:G17)</f>
        <v>0.99795395421690247</v>
      </c>
      <c r="E4" s="2">
        <f>'AEO 36'!H16/SUM('AEO 36'!H16:H17)</f>
        <v>0.99786936494647771</v>
      </c>
      <c r="F4" s="2">
        <f>'AEO 36'!I16/SUM('AEO 36'!I16:I17)</f>
        <v>0.99786471211853855</v>
      </c>
      <c r="G4" s="2">
        <f>'AEO 36'!J16/SUM('AEO 36'!J16:J17)</f>
        <v>0.99786786895466939</v>
      </c>
      <c r="H4" s="2">
        <f>'AEO 36'!K16/SUM('AEO 36'!K16:K17)</f>
        <v>0.99787515430873974</v>
      </c>
      <c r="I4" s="2">
        <f>'AEO 36'!L16/SUM('AEO 36'!L16:L17)</f>
        <v>0.99789604121486208</v>
      </c>
      <c r="J4" s="2">
        <f>'AEO 36'!M16/SUM('AEO 36'!M16:M17)</f>
        <v>0.99791502808976873</v>
      </c>
      <c r="K4" s="2">
        <f>'AEO 36'!N16/SUM('AEO 36'!N16:N17)</f>
        <v>0.99793369960735501</v>
      </c>
      <c r="L4" s="2">
        <f>'AEO 36'!O16/SUM('AEO 36'!O16:O17)</f>
        <v>0.99795019366472948</v>
      </c>
      <c r="M4" s="2">
        <f>'AEO 36'!P16/SUM('AEO 36'!P16:P17)</f>
        <v>0.99795880355658395</v>
      </c>
      <c r="N4" s="2">
        <f>'AEO 36'!Q16/SUM('AEO 36'!Q16:Q17)</f>
        <v>0.99796794257257715</v>
      </c>
      <c r="O4" s="2">
        <f>'AEO 36'!R16/SUM('AEO 36'!R16:R17)</f>
        <v>0.99797311089422469</v>
      </c>
      <c r="P4" s="2">
        <f>'AEO 36'!S16/SUM('AEO 36'!S16:S17)</f>
        <v>0.9979765908668814</v>
      </c>
      <c r="Q4" s="2">
        <f>'AEO 36'!T16/SUM('AEO 36'!T16:T17)</f>
        <v>0.99796570836282794</v>
      </c>
      <c r="R4" s="2">
        <f>'AEO 36'!U16/SUM('AEO 36'!U16:U17)</f>
        <v>0.99795571855010867</v>
      </c>
      <c r="S4" s="2">
        <f>'AEO 36'!V16/SUM('AEO 36'!V16:V17)</f>
        <v>0.99794072994975658</v>
      </c>
      <c r="T4" s="2">
        <f>'AEO 36'!W16/SUM('AEO 36'!W16:W17)</f>
        <v>0.99792468030799575</v>
      </c>
      <c r="U4" s="2">
        <f>'AEO 36'!X16/SUM('AEO 36'!X16:X17)</f>
        <v>0.997900258283271</v>
      </c>
      <c r="V4" s="2">
        <f>'AEO 36'!Y16/SUM('AEO 36'!Y16:Y17)</f>
        <v>0.99787518949684995</v>
      </c>
      <c r="W4" s="2">
        <f>'AEO 36'!Z16/SUM('AEO 36'!Z16:Z17)</f>
        <v>0.99784950074938172</v>
      </c>
      <c r="X4" s="2">
        <f>'AEO 36'!AA16/SUM('AEO 36'!AA16:AA17)</f>
        <v>0.99782103523414167</v>
      </c>
      <c r="Y4" s="2">
        <f>'AEO 36'!AB16/SUM('AEO 36'!AB16:AB17)</f>
        <v>0.99779341139552025</v>
      </c>
      <c r="Z4" s="2">
        <f>'AEO 36'!AC16/SUM('AEO 36'!AC16:AC17)</f>
        <v>0.99776354237495535</v>
      </c>
      <c r="AA4" s="2">
        <f>'AEO 36'!AD16/SUM('AEO 36'!AD16:AD17)</f>
        <v>0.99773847352576539</v>
      </c>
      <c r="AB4" s="2">
        <f>'AEO 36'!AE16/SUM('AEO 36'!AE16:AE17)</f>
        <v>0.9977137698358457</v>
      </c>
      <c r="AC4" s="2">
        <f>'AEO 36'!AF16/SUM('AEO 36'!AF16:AF17)</f>
        <v>0.99767899880997435</v>
      </c>
      <c r="AD4" s="2">
        <f>'AEO 36'!AG16/SUM('AEO 36'!AG16:AG17)</f>
        <v>0.99765353852397276</v>
      </c>
      <c r="AE4" s="2">
        <f>'AEO 36'!AH16/SUM('AEO 36'!AH16:AH17)</f>
        <v>0.99761691054059798</v>
      </c>
      <c r="AF4" s="2">
        <f>'AEO 36'!AI16/SUM('AEO 36'!AI16:AI17)</f>
        <v>0.99758311736043903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36'!E17/SUM('AEO 36'!E16:E17)</f>
        <v>2.087963516400572E-3</v>
      </c>
      <c r="C6" s="2">
        <f>'AEO 36'!F17/SUM('AEO 36'!F16:F17)</f>
        <v>2.1372691625871579E-3</v>
      </c>
      <c r="D6" s="2">
        <f>'AEO 36'!G17/SUM('AEO 36'!G16:G17)</f>
        <v>2.0460457830974994E-3</v>
      </c>
      <c r="E6" s="2">
        <f>'AEO 36'!H17/SUM('AEO 36'!H16:H17)</f>
        <v>2.1306350535223251E-3</v>
      </c>
      <c r="F6" s="2">
        <f>'AEO 36'!I17/SUM('AEO 36'!I16:I17)</f>
        <v>2.135287881461446E-3</v>
      </c>
      <c r="G6" s="2">
        <f>'AEO 36'!J17/SUM('AEO 36'!J16:J17)</f>
        <v>2.1321310453305954E-3</v>
      </c>
      <c r="H6" s="2">
        <f>'AEO 36'!K17/SUM('AEO 36'!K16:K17)</f>
        <v>2.1248456912602467E-3</v>
      </c>
      <c r="I6" s="2">
        <f>'AEO 36'!L17/SUM('AEO 36'!L16:L17)</f>
        <v>2.1039587851378718E-3</v>
      </c>
      <c r="J6" s="2">
        <f>'AEO 36'!M17/SUM('AEO 36'!M16:M17)</f>
        <v>2.0849719102312017E-3</v>
      </c>
      <c r="K6" s="2">
        <f>'AEO 36'!N17/SUM('AEO 36'!N16:N17)</f>
        <v>2.0663003926450121E-3</v>
      </c>
      <c r="L6" s="2">
        <f>'AEO 36'!O17/SUM('AEO 36'!O16:O17)</f>
        <v>2.0498063352704949E-3</v>
      </c>
      <c r="M6" s="2">
        <f>'AEO 36'!P17/SUM('AEO 36'!P16:P17)</f>
        <v>2.0411964434159588E-3</v>
      </c>
      <c r="N6" s="2">
        <f>'AEO 36'!Q17/SUM('AEO 36'!Q16:Q17)</f>
        <v>2.0320574274228262E-3</v>
      </c>
      <c r="O6" s="2">
        <f>'AEO 36'!R17/SUM('AEO 36'!R16:R17)</f>
        <v>2.0268891057753442E-3</v>
      </c>
      <c r="P6" s="2">
        <f>'AEO 36'!S17/SUM('AEO 36'!S16:S17)</f>
        <v>2.0234091331186119E-3</v>
      </c>
      <c r="Q6" s="2">
        <f>'AEO 36'!T17/SUM('AEO 36'!T16:T17)</f>
        <v>2.0342916371721515E-3</v>
      </c>
      <c r="R6" s="2">
        <f>'AEO 36'!U17/SUM('AEO 36'!U16:U17)</f>
        <v>2.0442814498912816E-3</v>
      </c>
      <c r="S6" s="2">
        <f>'AEO 36'!V17/SUM('AEO 36'!V16:V17)</f>
        <v>2.0592700502434186E-3</v>
      </c>
      <c r="T6" s="2">
        <f>'AEO 36'!W17/SUM('AEO 36'!W16:W17)</f>
        <v>2.075319692004236E-3</v>
      </c>
      <c r="U6" s="2">
        <f>'AEO 36'!X17/SUM('AEO 36'!X16:X17)</f>
        <v>2.0997417167289757E-3</v>
      </c>
      <c r="V6" s="2">
        <f>'AEO 36'!Y17/SUM('AEO 36'!Y16:Y17)</f>
        <v>2.1248105031500433E-3</v>
      </c>
      <c r="W6" s="2">
        <f>'AEO 36'!Z17/SUM('AEO 36'!Z16:Z17)</f>
        <v>2.1504992506183561E-3</v>
      </c>
      <c r="X6" s="2">
        <f>'AEO 36'!AA17/SUM('AEO 36'!AA16:AA17)</f>
        <v>2.1789647658583228E-3</v>
      </c>
      <c r="Y6" s="2">
        <f>'AEO 36'!AB17/SUM('AEO 36'!AB16:AB17)</f>
        <v>2.2065886044797828E-3</v>
      </c>
      <c r="Z6" s="2">
        <f>'AEO 36'!AC17/SUM('AEO 36'!AC16:AC17)</f>
        <v>2.2364576250446617E-3</v>
      </c>
      <c r="AA6" s="2">
        <f>'AEO 36'!AD17/SUM('AEO 36'!AD16:AD17)</f>
        <v>2.2615264742346102E-3</v>
      </c>
      <c r="AB6" s="2">
        <f>'AEO 36'!AE17/SUM('AEO 36'!AE16:AE17)</f>
        <v>2.2862301641543275E-3</v>
      </c>
      <c r="AC6" s="2">
        <f>'AEO 36'!AF17/SUM('AEO 36'!AF16:AF17)</f>
        <v>2.3210011900257088E-3</v>
      </c>
      <c r="AD6" s="2">
        <f>'AEO 36'!AG17/SUM('AEO 36'!AG16:AG17)</f>
        <v>2.346461476027132E-3</v>
      </c>
      <c r="AE6" s="2">
        <f>'AEO 36'!AH17/SUM('AEO 36'!AH16:AH17)</f>
        <v>2.3830894594019736E-3</v>
      </c>
      <c r="AF6" s="2">
        <f>'AEO 36'!AI17/SUM('AEO 36'!AI16:AI17)</f>
        <v>2.4168826395610274E-3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About</vt:lpstr>
      <vt:lpstr>AEO 36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2021-04-22T03:17:00Z</dcterms:modified>
</cp:coreProperties>
</file>