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trans/eonvfewfc/"/>
    </mc:Choice>
  </mc:AlternateContent>
  <xr:revisionPtr revIDLastSave="0" documentId="13_ncr:1_{85A5DDDA-8599-AC49-9442-E368E9DF8D28}" xr6:coauthVersionLast="46" xr6:coauthVersionMax="46" xr10:uidLastSave="{00000000-0000-0000-0000-000000000000}"/>
  <bookViews>
    <workbookView xWindow="360" yWindow="460" windowWidth="25880" windowHeight="11320" xr2:uid="{00000000-000D-0000-FFFF-FFFF00000000}"/>
  </bookViews>
  <sheets>
    <sheet name="About" sheetId="1" r:id="rId1"/>
    <sheet name="Plug-in Hybrid Elec Fraction" sheetId="6" r:id="rId2"/>
    <sheet name="Data" sheetId="2" r:id="rId3"/>
    <sheet name="EoNVFEwFC-LDVs" sheetId="3" r:id="rId4"/>
    <sheet name="EoNVFEwFC-HDVs" sheetId="5" r:id="rId5"/>
    <sheet name="EoNVFEwFC-aircraft" sheetId="7" r:id="rId6"/>
    <sheet name="EoNVFEwFC-rail" sheetId="8" r:id="rId7"/>
    <sheet name="EoNVFEwFC-ships" sheetId="9" r:id="rId8"/>
    <sheet name="EoNVFEwFC-motorbikes" sheetId="10" r:id="rId9"/>
  </sheets>
  <definedNames>
    <definedName name="elec_fraction">'Plug-in Hybrid Elec Fraction'!$A$5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5" l="1"/>
  <c r="G10" i="5"/>
  <c r="H11" i="3"/>
  <c r="G10" i="3"/>
  <c r="B16" i="2" l="1"/>
  <c r="B19" i="2" s="1"/>
  <c r="B15" i="2"/>
  <c r="B18" i="2" s="1"/>
  <c r="F5" i="5" l="1"/>
  <c r="F2" i="5"/>
  <c r="E5" i="5"/>
  <c r="D4" i="5"/>
  <c r="C3" i="5"/>
  <c r="B2" i="5"/>
  <c r="F4" i="3"/>
  <c r="F2" i="3"/>
  <c r="D4" i="3" l="1"/>
  <c r="E5" i="3"/>
  <c r="C3" i="3"/>
  <c r="B2" i="3"/>
  <c r="B8" i="2" l="1"/>
  <c r="B6" i="2"/>
  <c r="B7" i="2"/>
  <c r="B5" i="2"/>
  <c r="E8" i="7" l="1"/>
  <c r="B2" i="7"/>
  <c r="D4" i="7"/>
  <c r="H11" i="7"/>
  <c r="C3" i="7"/>
  <c r="B2" i="9"/>
  <c r="C3" i="9"/>
  <c r="D4" i="9"/>
  <c r="H11" i="9"/>
  <c r="E9" i="9"/>
  <c r="E5" i="9"/>
  <c r="E5" i="8"/>
  <c r="H11" i="8"/>
  <c r="C3" i="8"/>
  <c r="B2" i="8"/>
  <c r="D4" i="8"/>
  <c r="G10" i="10"/>
  <c r="H11" i="10"/>
  <c r="E5" i="10"/>
  <c r="D4" i="10"/>
  <c r="C3" i="10"/>
  <c r="F4" i="10"/>
  <c r="B2" i="10"/>
  <c r="F2" i="10"/>
</calcChain>
</file>

<file path=xl/sharedStrings.xml><?xml version="1.0" encoding="utf-8"?>
<sst xmlns="http://schemas.openxmlformats.org/spreadsheetml/2006/main" count="168" uniqueCount="68">
  <si>
    <t>EoNVFEwFC Elasticity of New Veh Fuel Economy wrt Fuel Cost</t>
  </si>
  <si>
    <t>Sources:</t>
  </si>
  <si>
    <t>LDVs</t>
  </si>
  <si>
    <t>Small, Kenneth A.</t>
  </si>
  <si>
    <t xml:space="preserve">Energy Policies for Automobile Transportation: A Comparison Using the National Energy Modeling System </t>
  </si>
  <si>
    <t>http://www.rff.org/Documents/Features/NEPI/RFF-BCK-Small-AutoPolicies.pdf</t>
  </si>
  <si>
    <t>Pages 32-33</t>
  </si>
  <si>
    <t>HDVs</t>
  </si>
  <si>
    <t xml:space="preserve">Harrington, W., Krupnick, A. </t>
  </si>
  <si>
    <t>Improving Fuel Economy in Heavy-Duty Vehicles</t>
  </si>
  <si>
    <t>http://www.rff.org/documents/RFF-DP-12-02.pdf</t>
  </si>
  <si>
    <t>Page 36</t>
  </si>
  <si>
    <t>Vehicle Type</t>
  </si>
  <si>
    <t>aircraft</t>
  </si>
  <si>
    <t>rail</t>
  </si>
  <si>
    <t>ships</t>
  </si>
  <si>
    <t>motorbikes</t>
  </si>
  <si>
    <t>Elasticity</t>
  </si>
  <si>
    <t>Assumed to be the same as HDVs.</t>
  </si>
  <si>
    <t>Assumed to be the same as LDVs.</t>
  </si>
  <si>
    <t>Note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</si>
  <si>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</si>
  <si>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</si>
  <si>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</si>
  <si>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</si>
  <si>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</si>
  <si>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</si>
  <si>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electricity</t>
  </si>
  <si>
    <t>natural gas</t>
  </si>
  <si>
    <t>petroleum gasoline</t>
  </si>
  <si>
    <t>petroleum diesel</t>
  </si>
  <si>
    <t>biofuel gasoline</t>
  </si>
  <si>
    <t>biofuel diesel</t>
  </si>
  <si>
    <t>jet fuel</t>
  </si>
  <si>
    <t>We use elastiticies of zero for any fuel type that is not used by a given vehicle technology,</t>
  </si>
  <si>
    <t>or that is not used very much by a given vehicle technology (such as the two biofuels), since</t>
  </si>
  <si>
    <t>new vehicle fuel economy will be influenced only by the most common sort of fuel or fuels</t>
  </si>
  <si>
    <t>burned by that vehicle and that technology type.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</si>
  <si>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</si>
  <si>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</si>
  <si>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</si>
  <si>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</si>
  <si>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</si>
  <si>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</si>
  <si>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Plug-in hybrids can accept either electricity or combustible fuels.</t>
  </si>
  <si>
    <t>This sheet specifies the percentage of driving for which electricity is used.</t>
  </si>
  <si>
    <t>Electricity fraction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</si>
  <si>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</si>
  <si>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</si>
  <si>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</si>
  <si>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</si>
  <si>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For plug-in hybrids, we divide the elasticity between electricity and the main combustible</t>
  </si>
  <si>
    <t>fuel according to the fraction of electricity used by plug-in hybrids.</t>
  </si>
  <si>
    <t>heavy or residual fuel oil</t>
  </si>
  <si>
    <t>LPG propane or butane</t>
  </si>
  <si>
    <t>hydrogen</t>
  </si>
  <si>
    <t>For ships, we divide the elasticity between diesel fuel and residual fuel oil according</t>
  </si>
  <si>
    <t>to the fraction of each of these fuel types used by freight ships in the start year.</t>
  </si>
  <si>
    <t>Elasticities</t>
  </si>
  <si>
    <t>trillion BTU</t>
  </si>
  <si>
    <t>Fraction of Fuel Used by Freight Ships (2017)</t>
  </si>
  <si>
    <t>sum of domestic and international freight shipping</t>
  </si>
  <si>
    <t>fraction</t>
  </si>
  <si>
    <t>fraction of fuel used by freight ships</t>
  </si>
  <si>
    <t>See variable trans/BPoEFUbVT</t>
  </si>
  <si>
    <t>LPG vehicle</t>
  </si>
  <si>
    <t>hydrogen vehicle</t>
  </si>
  <si>
    <t>Elasticity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</si>
</sst>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4" fillId="0" borderId="1" applyNumberFormat="0" applyFont="0" applyProtection="0">
      <alignment wrapText="1"/>
    </xf>
    <xf numFmtId="0" fontId="4" fillId="0" borderId="0" applyNumberFormat="0" applyFill="0" applyBorder="0" applyAlignment="0" applyProtection="0"/>
    <xf numFmtId="0" fontId="4" fillId="0" borderId="2" applyNumberFormat="0" applyProtection="0">
      <alignment wrapText="1"/>
    </xf>
    <xf numFmtId="0" fontId="5" fillId="0" borderId="3" applyNumberFormat="0" applyProtection="0">
      <alignment wrapText="1"/>
    </xf>
    <xf numFmtId="0" fontId="4" fillId="0" borderId="0"/>
    <xf numFmtId="0" fontId="5" fillId="0" borderId="4" applyNumberFormat="0" applyProtection="0">
      <alignment wrapText="1"/>
    </xf>
    <xf numFmtId="0" fontId="6" fillId="0" borderId="0" applyNumberFormat="0" applyProtection="0">
      <alignment horizontal="left"/>
    </xf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0" fontId="0" fillId="2" borderId="0" xfId="0" applyFill="1"/>
    <xf numFmtId="0" fontId="3" fillId="2" borderId="0" xfId="0" applyFont="1" applyFill="1"/>
    <xf numFmtId="164" fontId="0" fillId="0" borderId="0" xfId="0" applyNumberFormat="1"/>
    <xf numFmtId="14" fontId="0" fillId="0" borderId="0" xfId="0" applyNumberFormat="1"/>
  </cellXfs>
  <cellStyles count="9">
    <cellStyle name="Body: normal cell" xfId="2" xr:uid="{00000000-0005-0000-0000-000000000000}"/>
    <cellStyle name="Font: Calibri, 9pt regular" xfId="3" xr:uid="{00000000-0005-0000-0000-000001000000}"/>
    <cellStyle name="Footnotes: top row" xfId="4" xr:uid="{00000000-0005-0000-0000-000002000000}"/>
    <cellStyle name="Header: bottom row" xfId="5" xr:uid="{00000000-0005-0000-0000-000003000000}"/>
    <cellStyle name="Hyperlink" xfId="1" builtinId="8"/>
    <cellStyle name="Normal" xfId="0" builtinId="0"/>
    <cellStyle name="Normal 2" xfId="6" xr:uid="{00000000-0005-0000-0000-000006000000}"/>
    <cellStyle name="Parent row" xfId="7" xr:uid="{00000000-0005-0000-0000-000007000000}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rff.org/documents/RFF-DP-12-02.pdf" TargetMode="External"/><Relationship Id="rId1" Type="http://schemas.openxmlformats.org/officeDocument/2006/relationships/hyperlink" Target="http://www.rff.org/Documents/Features/NEPI/RFF-BCK-Small-AutoPolicies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tabSelected="1" workbookViewId="0"/>
  </sheetViews>
  <sheetFormatPr baseColWidth="10" defaultColWidth="8.83203125" defaultRowHeight="15" x14ac:dyDescent="0.2"/>
  <cols>
    <col min="1" max="1" width="10" customWidth="1"/>
    <col min="2" max="2" width="95.6640625" customWidth="1"/>
  </cols>
  <sheetData>
    <row r="1" spans="1:3" x14ac:dyDescent="0.2">
      <c r="A1" s="1" t="s">
        <v>0</v>
      </c>
      <c r="C1" s="12">
        <v>44307</v>
      </c>
    </row>
    <row r="3" spans="1:3" x14ac:dyDescent="0.2">
      <c r="A3" s="1" t="s">
        <v>1</v>
      </c>
      <c r="B3" s="2" t="s">
        <v>2</v>
      </c>
    </row>
    <row r="4" spans="1:3" x14ac:dyDescent="0.2">
      <c r="B4" t="s">
        <v>3</v>
      </c>
    </row>
    <row r="5" spans="1:3" x14ac:dyDescent="0.2">
      <c r="B5" s="3">
        <v>2010</v>
      </c>
    </row>
    <row r="6" spans="1:3" x14ac:dyDescent="0.2">
      <c r="B6" t="s">
        <v>4</v>
      </c>
    </row>
    <row r="7" spans="1:3" x14ac:dyDescent="0.2">
      <c r="B7" s="4" t="s">
        <v>5</v>
      </c>
    </row>
    <row r="8" spans="1:3" x14ac:dyDescent="0.2">
      <c r="B8" t="s">
        <v>6</v>
      </c>
    </row>
    <row r="10" spans="1:3" x14ac:dyDescent="0.2">
      <c r="B10" s="2" t="s">
        <v>7</v>
      </c>
    </row>
    <row r="11" spans="1:3" x14ac:dyDescent="0.2">
      <c r="B11" t="s">
        <v>8</v>
      </c>
    </row>
    <row r="12" spans="1:3" x14ac:dyDescent="0.2">
      <c r="B12" s="3">
        <v>2012</v>
      </c>
    </row>
    <row r="13" spans="1:3" x14ac:dyDescent="0.2">
      <c r="B13" t="s">
        <v>9</v>
      </c>
    </row>
    <row r="14" spans="1:3" x14ac:dyDescent="0.2">
      <c r="B14" s="4" t="s">
        <v>10</v>
      </c>
    </row>
    <row r="15" spans="1:3" x14ac:dyDescent="0.2">
      <c r="B15" t="s">
        <v>11</v>
      </c>
    </row>
    <row r="17" spans="1:2" x14ac:dyDescent="0.2">
      <c r="B17" s="2" t="s">
        <v>38</v>
      </c>
    </row>
    <row r="18" spans="1:2" x14ac:dyDescent="0.2">
      <c r="B18" t="s">
        <v>39</v>
      </c>
    </row>
    <row r="19" spans="1:2" x14ac:dyDescent="0.2">
      <c r="B19" t="s">
        <v>40</v>
      </c>
    </row>
    <row r="20" spans="1:2" x14ac:dyDescent="0.2">
      <c r="B20" t="s">
        <v>41</v>
      </c>
    </row>
    <row r="21" spans="1:2" x14ac:dyDescent="0.2">
      <c r="B21" t="s">
        <v>42</v>
      </c>
    </row>
    <row r="22" spans="1:2" x14ac:dyDescent="0.2">
      <c r="B22" t="s">
        <v>43</v>
      </c>
    </row>
    <row r="24" spans="1:2" x14ac:dyDescent="0.2">
      <c r="B24" s="2" t="s">
        <v>63</v>
      </c>
    </row>
    <row r="25" spans="1:2" x14ac:dyDescent="0.2">
      <c r="B25" s="8" t="s">
        <v>64</v>
      </c>
    </row>
    <row r="27" spans="1:2" x14ac:dyDescent="0.2">
      <c r="A27" s="1" t="s">
        <v>26</v>
      </c>
    </row>
    <row r="28" spans="1:2" x14ac:dyDescent="0.2">
      <c r="A28" t="s">
        <v>34</v>
      </c>
    </row>
    <row r="29" spans="1:2" x14ac:dyDescent="0.2">
      <c r="A29" t="s">
        <v>35</v>
      </c>
    </row>
    <row r="30" spans="1:2" x14ac:dyDescent="0.2">
      <c r="A30" t="s">
        <v>36</v>
      </c>
    </row>
    <row r="31" spans="1:2" x14ac:dyDescent="0.2">
      <c r="A31" t="s">
        <v>37</v>
      </c>
    </row>
    <row r="33" spans="1:1" x14ac:dyDescent="0.2">
      <c r="A33" t="s">
        <v>51</v>
      </c>
    </row>
    <row r="34" spans="1:1" x14ac:dyDescent="0.2">
      <c r="A34" t="s">
        <v>52</v>
      </c>
    </row>
    <row r="36" spans="1:1" x14ac:dyDescent="0.2">
      <c r="A36" t="s">
        <v>56</v>
      </c>
    </row>
    <row r="37" spans="1:1" x14ac:dyDescent="0.2">
      <c r="A37" t="s">
        <v>57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/>
  </sheetViews>
  <sheetFormatPr baseColWidth="10" defaultColWidth="8.83203125" defaultRowHeight="15" x14ac:dyDescent="0.2"/>
  <sheetData>
    <row r="1" spans="1:1" x14ac:dyDescent="0.2">
      <c r="A1" t="s">
        <v>44</v>
      </c>
    </row>
    <row r="2" spans="1:1" x14ac:dyDescent="0.2">
      <c r="A2" t="s">
        <v>45</v>
      </c>
    </row>
    <row r="4" spans="1:1" x14ac:dyDescent="0.2">
      <c r="A4" t="s">
        <v>46</v>
      </c>
    </row>
    <row r="5" spans="1:1" x14ac:dyDescent="0.2">
      <c r="A5">
        <v>0.55000000000000004</v>
      </c>
    </row>
    <row r="7" spans="1:1" x14ac:dyDescent="0.2">
      <c r="A7" t="s">
        <v>47</v>
      </c>
    </row>
    <row r="8" spans="1:1" x14ac:dyDescent="0.2">
      <c r="A8" t="s">
        <v>48</v>
      </c>
    </row>
    <row r="9" spans="1:1" x14ac:dyDescent="0.2">
      <c r="A9" t="s">
        <v>49</v>
      </c>
    </row>
    <row r="11" spans="1:1" x14ac:dyDescent="0.2">
      <c r="A11" s="8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baseColWidth="10" defaultColWidth="8.83203125" defaultRowHeight="15" x14ac:dyDescent="0.2"/>
  <cols>
    <col min="1" max="1" width="24.6640625" customWidth="1"/>
    <col min="2" max="2" width="14.83203125" customWidth="1"/>
    <col min="3" max="3" width="34" customWidth="1"/>
  </cols>
  <sheetData>
    <row r="1" spans="1:3" x14ac:dyDescent="0.2">
      <c r="A1" s="2" t="s">
        <v>58</v>
      </c>
      <c r="B1" s="9"/>
      <c r="C1" s="9"/>
    </row>
    <row r="2" spans="1:3" x14ac:dyDescent="0.2">
      <c r="A2" s="1" t="s">
        <v>12</v>
      </c>
      <c r="B2" s="5" t="s">
        <v>17</v>
      </c>
      <c r="C2" s="1" t="s">
        <v>20</v>
      </c>
    </row>
    <row r="3" spans="1:3" x14ac:dyDescent="0.2">
      <c r="A3" t="s">
        <v>2</v>
      </c>
      <c r="B3">
        <v>0.1</v>
      </c>
    </row>
    <row r="4" spans="1:3" x14ac:dyDescent="0.2">
      <c r="A4" t="s">
        <v>7</v>
      </c>
      <c r="B4">
        <v>4.4999999999999998E-2</v>
      </c>
    </row>
    <row r="5" spans="1:3" x14ac:dyDescent="0.2">
      <c r="A5" t="s">
        <v>13</v>
      </c>
      <c r="B5">
        <f>B$4</f>
        <v>4.4999999999999998E-2</v>
      </c>
      <c r="C5" t="s">
        <v>18</v>
      </c>
    </row>
    <row r="6" spans="1:3" x14ac:dyDescent="0.2">
      <c r="A6" t="s">
        <v>14</v>
      </c>
      <c r="B6">
        <f t="shared" ref="B6:B7" si="0">B$4</f>
        <v>4.4999999999999998E-2</v>
      </c>
      <c r="C6" t="s">
        <v>18</v>
      </c>
    </row>
    <row r="7" spans="1:3" x14ac:dyDescent="0.2">
      <c r="A7" t="s">
        <v>15</v>
      </c>
      <c r="B7">
        <f t="shared" si="0"/>
        <v>4.4999999999999998E-2</v>
      </c>
      <c r="C7" t="s">
        <v>18</v>
      </c>
    </row>
    <row r="8" spans="1:3" x14ac:dyDescent="0.2">
      <c r="A8" t="s">
        <v>16</v>
      </c>
      <c r="B8">
        <f>B$3</f>
        <v>0.1</v>
      </c>
      <c r="C8" t="s">
        <v>19</v>
      </c>
    </row>
    <row r="13" spans="1:3" x14ac:dyDescent="0.2">
      <c r="A13" s="2" t="s">
        <v>60</v>
      </c>
      <c r="B13" s="9"/>
      <c r="C13" s="9"/>
    </row>
    <row r="14" spans="1:3" x14ac:dyDescent="0.2">
      <c r="A14" s="10" t="s">
        <v>61</v>
      </c>
      <c r="B14" s="9"/>
      <c r="C14" s="9"/>
    </row>
    <row r="15" spans="1:3" x14ac:dyDescent="0.2">
      <c r="A15" t="s">
        <v>30</v>
      </c>
      <c r="B15">
        <f>522+285</f>
        <v>807</v>
      </c>
      <c r="C15" t="s">
        <v>59</v>
      </c>
    </row>
    <row r="16" spans="1:3" x14ac:dyDescent="0.2">
      <c r="A16" t="s">
        <v>53</v>
      </c>
      <c r="B16">
        <f>3+675</f>
        <v>678</v>
      </c>
      <c r="C16" t="s">
        <v>59</v>
      </c>
    </row>
    <row r="18" spans="1:3" x14ac:dyDescent="0.2">
      <c r="A18" t="s">
        <v>30</v>
      </c>
      <c r="B18" s="11">
        <f>B15/SUM(B$15:B$16)</f>
        <v>0.54343434343434338</v>
      </c>
      <c r="C18" t="s">
        <v>62</v>
      </c>
    </row>
    <row r="19" spans="1:3" x14ac:dyDescent="0.2">
      <c r="A19" t="s">
        <v>53</v>
      </c>
      <c r="B19" s="11">
        <f>B16/SUM(B$15:B$16)</f>
        <v>0.45656565656565656</v>
      </c>
      <c r="C19" t="s">
        <v>62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H11"/>
  <sheetViews>
    <sheetView workbookViewId="0"/>
  </sheetViews>
  <sheetFormatPr baseColWidth="10" defaultColWidth="8.83203125" defaultRowHeight="15" x14ac:dyDescent="0.2"/>
  <cols>
    <col min="1" max="1" width="26" customWidth="1"/>
    <col min="2" max="2" width="24.33203125" customWidth="1"/>
    <col min="3" max="3" width="20.83203125" customWidth="1"/>
    <col min="4" max="4" width="19.33203125" customWidth="1"/>
    <col min="5" max="5" width="17.5" customWidth="1"/>
    <col min="6" max="8" width="21.5" customWidth="1"/>
  </cols>
  <sheetData>
    <row r="1" spans="1:8" x14ac:dyDescent="0.2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">
      <c r="A2" t="s">
        <v>27</v>
      </c>
      <c r="B2">
        <f>Data!$B$3</f>
        <v>0.1</v>
      </c>
      <c r="C2">
        <v>0</v>
      </c>
      <c r="D2">
        <v>0</v>
      </c>
      <c r="E2">
        <v>0</v>
      </c>
      <c r="F2">
        <f>Data!$B3*elec_fraction</f>
        <v>5.5000000000000007E-2</v>
      </c>
      <c r="G2">
        <v>0</v>
      </c>
      <c r="H2">
        <v>0</v>
      </c>
    </row>
    <row r="3" spans="1:8" x14ac:dyDescent="0.2">
      <c r="A3" t="s">
        <v>28</v>
      </c>
      <c r="B3">
        <v>0</v>
      </c>
      <c r="C3">
        <f>Data!$B$3</f>
        <v>0.1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29</v>
      </c>
      <c r="B4">
        <v>0</v>
      </c>
      <c r="C4">
        <v>0</v>
      </c>
      <c r="D4">
        <f>Data!$B$3</f>
        <v>0.1</v>
      </c>
      <c r="E4">
        <v>0</v>
      </c>
      <c r="F4">
        <f>Data!$B$3*(1-elec_fraction)</f>
        <v>4.4999999999999998E-2</v>
      </c>
      <c r="G4">
        <v>0</v>
      </c>
      <c r="H4">
        <v>0</v>
      </c>
    </row>
    <row r="5" spans="1:8" x14ac:dyDescent="0.2">
      <c r="A5" t="s">
        <v>30</v>
      </c>
      <c r="B5">
        <v>0</v>
      </c>
      <c r="C5">
        <v>0</v>
      </c>
      <c r="D5">
        <v>0</v>
      </c>
      <c r="E5">
        <f>Data!$B$3</f>
        <v>0.1</v>
      </c>
      <c r="F5">
        <v>0</v>
      </c>
      <c r="G5">
        <v>0</v>
      </c>
      <c r="H5">
        <v>0</v>
      </c>
    </row>
    <row r="6" spans="1:8" x14ac:dyDescent="0.2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f>Data!$B$3</f>
        <v>0.1</v>
      </c>
      <c r="H10">
        <v>0</v>
      </c>
    </row>
    <row r="11" spans="1:8" x14ac:dyDescent="0.2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Data!$B$3</f>
        <v>0.1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H11"/>
  <sheetViews>
    <sheetView workbookViewId="0"/>
  </sheetViews>
  <sheetFormatPr baseColWidth="10" defaultColWidth="8.83203125" defaultRowHeight="15" x14ac:dyDescent="0.2"/>
  <cols>
    <col min="1" max="1" width="26" customWidth="1"/>
    <col min="2" max="2" width="24.33203125" customWidth="1"/>
    <col min="3" max="3" width="20.83203125" customWidth="1"/>
    <col min="4" max="4" width="19.33203125" customWidth="1"/>
    <col min="5" max="5" width="17.5" customWidth="1"/>
    <col min="6" max="8" width="21.5" customWidth="1"/>
  </cols>
  <sheetData>
    <row r="1" spans="1:8" x14ac:dyDescent="0.2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">
      <c r="A2" t="s">
        <v>27</v>
      </c>
      <c r="B2">
        <f>Data!$B$4</f>
        <v>4.4999999999999998E-2</v>
      </c>
      <c r="C2">
        <v>0</v>
      </c>
      <c r="D2">
        <v>0</v>
      </c>
      <c r="E2">
        <v>0</v>
      </c>
      <c r="F2">
        <f>Data!$B$4*elec_fraction</f>
        <v>2.4750000000000001E-2</v>
      </c>
      <c r="G2">
        <v>0</v>
      </c>
      <c r="H2">
        <v>0</v>
      </c>
    </row>
    <row r="3" spans="1:8" x14ac:dyDescent="0.2">
      <c r="A3" t="s">
        <v>28</v>
      </c>
      <c r="B3">
        <v>0</v>
      </c>
      <c r="C3">
        <f>Data!$B$4</f>
        <v>4.4999999999999998E-2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29</v>
      </c>
      <c r="B4">
        <v>0</v>
      </c>
      <c r="C4">
        <v>0</v>
      </c>
      <c r="D4">
        <f>Data!$B$4</f>
        <v>4.4999999999999998E-2</v>
      </c>
      <c r="E4">
        <v>0</v>
      </c>
      <c r="F4">
        <v>0</v>
      </c>
      <c r="G4">
        <v>0</v>
      </c>
      <c r="H4">
        <v>0</v>
      </c>
    </row>
    <row r="5" spans="1:8" x14ac:dyDescent="0.2">
      <c r="A5" t="s">
        <v>30</v>
      </c>
      <c r="B5">
        <v>0</v>
      </c>
      <c r="C5">
        <v>0</v>
      </c>
      <c r="D5">
        <v>0</v>
      </c>
      <c r="E5">
        <f>Data!$B$4</f>
        <v>4.4999999999999998E-2</v>
      </c>
      <c r="F5">
        <f>Data!$B$4*(1-elec_fraction)</f>
        <v>2.0249999999999997E-2</v>
      </c>
      <c r="G5">
        <v>0</v>
      </c>
      <c r="H5">
        <v>0</v>
      </c>
    </row>
    <row r="6" spans="1:8" x14ac:dyDescent="0.2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f>Data!$B$4</f>
        <v>4.4999999999999998E-2</v>
      </c>
      <c r="H10">
        <v>0</v>
      </c>
    </row>
    <row r="11" spans="1:8" x14ac:dyDescent="0.2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Data!$B$4</f>
        <v>4.4999999999999998E-2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H11"/>
  <sheetViews>
    <sheetView workbookViewId="0"/>
  </sheetViews>
  <sheetFormatPr baseColWidth="10" defaultColWidth="8.83203125" defaultRowHeight="15" x14ac:dyDescent="0.2"/>
  <cols>
    <col min="1" max="1" width="26" customWidth="1"/>
    <col min="2" max="2" width="24.33203125" customWidth="1"/>
    <col min="3" max="3" width="20.83203125" customWidth="1"/>
    <col min="4" max="4" width="19.33203125" customWidth="1"/>
    <col min="5" max="5" width="17.5" customWidth="1"/>
    <col min="6" max="8" width="21.5" customWidth="1"/>
  </cols>
  <sheetData>
    <row r="1" spans="1:8" x14ac:dyDescent="0.2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">
      <c r="A2" t="s">
        <v>27</v>
      </c>
      <c r="B2">
        <f>Data!$B$5</f>
        <v>4.4999999999999998E-2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 t="s">
        <v>28</v>
      </c>
      <c r="B3">
        <v>0</v>
      </c>
      <c r="C3">
        <f>Data!$B$5</f>
        <v>4.4999999999999998E-2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29</v>
      </c>
      <c r="B4">
        <v>0</v>
      </c>
      <c r="C4">
        <v>0</v>
      </c>
      <c r="D4">
        <f>Data!$B$5</f>
        <v>4.4999999999999998E-2</v>
      </c>
      <c r="E4">
        <v>0</v>
      </c>
      <c r="F4">
        <v>0</v>
      </c>
      <c r="G4">
        <v>0</v>
      </c>
      <c r="H4">
        <v>0</v>
      </c>
    </row>
    <row r="5" spans="1:8" x14ac:dyDescent="0.2">
      <c r="A5" t="s">
        <v>30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33</v>
      </c>
      <c r="B8">
        <v>0</v>
      </c>
      <c r="C8">
        <v>0</v>
      </c>
      <c r="D8">
        <v>0</v>
      </c>
      <c r="E8">
        <f>Data!$B$5</f>
        <v>4.4999999999999998E-2</v>
      </c>
      <c r="F8">
        <v>0</v>
      </c>
      <c r="G8">
        <v>0</v>
      </c>
      <c r="H8">
        <v>0</v>
      </c>
    </row>
    <row r="9" spans="1:8" x14ac:dyDescent="0.2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Data!$B$5</f>
        <v>4.4999999999999998E-2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H11"/>
  <sheetViews>
    <sheetView workbookViewId="0"/>
  </sheetViews>
  <sheetFormatPr baseColWidth="10" defaultColWidth="8.83203125" defaultRowHeight="15" x14ac:dyDescent="0.2"/>
  <cols>
    <col min="1" max="1" width="26" customWidth="1"/>
    <col min="2" max="2" width="24.33203125" customWidth="1"/>
    <col min="3" max="3" width="20.83203125" customWidth="1"/>
    <col min="4" max="4" width="19.33203125" customWidth="1"/>
    <col min="5" max="5" width="17.5" customWidth="1"/>
    <col min="6" max="8" width="21.5" customWidth="1"/>
  </cols>
  <sheetData>
    <row r="1" spans="1:8" x14ac:dyDescent="0.2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">
      <c r="A2" t="s">
        <v>27</v>
      </c>
      <c r="B2">
        <f>Data!$B$6</f>
        <v>4.4999999999999998E-2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 t="s">
        <v>28</v>
      </c>
      <c r="B3">
        <v>0</v>
      </c>
      <c r="C3">
        <f>Data!$B$6</f>
        <v>4.4999999999999998E-2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29</v>
      </c>
      <c r="B4">
        <v>0</v>
      </c>
      <c r="C4">
        <v>0</v>
      </c>
      <c r="D4">
        <f>Data!$B$6</f>
        <v>4.4999999999999998E-2</v>
      </c>
      <c r="E4">
        <v>0</v>
      </c>
      <c r="F4">
        <v>0</v>
      </c>
      <c r="G4">
        <v>0</v>
      </c>
      <c r="H4">
        <v>0</v>
      </c>
    </row>
    <row r="5" spans="1:8" x14ac:dyDescent="0.2">
      <c r="A5" t="s">
        <v>30</v>
      </c>
      <c r="B5">
        <v>0</v>
      </c>
      <c r="C5">
        <v>0</v>
      </c>
      <c r="D5">
        <v>0</v>
      </c>
      <c r="E5">
        <f>Data!$B$6</f>
        <v>4.4999999999999998E-2</v>
      </c>
      <c r="F5">
        <v>0</v>
      </c>
      <c r="G5">
        <v>0</v>
      </c>
      <c r="H5">
        <v>0</v>
      </c>
    </row>
    <row r="6" spans="1:8" x14ac:dyDescent="0.2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Data!$B$6</f>
        <v>4.4999999999999998E-2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H11"/>
  <sheetViews>
    <sheetView workbookViewId="0"/>
  </sheetViews>
  <sheetFormatPr baseColWidth="10" defaultColWidth="8.83203125" defaultRowHeight="15" x14ac:dyDescent="0.2"/>
  <cols>
    <col min="1" max="1" width="26" customWidth="1"/>
    <col min="2" max="2" width="24.33203125" customWidth="1"/>
    <col min="3" max="3" width="20.83203125" customWidth="1"/>
    <col min="4" max="4" width="19.33203125" customWidth="1"/>
    <col min="5" max="5" width="17.5" customWidth="1"/>
    <col min="6" max="8" width="21.5" customWidth="1"/>
  </cols>
  <sheetData>
    <row r="1" spans="1:8" x14ac:dyDescent="0.2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">
      <c r="A2" t="s">
        <v>27</v>
      </c>
      <c r="B2">
        <f>Data!$B$7</f>
        <v>4.4999999999999998E-2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 t="s">
        <v>28</v>
      </c>
      <c r="B3">
        <v>0</v>
      </c>
      <c r="C3">
        <f>Data!$B$7</f>
        <v>4.4999999999999998E-2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29</v>
      </c>
      <c r="B4">
        <v>0</v>
      </c>
      <c r="C4">
        <v>0</v>
      </c>
      <c r="D4">
        <f>Data!$B$7</f>
        <v>4.4999999999999998E-2</v>
      </c>
      <c r="E4">
        <v>0</v>
      </c>
      <c r="F4">
        <v>0</v>
      </c>
      <c r="G4">
        <v>0</v>
      </c>
      <c r="H4">
        <v>0</v>
      </c>
    </row>
    <row r="5" spans="1:8" x14ac:dyDescent="0.2">
      <c r="A5" t="s">
        <v>30</v>
      </c>
      <c r="B5">
        <v>0</v>
      </c>
      <c r="C5">
        <v>0</v>
      </c>
      <c r="D5">
        <v>0</v>
      </c>
      <c r="E5">
        <f>Data!$B$7*Data!B18</f>
        <v>2.4454545454545451E-2</v>
      </c>
      <c r="F5">
        <v>0</v>
      </c>
      <c r="G5">
        <v>0</v>
      </c>
      <c r="H5">
        <v>0</v>
      </c>
    </row>
    <row r="6" spans="1:8" x14ac:dyDescent="0.2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">
      <c r="A9" t="s">
        <v>53</v>
      </c>
      <c r="B9">
        <v>0</v>
      </c>
      <c r="C9">
        <v>0</v>
      </c>
      <c r="D9">
        <v>0</v>
      </c>
      <c r="E9">
        <f>Data!$B$7*Data!B19</f>
        <v>2.0545454545454544E-2</v>
      </c>
      <c r="F9">
        <v>0</v>
      </c>
      <c r="G9">
        <v>0</v>
      </c>
      <c r="H9">
        <v>0</v>
      </c>
    </row>
    <row r="10" spans="1:8" x14ac:dyDescent="0.2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Data!$B$7</f>
        <v>4.4999999999999998E-2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H11"/>
  <sheetViews>
    <sheetView workbookViewId="0"/>
  </sheetViews>
  <sheetFormatPr baseColWidth="10" defaultColWidth="8.83203125" defaultRowHeight="15" x14ac:dyDescent="0.2"/>
  <cols>
    <col min="1" max="1" width="26" customWidth="1"/>
    <col min="2" max="2" width="24.33203125" customWidth="1"/>
    <col min="3" max="3" width="20.83203125" customWidth="1"/>
    <col min="4" max="4" width="19.33203125" customWidth="1"/>
    <col min="5" max="5" width="17.5" customWidth="1"/>
    <col min="6" max="8" width="21.5" customWidth="1"/>
  </cols>
  <sheetData>
    <row r="1" spans="1:8" x14ac:dyDescent="0.2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">
      <c r="A2" t="s">
        <v>27</v>
      </c>
      <c r="B2">
        <f>Data!$B$8</f>
        <v>0.1</v>
      </c>
      <c r="C2">
        <v>0</v>
      </c>
      <c r="D2">
        <v>0</v>
      </c>
      <c r="E2">
        <v>0</v>
      </c>
      <c r="F2">
        <f>Data!$B8*elec_fraction</f>
        <v>5.5000000000000007E-2</v>
      </c>
      <c r="G2">
        <v>0</v>
      </c>
      <c r="H2">
        <v>0</v>
      </c>
    </row>
    <row r="3" spans="1:8" x14ac:dyDescent="0.2">
      <c r="A3" t="s">
        <v>28</v>
      </c>
      <c r="B3">
        <v>0</v>
      </c>
      <c r="C3">
        <f>Data!$B$8</f>
        <v>0.1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29</v>
      </c>
      <c r="B4">
        <v>0</v>
      </c>
      <c r="C4">
        <v>0</v>
      </c>
      <c r="D4">
        <f>Data!$B$8</f>
        <v>0.1</v>
      </c>
      <c r="E4">
        <v>0</v>
      </c>
      <c r="F4">
        <f>Data!$B$8*(1-elec_fraction)</f>
        <v>4.4999999999999998E-2</v>
      </c>
      <c r="G4">
        <v>0</v>
      </c>
      <c r="H4">
        <v>0</v>
      </c>
    </row>
    <row r="5" spans="1:8" x14ac:dyDescent="0.2">
      <c r="A5" t="s">
        <v>30</v>
      </c>
      <c r="B5">
        <v>0</v>
      </c>
      <c r="C5">
        <v>0</v>
      </c>
      <c r="D5">
        <v>0</v>
      </c>
      <c r="E5">
        <f>Data!$B$8</f>
        <v>0.1</v>
      </c>
      <c r="F5">
        <v>0</v>
      </c>
      <c r="G5">
        <v>0</v>
      </c>
      <c r="H5">
        <v>0</v>
      </c>
    </row>
    <row r="6" spans="1:8" x14ac:dyDescent="0.2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f>Data!$B$8</f>
        <v>0.1</v>
      </c>
      <c r="H10">
        <v>0</v>
      </c>
    </row>
    <row r="11" spans="1:8" x14ac:dyDescent="0.2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Data!$B$8</f>
        <v>0.1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About</vt:lpstr>
      <vt:lpstr>Plug-in Hybrid Elec Fraction</vt:lpstr>
      <vt:lpstr>Data</vt:lpstr>
      <vt:lpstr>EoNVFEwFC-LDVs</vt:lpstr>
      <vt:lpstr>EoNVFEwFC-HDVs</vt:lpstr>
      <vt:lpstr>EoNVFEwFC-aircraft</vt:lpstr>
      <vt:lpstr>EoNVFEwFC-rail</vt:lpstr>
      <vt:lpstr>EoNVFEwFC-ships</vt:lpstr>
      <vt:lpstr>EoNVFEwFC-motorbikes</vt:lpstr>
      <vt:lpstr>elec_fraction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2015-06-16T18:03:32Z</dcterms:created>
  <dcterms:modified xsi:type="dcterms:W3CDTF">2021-04-22T03:17:20Z</dcterms:modified>
</cp:coreProperties>
</file>