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trans/pcicdtdttdm/"/>
    </mc:Choice>
  </mc:AlternateContent>
  <xr:revisionPtr revIDLastSave="0" documentId="13_ncr:1_{2D431FB0-A0C3-A841-90E7-1C47E3C14B32}" xr6:coauthVersionLast="46" xr6:coauthVersionMax="46" xr10:uidLastSave="{00000000-0000-0000-0000-000000000000}"/>
  <bookViews>
    <workbookView xWindow="360" yWindow="460" windowWidth="21080" windowHeight="10300" xr2:uid="{00000000-000D-0000-FFFF-FFFF00000000}"/>
  </bookViews>
  <sheets>
    <sheet name="About" sheetId="1" r:id="rId1"/>
    <sheet name="Passenger Data" sheetId="4" r:id="rId2"/>
    <sheet name="Freight Data" sheetId="8" r:id="rId3"/>
    <sheet name="Calcs" sheetId="5" r:id="rId4"/>
    <sheet name="PCiCDTdtTDM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5" l="1"/>
  <c r="C10" i="5"/>
  <c r="C9" i="5"/>
  <c r="B9" i="5"/>
  <c r="D9" i="5" s="1"/>
  <c r="C11" i="5" l="1"/>
  <c r="C5" i="6" s="1"/>
  <c r="B11" i="5"/>
  <c r="C3" i="6" s="1"/>
  <c r="D10" i="5"/>
  <c r="D11" i="5" s="1"/>
  <c r="B6" i="6"/>
  <c r="G4" i="5" l="1"/>
  <c r="G5" i="5" s="1"/>
  <c r="B7" i="6" s="1"/>
  <c r="G3" i="5"/>
  <c r="B4" i="5" l="1"/>
  <c r="C4" i="5"/>
  <c r="D4" i="5"/>
  <c r="E4" i="5"/>
  <c r="E5" i="5" s="1"/>
  <c r="B5" i="6" s="1"/>
  <c r="E3" i="5"/>
  <c r="D3" i="5"/>
  <c r="C3" i="5"/>
  <c r="B3" i="5"/>
  <c r="H3" i="5" s="1"/>
  <c r="J6" i="4"/>
  <c r="J5" i="4"/>
  <c r="D5" i="5" l="1"/>
  <c r="B4" i="6" s="1"/>
  <c r="H4" i="5"/>
  <c r="H5" i="5"/>
  <c r="B5" i="5"/>
  <c r="B2" i="6" s="1"/>
  <c r="C5" i="5"/>
  <c r="B3" i="6" s="1"/>
</calcChain>
</file>

<file path=xl/sharedStrings.xml><?xml version="1.0" encoding="utf-8"?>
<sst xmlns="http://schemas.openxmlformats.org/spreadsheetml/2006/main" count="87" uniqueCount="66">
  <si>
    <t>Source:</t>
  </si>
  <si>
    <t>International Energy Agency</t>
  </si>
  <si>
    <t>Transport, Energy and CO2: Moving toward Sustainability</t>
  </si>
  <si>
    <t>http://www.iea.org/publications/freepublications/publication/transport2009.pdf</t>
  </si>
  <si>
    <t>Methodology</t>
  </si>
  <si>
    <t>IEA's publication (above) includes projections of travel demand (in passenger*kilometers per capita)</t>
  </si>
  <si>
    <t>for OECD and non-OECD regions.  This includes a BAU ("Baseline") scenario and a "BLUE Shifts" scenario</t>
  </si>
  <si>
    <t>that involves a large package of transportation demand management (TDM) policies.</t>
  </si>
  <si>
    <t>These include land-use planning, promoting telework and information-based travel substitutes,</t>
  </si>
  <si>
    <t>parking supply and pricing, car sharing, road/congesion pricing, improving bus transit, and encouraging</t>
  </si>
  <si>
    <t>While data is given for 2050, the IEA claims that nearly the same results could be achieved by 2030</t>
  </si>
  <si>
    <t>(Page 204), and at any rate, what we're using in the model is the ratio of modes used for a given</t>
  </si>
  <si>
    <t>reduction, rather than absolute reduction numbers, so the year is not especially important for us.</t>
  </si>
  <si>
    <t>We use region-wide (OECD or non-OECD) results in this model, although the IEA document also</t>
  </si>
  <si>
    <t>includes results disaggregated into urban and non-urban areas.</t>
  </si>
  <si>
    <t>Unfortunately, the IEA data is only available in the form of bar graphs in the PDF report, not as</t>
  </si>
  <si>
    <t>(Page 212), which is clearly labeled as passenger*km per capita.</t>
  </si>
  <si>
    <t>or passenger*km per capita, the bar is essentially the same as the "OECD 2050" bar in Figure 5.9</t>
  </si>
  <si>
    <t>Note 1: While the labeling of Figure 5.12 makes it unclear whether it is using vehicle*km per capita</t>
  </si>
  <si>
    <t>non-motorized transport such as cycling and walking (Page 237).</t>
  </si>
  <si>
    <t>data tables.  The bar graphs embedded in the PDF are vector graphics, so they do not lose sharpness</t>
  </si>
  <si>
    <t>when one zooms in.  The approach used here is to zoom in considerably, take a screenshot, and use a</t>
  </si>
  <si>
    <t>pixel ruler application to measure the height of the bars.</t>
  </si>
  <si>
    <t>Below is a screenshot of part of Figure 5.12 (OECD nations).</t>
  </si>
  <si>
    <t>Scenario</t>
  </si>
  <si>
    <t>2050 Baseline</t>
  </si>
  <si>
    <t>2050 BLUE Shifts</t>
  </si>
  <si>
    <t>3-wheelers</t>
  </si>
  <si>
    <t>2-wheelers</t>
  </si>
  <si>
    <t>Mini-buses</t>
  </si>
  <si>
    <t>Buses</t>
  </si>
  <si>
    <t>Rail</t>
  </si>
  <si>
    <t>Cars</t>
  </si>
  <si>
    <t>Light Trucks</t>
  </si>
  <si>
    <t>Air</t>
  </si>
  <si>
    <t>Size in Pixels (at 100% zoom in Excel)</t>
  </si>
  <si>
    <t>Total</t>
  </si>
  <si>
    <t>LDVs</t>
  </si>
  <si>
    <t>HDVs</t>
  </si>
  <si>
    <t>aircraft</t>
  </si>
  <si>
    <t>rail</t>
  </si>
  <si>
    <t>ships</t>
  </si>
  <si>
    <t>% Change due to TDM Package</t>
  </si>
  <si>
    <t>Passenger*km per capita</t>
  </si>
  <si>
    <t>Note 2: Since we only care about the mode shift percentages, we can use the per capita figures.</t>
  </si>
  <si>
    <t xml:space="preserve"> If for some reason we need actual passenger*km in the future, the totals are available in Figure 5.8</t>
  </si>
  <si>
    <t>(Page 211).</t>
  </si>
  <si>
    <t>We base the lever in the model on the fraction of BLUE Shifts implemented because the effects of the</t>
  </si>
  <si>
    <t>package components act in concert, and basing the lever on a particular component or a particular</t>
  </si>
  <si>
    <t>part of the result (like overall passenger*dist reduction) would not be reflective of the whole picture.</t>
  </si>
  <si>
    <t>motorbikes</t>
  </si>
  <si>
    <t>PCiCDTdtTDM Perc Change in Cargo Dist Transported due to TDM</t>
  </si>
  <si>
    <t>Below is a screenshot of part of Figure 6.7.</t>
  </si>
  <si>
    <t>Heavy Trucks</t>
  </si>
  <si>
    <t>Medium Trucks</t>
  </si>
  <si>
    <t>Light Commercial</t>
  </si>
  <si>
    <t>Freight*tons</t>
  </si>
  <si>
    <t>Trucks</t>
  </si>
  <si>
    <r>
      <rPr>
        <b/>
        <sz val="11"/>
        <color theme="1"/>
        <rFont val="Calibri"/>
        <family val="2"/>
        <scheme val="minor"/>
      </rPr>
      <t>Passengers:</t>
    </r>
    <r>
      <rPr>
        <sz val="11"/>
        <color theme="1"/>
        <rFont val="Calibri"/>
        <family val="2"/>
        <scheme val="minor"/>
      </rPr>
      <t xml:space="preserve"> Page 215, Figure 5.12</t>
    </r>
  </si>
  <si>
    <r>
      <rPr>
        <b/>
        <sz val="11"/>
        <color theme="1"/>
        <rFont val="Calibri"/>
        <family val="2"/>
        <scheme val="minor"/>
      </rPr>
      <t>Freight:</t>
    </r>
    <r>
      <rPr>
        <sz val="11"/>
        <color theme="1"/>
        <rFont val="Calibri"/>
        <family val="2"/>
        <scheme val="minor"/>
      </rPr>
      <t xml:space="preserve"> Page 275, Figure 6.7</t>
    </r>
  </si>
  <si>
    <t>Freight Notes</t>
  </si>
  <si>
    <t>Data for freight are not divided into OECD and non-OECD regions in the source document,</t>
  </si>
  <si>
    <t>so we use the global figures.</t>
  </si>
  <si>
    <t>passengers</t>
  </si>
  <si>
    <t>freight</t>
  </si>
  <si>
    <t>Percent Change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</si>
</sst>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3" borderId="0" xfId="0" applyFont="1" applyFill="1"/>
    <xf numFmtId="0" fontId="2" fillId="0" borderId="0" xfId="0" applyFont="1" applyFill="1"/>
    <xf numFmtId="164" fontId="0" fillId="4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NumberFormat="1"/>
    <xf numFmtId="0" fontId="2" fillId="0" borderId="0" xfId="0" applyFont="1" applyFill="1" applyAlignment="1"/>
    <xf numFmtId="0" fontId="0" fillId="0" borderId="0" xfId="0" applyFill="1"/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7</xdr:row>
      <xdr:rowOff>19050</xdr:rowOff>
    </xdr:from>
    <xdr:to>
      <xdr:col>9</xdr:col>
      <xdr:colOff>213569</xdr:colOff>
      <xdr:row>47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352550"/>
          <a:ext cx="8233619" cy="777240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7</xdr:row>
      <xdr:rowOff>142875</xdr:rowOff>
    </xdr:from>
    <xdr:to>
      <xdr:col>12</xdr:col>
      <xdr:colOff>361950</xdr:colOff>
      <xdr:row>29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5" y="1476375"/>
          <a:ext cx="2295525" cy="421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190499</xdr:rowOff>
    </xdr:from>
    <xdr:to>
      <xdr:col>16</xdr:col>
      <xdr:colOff>25182</xdr:colOff>
      <xdr:row>41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499"/>
          <a:ext cx="11779032" cy="6505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freepublications/publication/transport200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51</v>
      </c>
      <c r="C1" s="15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2009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58</v>
      </c>
    </row>
    <row r="8" spans="1:3" x14ac:dyDescent="0.2">
      <c r="B8" t="s">
        <v>59</v>
      </c>
    </row>
    <row r="10" spans="1:3" x14ac:dyDescent="0.2">
      <c r="A10" s="1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4" spans="1:3" x14ac:dyDescent="0.2">
      <c r="A14" t="s">
        <v>8</v>
      </c>
    </row>
    <row r="15" spans="1:3" x14ac:dyDescent="0.2">
      <c r="A15" t="s">
        <v>9</v>
      </c>
    </row>
    <row r="16" spans="1:3" x14ac:dyDescent="0.2">
      <c r="A16" t="s">
        <v>19</v>
      </c>
    </row>
    <row r="18" spans="1:1" x14ac:dyDescent="0.2">
      <c r="A18" t="s">
        <v>10</v>
      </c>
    </row>
    <row r="19" spans="1:1" x14ac:dyDescent="0.2">
      <c r="A19" t="s">
        <v>11</v>
      </c>
    </row>
    <row r="20" spans="1:1" x14ac:dyDescent="0.2">
      <c r="A20" t="s">
        <v>12</v>
      </c>
    </row>
    <row r="21" spans="1:1" x14ac:dyDescent="0.2">
      <c r="A21" t="s">
        <v>47</v>
      </c>
    </row>
    <row r="22" spans="1:1" x14ac:dyDescent="0.2">
      <c r="A22" t="s">
        <v>48</v>
      </c>
    </row>
    <row r="23" spans="1:1" x14ac:dyDescent="0.2">
      <c r="A23" t="s">
        <v>49</v>
      </c>
    </row>
    <row r="25" spans="1:1" x14ac:dyDescent="0.2">
      <c r="A25" t="s">
        <v>13</v>
      </c>
    </row>
    <row r="26" spans="1:1" x14ac:dyDescent="0.2">
      <c r="A26" t="s">
        <v>14</v>
      </c>
    </row>
    <row r="28" spans="1:1" x14ac:dyDescent="0.2">
      <c r="A28" t="s">
        <v>15</v>
      </c>
    </row>
    <row r="29" spans="1:1" x14ac:dyDescent="0.2">
      <c r="A29" t="s">
        <v>20</v>
      </c>
    </row>
    <row r="30" spans="1:1" x14ac:dyDescent="0.2">
      <c r="A30" t="s">
        <v>21</v>
      </c>
    </row>
    <row r="31" spans="1:1" x14ac:dyDescent="0.2">
      <c r="A31" t="s">
        <v>22</v>
      </c>
    </row>
    <row r="33" spans="1:1" x14ac:dyDescent="0.2">
      <c r="A33" t="s">
        <v>18</v>
      </c>
    </row>
    <row r="34" spans="1:1" x14ac:dyDescent="0.2">
      <c r="A34" t="s">
        <v>17</v>
      </c>
    </row>
    <row r="35" spans="1:1" x14ac:dyDescent="0.2">
      <c r="A35" t="s">
        <v>16</v>
      </c>
    </row>
    <row r="37" spans="1:1" x14ac:dyDescent="0.2">
      <c r="A37" t="s">
        <v>44</v>
      </c>
    </row>
    <row r="38" spans="1:1" x14ac:dyDescent="0.2">
      <c r="A38" t="s">
        <v>45</v>
      </c>
    </row>
    <row r="39" spans="1:1" x14ac:dyDescent="0.2">
      <c r="A39" t="s">
        <v>46</v>
      </c>
    </row>
    <row r="41" spans="1:1" x14ac:dyDescent="0.2">
      <c r="A41" s="1" t="s">
        <v>60</v>
      </c>
    </row>
    <row r="42" spans="1:1" x14ac:dyDescent="0.2">
      <c r="A42" t="s">
        <v>61</v>
      </c>
    </row>
    <row r="43" spans="1:1" x14ac:dyDescent="0.2">
      <c r="A43" t="s">
        <v>62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zoomScaleNormal="100" workbookViewId="0"/>
  </sheetViews>
  <sheetFormatPr baseColWidth="10" defaultColWidth="8.83203125" defaultRowHeight="15" x14ac:dyDescent="0.2"/>
  <cols>
    <col min="1" max="1" width="19.1640625" customWidth="1"/>
    <col min="2" max="2" width="18.5" customWidth="1"/>
    <col min="3" max="3" width="16.6640625" customWidth="1"/>
    <col min="4" max="4" width="13.6640625" customWidth="1"/>
    <col min="5" max="5" width="11.5" customWidth="1"/>
    <col min="8" max="8" width="14.6640625" customWidth="1"/>
    <col min="10" max="10" width="14.1640625" customWidth="1"/>
  </cols>
  <sheetData>
    <row r="1" spans="1:10" x14ac:dyDescent="0.2">
      <c r="A1" t="s">
        <v>23</v>
      </c>
    </row>
    <row r="3" spans="1:10" x14ac:dyDescent="0.2">
      <c r="B3" s="14" t="s">
        <v>35</v>
      </c>
      <c r="C3" s="14"/>
      <c r="D3" s="14"/>
      <c r="E3" s="14"/>
      <c r="F3" s="14"/>
      <c r="G3" s="14"/>
      <c r="H3" s="14"/>
      <c r="I3" s="14"/>
      <c r="J3" s="14"/>
    </row>
    <row r="4" spans="1:10" x14ac:dyDescent="0.2">
      <c r="A4" s="4" t="s">
        <v>24</v>
      </c>
      <c r="B4" s="4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4" t="s">
        <v>36</v>
      </c>
    </row>
    <row r="5" spans="1:10" x14ac:dyDescent="0.2">
      <c r="A5" s="4" t="s">
        <v>25</v>
      </c>
      <c r="B5">
        <v>0</v>
      </c>
      <c r="C5">
        <v>6</v>
      </c>
      <c r="D5">
        <v>9</v>
      </c>
      <c r="E5">
        <v>25</v>
      </c>
      <c r="F5">
        <v>21</v>
      </c>
      <c r="G5">
        <v>215</v>
      </c>
      <c r="H5">
        <v>81</v>
      </c>
      <c r="I5">
        <v>134</v>
      </c>
      <c r="J5">
        <f>SUM(B5:I5)</f>
        <v>491</v>
      </c>
    </row>
    <row r="6" spans="1:10" x14ac:dyDescent="0.2">
      <c r="A6" s="4" t="s">
        <v>26</v>
      </c>
      <c r="B6">
        <v>4</v>
      </c>
      <c r="C6">
        <v>3</v>
      </c>
      <c r="D6">
        <v>15</v>
      </c>
      <c r="E6">
        <v>40</v>
      </c>
      <c r="F6">
        <v>43</v>
      </c>
      <c r="G6">
        <v>163</v>
      </c>
      <c r="H6">
        <v>56</v>
      </c>
      <c r="I6">
        <v>94</v>
      </c>
      <c r="J6">
        <f>SUM(B6:I6)</f>
        <v>418</v>
      </c>
    </row>
  </sheetData>
  <mergeCells count="1">
    <mergeCell ref="B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/>
  </sheetViews>
  <sheetFormatPr baseColWidth="10" defaultColWidth="8.83203125" defaultRowHeight="15" x14ac:dyDescent="0.2"/>
  <cols>
    <col min="1" max="1" width="18.5" customWidth="1"/>
    <col min="2" max="2" width="14.5" customWidth="1"/>
    <col min="3" max="3" width="16.1640625" customWidth="1"/>
    <col min="4" max="4" width="17.5" customWidth="1"/>
  </cols>
  <sheetData>
    <row r="1" spans="1:10" x14ac:dyDescent="0.2">
      <c r="A1" t="s">
        <v>52</v>
      </c>
    </row>
    <row r="3" spans="1:10" x14ac:dyDescent="0.2">
      <c r="B3" s="14" t="s">
        <v>35</v>
      </c>
      <c r="C3" s="14"/>
      <c r="D3" s="14"/>
      <c r="E3" s="14"/>
      <c r="F3" s="11"/>
      <c r="G3" s="11"/>
      <c r="H3" s="11"/>
      <c r="I3" s="11"/>
      <c r="J3" s="11"/>
    </row>
    <row r="4" spans="1:10" x14ac:dyDescent="0.2">
      <c r="A4" s="4" t="s">
        <v>24</v>
      </c>
      <c r="B4" s="4" t="s">
        <v>53</v>
      </c>
      <c r="C4" s="4" t="s">
        <v>54</v>
      </c>
      <c r="D4" s="4" t="s">
        <v>55</v>
      </c>
      <c r="E4" s="4" t="s">
        <v>31</v>
      </c>
      <c r="F4" s="5"/>
      <c r="G4" s="5"/>
      <c r="H4" s="5"/>
      <c r="I4" s="5"/>
      <c r="J4" s="5"/>
    </row>
    <row r="5" spans="1:10" x14ac:dyDescent="0.2">
      <c r="A5" s="4" t="s">
        <v>25</v>
      </c>
      <c r="B5">
        <v>112</v>
      </c>
      <c r="C5">
        <v>16</v>
      </c>
      <c r="D5">
        <v>9</v>
      </c>
      <c r="E5">
        <v>134</v>
      </c>
      <c r="F5" s="12"/>
      <c r="G5" s="12"/>
      <c r="H5" s="12"/>
      <c r="I5" s="12"/>
      <c r="J5" s="12"/>
    </row>
    <row r="6" spans="1:10" x14ac:dyDescent="0.2">
      <c r="A6" s="4" t="s">
        <v>26</v>
      </c>
      <c r="B6">
        <v>87</v>
      </c>
      <c r="C6">
        <v>17</v>
      </c>
      <c r="D6">
        <v>9</v>
      </c>
      <c r="E6">
        <v>151</v>
      </c>
      <c r="F6" s="12"/>
      <c r="G6" s="12"/>
      <c r="H6" s="12"/>
      <c r="I6" s="12"/>
      <c r="J6" s="12"/>
    </row>
  </sheetData>
  <mergeCells count="1">
    <mergeCell ref="B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/>
  </sheetViews>
  <sheetFormatPr baseColWidth="10" defaultColWidth="8.83203125" defaultRowHeight="15" x14ac:dyDescent="0.2"/>
  <cols>
    <col min="1" max="1" width="29.5" customWidth="1"/>
    <col min="2" max="2" width="15.6640625" customWidth="1"/>
    <col min="7" max="7" width="16.5" customWidth="1"/>
  </cols>
  <sheetData>
    <row r="1" spans="1:8" x14ac:dyDescent="0.2">
      <c r="A1" s="5" t="s">
        <v>43</v>
      </c>
    </row>
    <row r="2" spans="1:8" x14ac:dyDescent="0.2">
      <c r="A2" s="4" t="s">
        <v>24</v>
      </c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50</v>
      </c>
      <c r="H2" s="4" t="s">
        <v>36</v>
      </c>
    </row>
    <row r="3" spans="1:8" x14ac:dyDescent="0.2">
      <c r="A3" s="4" t="s">
        <v>25</v>
      </c>
      <c r="B3">
        <f>SUM('Passenger Data'!G5:H5)</f>
        <v>296</v>
      </c>
      <c r="C3">
        <f>SUM('Passenger Data'!D5:E5)</f>
        <v>34</v>
      </c>
      <c r="D3">
        <f>'Passenger Data'!I5</f>
        <v>134</v>
      </c>
      <c r="E3">
        <f>'Passenger Data'!F5</f>
        <v>21</v>
      </c>
      <c r="F3">
        <v>0</v>
      </c>
      <c r="G3">
        <f>'Passenger Data'!C5</f>
        <v>6</v>
      </c>
      <c r="H3">
        <f>SUM(B3:F3)</f>
        <v>485</v>
      </c>
    </row>
    <row r="4" spans="1:8" x14ac:dyDescent="0.2">
      <c r="A4" s="4" t="s">
        <v>26</v>
      </c>
      <c r="B4">
        <f>SUM('Passenger Data'!G6:H6)</f>
        <v>219</v>
      </c>
      <c r="C4">
        <f>SUM('Passenger Data'!D6:E6)</f>
        <v>55</v>
      </c>
      <c r="D4">
        <f>'Passenger Data'!I6</f>
        <v>94</v>
      </c>
      <c r="E4">
        <f>'Passenger Data'!F6</f>
        <v>43</v>
      </c>
      <c r="F4">
        <v>0</v>
      </c>
      <c r="G4">
        <f>'Passenger Data'!C6</f>
        <v>3</v>
      </c>
      <c r="H4">
        <f>SUM(B4:F4)</f>
        <v>411</v>
      </c>
    </row>
    <row r="5" spans="1:8" x14ac:dyDescent="0.2">
      <c r="A5" s="4" t="s">
        <v>42</v>
      </c>
      <c r="B5" s="6">
        <f>(B4-B3)/B3</f>
        <v>-0.26013513513513514</v>
      </c>
      <c r="C5" s="6">
        <f t="shared" ref="C5:H5" si="0">(C4-C3)/C3</f>
        <v>0.61764705882352944</v>
      </c>
      <c r="D5" s="6">
        <f t="shared" si="0"/>
        <v>-0.29850746268656714</v>
      </c>
      <c r="E5" s="6">
        <f t="shared" si="0"/>
        <v>1.0476190476190477</v>
      </c>
      <c r="F5" s="6">
        <v>0</v>
      </c>
      <c r="G5" s="6">
        <f t="shared" si="0"/>
        <v>-0.5</v>
      </c>
      <c r="H5" s="7">
        <f t="shared" si="0"/>
        <v>-0.15257731958762888</v>
      </c>
    </row>
    <row r="7" spans="1:8" x14ac:dyDescent="0.2">
      <c r="A7" s="5" t="s">
        <v>56</v>
      </c>
    </row>
    <row r="8" spans="1:8" x14ac:dyDescent="0.2">
      <c r="A8" s="4" t="s">
        <v>24</v>
      </c>
      <c r="B8" s="4" t="s">
        <v>57</v>
      </c>
      <c r="C8" s="4" t="s">
        <v>31</v>
      </c>
      <c r="D8" s="4" t="s">
        <v>36</v>
      </c>
    </row>
    <row r="9" spans="1:8" x14ac:dyDescent="0.2">
      <c r="A9" s="4" t="s">
        <v>25</v>
      </c>
      <c r="B9">
        <f>SUM('Freight Data'!B5:D5)</f>
        <v>137</v>
      </c>
      <c r="C9">
        <f>'Freight Data'!E5</f>
        <v>134</v>
      </c>
      <c r="D9">
        <f>SUM(B9:C9)</f>
        <v>271</v>
      </c>
    </row>
    <row r="10" spans="1:8" x14ac:dyDescent="0.2">
      <c r="A10" s="4" t="s">
        <v>26</v>
      </c>
      <c r="B10">
        <f>SUM('Freight Data'!B6:D6)</f>
        <v>113</v>
      </c>
      <c r="C10">
        <f>'Freight Data'!E6</f>
        <v>151</v>
      </c>
      <c r="D10">
        <f>SUM(B10:C10)</f>
        <v>264</v>
      </c>
    </row>
    <row r="11" spans="1:8" x14ac:dyDescent="0.2">
      <c r="A11" s="4" t="s">
        <v>42</v>
      </c>
      <c r="B11" s="6">
        <f>(B10-B9)/B9</f>
        <v>-0.17518248175182483</v>
      </c>
      <c r="C11" s="6">
        <f t="shared" ref="C11:D11" si="1">(C10-C9)/C9</f>
        <v>0.12686567164179105</v>
      </c>
      <c r="D11" s="7">
        <f t="shared" si="1"/>
        <v>-2.5830258302583026E-2</v>
      </c>
    </row>
  </sheetData>
  <pageMargins left="0.7" right="0.7" top="0.75" bottom="0.75" header="0.3" footer="0.3"/>
  <ignoredErrors>
    <ignoredError sqref="B3:C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0.5" customWidth="1"/>
    <col min="2" max="2" width="13" customWidth="1"/>
    <col min="3" max="3" width="12.5" customWidth="1"/>
  </cols>
  <sheetData>
    <row r="1" spans="1:3" ht="32" x14ac:dyDescent="0.2">
      <c r="A1" s="13" t="s">
        <v>65</v>
      </c>
      <c r="B1" s="9" t="s">
        <v>63</v>
      </c>
      <c r="C1" s="9" t="s">
        <v>64</v>
      </c>
    </row>
    <row r="2" spans="1:3" x14ac:dyDescent="0.2">
      <c r="A2" t="s">
        <v>37</v>
      </c>
      <c r="B2" s="8">
        <f>Calcs!B5</f>
        <v>-0.26013513513513514</v>
      </c>
      <c r="C2" s="10">
        <v>0</v>
      </c>
    </row>
    <row r="3" spans="1:3" x14ac:dyDescent="0.2">
      <c r="A3" t="s">
        <v>38</v>
      </c>
      <c r="B3" s="8">
        <f>Calcs!C5</f>
        <v>0.61764705882352944</v>
      </c>
      <c r="C3" s="8">
        <f>Calcs!B11</f>
        <v>-0.17518248175182483</v>
      </c>
    </row>
    <row r="4" spans="1:3" x14ac:dyDescent="0.2">
      <c r="A4" t="s">
        <v>39</v>
      </c>
      <c r="B4" s="8">
        <f>Calcs!D5</f>
        <v>-0.29850746268656714</v>
      </c>
      <c r="C4" s="10">
        <v>0</v>
      </c>
    </row>
    <row r="5" spans="1:3" x14ac:dyDescent="0.2">
      <c r="A5" t="s">
        <v>40</v>
      </c>
      <c r="B5" s="8">
        <f>Calcs!E5</f>
        <v>1.0476190476190477</v>
      </c>
      <c r="C5" s="8">
        <f>Calcs!C11</f>
        <v>0.12686567164179105</v>
      </c>
    </row>
    <row r="6" spans="1:3" x14ac:dyDescent="0.2">
      <c r="A6" t="s">
        <v>41</v>
      </c>
      <c r="B6">
        <f>Calcs!F5</f>
        <v>0</v>
      </c>
      <c r="C6" s="10">
        <v>0</v>
      </c>
    </row>
    <row r="7" spans="1:3" x14ac:dyDescent="0.2">
      <c r="A7" t="s">
        <v>50</v>
      </c>
      <c r="B7">
        <f>Calcs!G5</f>
        <v>-0.5</v>
      </c>
      <c r="C7" s="10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Passenger Data</vt:lpstr>
      <vt:lpstr>Freight Data</vt:lpstr>
      <vt:lpstr>Calcs</vt:lpstr>
      <vt:lpstr>PCiCDTdtTDM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2014-04-12T21:20:27Z</dcterms:created>
  <dcterms:modified xsi:type="dcterms:W3CDTF">2021-04-22T03:17:42Z</dcterms:modified>
</cp:coreProperties>
</file>