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4E817606-A4B7-4AB0-AB33-CE896CAA3230}"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A1" i="28" l="1"/>
  <c r="H56" i="28" s="1"/>
  <c r="Q7" i="24"/>
  <c r="G48" i="26"/>
  <c r="O48" i="26" s="1"/>
  <c r="P48" i="26" s="1"/>
  <c r="F2" i="20"/>
  <c r="M7" i="24"/>
  <c r="L7" i="24" s="1"/>
  <c r="J42" i="19" s="1"/>
  <c r="Q4" i="28"/>
  <c r="AA9" i="28"/>
  <c r="A3" i="25"/>
  <c r="K9" i="24" s="1"/>
  <c r="L9" i="24" s="1"/>
  <c r="J25" i="19" s="1"/>
  <c r="D5" i="28"/>
  <c r="AE16" i="28"/>
  <c r="AF30" i="28"/>
  <c r="W14" i="28"/>
  <c r="G20" i="26"/>
  <c r="O20" i="26" s="1"/>
  <c r="P20" i="26" s="1"/>
  <c r="D11" i="28"/>
  <c r="X18" i="28"/>
  <c r="G22" i="26"/>
  <c r="O22" i="26" s="1"/>
  <c r="P22" i="26" s="1"/>
  <c r="Q6" i="28"/>
  <c r="AA11" i="28"/>
  <c r="G32" i="26"/>
  <c r="O32" i="26" s="1"/>
  <c r="P32" i="26" s="1"/>
  <c r="D7" i="28"/>
  <c r="H22" i="28"/>
  <c r="AF43" i="28"/>
  <c r="S27" i="28"/>
  <c r="B2" i="20"/>
  <c r="G34" i="26"/>
  <c r="J34" i="26" s="1"/>
  <c r="K34" i="26" s="1"/>
  <c r="AA7" i="28"/>
  <c r="D13" i="28"/>
  <c r="C2" i="20"/>
  <c r="L14" i="24" a="1"/>
  <c r="L14" i="24" s="1"/>
  <c r="J18" i="19" s="1"/>
  <c r="G21" i="26"/>
  <c r="G33" i="26"/>
  <c r="G49" i="26"/>
  <c r="S4" i="28"/>
  <c r="I5" i="28"/>
  <c r="S6" i="28"/>
  <c r="I7" i="28"/>
  <c r="AB7" i="28"/>
  <c r="AB9" i="28"/>
  <c r="S10" i="28"/>
  <c r="AB11" i="28"/>
  <c r="S12" i="28"/>
  <c r="I13" i="28"/>
  <c r="AD15" i="28"/>
  <c r="AF16" i="28"/>
  <c r="X20" i="28"/>
  <c r="K22" i="28"/>
  <c r="H24" i="28"/>
  <c r="S29" i="28"/>
  <c r="L31" i="28"/>
  <c r="AA35" i="28"/>
  <c r="H47" i="28"/>
  <c r="T4" i="28"/>
  <c r="T6" i="28"/>
  <c r="K7" i="28"/>
  <c r="T8" i="28"/>
  <c r="K9" i="28"/>
  <c r="AG9" i="28"/>
  <c r="T10" i="28"/>
  <c r="AG11" i="28"/>
  <c r="T12" i="28"/>
  <c r="D14" i="28"/>
  <c r="AB14" i="28"/>
  <c r="AF15" i="28"/>
  <c r="L17" i="28"/>
  <c r="AB20" i="28"/>
  <c r="X22" i="28"/>
  <c r="H26" i="28"/>
  <c r="C28" i="28"/>
  <c r="T29" i="28"/>
  <c r="S31" i="28"/>
  <c r="H36" i="28"/>
  <c r="H48" i="28"/>
  <c r="CL3" i="25"/>
  <c r="CM3" i="25"/>
  <c r="B3" i="20"/>
  <c r="G7" i="26"/>
  <c r="J7" i="26" s="1"/>
  <c r="K7" i="26" s="1"/>
  <c r="G23" i="26"/>
  <c r="O23" i="26" s="1"/>
  <c r="P23" i="26" s="1"/>
  <c r="G35" i="26"/>
  <c r="O35" i="26" s="1"/>
  <c r="P35" i="26" s="1"/>
  <c r="C4" i="28"/>
  <c r="L5" i="28"/>
  <c r="C6" i="28"/>
  <c r="Y6" i="28"/>
  <c r="L7" i="28"/>
  <c r="Y8" i="28"/>
  <c r="L9" i="28"/>
  <c r="Y10" i="28"/>
  <c r="L11" i="28"/>
  <c r="C12" i="28"/>
  <c r="Y12" i="28"/>
  <c r="F14" i="28"/>
  <c r="D15" i="28"/>
  <c r="S17" i="28"/>
  <c r="L19" i="28"/>
  <c r="AF20" i="28"/>
  <c r="AB22" i="28"/>
  <c r="K26" i="28"/>
  <c r="H28" i="28"/>
  <c r="T31" i="28"/>
  <c r="Z33" i="28"/>
  <c r="H37" i="28"/>
  <c r="H49" i="28"/>
  <c r="C3" i="20"/>
  <c r="G24" i="26"/>
  <c r="G36" i="26"/>
  <c r="AA4" i="28"/>
  <c r="Q5" i="28"/>
  <c r="D6" i="28"/>
  <c r="AA6" i="28"/>
  <c r="Q7" i="28"/>
  <c r="D8" i="28"/>
  <c r="AA8" i="28"/>
  <c r="D10" i="28"/>
  <c r="AA10" i="28"/>
  <c r="Q11" i="28"/>
  <c r="D12" i="28"/>
  <c r="AA12" i="28"/>
  <c r="Q13" i="28"/>
  <c r="G14" i="28"/>
  <c r="K16" i="28"/>
  <c r="T17" i="28"/>
  <c r="S19" i="28"/>
  <c r="L21" i="28"/>
  <c r="AF22" i="28"/>
  <c r="AB24" i="28"/>
  <c r="X26"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8" i="28" l="1"/>
  <c r="G15" i="28"/>
  <c r="Q9" i="28"/>
  <c r="D4" i="28"/>
  <c r="C30" i="28"/>
  <c r="C16" i="28"/>
  <c r="C10" i="28"/>
  <c r="Y4" i="28"/>
  <c r="K24" i="28"/>
  <c r="K13" i="28"/>
  <c r="AG7" i="28"/>
  <c r="AG32" i="28"/>
  <c r="AB18" i="28"/>
  <c r="I11" i="28"/>
  <c r="AB5" i="28"/>
  <c r="C24" i="28"/>
  <c r="Q12" i="28"/>
  <c r="AB32" i="28"/>
  <c r="Q10" i="28"/>
  <c r="T25" i="28"/>
  <c r="AC13" i="28"/>
  <c r="X24" i="28"/>
  <c r="L13" i="28"/>
  <c r="C8" i="28"/>
  <c r="Q33" i="28"/>
  <c r="AF18" i="28"/>
  <c r="AF1" i="28" s="1"/>
  <c r="K11" i="28"/>
  <c r="AG5" i="28"/>
  <c r="T27" i="28"/>
  <c r="AA14" i="28"/>
  <c r="I9" i="28"/>
  <c r="R35" i="28"/>
  <c r="AA5" i="28"/>
  <c r="L29" i="28"/>
  <c r="D9" i="28"/>
  <c r="P13" i="24"/>
  <c r="K5" i="28"/>
  <c r="C26" i="28"/>
  <c r="AD13" i="28"/>
  <c r="AD1" i="28" s="1"/>
  <c r="S8" i="28"/>
  <c r="K20" i="28"/>
  <c r="K1" i="28" s="1"/>
  <c r="V15" i="28"/>
  <c r="V1" i="28" s="1"/>
  <c r="O2" i="24"/>
  <c r="F1" i="28"/>
  <c r="Q8" i="28"/>
  <c r="Q1" i="28" s="1"/>
  <c r="T1" i="28"/>
  <c r="J22" i="26"/>
  <c r="K22" i="26" s="1"/>
  <c r="L1" i="28"/>
  <c r="N1" i="28"/>
  <c r="G8" i="26" s="1"/>
  <c r="O8" i="26" s="1"/>
  <c r="P8" i="26" s="1"/>
  <c r="M13" i="24"/>
  <c r="K2" i="24"/>
  <c r="N13" i="24"/>
  <c r="Q13" i="24"/>
  <c r="J10" i="26"/>
  <c r="K10" i="26" s="1"/>
  <c r="O10" i="26"/>
  <c r="P10" i="26" s="1"/>
  <c r="J24" i="26"/>
  <c r="K24" i="26" s="1"/>
  <c r="O24" i="26"/>
  <c r="P24" i="26" s="1"/>
  <c r="AB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C1" i="28"/>
  <c r="C1" i="28"/>
  <c r="G6" i="26" s="1"/>
  <c r="AA1" i="28"/>
  <c r="X1" i="28"/>
  <c r="U1" i="28"/>
  <c r="S1" i="28"/>
  <c r="P1" i="28"/>
  <c r="M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<sst xmlns="http://schemas.openxmlformats.org/spreadsheetml/2006/main" count="35267" uniqueCount="4365">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</sst>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3768</v>
      </c>
      <c r="C1" s="349">
        <v>45516</v>
      </c>
      <c r="G1" s="350" t="s">
        <v>3761</v>
      </c>
      <c r="H1" s="350" t="s">
        <v>3762</v>
      </c>
    </row>
    <row r="2" spans="1:8" x14ac:dyDescent="0.75">
      <c r="B2" t="str">
        <f>_xlfn.XLOOKUP(B1,H:H,G:G,0,0,1)</f>
        <v>AR</v>
      </c>
      <c r="C2" t="str">
        <f>_xlfn.XLOOKUP(B2,G:G, H:H, 0,0,1)</f>
        <v>Arkansas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IF(MIN(IF(COUNTIF(PolicyLevers!$H$2:$H$1567,PolicyLevers!$H$2:$H$1567)&gt;1,PolicyLevers!$H$2:$H$1567, ""))=0,"No duplicate ID numbers",MIN(IF(COUNTIF(PolicyLevers!$H$2:$H$1567,PolicyLevers!$H$2:$H$1567)&gt;1,PolicyLevers!$H$2:$H$1567, "")))</f>
        <v>No duplicate ID numbers</v>
      </c>
      <c r="G18" t="s">
        <v>3793</v>
      </c>
      <c r="H18" t="s">
        <v>3794</v>
      </c>
    </row>
    <row r="19" spans="1:8" ht="29.5" x14ac:dyDescent="0.75">
      <c r="A19" s="1" t="s">
        <v>2977</v>
      </c>
      <c r="B19" s="18" t="str" cm="1">
        <f t="array" ref="B19">IF(MIN(IF((NOT(ISNUMBER(PolicyLevers!$H$2:$H$1567)))*(ISTEXT(PolicyLevers!$I$2:$I$1567)),ROW(PolicyLevers!$H$2:$H$1567)))=0,"No missing ID numbers",MIN(IF((NOT(ISNUMBER(PolicyLevers!$H$2:$H$1567)))*(ISTEXT(PolicyLevers!$I$2:$I$1567)),ROW(PolicyLevers!$H$2:$H$1567))))</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Arkansas.</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2" activePane="bottomLeft" state="frozen"/>
      <selection pane="bottomLeft" activeCell="E17" sqref="E17"/>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75">
      <c r="A3" t="s">
        <v>8</v>
      </c>
      <c r="B3" s="335" t="s">
        <v>3127</v>
      </c>
      <c r="C3" s="483" t="s">
        <v>3881</v>
      </c>
      <c r="D3" s="335" t="s">
        <v>3127</v>
      </c>
      <c r="E3" t="s">
        <v>2281</v>
      </c>
      <c r="F3" s="444">
        <v>0</v>
      </c>
      <c r="G3" s="11">
        <v>1</v>
      </c>
      <c r="H3" s="11">
        <v>0.01</v>
      </c>
      <c r="I3" s="335" t="s">
        <v>34</v>
      </c>
      <c r="J3" s="463" t="s">
        <v>4362</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Arkansas.</v>
      </c>
      <c r="L9" s="291" t="str">
        <f>J9&amp;K9</f>
        <v>**Description:** This policy prevents new capacity of the selected type(s) from being built or deployed.  // **Guidance for setting values:**No new coal is planned in Arkansas.</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90"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89" t="s">
        <v>3902</v>
      </c>
      <c r="C1" s="489"/>
      <c r="D1" s="365"/>
      <c r="E1" s="366" t="s">
        <v>3903</v>
      </c>
      <c r="F1" s="367"/>
      <c r="H1" s="366" t="s">
        <v>3904</v>
      </c>
      <c r="J1" s="369" t="s">
        <v>3905</v>
      </c>
      <c r="K1" s="489" t="s">
        <v>3906</v>
      </c>
      <c r="L1" s="489"/>
      <c r="M1" s="489" t="s">
        <v>3907</v>
      </c>
      <c r="N1" s="489"/>
      <c r="O1" s="489"/>
      <c r="P1" s="489"/>
      <c r="Q1" s="489"/>
      <c r="R1" s="489"/>
      <c r="S1" s="489"/>
      <c r="T1" s="489" t="s">
        <v>3908</v>
      </c>
      <c r="U1" s="489"/>
      <c r="V1" s="489"/>
      <c r="W1" s="489"/>
      <c r="X1" s="489"/>
      <c r="Y1" s="489"/>
      <c r="Z1" s="489"/>
      <c r="AA1" s="489"/>
      <c r="AB1" s="489"/>
      <c r="AC1" s="489"/>
      <c r="AD1" s="489"/>
      <c r="AE1" s="489"/>
      <c r="AF1" s="489"/>
      <c r="AG1" s="489"/>
      <c r="AH1" s="489"/>
      <c r="AI1" s="490"/>
      <c r="AJ1" s="491" t="s">
        <v>4354</v>
      </c>
      <c r="AK1" s="491"/>
      <c r="AL1" s="491"/>
      <c r="AM1"/>
      <c r="AN1" s="488" t="s">
        <v>3909</v>
      </c>
      <c r="AO1" s="488"/>
      <c r="AQ1" t="s">
        <v>3910</v>
      </c>
      <c r="AS1" s="492" t="s">
        <v>3911</v>
      </c>
      <c r="AT1" s="493"/>
      <c r="AU1" s="493"/>
      <c r="AV1" s="493"/>
      <c r="AW1" s="493"/>
      <c r="AX1" s="493"/>
      <c r="AY1" s="493"/>
      <c r="AZ1" s="493"/>
      <c r="BA1" s="492" t="s">
        <v>3912</v>
      </c>
      <c r="BB1" s="493"/>
      <c r="BC1" s="493"/>
      <c r="BD1" s="493"/>
      <c r="BE1" s="493"/>
      <c r="BF1" s="493"/>
      <c r="BG1" s="493"/>
      <c r="BH1" s="493"/>
      <c r="BI1" s="494" t="s">
        <v>3913</v>
      </c>
      <c r="BJ1" s="495"/>
      <c r="BK1" s="495"/>
      <c r="BL1" s="495"/>
      <c r="BM1" s="495"/>
      <c r="BN1" s="495"/>
      <c r="BO1" s="495"/>
      <c r="BP1" s="495"/>
      <c r="BQ1" s="491" t="s">
        <v>3914</v>
      </c>
      <c r="BR1" s="491"/>
      <c r="BS1" s="491"/>
      <c r="BT1" s="491"/>
      <c r="BU1" s="491"/>
      <c r="BV1" s="491"/>
      <c r="BW1" s="491"/>
      <c r="BX1" s="491"/>
      <c r="BY1" s="491"/>
      <c r="BZ1" s="491"/>
      <c r="CA1" s="491"/>
      <c r="CB1" s="491"/>
      <c r="CC1" s="491"/>
      <c r="CD1" s="491"/>
      <c r="CE1" s="491"/>
      <c r="CF1" s="491"/>
      <c r="CG1" s="491"/>
      <c r="CH1" s="491"/>
      <c r="CI1" s="496" t="s">
        <v>3915</v>
      </c>
      <c r="CJ1" s="497"/>
      <c r="CK1" s="498"/>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Arkansas</v>
      </c>
      <c r="B3" s="388">
        <f>ROUND(SUMIFS(B$4:B$54, $A$4:$A$54, $A$3),0)</f>
        <v>68319</v>
      </c>
      <c r="C3" s="389">
        <f t="shared" ref="C3" si="0">ROUND(SUMIFS(C$4:C$54, $A$4:$A$54, $A$3),0)</f>
        <v>68</v>
      </c>
      <c r="D3" s="388">
        <f>SUMIFS(D$4:D$54, $A$4:$A$54, $A$3)</f>
        <v>0</v>
      </c>
      <c r="E3" s="388">
        <f>SUMIFS(E$4:E$54, $A$4:$A$54, $A$3)</f>
        <v>0</v>
      </c>
      <c r="F3" s="390">
        <f>ROUND(SUMIFS(F$4:F$54,$A$4:$A$54,$A$3)*100,0)</f>
        <v>0</v>
      </c>
      <c r="G3" s="174">
        <f>SUMIFS(G$4:G$54, $A$4:$A$54, $A$3)</f>
        <v>3387482</v>
      </c>
      <c r="H3" s="174">
        <f>SUMIFS(H$4:H$54, $A$4:$A$54, $A$3)</f>
        <v>8613908</v>
      </c>
      <c r="I3" s="390">
        <f>ROUND(SUMIFS(I$4:I$54,$A$4:$A$54,$A$3)*100,0)</f>
        <v>154</v>
      </c>
      <c r="J3" s="390">
        <f>ROUND(SUMIFS(J$4:J$54, $A$4:$A$54, $A$3),0)</f>
        <v>5017</v>
      </c>
      <c r="K3" s="174">
        <f t="shared" ref="K3:AI3" si="1">ROUND(SUMIFS(K$4:K$54, $A$4:$A$54, $A$3),0)</f>
        <v>1826</v>
      </c>
      <c r="L3" s="390">
        <f t="shared" si="1"/>
        <v>2400</v>
      </c>
      <c r="M3" s="174">
        <f t="shared" si="1"/>
        <v>2150</v>
      </c>
      <c r="N3" s="174">
        <f t="shared" si="1"/>
        <v>500</v>
      </c>
      <c r="O3" s="174">
        <f t="shared" si="1"/>
        <v>0</v>
      </c>
      <c r="P3" s="174">
        <f t="shared" si="1"/>
        <v>0</v>
      </c>
      <c r="Q3" s="174">
        <f t="shared" si="1"/>
        <v>0</v>
      </c>
      <c r="R3" s="174">
        <f t="shared" si="1"/>
        <v>0</v>
      </c>
      <c r="S3" s="390">
        <f t="shared" si="1"/>
        <v>0</v>
      </c>
      <c r="T3" s="174">
        <f t="shared" si="1"/>
        <v>5163</v>
      </c>
      <c r="U3" s="174">
        <f t="shared" si="1"/>
        <v>4610</v>
      </c>
      <c r="V3" s="174">
        <f t="shared" si="1"/>
        <v>1818</v>
      </c>
      <c r="W3" s="174">
        <f t="shared" si="1"/>
        <v>1266</v>
      </c>
      <c r="X3" s="174">
        <f t="shared" si="1"/>
        <v>0</v>
      </c>
      <c r="Y3" s="174">
        <f t="shared" si="1"/>
        <v>102</v>
      </c>
      <c r="Z3" s="174">
        <f t="shared" si="1"/>
        <v>0</v>
      </c>
      <c r="AA3" s="174">
        <f t="shared" si="1"/>
        <v>17</v>
      </c>
      <c r="AB3" s="174">
        <f t="shared" si="1"/>
        <v>0</v>
      </c>
      <c r="AC3" s="174">
        <f t="shared" si="1"/>
        <v>9</v>
      </c>
      <c r="AD3" s="174">
        <f t="shared" si="1"/>
        <v>1494</v>
      </c>
      <c r="AE3" s="174">
        <f t="shared" si="1"/>
        <v>0</v>
      </c>
      <c r="AF3" s="174">
        <f t="shared" si="1"/>
        <v>0</v>
      </c>
      <c r="AG3" s="174">
        <f t="shared" si="1"/>
        <v>0</v>
      </c>
      <c r="AH3" s="174">
        <f t="shared" si="1"/>
        <v>0</v>
      </c>
      <c r="AI3" s="390">
        <f t="shared" si="1"/>
        <v>0</v>
      </c>
      <c r="AJ3" s="174">
        <f>ROUND(SUMIFS(AJ$4:AJ$54,$A$4:$A$54,$A$3)*100,0)</f>
        <v>29</v>
      </c>
      <c r="AK3" s="174">
        <f t="shared" ref="AK3:AL3" si="2">ROUND(SUMIFS(AK$4:AK$54,$A$4:$A$54,$A$3)*100,0)</f>
        <v>29</v>
      </c>
      <c r="AL3" s="174">
        <f t="shared" si="2"/>
        <v>29</v>
      </c>
      <c r="AM3" s="174">
        <f>SUMIFS(AM$4:AM$54, $A$4:$A$54, $A$3)</f>
        <v>0</v>
      </c>
      <c r="AN3" s="174">
        <f t="shared" ref="AN3:AQ3" si="3">SUMIFS(AN$4:AN$54, $A$4:$A$54, $A$3)</f>
        <v>0</v>
      </c>
      <c r="AO3" s="390">
        <f t="shared" si="3"/>
        <v>0</v>
      </c>
      <c r="AP3" s="390">
        <f t="shared" si="3"/>
        <v>412</v>
      </c>
      <c r="AQ3" s="390">
        <f t="shared" si="3"/>
        <v>3089060</v>
      </c>
      <c r="AR3" s="390">
        <f>ROUND(SUMIFS(AR$4:AR$54,$A$4:$A$54,$A$3),2)</f>
        <v>13.34</v>
      </c>
      <c r="AS3" s="174">
        <f>SUMIFS(AS$4:AS$54, $A$4:$A$54, $A$3)</f>
        <v>27155635000000</v>
      </c>
      <c r="AT3" s="174">
        <f t="shared" ref="AT3:BH3" si="4">SUMIFS(AT$4:AT$54, $A$4:$A$54, $A$3)</f>
        <v>0</v>
      </c>
      <c r="AU3" s="174">
        <f t="shared" si="4"/>
        <v>0</v>
      </c>
      <c r="AV3" s="174">
        <f t="shared" si="4"/>
        <v>0</v>
      </c>
      <c r="AW3" s="174">
        <f t="shared" si="4"/>
        <v>44661854438171.203</v>
      </c>
      <c r="AX3" s="174">
        <f t="shared" si="4"/>
        <v>162908552000000</v>
      </c>
      <c r="AY3" s="174">
        <f t="shared" si="4"/>
        <v>0</v>
      </c>
      <c r="AZ3" s="174">
        <f t="shared" si="4"/>
        <v>0</v>
      </c>
      <c r="BA3" s="174">
        <f t="shared" si="4"/>
        <v>28777061532959.602</v>
      </c>
      <c r="BB3" s="174">
        <f t="shared" si="4"/>
        <v>0</v>
      </c>
      <c r="BC3" s="174">
        <f t="shared" si="4"/>
        <v>3380361773601.2798</v>
      </c>
      <c r="BD3" s="174">
        <f t="shared" si="4"/>
        <v>18182860707245.301</v>
      </c>
      <c r="BE3" s="174">
        <f t="shared" si="4"/>
        <v>54312666805691.898</v>
      </c>
      <c r="BF3" s="174">
        <f t="shared" si="4"/>
        <v>576325283662511</v>
      </c>
      <c r="BG3" s="174">
        <f t="shared" si="4"/>
        <v>58042577405376</v>
      </c>
      <c r="BH3" s="174">
        <f t="shared" si="4"/>
        <v>40219380721322.398</v>
      </c>
      <c r="BI3" s="174">
        <f>ROUND(SUMIFS(BI$4:BI$54,$A$4:$A$54,$A$3),2)</f>
        <v>94.37</v>
      </c>
      <c r="BJ3" s="174">
        <f t="shared" ref="BJ3:BP3" si="5">ROUND(SUMIFS(BJ$4:BJ$54,$A$4:$A$54,$A$3),2)</f>
        <v>0</v>
      </c>
      <c r="BK3" s="174">
        <f t="shared" si="5"/>
        <v>0</v>
      </c>
      <c r="BL3" s="174">
        <f t="shared" si="5"/>
        <v>0</v>
      </c>
      <c r="BM3" s="174">
        <f t="shared" si="5"/>
        <v>82.23</v>
      </c>
      <c r="BN3" s="174">
        <f t="shared" si="5"/>
        <v>28.27</v>
      </c>
      <c r="BO3" s="174">
        <f t="shared" si="5"/>
        <v>0</v>
      </c>
      <c r="BP3" s="390">
        <f t="shared" si="5"/>
        <v>0</v>
      </c>
      <c r="BQ3" s="390">
        <f t="shared" ref="BQ3:BR3" si="6">ROUND(SUMIFS(BQ$4:BQ$54,$A$4:$A$54,$A$3)*100,0)</f>
        <v>3</v>
      </c>
      <c r="BR3" s="390">
        <f t="shared" si="6"/>
        <v>4</v>
      </c>
      <c r="BS3" s="390">
        <f>ROUND(SUMIFS(BS$4:BS$54,$A$4:$A$54,$A$3)*100,0)</f>
        <v>26</v>
      </c>
      <c r="BT3" s="390">
        <f>ROUND(SUMIFS(BT$4:BT$54,$A$4:$A$54,$A$3)*100,0)</f>
        <v>25</v>
      </c>
      <c r="BU3" s="390">
        <f t="shared" ref="BU3:CH3" si="7">ROUND(SUMIFS(BU$4:BU$54,$A$4:$A$54,$A$3)*100,0)</f>
        <v>49</v>
      </c>
      <c r="BV3" s="390">
        <f t="shared" si="7"/>
        <v>62</v>
      </c>
      <c r="BW3" s="390">
        <f t="shared" si="7"/>
        <v>24</v>
      </c>
      <c r="BX3" s="390">
        <f t="shared" si="7"/>
        <v>36</v>
      </c>
      <c r="BY3" s="390">
        <f t="shared" si="7"/>
        <v>50</v>
      </c>
      <c r="BZ3" s="390">
        <f>ROUND(SUMIFS(BZ$4:BZ$54,$A$4:$A$54,$A$3)*100,0)</f>
        <v>51</v>
      </c>
      <c r="CA3" s="390">
        <f>ROUND(SUMIFS(CA$4:CA$54,$A$4:$A$54,$A$3)*100,0)</f>
        <v>100</v>
      </c>
      <c r="CB3" s="390">
        <f>ROUND(SUMIFS(CB$4:CB$54,$A$4:$A$54,$A$3)*100,0)</f>
        <v>100</v>
      </c>
      <c r="CC3" s="390">
        <f t="shared" si="7"/>
        <v>24</v>
      </c>
      <c r="CD3" s="390">
        <f t="shared" si="7"/>
        <v>36</v>
      </c>
      <c r="CE3" s="390">
        <f t="shared" si="7"/>
        <v>50</v>
      </c>
      <c r="CF3" s="390">
        <f t="shared" si="7"/>
        <v>51</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topLeftCell="C1" zoomScale="90" zoomScaleNormal="90" workbookViewId="0">
      <pane ySplit="1" topLeftCell="A260" activePane="bottomLeft" state="frozen"/>
      <selection pane="bottomLeft" activeCell="C263" sqref="C263"/>
    </sheetView>
  </sheetViews>
  <sheetFormatPr defaultColWidth="9.1328125" defaultRowHeight="14.75" x14ac:dyDescent="0.75"/>
  <cols>
    <col min="1" max="1" width="10.86328125"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5" t="s">
        <v>115</v>
      </c>
      <c r="E1383" s="335"/>
      <c r="F1383" s="335" t="s">
        <v>316</v>
      </c>
      <c r="G1383" s="335"/>
      <c r="H1383" s="18">
        <v>85</v>
      </c>
      <c r="I1383" s="452" t="s">
        <v>43</v>
      </c>
      <c r="J1383" s="453" t="str">
        <f>IF(ISBLANK(INDEX('Policy Characteristics'!D:D,MATCH($C1383,'Policy Characteristics'!$C:$C,0))),"",INDEX('Policy Characteristics'!D:D,MATCH($C1383,'Policy Characteristics'!$C:$C,0)))</f>
        <v>R&amp;D Capital Cost Reductions</v>
      </c>
      <c r="K1383" s="430" t="str">
        <f>IF(ISBLANK(INDEX('Policy Characteristics'!E:E,MATCH($C1383,'Policy Characteristics'!$C:$C,0))),"",INDEX('Policy Characteristics'!E:E,MATCH($C1383,'Policy Characteristics'!$C:$C,0)))</f>
        <v>RnD building capital cost reduction</v>
      </c>
      <c r="L1383" s="238">
        <f>IF(ISBLANK(INDEX('Policy Characteristics'!F:F,MATCH($C1383,'Policy Characteristics'!$C:$C,0))),"",INDEX('Policy Characteristics'!F:F,MATCH($C1383,'Policy Characteristics'!$C:$C,0)))</f>
        <v>0</v>
      </c>
      <c r="M1383" s="238">
        <f>IF(ISBLANK(INDEX('Policy Characteristics'!G:G,MATCH($C1383,'Policy Characteristics'!$C:$C,0))),"",INDEX('Policy Characteristics'!G:G,MATCH($C1383,'Policy Characteristics'!$C:$C,0)))</f>
        <v>0.4</v>
      </c>
      <c r="N1383" s="238">
        <f>IF(ISBLANK(INDEX('Policy Characteristics'!H:H,MATCH($C1383,'Policy Characteristics'!$C:$C,0))),"",INDEX('Policy Characteristics'!H:H,MATCH($C1383,'Policy Characteristics'!$C:$C,0)))</f>
        <v>0.01</v>
      </c>
      <c r="O1383" s="430" t="str">
        <f>IF(ISBLANK(INDEX('Policy Characteristics'!I:I,MATCH($C1383,'Policy Characteristics'!$C:$C,0))),"",INDEX('Policy Characteristics'!I:I,MATCH($C1383,'Policy Characteristics'!$C:$C,0)))</f>
        <v>% reduction in cost</v>
      </c>
      <c r="P1383" s="43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30" t="str">
        <f>IF(ISBLANK(INDEX('Policy Characteristics'!K:K,MATCH($C1383,'Policy Characteristics'!$C:$C,0))),"",INDEX('Policy Characteristics'!K:K,MATCH($C1383,'Policy Characteristics'!$C:$C,0)))</f>
        <v>architectural-design.html#rnd</v>
      </c>
      <c r="R1383" s="430" t="str">
        <f>IF(ISBLANK(INDEX('Policy Characteristics'!L:L,MATCH($C1383,'Policy Characteristics'!$C:$C,0))),"",INDEX('Policy Characteristics'!L:L,MATCH($C1383,'Policy Characteristics'!$C:$C,0)))</f>
        <v>research-and-development.html</v>
      </c>
    </row>
    <row r="1384" spans="1:18" x14ac:dyDescent="0.75">
      <c r="A1384" s="430"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30" t="str">
        <f t="shared" ref="C1384:C1388" si="62">C$1383</f>
        <v>RnD Building Capital Cost Perc Reduction</v>
      </c>
      <c r="D1384" s="335" t="s">
        <v>116</v>
      </c>
      <c r="E1384" s="335"/>
      <c r="F1384" s="335" t="s">
        <v>317</v>
      </c>
      <c r="G1384" s="335"/>
      <c r="H1384" s="18">
        <v>86</v>
      </c>
      <c r="I1384" s="452" t="s">
        <v>43</v>
      </c>
      <c r="J1384" s="453" t="str">
        <f>IF(ISBLANK(INDEX('Policy Characteristics'!D:D,MATCH($C1384,'Policy Characteristics'!$C:$C,0))),"",INDEX('Policy Characteristics'!D:D,MATCH($C1384,'Policy Characteristics'!$C:$C,0)))</f>
        <v>R&amp;D Capital Cost Reductions</v>
      </c>
      <c r="K1384" s="430" t="str">
        <f>IF(ISBLANK(INDEX('Policy Characteristics'!E:E,MATCH($C1384,'Policy Characteristics'!$C:$C,0))),"",INDEX('Policy Characteristics'!E:E,MATCH($C1384,'Policy Characteristics'!$C:$C,0)))</f>
        <v>RnD building capital cost reduction</v>
      </c>
      <c r="L1384" s="238">
        <f>IF(ISBLANK(INDEX('Policy Characteristics'!F:F,MATCH($C1384,'Policy Characteristics'!$C:$C,0))),"",INDEX('Policy Characteristics'!F:F,MATCH($C1384,'Policy Characteristics'!$C:$C,0)))</f>
        <v>0</v>
      </c>
      <c r="M1384" s="238">
        <f>IF(ISBLANK(INDEX('Policy Characteristics'!G:G,MATCH($C1384,'Policy Characteristics'!$C:$C,0))),"",INDEX('Policy Characteristics'!G:G,MATCH($C1384,'Policy Characteristics'!$C:$C,0)))</f>
        <v>0.4</v>
      </c>
      <c r="N1384" s="238">
        <f>IF(ISBLANK(INDEX('Policy Characteristics'!H:H,MATCH($C1384,'Policy Characteristics'!$C:$C,0))),"",INDEX('Policy Characteristics'!H:H,MATCH($C1384,'Policy Characteristics'!$C:$C,0)))</f>
        <v>0.01</v>
      </c>
      <c r="O1384" s="430" t="str">
        <f>IF(ISBLANK(INDEX('Policy Characteristics'!I:I,MATCH($C1384,'Policy Characteristics'!$C:$C,0))),"",INDEX('Policy Characteristics'!I:I,MATCH($C1384,'Policy Characteristics'!$C:$C,0)))</f>
        <v>% reduction in cost</v>
      </c>
      <c r="P1384" s="43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30" t="str">
        <f>IF(ISBLANK(INDEX('Policy Characteristics'!K:K,MATCH($C1384,'Policy Characteristics'!$C:$C,0))),"",INDEX('Policy Characteristics'!K:K,MATCH($C1384,'Policy Characteristics'!$C:$C,0)))</f>
        <v>architectural-design.html#rnd</v>
      </c>
      <c r="R1384" s="430" t="str">
        <f>IF(ISBLANK(INDEX('Policy Characteristics'!L:L,MATCH($C1384,'Policy Characteristics'!$C:$C,0))),"",INDEX('Policy Characteristics'!L:L,MATCH($C1384,'Policy Characteristics'!$C:$C,0)))</f>
        <v>research-and-development.html</v>
      </c>
    </row>
    <row r="1385" spans="1:18" x14ac:dyDescent="0.75">
      <c r="A1385" s="430"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30" t="str">
        <f t="shared" si="62"/>
        <v>RnD Building Capital Cost Perc Reduction</v>
      </c>
      <c r="D1385" s="335" t="s">
        <v>117</v>
      </c>
      <c r="E1385" s="335"/>
      <c r="F1385" s="335" t="s">
        <v>318</v>
      </c>
      <c r="G1385" s="335"/>
      <c r="H1385" s="18">
        <v>87</v>
      </c>
      <c r="I1385" s="452" t="s">
        <v>43</v>
      </c>
      <c r="J1385" s="453" t="str">
        <f>IF(ISBLANK(INDEX('Policy Characteristics'!D:D,MATCH($C1385,'Policy Characteristics'!$C:$C,0))),"",INDEX('Policy Characteristics'!D:D,MATCH($C1385,'Policy Characteristics'!$C:$C,0)))</f>
        <v>R&amp;D Capital Cost Reductions</v>
      </c>
      <c r="K1385" s="430" t="str">
        <f>IF(ISBLANK(INDEX('Policy Characteristics'!E:E,MATCH($C1385,'Policy Characteristics'!$C:$C,0))),"",INDEX('Policy Characteristics'!E:E,MATCH($C1385,'Policy Characteristics'!$C:$C,0)))</f>
        <v>RnD building capital cost reduction</v>
      </c>
      <c r="L1385" s="238">
        <f>IF(ISBLANK(INDEX('Policy Characteristics'!F:F,MATCH($C1385,'Policy Characteristics'!$C:$C,0))),"",INDEX('Policy Characteristics'!F:F,MATCH($C1385,'Policy Characteristics'!$C:$C,0)))</f>
        <v>0</v>
      </c>
      <c r="M1385" s="238">
        <f>IF(ISBLANK(INDEX('Policy Characteristics'!G:G,MATCH($C1385,'Policy Characteristics'!$C:$C,0))),"",INDEX('Policy Characteristics'!G:G,MATCH($C1385,'Policy Characteristics'!$C:$C,0)))</f>
        <v>0.4</v>
      </c>
      <c r="N1385" s="238">
        <f>IF(ISBLANK(INDEX('Policy Characteristics'!H:H,MATCH($C1385,'Policy Characteristics'!$C:$C,0))),"",INDEX('Policy Characteristics'!H:H,MATCH($C1385,'Policy Characteristics'!$C:$C,0)))</f>
        <v>0.01</v>
      </c>
      <c r="O1385" s="430" t="str">
        <f>IF(ISBLANK(INDEX('Policy Characteristics'!I:I,MATCH($C1385,'Policy Characteristics'!$C:$C,0))),"",INDEX('Policy Characteristics'!I:I,MATCH($C1385,'Policy Characteristics'!$C:$C,0)))</f>
        <v>% reduction in cost</v>
      </c>
      <c r="P1385" s="43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30" t="str">
        <f>IF(ISBLANK(INDEX('Policy Characteristics'!K:K,MATCH($C1385,'Policy Characteristics'!$C:$C,0))),"",INDEX('Policy Characteristics'!K:K,MATCH($C1385,'Policy Characteristics'!$C:$C,0)))</f>
        <v>architectural-design.html#rnd</v>
      </c>
      <c r="R1385" s="430" t="str">
        <f>IF(ISBLANK(INDEX('Policy Characteristics'!L:L,MATCH($C1385,'Policy Characteristics'!$C:$C,0))),"",INDEX('Policy Characteristics'!L:L,MATCH($C1385,'Policy Characteristics'!$C:$C,0)))</f>
        <v>research-and-development.html</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30" t="str">
        <f t="shared" si="62"/>
        <v>RnD Building Capital Cost Perc Reduction</v>
      </c>
      <c r="D1386" s="335" t="s">
        <v>118</v>
      </c>
      <c r="E1386" s="335"/>
      <c r="F1386" s="335" t="s">
        <v>319</v>
      </c>
      <c r="G1386" s="335"/>
      <c r="H1386" s="18">
        <v>88</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si="62"/>
        <v>RnD Building Capital Cost Perc Reduction</v>
      </c>
      <c r="D1387" s="335" t="s">
        <v>119</v>
      </c>
      <c r="E1387" s="335"/>
      <c r="F1387" s="335" t="s">
        <v>320</v>
      </c>
      <c r="G1387" s="335"/>
      <c r="H1387" s="18">
        <v>89</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120</v>
      </c>
      <c r="E1388" s="335"/>
      <c r="F1388" s="335" t="s">
        <v>321</v>
      </c>
      <c r="G1388" s="335"/>
      <c r="H1388" s="18">
        <v>90</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5"/>
      <c r="E1389" s="335"/>
      <c r="F1389" s="335" t="s">
        <v>26</v>
      </c>
      <c r="G1389" s="335"/>
      <c r="H1389" s="18">
        <v>91</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CCS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5" t="s">
        <v>448</v>
      </c>
      <c r="E1390" s="335"/>
      <c r="F1390" s="335" t="s">
        <v>451</v>
      </c>
      <c r="G1390" s="335"/>
      <c r="H1390" s="18">
        <v>92</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electricity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ref="C1391:C1413" si="63">C$1390</f>
        <v>RnD Electricity Capital Cost Perc Reduction</v>
      </c>
      <c r="D1391" s="290" t="s">
        <v>3488</v>
      </c>
      <c r="E1391" s="335"/>
      <c r="F1391" s="290" t="s">
        <v>3501</v>
      </c>
      <c r="G1391" s="335"/>
      <c r="H1391" s="18">
        <v>93</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electricity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30" t="str">
        <f t="shared" si="63"/>
        <v>RnD Electricity Capital Cost Perc Reduction</v>
      </c>
      <c r="D1392" s="290" t="s">
        <v>3489</v>
      </c>
      <c r="E1392" s="335"/>
      <c r="F1392" s="290" t="s">
        <v>3502</v>
      </c>
      <c r="G1392" s="335"/>
      <c r="H1392" s="18">
        <v>1810</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electricity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30" t="str">
        <f t="shared" si="63"/>
        <v>RnD Electricity Capital Cost Perc Reduction</v>
      </c>
      <c r="D1393" s="290" t="s">
        <v>76</v>
      </c>
      <c r="E1393" s="335"/>
      <c r="F1393" s="290" t="s">
        <v>3503</v>
      </c>
      <c r="G1393" s="335"/>
      <c r="H1393" s="18">
        <v>94</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si="63"/>
        <v>RnD Electricity Capital Cost Perc Reduction</v>
      </c>
      <c r="D1394" s="290" t="s">
        <v>77</v>
      </c>
      <c r="E1394" s="335"/>
      <c r="F1394" s="290" t="s">
        <v>322</v>
      </c>
      <c r="G1394" s="335"/>
      <c r="H1394" s="18">
        <v>95</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449</v>
      </c>
      <c r="E1395" s="335"/>
      <c r="F1395" s="290" t="s">
        <v>453</v>
      </c>
      <c r="G1395" s="335"/>
      <c r="H1395" s="18">
        <v>96</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78</v>
      </c>
      <c r="E1396" s="335"/>
      <c r="F1396" s="290" t="s">
        <v>323</v>
      </c>
      <c r="G1396" s="335"/>
      <c r="H1396" s="18">
        <v>97</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79</v>
      </c>
      <c r="E1397" s="335"/>
      <c r="F1397" s="290" t="s">
        <v>324</v>
      </c>
      <c r="G1397" s="335"/>
      <c r="H1397" s="18">
        <v>98</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80</v>
      </c>
      <c r="E1398" s="335"/>
      <c r="F1398" s="290" t="s">
        <v>325</v>
      </c>
      <c r="G1398" s="335"/>
      <c r="H1398" s="18">
        <v>99</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2424</v>
      </c>
      <c r="E1399" s="335"/>
      <c r="F1399" s="290" t="s">
        <v>3504</v>
      </c>
      <c r="G1399" s="335"/>
      <c r="H1399" s="18">
        <v>192</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309</v>
      </c>
      <c r="E1400" s="335"/>
      <c r="F1400" s="290" t="s">
        <v>3505</v>
      </c>
      <c r="G1400" s="335"/>
      <c r="H1400" s="18">
        <v>180</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310</v>
      </c>
      <c r="E1401" s="335"/>
      <c r="F1401" s="290" t="s">
        <v>2258</v>
      </c>
      <c r="G1401" s="335"/>
      <c r="H1401" s="18">
        <v>183</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445</v>
      </c>
      <c r="E1402" s="335"/>
      <c r="F1402" s="290" t="s">
        <v>446</v>
      </c>
      <c r="G1402" s="335"/>
      <c r="H1402" s="18">
        <v>1811</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454</v>
      </c>
      <c r="E1403" s="335"/>
      <c r="F1403" s="290" t="s">
        <v>456</v>
      </c>
      <c r="G1403" s="335"/>
      <c r="H1403" s="18">
        <v>1812</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2749</v>
      </c>
      <c r="E1404" s="335"/>
      <c r="F1404" s="290" t="s">
        <v>3506</v>
      </c>
      <c r="G1404" s="335"/>
      <c r="H1404" s="18">
        <v>1813</v>
      </c>
      <c r="I1404" s="452" t="s">
        <v>44</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2750</v>
      </c>
      <c r="E1405" s="335"/>
      <c r="F1405" s="290" t="s">
        <v>3507</v>
      </c>
      <c r="G1405" s="335"/>
      <c r="H1405" s="18">
        <v>1814</v>
      </c>
      <c r="I1405" s="452" t="s">
        <v>44</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2751</v>
      </c>
      <c r="E1406" s="335"/>
      <c r="F1406" s="290" t="s">
        <v>3508</v>
      </c>
      <c r="G1406" s="335"/>
      <c r="H1406" s="18">
        <v>1815</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3487</v>
      </c>
      <c r="E1407" s="335"/>
      <c r="F1407" s="290" t="s">
        <v>3509</v>
      </c>
      <c r="G1407" s="335"/>
      <c r="H1407" s="18">
        <v>1816</v>
      </c>
      <c r="I1407" s="452" t="s">
        <v>43</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3490</v>
      </c>
      <c r="E1408" s="335"/>
      <c r="F1408" s="290" t="s">
        <v>3510</v>
      </c>
      <c r="G1408" s="335"/>
      <c r="H1408" s="18">
        <v>1817</v>
      </c>
      <c r="I1408" s="452" t="s">
        <v>43</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3491</v>
      </c>
      <c r="E1409" s="335"/>
      <c r="F1409" s="290" t="s">
        <v>3511</v>
      </c>
      <c r="G1409" s="335"/>
      <c r="H1409" s="18">
        <v>1818</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3492</v>
      </c>
      <c r="E1410" s="335"/>
      <c r="F1410" s="290" t="s">
        <v>3512</v>
      </c>
      <c r="G1410" s="335"/>
      <c r="H1410" s="18">
        <v>1819</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3493</v>
      </c>
      <c r="E1411" s="335"/>
      <c r="F1411" s="290" t="s">
        <v>3513</v>
      </c>
      <c r="G1411" s="335"/>
      <c r="H1411" s="18">
        <v>1820</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3582</v>
      </c>
      <c r="E1412" s="335"/>
      <c r="F1412" s="290" t="s">
        <v>3584</v>
      </c>
      <c r="G1412" s="335"/>
      <c r="H1412" s="18">
        <v>1821</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3583</v>
      </c>
      <c r="E1413" s="335"/>
      <c r="F1413" s="290" t="s">
        <v>3585</v>
      </c>
      <c r="G1413" s="335"/>
      <c r="H1413" s="18">
        <v>2245</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5"/>
      <c r="F1414" s="290" t="s">
        <v>3091</v>
      </c>
      <c r="G1414" s="335"/>
      <c r="H1414" s="18">
        <v>1462</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industry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ref="C1415:C1438" si="64">C$1414</f>
        <v>RnD Industry Capital Cost Perc Reduction</v>
      </c>
      <c r="D1415" t="s">
        <v>3065</v>
      </c>
      <c r="E1415" s="335"/>
      <c r="F1415" s="290" t="s">
        <v>3092</v>
      </c>
      <c r="G1415" s="335"/>
      <c r="H1415" s="18">
        <v>1463</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industry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4"/>
        <v>RnD Industry Capital Cost Perc Reduction</v>
      </c>
      <c r="D1416" t="s">
        <v>3066</v>
      </c>
      <c r="E1416" s="335"/>
      <c r="F1416" s="290" t="s">
        <v>3093</v>
      </c>
      <c r="G1416" s="335"/>
      <c r="H1416" s="18">
        <v>1464</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industry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30" t="str">
        <f t="shared" si="64"/>
        <v>RnD Industry Capital Cost Perc Reduction</v>
      </c>
      <c r="D1417" t="s">
        <v>3067</v>
      </c>
      <c r="E1417" s="335"/>
      <c r="F1417" s="290" t="s">
        <v>3094</v>
      </c>
      <c r="G1417" s="335"/>
      <c r="H1417" s="18">
        <v>1465</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si="64"/>
        <v>RnD Industry Capital Cost Perc Reduction</v>
      </c>
      <c r="D1418" t="s">
        <v>3068</v>
      </c>
      <c r="E1418" s="335"/>
      <c r="F1418" s="290" t="s">
        <v>3095</v>
      </c>
      <c r="G1418" s="335"/>
      <c r="H1418" s="18">
        <v>1466</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3069</v>
      </c>
      <c r="E1419" s="335"/>
      <c r="F1419" s="290" t="s">
        <v>3096</v>
      </c>
      <c r="G1419" s="335"/>
      <c r="H1419" s="18">
        <v>1467</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3070</v>
      </c>
      <c r="E1420" s="335"/>
      <c r="F1420" s="290" t="s">
        <v>3097</v>
      </c>
      <c r="G1420" s="335"/>
      <c r="H1420" s="18">
        <v>1468</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3071</v>
      </c>
      <c r="E1421" s="335"/>
      <c r="F1421" s="290" t="s">
        <v>3098</v>
      </c>
      <c r="G1421" s="335"/>
      <c r="H1421" s="18">
        <v>1469</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3072</v>
      </c>
      <c r="E1422" s="335"/>
      <c r="F1422" s="290" t="s">
        <v>3099</v>
      </c>
      <c r="G1422" s="335"/>
      <c r="H1422" s="18">
        <v>1470</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3073</v>
      </c>
      <c r="E1423" s="335"/>
      <c r="F1423" s="290" t="s">
        <v>327</v>
      </c>
      <c r="G1423" s="335"/>
      <c r="H1423" s="18">
        <v>1471</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3074</v>
      </c>
      <c r="E1424" s="335"/>
      <c r="F1424" s="290" t="s">
        <v>3100</v>
      </c>
      <c r="G1424" s="335"/>
      <c r="H1424" s="18">
        <v>1472</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3075</v>
      </c>
      <c r="E1425" s="335"/>
      <c r="F1425" s="290" t="s">
        <v>3101</v>
      </c>
      <c r="G1425" s="335"/>
      <c r="H1425" s="18">
        <v>1473</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3076</v>
      </c>
      <c r="E1426" s="335"/>
      <c r="F1426" s="290" t="s">
        <v>3102</v>
      </c>
      <c r="G1426" s="335"/>
      <c r="H1426" s="18">
        <v>1474</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3077</v>
      </c>
      <c r="E1427" s="335"/>
      <c r="F1427" s="290" t="s">
        <v>326</v>
      </c>
      <c r="G1427" s="335"/>
      <c r="H1427" s="18">
        <v>1475</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3078</v>
      </c>
      <c r="E1428" s="335"/>
      <c r="F1428" s="290" t="s">
        <v>3103</v>
      </c>
      <c r="G1428" s="335"/>
      <c r="H1428" s="18">
        <v>1476</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3079</v>
      </c>
      <c r="E1429" s="335"/>
      <c r="F1429" s="290" t="s">
        <v>3104</v>
      </c>
      <c r="G1429" s="335"/>
      <c r="H1429" s="18">
        <v>1477</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3080</v>
      </c>
      <c r="E1430" s="335"/>
      <c r="F1430" s="290" t="s">
        <v>3105</v>
      </c>
      <c r="G1430" s="335"/>
      <c r="H1430" s="18">
        <v>1478</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3081</v>
      </c>
      <c r="E1431" s="335"/>
      <c r="F1431" s="290" t="s">
        <v>3106</v>
      </c>
      <c r="G1431" s="335"/>
      <c r="H1431" s="18">
        <v>1479</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3082</v>
      </c>
      <c r="E1432" s="335"/>
      <c r="F1432" s="290" t="s">
        <v>3107</v>
      </c>
      <c r="G1432" s="335"/>
      <c r="H1432" s="18">
        <v>1480</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3083</v>
      </c>
      <c r="E1433" s="335"/>
      <c r="F1433" s="290" t="s">
        <v>3108</v>
      </c>
      <c r="G1433" s="335"/>
      <c r="H1433" s="18">
        <v>1481</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3084</v>
      </c>
      <c r="E1434" s="335"/>
      <c r="F1434" s="290" t="s">
        <v>3109</v>
      </c>
      <c r="G1434" s="335"/>
      <c r="H1434" s="18">
        <v>1482</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3085</v>
      </c>
      <c r="E1435" s="335"/>
      <c r="F1435" s="290" t="s">
        <v>3110</v>
      </c>
      <c r="G1435" s="335"/>
      <c r="H1435" s="18">
        <v>1483</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3086</v>
      </c>
      <c r="E1436" s="335"/>
      <c r="F1436" s="290" t="s">
        <v>3111</v>
      </c>
      <c r="G1436" s="335"/>
      <c r="H1436" s="18">
        <v>1484</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3087</v>
      </c>
      <c r="E1437" s="335"/>
      <c r="F1437" s="290" t="s">
        <v>3112</v>
      </c>
      <c r="G1437" s="335"/>
      <c r="H1437" s="18">
        <v>1485</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3088</v>
      </c>
      <c r="E1438" s="335"/>
      <c r="F1438" s="290" t="s">
        <v>3113</v>
      </c>
      <c r="G1438" s="335"/>
      <c r="H1438" s="18">
        <v>1486</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291" t="s">
        <v>293</v>
      </c>
      <c r="D1439" s="335" t="s">
        <v>2246</v>
      </c>
      <c r="E1439" s="335"/>
      <c r="F1439" s="335" t="s">
        <v>471</v>
      </c>
      <c r="G1439" s="335"/>
      <c r="H1439" s="18">
        <v>108</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transportation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ref="C1440:C1445" si="65">C$1439</f>
        <v>RnD Transportation Capital Cost Perc Reduction</v>
      </c>
      <c r="D1440" s="335" t="s">
        <v>2247</v>
      </c>
      <c r="E1440" s="335"/>
      <c r="F1440" s="335" t="s">
        <v>472</v>
      </c>
      <c r="G1440" s="335"/>
      <c r="H1440" s="18">
        <v>109</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transportation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5"/>
        <v>RnD Transportation Capital Cost Perc Reduction</v>
      </c>
      <c r="D1441" s="335" t="s">
        <v>2248</v>
      </c>
      <c r="E1441" s="335"/>
      <c r="F1441" s="335" t="s">
        <v>473</v>
      </c>
      <c r="G1441" s="335"/>
      <c r="H1441" s="18">
        <v>110</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transportation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30" t="str">
        <f t="shared" si="65"/>
        <v>RnD Transportation Capital Cost Perc Reduction</v>
      </c>
      <c r="D1442" s="335" t="s">
        <v>2249</v>
      </c>
      <c r="E1442" s="335"/>
      <c r="F1442" s="335" t="s">
        <v>474</v>
      </c>
      <c r="G1442" s="335"/>
      <c r="H1442" s="18">
        <v>111</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si="65"/>
        <v>RnD Transportation Capital Cost Perc Reduction</v>
      </c>
      <c r="D1443" s="335" t="s">
        <v>2250</v>
      </c>
      <c r="E1443" s="335"/>
      <c r="F1443" s="335" t="s">
        <v>475</v>
      </c>
      <c r="G1443" s="335"/>
      <c r="H1443" s="18">
        <v>112</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2509</v>
      </c>
      <c r="E1444" s="335"/>
      <c r="F1444" s="335" t="s">
        <v>2792</v>
      </c>
      <c r="G1444" s="335"/>
      <c r="H1444" s="18">
        <v>113</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2508</v>
      </c>
      <c r="E1445" s="335"/>
      <c r="F1445" s="335" t="s">
        <v>2793</v>
      </c>
      <c r="G1445" s="335"/>
      <c r="H1445" s="18">
        <v>523</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s="291" customFormat="1"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291" t="s">
        <v>2803</v>
      </c>
      <c r="D1446" s="290"/>
      <c r="E1446" s="290"/>
      <c r="F1446" s="290"/>
      <c r="G1446" s="290"/>
      <c r="H1446" s="293">
        <v>525</v>
      </c>
      <c r="I1446" s="454" t="s">
        <v>43</v>
      </c>
      <c r="J1446" s="453" t="str">
        <f>IF(ISBLANK(INDEX('Policy Characteristics'!D:D,MATCH($C1446,'Policy Characteristics'!$C:$C,0))),"",INDEX('Policy Characteristics'!D:D,MATCH($C1446,'Policy Characteristics'!$C:$C,0)))</f>
        <v>Direct Air Capture</v>
      </c>
      <c r="K1446" s="430" t="str">
        <f>IF(ISBLANK(INDEX('Policy Characteristics'!E:E,MATCH($C1446,'Policy Characteristics'!$C:$C,0))),"",INDEX('Policy Characteristics'!E:E,MATCH($C1446,'Policy Characteristics'!$C:$C,0)))</f>
        <v>geoeng direct air capture</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1</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of potential achieved</v>
      </c>
      <c r="P1446" s="430"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30" t="str">
        <f>IF(ISBLANK(INDEX('Policy Characteristics'!K:K,MATCH($C1446,'Policy Characteristics'!$C:$C,0))),"",INDEX('Policy Characteristics'!K:K,MATCH($C1446,'Policy Characteristics'!$C:$C,0)))</f>
        <v>direct-air-capture.html#dac</v>
      </c>
      <c r="R1446" s="430" t="str">
        <f>IF(ISBLANK(INDEX('Policy Characteristics'!L:L,MATCH($C1446,'Policy Characteristics'!$C:$C,0))),"",INDEX('Policy Characteristics'!L:L,MATCH($C1446,'Policy Characteristics'!$C:$C,0)))</f>
        <v>direct-air-capture.html</v>
      </c>
    </row>
    <row r="1447" spans="1:18" s="291" customFormat="1"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Enhanced Rock Weathering</v>
      </c>
      <c r="C1447" s="291" t="s">
        <v>3757</v>
      </c>
      <c r="D1447" s="290"/>
      <c r="E1447" s="290"/>
      <c r="F1447" s="290"/>
      <c r="G1447" s="290"/>
      <c r="H1447" s="293">
        <v>2313</v>
      </c>
      <c r="I1447" s="454" t="s">
        <v>43</v>
      </c>
      <c r="J1447" s="453" t="str">
        <f>IF(ISBLANK(INDEX('Policy Characteristics'!D:D,MATCH($C1447,'Policy Characteristics'!$C:$C,0))),"",INDEX('Policy Characteristics'!D:D,MATCH($C1447,'Policy Characteristics'!$C:$C,0)))</f>
        <v>Enhanced Rock Weathering</v>
      </c>
      <c r="K1447" s="430" t="str">
        <f>IF(ISBLANK(INDEX('Policy Characteristics'!E:E,MATCH($C1447,'Policy Characteristics'!$C:$C,0))),"",INDEX('Policy Characteristics'!E:E,MATCH($C1447,'Policy Characteristics'!$C:$C,0)))</f>
        <v>geoeng enhanced rock weathering</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1</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of potential achieved</v>
      </c>
      <c r="P1447" s="430"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30" t="str">
        <f>IF(ISBLANK(INDEX('Policy Characteristics'!K:K,MATCH($C1447,'Policy Characteristics'!$C:$C,0))),"",INDEX('Policy Characteristics'!K:K,MATCH($C1447,'Policy Characteristics'!$C:$C,0)))</f>
        <v/>
      </c>
      <c r="R1447" s="430" t="str">
        <f>IF(ISBLANK(INDEX('Policy Characteristics'!L:L,MATCH($C1447,'Policy Characteristics'!$C:$C,0))),"",INDEX('Policy Characteristics'!L:L,MATCH($C1447,'Policy Characteristics'!$C:$C,0)))</f>
        <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t="s">
        <v>294</v>
      </c>
      <c r="D1448" s="335" t="s">
        <v>115</v>
      </c>
      <c r="E1448" s="335"/>
      <c r="F1448" s="335" t="s">
        <v>316</v>
      </c>
      <c r="G1448" s="335"/>
      <c r="H1448" s="18">
        <v>114</v>
      </c>
      <c r="I1448" s="452" t="s">
        <v>43</v>
      </c>
      <c r="J1448" s="453" t="str">
        <f>IF(ISBLANK(INDEX('Policy Characteristics'!D:D,MATCH($C1448,'Policy Characteristics'!$C:$C,0))),"",INDEX('Policy Characteristics'!D:D,MATCH($C1448,'Policy Characteristics'!$C:$C,0)))</f>
        <v>R&amp;D Fuel Use Reductions</v>
      </c>
      <c r="K1448" s="430" t="str">
        <f>IF(ISBLANK(INDEX('Policy Characteristics'!E:E,MATCH($C1448,'Policy Characteristics'!$C:$C,0))),"",INDEX('Policy Characteristics'!E:E,MATCH($C1448,'Policy Characteristics'!$C:$C,0)))</f>
        <v>RnD building fuel use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fuel use</v>
      </c>
      <c r="P1448" s="43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30" t="str">
        <f t="shared" ref="C1449:C1453" si="66">C$1448</f>
        <v>RnD Building Fuel Use Perc Reduction</v>
      </c>
      <c r="D1449" s="335" t="s">
        <v>116</v>
      </c>
      <c r="E1449" s="335"/>
      <c r="F1449" s="335" t="s">
        <v>317</v>
      </c>
      <c r="G1449" s="335"/>
      <c r="H1449" s="18">
        <v>115</v>
      </c>
      <c r="I1449" s="452" t="s">
        <v>43</v>
      </c>
      <c r="J1449" s="453" t="str">
        <f>IF(ISBLANK(INDEX('Policy Characteristics'!D:D,MATCH($C1449,'Policy Characteristics'!$C:$C,0))),"",INDEX('Policy Characteristics'!D:D,MATCH($C1449,'Policy Characteristics'!$C:$C,0)))</f>
        <v>R&amp;D Fuel Use Reductions</v>
      </c>
      <c r="K1449" s="430" t="str">
        <f>IF(ISBLANK(INDEX('Policy Characteristics'!E:E,MATCH($C1449,'Policy Characteristics'!$C:$C,0))),"",INDEX('Policy Characteristics'!E:E,MATCH($C1449,'Policy Characteristics'!$C:$C,0)))</f>
        <v>RnD building fuel use reduction</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0.4</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reduction in fuel use</v>
      </c>
      <c r="P1449" s="43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30" t="str">
        <f>IF(ISBLANK(INDEX('Policy Characteristics'!K:K,MATCH($C1449,'Policy Characteristics'!$C:$C,0))),"",INDEX('Policy Characteristics'!K:K,MATCH($C1449,'Policy Characteristics'!$C:$C,0)))</f>
        <v>architectural-design.html#rnd</v>
      </c>
      <c r="R1449" s="430" t="str">
        <f>IF(ISBLANK(INDEX('Policy Characteristics'!L:L,MATCH($C1449,'Policy Characteristics'!$C:$C,0))),"",INDEX('Policy Characteristics'!L:L,MATCH($C1449,'Policy Characteristics'!$C:$C,0)))</f>
        <v>research-and-development.html</v>
      </c>
    </row>
    <row r="1450" spans="1:18"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30" t="str">
        <f t="shared" si="66"/>
        <v>RnD Building Fuel Use Perc Reduction</v>
      </c>
      <c r="D1450" s="335" t="s">
        <v>117</v>
      </c>
      <c r="E1450" s="335"/>
      <c r="F1450" s="335" t="s">
        <v>318</v>
      </c>
      <c r="G1450" s="335"/>
      <c r="H1450" s="18">
        <v>750</v>
      </c>
      <c r="I1450" s="452" t="s">
        <v>44</v>
      </c>
      <c r="J1450" s="453" t="str">
        <f>IF(ISBLANK(INDEX('Policy Characteristics'!D:D,MATCH($C1450,'Policy Characteristics'!$C:$C,0))),"",INDEX('Policy Characteristics'!D:D,MATCH($C1450,'Policy Characteristics'!$C:$C,0)))</f>
        <v>R&amp;D Fuel Use Reductions</v>
      </c>
      <c r="K1450" s="430" t="str">
        <f>IF(ISBLANK(INDEX('Policy Characteristics'!E:E,MATCH($C1450,'Policy Characteristics'!$C:$C,0))),"",INDEX('Policy Characteristics'!E:E,MATCH($C1450,'Policy Characteristics'!$C:$C,0)))</f>
        <v>RnD building fuel use reduction</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0.4</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reduction in fuel use</v>
      </c>
      <c r="P1450" s="43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30" t="str">
        <f>IF(ISBLANK(INDEX('Policy Characteristics'!K:K,MATCH($C1450,'Policy Characteristics'!$C:$C,0))),"",INDEX('Policy Characteristics'!K:K,MATCH($C1450,'Policy Characteristics'!$C:$C,0)))</f>
        <v>architectural-design.html#rnd</v>
      </c>
      <c r="R1450" s="430" t="str">
        <f>IF(ISBLANK(INDEX('Policy Characteristics'!L:L,MATCH($C1450,'Policy Characteristics'!$C:$C,0))),"",INDEX('Policy Characteristics'!L:L,MATCH($C1450,'Policy Characteristics'!$C:$C,0)))</f>
        <v>research-and-development.html</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30" t="str">
        <f t="shared" si="66"/>
        <v>RnD Building Fuel Use Perc Reduction</v>
      </c>
      <c r="D1451" s="335" t="s">
        <v>118</v>
      </c>
      <c r="E1451" s="335"/>
      <c r="F1451" s="335" t="s">
        <v>319</v>
      </c>
      <c r="G1451" s="335"/>
      <c r="H1451" s="18">
        <v>117</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si="66"/>
        <v>RnD Building Fuel Use Perc Reduction</v>
      </c>
      <c r="D1452" s="335" t="s">
        <v>119</v>
      </c>
      <c r="E1452" s="335"/>
      <c r="F1452" s="335" t="s">
        <v>320</v>
      </c>
      <c r="G1452" s="335"/>
      <c r="H1452" s="18">
        <v>118</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120</v>
      </c>
      <c r="E1453" s="335"/>
      <c r="F1453" s="335" t="s">
        <v>321</v>
      </c>
      <c r="G1453" s="335"/>
      <c r="H1453" s="18">
        <v>119</v>
      </c>
      <c r="I1453" s="452" t="s">
        <v>43</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295</v>
      </c>
      <c r="D1454" s="335"/>
      <c r="E1454" s="335"/>
      <c r="F1454" s="335" t="s">
        <v>26</v>
      </c>
      <c r="G1454" s="335"/>
      <c r="H1454" s="18">
        <v>120</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CCS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t="s">
        <v>296</v>
      </c>
      <c r="D1455" s="335" t="s">
        <v>448</v>
      </c>
      <c r="E1455" s="335"/>
      <c r="F1455" s="335" t="s">
        <v>451</v>
      </c>
      <c r="G1455" s="335"/>
      <c r="H1455" s="18">
        <v>121</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electricity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ref="C1456:C1463" si="67">C$1455</f>
        <v>RnD Electricity Fuel Use Perc Reduction</v>
      </c>
      <c r="D1456" s="290" t="s">
        <v>3488</v>
      </c>
      <c r="E1456" s="335"/>
      <c r="F1456" s="290" t="s">
        <v>3501</v>
      </c>
      <c r="G1456" s="335"/>
      <c r="H1456" s="18">
        <v>122</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electricity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30" t="str">
        <f t="shared" si="67"/>
        <v>RnD Electricity Fuel Use Perc Reduction</v>
      </c>
      <c r="D1457" s="290" t="s">
        <v>3489</v>
      </c>
      <c r="E1457" s="335"/>
      <c r="F1457" s="290" t="s">
        <v>3502</v>
      </c>
      <c r="G1457" s="335"/>
      <c r="H1457" s="18">
        <v>123</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electricity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30" t="str">
        <f t="shared" si="67"/>
        <v>RnD Electricity Fuel Use Perc Reduction</v>
      </c>
      <c r="D1458" s="290" t="s">
        <v>76</v>
      </c>
      <c r="E1458" s="335"/>
      <c r="F1458" s="290" t="s">
        <v>3503</v>
      </c>
      <c r="G1458" s="335"/>
      <c r="H1458" s="18">
        <v>751</v>
      </c>
      <c r="I1458" s="452" t="s">
        <v>44</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si="67"/>
        <v>RnD Electricity Fuel Use Perc Reduction</v>
      </c>
      <c r="D1459" s="290" t="s">
        <v>77</v>
      </c>
      <c r="E1459" s="335"/>
      <c r="F1459" s="290" t="s">
        <v>322</v>
      </c>
      <c r="G1459" s="335"/>
      <c r="H1459" s="18">
        <v>752</v>
      </c>
      <c r="I1459" s="452" t="s">
        <v>44</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449</v>
      </c>
      <c r="E1460" s="335"/>
      <c r="F1460" s="290" t="s">
        <v>453</v>
      </c>
      <c r="G1460" s="335"/>
      <c r="H1460" s="18">
        <v>753</v>
      </c>
      <c r="I1460" s="452" t="s">
        <v>44</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78</v>
      </c>
      <c r="E1461" s="335"/>
      <c r="F1461" s="290" t="s">
        <v>323</v>
      </c>
      <c r="G1461" s="335"/>
      <c r="H1461" s="18">
        <v>754</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79</v>
      </c>
      <c r="E1462" s="335"/>
      <c r="F1462" s="290" t="s">
        <v>324</v>
      </c>
      <c r="G1462" s="335"/>
      <c r="H1462" s="18">
        <v>124</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80</v>
      </c>
      <c r="E1463" s="335"/>
      <c r="F1463" s="290" t="s">
        <v>325</v>
      </c>
      <c r="G1463" s="335"/>
      <c r="H1463" s="18">
        <v>193</v>
      </c>
      <c r="I1463" s="452" t="s">
        <v>43</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ref="C1464:C1478" si="68">C$1455</f>
        <v>RnD Electricity Fuel Use Perc Reduction</v>
      </c>
      <c r="D1464" s="290" t="s">
        <v>2424</v>
      </c>
      <c r="E1464" s="335"/>
      <c r="F1464" s="290" t="s">
        <v>3504</v>
      </c>
      <c r="G1464" s="335"/>
      <c r="H1464" s="18">
        <v>181</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8"/>
        <v>RnD Electricity Fuel Use Perc Reduction</v>
      </c>
      <c r="D1465" s="290" t="s">
        <v>309</v>
      </c>
      <c r="E1465" s="335"/>
      <c r="F1465" s="290" t="s">
        <v>3505</v>
      </c>
      <c r="G1465" s="335"/>
      <c r="H1465" s="18">
        <v>755</v>
      </c>
      <c r="I1465" s="452" t="s">
        <v>43</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8"/>
        <v>RnD Electricity Fuel Use Perc Reduction</v>
      </c>
      <c r="D1466" s="290" t="s">
        <v>310</v>
      </c>
      <c r="E1466" s="335"/>
      <c r="F1466" s="290" t="s">
        <v>2258</v>
      </c>
      <c r="G1466" s="335"/>
      <c r="H1466" s="18">
        <v>1822</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si="68"/>
        <v>RnD Electricity Fuel Use Perc Reduction</v>
      </c>
      <c r="D1467" s="290" t="s">
        <v>445</v>
      </c>
      <c r="E1467" s="335"/>
      <c r="F1467" s="290" t="s">
        <v>446</v>
      </c>
      <c r="G1467" s="335"/>
      <c r="H1467" s="18">
        <v>1823</v>
      </c>
      <c r="I1467" s="452" t="s">
        <v>43</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454</v>
      </c>
      <c r="E1468" s="335"/>
      <c r="F1468" s="290" t="s">
        <v>456</v>
      </c>
      <c r="G1468" s="335"/>
      <c r="H1468" s="18">
        <v>1824</v>
      </c>
      <c r="I1468" s="452" t="s">
        <v>44</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2749</v>
      </c>
      <c r="E1469" s="335"/>
      <c r="F1469" s="290" t="s">
        <v>3506</v>
      </c>
      <c r="G1469" s="335"/>
      <c r="H1469" s="18">
        <v>1825</v>
      </c>
      <c r="I1469" s="452" t="s">
        <v>44</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2750</v>
      </c>
      <c r="E1470" s="335"/>
      <c r="F1470" s="290" t="s">
        <v>3507</v>
      </c>
      <c r="G1470" s="335"/>
      <c r="H1470" s="18">
        <v>1826</v>
      </c>
      <c r="I1470" s="452" t="s">
        <v>44</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2751</v>
      </c>
      <c r="E1471" s="335"/>
      <c r="F1471" s="290" t="s">
        <v>3508</v>
      </c>
      <c r="G1471" s="335"/>
      <c r="H1471" s="18">
        <v>1827</v>
      </c>
      <c r="I1471" s="452" t="s">
        <v>43</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3487</v>
      </c>
      <c r="E1472" s="335"/>
      <c r="F1472" s="290" t="s">
        <v>3509</v>
      </c>
      <c r="G1472" s="335"/>
      <c r="H1472" s="18">
        <v>1828</v>
      </c>
      <c r="I1472" s="452" t="s">
        <v>43</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3490</v>
      </c>
      <c r="E1473" s="335"/>
      <c r="F1473" s="290" t="s">
        <v>3510</v>
      </c>
      <c r="G1473" s="335"/>
      <c r="H1473" s="18">
        <v>1829</v>
      </c>
      <c r="I1473" s="452" t="s">
        <v>43</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3491</v>
      </c>
      <c r="E1474" s="335"/>
      <c r="F1474" s="290" t="s">
        <v>3511</v>
      </c>
      <c r="G1474" s="335"/>
      <c r="H1474" s="18">
        <v>1830</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3492</v>
      </c>
      <c r="E1475" s="335"/>
      <c r="F1475" s="290" t="s">
        <v>3512</v>
      </c>
      <c r="G1475" s="335"/>
      <c r="H1475" s="18">
        <v>1831</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3493</v>
      </c>
      <c r="E1476" s="335"/>
      <c r="F1476" s="290" t="s">
        <v>3513</v>
      </c>
      <c r="G1476" s="335"/>
      <c r="H1476" s="18">
        <v>1832</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3582</v>
      </c>
      <c r="E1477" s="335"/>
      <c r="F1477" s="290" t="s">
        <v>3584</v>
      </c>
      <c r="G1477" s="335"/>
      <c r="H1477" s="18">
        <v>1833</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3583</v>
      </c>
      <c r="E1478" s="335"/>
      <c r="F1478" s="290" t="s">
        <v>3585</v>
      </c>
      <c r="G1478" s="335"/>
      <c r="H1478" s="18">
        <v>2246</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t="s">
        <v>297</v>
      </c>
      <c r="D1479" t="s">
        <v>3064</v>
      </c>
      <c r="E1479" s="335"/>
      <c r="F1479" s="290" t="s">
        <v>3091</v>
      </c>
      <c r="G1479" s="335"/>
      <c r="H1479" s="18">
        <v>1487</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industry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ref="C1480:C1503" si="69">C$1479</f>
        <v>RnD Industry Fuel Use Perc Reduction</v>
      </c>
      <c r="D1480" t="s">
        <v>3065</v>
      </c>
      <c r="E1480" s="335"/>
      <c r="F1480" s="290" t="s">
        <v>3092</v>
      </c>
      <c r="G1480" s="335"/>
      <c r="H1480" s="18">
        <v>1488</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industry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9"/>
        <v>RnD Industry Fuel Use Perc Reduction</v>
      </c>
      <c r="D1481" t="s">
        <v>3066</v>
      </c>
      <c r="E1481" s="335"/>
      <c r="F1481" s="290" t="s">
        <v>3093</v>
      </c>
      <c r="G1481" s="335"/>
      <c r="H1481" s="18">
        <v>1489</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industry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30" t="str">
        <f t="shared" si="69"/>
        <v>RnD Industry Fuel Use Perc Reduction</v>
      </c>
      <c r="D1482" t="s">
        <v>3067</v>
      </c>
      <c r="E1482" s="335"/>
      <c r="F1482" s="290" t="s">
        <v>3094</v>
      </c>
      <c r="G1482" s="335"/>
      <c r="H1482" s="18">
        <v>1490</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si="69"/>
        <v>RnD Industry Fuel Use Perc Reduction</v>
      </c>
      <c r="D1483" t="s">
        <v>3068</v>
      </c>
      <c r="E1483" s="335"/>
      <c r="F1483" s="290" t="s">
        <v>3095</v>
      </c>
      <c r="G1483" s="335"/>
      <c r="H1483" s="18">
        <v>1491</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3069</v>
      </c>
      <c r="E1484" s="335"/>
      <c r="F1484" s="290" t="s">
        <v>3096</v>
      </c>
      <c r="G1484" s="335"/>
      <c r="H1484" s="18">
        <v>1492</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3070</v>
      </c>
      <c r="E1485" s="335"/>
      <c r="F1485" s="290" t="s">
        <v>3097</v>
      </c>
      <c r="G1485" s="335"/>
      <c r="H1485" s="18">
        <v>1493</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3071</v>
      </c>
      <c r="E1486" s="335"/>
      <c r="F1486" s="290" t="s">
        <v>3098</v>
      </c>
      <c r="G1486" s="335"/>
      <c r="H1486" s="18">
        <v>1494</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3072</v>
      </c>
      <c r="E1487" s="335"/>
      <c r="F1487" s="290" t="s">
        <v>3099</v>
      </c>
      <c r="G1487" s="335"/>
      <c r="H1487" s="18">
        <v>1495</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3073</v>
      </c>
      <c r="E1488" s="335"/>
      <c r="F1488" s="290" t="s">
        <v>327</v>
      </c>
      <c r="G1488" s="335"/>
      <c r="H1488" s="18">
        <v>1496</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3074</v>
      </c>
      <c r="E1489" s="335"/>
      <c r="F1489" s="290" t="s">
        <v>3100</v>
      </c>
      <c r="G1489" s="335"/>
      <c r="H1489" s="18">
        <v>1497</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3075</v>
      </c>
      <c r="E1490" s="335"/>
      <c r="F1490" s="290" t="s">
        <v>3101</v>
      </c>
      <c r="G1490" s="335"/>
      <c r="H1490" s="18">
        <v>1498</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3076</v>
      </c>
      <c r="E1491" s="335"/>
      <c r="F1491" s="290" t="s">
        <v>3102</v>
      </c>
      <c r="G1491" s="335"/>
      <c r="H1491" s="18">
        <v>1499</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3077</v>
      </c>
      <c r="E1492" s="335"/>
      <c r="F1492" s="290" t="s">
        <v>326</v>
      </c>
      <c r="G1492" s="335"/>
      <c r="H1492" s="18">
        <v>1500</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3078</v>
      </c>
      <c r="E1493" s="335"/>
      <c r="F1493" s="290" t="s">
        <v>3103</v>
      </c>
      <c r="G1493" s="335"/>
      <c r="H1493" s="18">
        <v>1501</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3079</v>
      </c>
      <c r="E1494" s="335"/>
      <c r="F1494" s="290" t="s">
        <v>3104</v>
      </c>
      <c r="G1494" s="335"/>
      <c r="H1494" s="18">
        <v>1502</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3080</v>
      </c>
      <c r="E1495" s="335"/>
      <c r="F1495" s="290" t="s">
        <v>3105</v>
      </c>
      <c r="G1495" s="335"/>
      <c r="H1495" s="18">
        <v>1503</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3081</v>
      </c>
      <c r="E1496" s="335"/>
      <c r="F1496" s="290" t="s">
        <v>3106</v>
      </c>
      <c r="G1496" s="335"/>
      <c r="H1496" s="18">
        <v>1504</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3082</v>
      </c>
      <c r="E1497" s="335"/>
      <c r="F1497" s="290" t="s">
        <v>3107</v>
      </c>
      <c r="G1497" s="335"/>
      <c r="H1497" s="18">
        <v>1505</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3083</v>
      </c>
      <c r="E1498" s="335"/>
      <c r="F1498" s="290" t="s">
        <v>3108</v>
      </c>
      <c r="G1498" s="335"/>
      <c r="H1498" s="18">
        <v>1506</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3084</v>
      </c>
      <c r="E1499" s="335"/>
      <c r="F1499" s="290" t="s">
        <v>3109</v>
      </c>
      <c r="G1499" s="335"/>
      <c r="H1499" s="18">
        <v>1507</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3085</v>
      </c>
      <c r="E1500" s="335"/>
      <c r="F1500" s="290" t="s">
        <v>3110</v>
      </c>
      <c r="G1500" s="335"/>
      <c r="H1500" s="18">
        <v>1508</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3086</v>
      </c>
      <c r="E1501" s="335"/>
      <c r="F1501" s="290" t="s">
        <v>3111</v>
      </c>
      <c r="G1501" s="335"/>
      <c r="H1501" s="18">
        <v>1509</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3087</v>
      </c>
      <c r="E1502" s="335"/>
      <c r="F1502" s="290" t="s">
        <v>3112</v>
      </c>
      <c r="G1502" s="335"/>
      <c r="H1502" s="18">
        <v>1510</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3088</v>
      </c>
      <c r="E1503" s="335"/>
      <c r="F1503" s="290" t="s">
        <v>3113</v>
      </c>
      <c r="G1503" s="335"/>
      <c r="H1503" s="18">
        <v>1511</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t="s">
        <v>298</v>
      </c>
      <c r="D1504" s="335" t="s">
        <v>2246</v>
      </c>
      <c r="E1504" s="335"/>
      <c r="F1504" s="335" t="s">
        <v>471</v>
      </c>
      <c r="G1504" s="335"/>
      <c r="H1504" s="18">
        <v>133</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transportation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ref="C1505:C1510" si="70">C$1504</f>
        <v>RnD Transportation Fuel Use Perc Reduction</v>
      </c>
      <c r="D1505" s="335" t="s">
        <v>2247</v>
      </c>
      <c r="E1505" s="335"/>
      <c r="F1505" s="335" t="s">
        <v>472</v>
      </c>
      <c r="G1505" s="335"/>
      <c r="H1505" s="18">
        <v>134</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transportation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70"/>
        <v>RnD Transportation Fuel Use Perc Reduction</v>
      </c>
      <c r="D1506" s="335" t="s">
        <v>2248</v>
      </c>
      <c r="E1506" s="335"/>
      <c r="F1506" s="335" t="s">
        <v>473</v>
      </c>
      <c r="G1506" s="335"/>
      <c r="H1506" s="18">
        <v>135</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transportation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30" t="str">
        <f t="shared" si="70"/>
        <v>RnD Transportation Fuel Use Perc Reduction</v>
      </c>
      <c r="D1507" s="335" t="s">
        <v>2249</v>
      </c>
      <c r="E1507" s="335"/>
      <c r="F1507" s="335" t="s">
        <v>474</v>
      </c>
      <c r="G1507" s="335"/>
      <c r="H1507" s="18">
        <v>136</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si="70"/>
        <v>RnD Transportation Fuel Use Perc Reduction</v>
      </c>
      <c r="D1508" s="335" t="s">
        <v>2250</v>
      </c>
      <c r="E1508" s="335"/>
      <c r="F1508" s="335" t="s">
        <v>475</v>
      </c>
      <c r="G1508" s="335"/>
      <c r="H1508" s="18">
        <v>137</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2509</v>
      </c>
      <c r="E1509" s="335"/>
      <c r="F1509" s="335" t="s">
        <v>2792</v>
      </c>
      <c r="G1509" s="335"/>
      <c r="H1509" s="18">
        <v>138</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2508</v>
      </c>
      <c r="E1510" s="335"/>
      <c r="F1510" s="335" t="s">
        <v>2793</v>
      </c>
      <c r="G1510" s="335"/>
      <c r="H1510" s="18">
        <v>524</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t="s">
        <v>2954</v>
      </c>
      <c r="D1511" t="s">
        <v>2962</v>
      </c>
      <c r="F1511" t="s">
        <v>2967</v>
      </c>
      <c r="H1511" s="18">
        <v>545</v>
      </c>
      <c r="I1511" s="456" t="s">
        <v>43</v>
      </c>
      <c r="J1511" s="453" t="str">
        <f>IF(ISBLANK(INDEX('Policy Characteristics'!D:D,MATCH($C1511,'Policy Characteristics'!$C:$C,0))),"",INDEX('Policy Characteristics'!D:D,MATCH($C1511,'Policy Characteristics'!$C:$C,0)))</f>
        <v/>
      </c>
      <c r="K1511" s="430" t="str">
        <f>IF(ISBLANK(INDEX('Policy Characteristics'!E:E,MATCH($C1511,'Policy Characteristics'!$C:$C,0))),"",INDEX('Policy Characteristics'!E:E,MATCH($C1511,'Policy Characteristics'!$C:$C,0)))</f>
        <v>GRA carbon tax revenue</v>
      </c>
      <c r="L1511" s="430">
        <f>IF(ISBLANK(INDEX('Policy Characteristics'!F:F,MATCH($C1511,'Policy Characteristics'!$C:$C,0))),"",INDEX('Policy Characteristics'!F:F,MATCH($C1511,'Policy Characteristics'!$C:$C,0)))</f>
        <v>0</v>
      </c>
      <c r="M1511" s="430">
        <f>IF(ISBLANK(INDEX('Policy Characteristics'!G:G,MATCH($C1511,'Policy Characteristics'!$C:$C,0))),"",INDEX('Policy Characteristics'!G:G,MATCH($C1511,'Policy Characteristics'!$C:$C,0)))</f>
        <v>10</v>
      </c>
      <c r="N1511" s="430">
        <f>IF(ISBLANK(INDEX('Policy Characteristics'!H:H,MATCH($C1511,'Policy Characteristics'!$C:$C,0))),"",INDEX('Policy Characteristics'!H:H,MATCH($C1511,'Policy Characteristics'!$C:$C,0)))</f>
        <v>1</v>
      </c>
      <c r="O1511" s="430" t="str">
        <f>IF(ISBLANK(INDEX('Policy Characteristics'!I:I,MATCH($C1511,'Policy Characteristics'!$C:$C,0))),"",INDEX('Policy Characteristics'!I:I,MATCH($C1511,'Policy Characteristics'!$C:$C,0)))</f>
        <v>weight</v>
      </c>
      <c r="P1511" s="43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30" t="str">
        <f>IF(ISBLANK(INDEX('Policy Characteristics'!K:K,MATCH($C1511,'Policy Characteristics'!$C:$C,0))),"",INDEX('Policy Characteristics'!K:K,MATCH($C1511,'Policy Characteristics'!$C:$C,0)))</f>
        <v>io-model.html</v>
      </c>
      <c r="R1511" s="430" t="str">
        <f>IF(ISBLANK(INDEX('Policy Characteristics'!L:L,MATCH($C1511,'Policy Characteristics'!$C:$C,0))),"",INDEX('Policy Characteristics'!L:L,MATCH($C1511,'Policy Characteristics'!$C:$C,0)))</f>
        <v/>
      </c>
    </row>
    <row r="1512" spans="1:18" x14ac:dyDescent="0.75">
      <c r="A1512" s="430"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30" t="str">
        <f t="shared" ref="C1512" si="71">C$1511</f>
        <v>GRA for Carbon Tax Revenue</v>
      </c>
      <c r="D1512" t="s">
        <v>2963</v>
      </c>
      <c r="F1512" t="s">
        <v>2978</v>
      </c>
      <c r="H1512" s="18">
        <v>546</v>
      </c>
      <c r="I1512" s="451" t="str">
        <f t="shared" ref="I1512:I1515" si="72">I$1511</f>
        <v>Yes</v>
      </c>
      <c r="J1512" s="453" t="str">
        <f>IF(ISBLANK(INDEX('Policy Characteristics'!D:D,MATCH($C1512,'Policy Characteristics'!$C:$C,0))),"",INDEX('Policy Characteristics'!D:D,MATCH($C1512,'Policy Characteristics'!$C:$C,0)))</f>
        <v/>
      </c>
      <c r="K1512" s="430" t="str">
        <f>IF(ISBLANK(INDEX('Policy Characteristics'!E:E,MATCH($C1512,'Policy Characteristics'!$C:$C,0))),"",INDEX('Policy Characteristics'!E:E,MATCH($C1512,'Policy Characteristics'!$C:$C,0)))</f>
        <v>GRA carbon tax revenue</v>
      </c>
      <c r="L1512" s="430">
        <f>IF(ISBLANK(INDEX('Policy Characteristics'!F:F,MATCH($C1512,'Policy Characteristics'!$C:$C,0))),"",INDEX('Policy Characteristics'!F:F,MATCH($C1512,'Policy Characteristics'!$C:$C,0)))</f>
        <v>0</v>
      </c>
      <c r="M1512" s="430">
        <f>IF(ISBLANK(INDEX('Policy Characteristics'!G:G,MATCH($C1512,'Policy Characteristics'!$C:$C,0))),"",INDEX('Policy Characteristics'!G:G,MATCH($C1512,'Policy Characteristics'!$C:$C,0)))</f>
        <v>10</v>
      </c>
      <c r="N1512" s="430">
        <f>IF(ISBLANK(INDEX('Policy Characteristics'!H:H,MATCH($C1512,'Policy Characteristics'!$C:$C,0))),"",INDEX('Policy Characteristics'!H:H,MATCH($C1512,'Policy Characteristics'!$C:$C,0)))</f>
        <v>1</v>
      </c>
      <c r="O1512" s="430" t="str">
        <f>IF(ISBLANK(INDEX('Policy Characteristics'!I:I,MATCH($C1512,'Policy Characteristics'!$C:$C,0))),"",INDEX('Policy Characteristics'!I:I,MATCH($C1512,'Policy Characteristics'!$C:$C,0)))</f>
        <v>weight</v>
      </c>
      <c r="P1512" s="43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30" t="str">
        <f>IF(ISBLANK(INDEX('Policy Characteristics'!K:K,MATCH($C1512,'Policy Characteristics'!$C:$C,0))),"",INDEX('Policy Characteristics'!K:K,MATCH($C1512,'Policy Characteristics'!$C:$C,0)))</f>
        <v>io-model.html</v>
      </c>
      <c r="R1512" s="430" t="str">
        <f>IF(ISBLANK(INDEX('Policy Characteristics'!L:L,MATCH($C1512,'Policy Characteristics'!$C:$C,0))),"",INDEX('Policy Characteristics'!L:L,MATCH($C1512,'Policy Characteristics'!$C:$C,0)))</f>
        <v/>
      </c>
    </row>
    <row r="1513" spans="1:18" x14ac:dyDescent="0.75">
      <c r="A1513" s="430"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30" t="str">
        <f t="shared" ref="C1513:C1515" si="73">C$1511</f>
        <v>GRA for Carbon Tax Revenue</v>
      </c>
      <c r="D1513" t="s">
        <v>2964</v>
      </c>
      <c r="F1513" t="s">
        <v>2968</v>
      </c>
      <c r="H1513" s="18">
        <v>547</v>
      </c>
      <c r="I1513" s="451" t="str">
        <f t="shared" si="72"/>
        <v>Yes</v>
      </c>
      <c r="J1513" s="453" t="str">
        <f>IF(ISBLANK(INDEX('Policy Characteristics'!D:D,MATCH($C1513,'Policy Characteristics'!$C:$C,0))),"",INDEX('Policy Characteristics'!D:D,MATCH($C1513,'Policy Characteristics'!$C:$C,0)))</f>
        <v/>
      </c>
      <c r="K1513" s="430" t="str">
        <f>IF(ISBLANK(INDEX('Policy Characteristics'!E:E,MATCH($C1513,'Policy Characteristics'!$C:$C,0))),"",INDEX('Policy Characteristics'!E:E,MATCH($C1513,'Policy Characteristics'!$C:$C,0)))</f>
        <v>GRA carbon tax revenue</v>
      </c>
      <c r="L1513" s="430">
        <f>IF(ISBLANK(INDEX('Policy Characteristics'!F:F,MATCH($C1513,'Policy Characteristics'!$C:$C,0))),"",INDEX('Policy Characteristics'!F:F,MATCH($C1513,'Policy Characteristics'!$C:$C,0)))</f>
        <v>0</v>
      </c>
      <c r="M1513" s="430">
        <f>IF(ISBLANK(INDEX('Policy Characteristics'!G:G,MATCH($C1513,'Policy Characteristics'!$C:$C,0))),"",INDEX('Policy Characteristics'!G:G,MATCH($C1513,'Policy Characteristics'!$C:$C,0)))</f>
        <v>10</v>
      </c>
      <c r="N1513" s="430">
        <f>IF(ISBLANK(INDEX('Policy Characteristics'!H:H,MATCH($C1513,'Policy Characteristics'!$C:$C,0))),"",INDEX('Policy Characteristics'!H:H,MATCH($C1513,'Policy Characteristics'!$C:$C,0)))</f>
        <v>1</v>
      </c>
      <c r="O1513" s="430" t="str">
        <f>IF(ISBLANK(INDEX('Policy Characteristics'!I:I,MATCH($C1513,'Policy Characteristics'!$C:$C,0))),"",INDEX('Policy Characteristics'!I:I,MATCH($C1513,'Policy Characteristics'!$C:$C,0)))</f>
        <v>weight</v>
      </c>
      <c r="P1513" s="43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30" t="str">
        <f>IF(ISBLANK(INDEX('Policy Characteristics'!K:K,MATCH($C1513,'Policy Characteristics'!$C:$C,0))),"",INDEX('Policy Characteristics'!K:K,MATCH($C1513,'Policy Characteristics'!$C:$C,0)))</f>
        <v>io-model.html</v>
      </c>
      <c r="R1513" s="430" t="str">
        <f>IF(ISBLANK(INDEX('Policy Characteristics'!L:L,MATCH($C1513,'Policy Characteristics'!$C:$C,0))),"",INDEX('Policy Characteristics'!L:L,MATCH($C1513,'Policy Characteristics'!$C:$C,0)))</f>
        <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30" t="str">
        <f t="shared" si="73"/>
        <v>GRA for Carbon Tax Revenue</v>
      </c>
      <c r="D1514" t="s">
        <v>2965</v>
      </c>
      <c r="F1514" t="s">
        <v>2969</v>
      </c>
      <c r="H1514" s="18">
        <v>548</v>
      </c>
      <c r="I1514" s="451" t="str">
        <f t="shared" si="72"/>
        <v>Yes</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si="73"/>
        <v>GRA for Carbon Tax Revenue</v>
      </c>
      <c r="D1515" t="s">
        <v>2966</v>
      </c>
      <c r="F1515" t="s">
        <v>2970</v>
      </c>
      <c r="H1515" s="18">
        <v>549</v>
      </c>
      <c r="I1515" s="451" t="str">
        <f t="shared" si="72"/>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t="s">
        <v>2955</v>
      </c>
      <c r="D1516" t="s">
        <v>2962</v>
      </c>
      <c r="F1516" t="s">
        <v>2967</v>
      </c>
      <c r="H1516" s="18">
        <v>550</v>
      </c>
      <c r="I1516" s="456" t="s">
        <v>43</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fuel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30" t="str">
        <f t="shared" ref="C1517:C1520" si="74">C$1516</f>
        <v>GRA for Fuel Tax Revenue</v>
      </c>
      <c r="D1517" t="s">
        <v>2963</v>
      </c>
      <c r="F1517" t="s">
        <v>2978</v>
      </c>
      <c r="H1517" s="18">
        <v>551</v>
      </c>
      <c r="I1517" s="451" t="str">
        <f t="shared" ref="I1517:I1520" si="75">I$1516</f>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fuel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30" t="str">
        <f t="shared" si="74"/>
        <v>GRA for Fuel Tax Revenue</v>
      </c>
      <c r="D1518" t="s">
        <v>2964</v>
      </c>
      <c r="F1518" t="s">
        <v>2968</v>
      </c>
      <c r="H1518" s="18">
        <v>552</v>
      </c>
      <c r="I1518" s="451" t="str">
        <f t="shared" si="75"/>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fuel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30" t="str">
        <f t="shared" si="74"/>
        <v>GRA for Fuel Tax Revenue</v>
      </c>
      <c r="D1519" t="s">
        <v>2965</v>
      </c>
      <c r="F1519" t="s">
        <v>2969</v>
      </c>
      <c r="H1519" s="18">
        <v>553</v>
      </c>
      <c r="I1519" s="451" t="str">
        <f t="shared" si="75"/>
        <v>Yes</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si="74"/>
        <v>GRA for Fuel Tax Revenue</v>
      </c>
      <c r="D1520" t="s">
        <v>2966</v>
      </c>
      <c r="F1520" t="s">
        <v>2970</v>
      </c>
      <c r="H1520" s="18">
        <v>554</v>
      </c>
      <c r="I1520" s="451" t="str">
        <f t="shared" si="75"/>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t="s">
        <v>3620</v>
      </c>
      <c r="D1521" t="s">
        <v>2962</v>
      </c>
      <c r="F1521" t="s">
        <v>2967</v>
      </c>
      <c r="H1521" s="18">
        <v>555</v>
      </c>
      <c r="I1521" s="456" t="s">
        <v>43</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EV subsidy</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30" t="str">
        <f t="shared" ref="C1522:C1525" si="76">C$1521</f>
        <v>GRA for Vehicle Subsidy</v>
      </c>
      <c r="D1522" t="s">
        <v>2963</v>
      </c>
      <c r="F1522" t="s">
        <v>2978</v>
      </c>
      <c r="H1522" s="18">
        <v>556</v>
      </c>
      <c r="I1522" s="451" t="str">
        <f t="shared" ref="I1522:I1530" si="77">I$1521</f>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EV subsidy</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30" t="str">
        <f t="shared" si="76"/>
        <v>GRA for Vehicle Subsidy</v>
      </c>
      <c r="D1523" t="s">
        <v>2964</v>
      </c>
      <c r="F1523" t="s">
        <v>2968</v>
      </c>
      <c r="H1523" s="18">
        <v>557</v>
      </c>
      <c r="I1523" s="451" t="str">
        <f t="shared" si="77"/>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EV subsidy</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30" t="str">
        <f t="shared" si="76"/>
        <v>GRA for Vehicle Subsidy</v>
      </c>
      <c r="D1524" t="s">
        <v>2965</v>
      </c>
      <c r="F1524" t="s">
        <v>2969</v>
      </c>
      <c r="H1524" s="18">
        <v>558</v>
      </c>
      <c r="I1524" s="451" t="str">
        <f t="shared" si="77"/>
        <v>Yes</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si="76"/>
        <v>GRA for Vehicle Subsidy</v>
      </c>
      <c r="D1525" t="s">
        <v>2966</v>
      </c>
      <c r="F1525" t="s">
        <v>2970</v>
      </c>
      <c r="H1525" s="18">
        <v>559</v>
      </c>
      <c r="I1525" s="451" t="str">
        <f t="shared" si="77"/>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t="s">
        <v>3622</v>
      </c>
      <c r="D1526" t="s">
        <v>2962</v>
      </c>
      <c r="F1526" t="s">
        <v>2967</v>
      </c>
      <c r="H1526" s="18">
        <v>2247</v>
      </c>
      <c r="I1526" s="456" t="s">
        <v>43</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trans battery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30" t="str">
        <f>C$1526</f>
        <v>GRA for Vehicle Battery Subsidy</v>
      </c>
      <c r="D1527" t="s">
        <v>2963</v>
      </c>
      <c r="F1527" t="s">
        <v>2978</v>
      </c>
      <c r="H1527" s="18">
        <v>2248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trans battery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30" t="str">
        <f t="shared" ref="C1528:C1530" si="78">C$1526</f>
        <v>GRA for Vehicle Battery Subsidy</v>
      </c>
      <c r="D1528" t="s">
        <v>2964</v>
      </c>
      <c r="F1528" t="s">
        <v>2968</v>
      </c>
      <c r="H1528" s="18">
        <v>2249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trans battery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30" t="str">
        <f t="shared" si="78"/>
        <v>GRA for Vehicle Battery Subsidy</v>
      </c>
      <c r="D1529" t="s">
        <v>2965</v>
      </c>
      <c r="F1529" t="s">
        <v>2969</v>
      </c>
      <c r="H1529" s="18">
        <v>2250</v>
      </c>
      <c r="I1529" s="451" t="str">
        <f t="shared" si="77"/>
        <v>Yes</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 t="shared" si="78"/>
        <v>GRA for Vehicle Battery Subsidy</v>
      </c>
      <c r="D1530" t="s">
        <v>2966</v>
      </c>
      <c r="F1530" t="s">
        <v>2970</v>
      </c>
      <c r="H1530" s="18">
        <v>2251</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t="s">
        <v>2956</v>
      </c>
      <c r="D1531" t="s">
        <v>2962</v>
      </c>
      <c r="F1531" t="s">
        <v>2967</v>
      </c>
      <c r="H1531" s="18">
        <v>560</v>
      </c>
      <c r="I1531" s="456" t="s">
        <v>43</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elec gen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t="str">
        <f>IF(ISBLANK(INDEX('Policy Characteristics'!L:L,MATCH($C1531,'Policy Characteristics'!$C:$C,0))),"",INDEX('Policy Characteristics'!L:L,MATCH($C1531,'Policy Characteristics'!$C:$C,0)))</f>
        <v/>
      </c>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30" t="str">
        <f t="shared" ref="C1532:C1535" si="79">C$1531</f>
        <v>GRA for Electricity Generation Subsidies</v>
      </c>
      <c r="D1532" t="s">
        <v>2963</v>
      </c>
      <c r="F1532" t="s">
        <v>2978</v>
      </c>
      <c r="H1532" s="18">
        <v>561</v>
      </c>
      <c r="I1532" s="451" t="str">
        <f t="shared" ref="I1532:I1535" si="80">I$1531</f>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elec gen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t="str">
        <f>IF(ISBLANK(INDEX('Policy Characteristics'!L:L,MATCH($C1532,'Policy Characteristics'!$C:$C,0))),"",INDEX('Policy Characteristics'!L:L,MATCH($C1532,'Policy Characteristics'!$C:$C,0)))</f>
        <v/>
      </c>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30" t="str">
        <f t="shared" si="79"/>
        <v>GRA for Electricity Generation Subsidies</v>
      </c>
      <c r="D1533" t="s">
        <v>2964</v>
      </c>
      <c r="F1533" t="s">
        <v>2968</v>
      </c>
      <c r="H1533" s="18">
        <v>562</v>
      </c>
      <c r="I1533" s="451" t="str">
        <f t="shared" si="80"/>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elec gen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t="str">
        <f>IF(ISBLANK(INDEX('Policy Characteristics'!L:L,MATCH($C1533,'Policy Characteristics'!$C:$C,0))),"",INDEX('Policy Characteristics'!L:L,MATCH($C1533,'Policy Characteristics'!$C:$C,0)))</f>
        <v/>
      </c>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30" t="str">
        <f t="shared" si="79"/>
        <v>GRA for Electricity Generation Subsidies</v>
      </c>
      <c r="D1534" t="s">
        <v>2965</v>
      </c>
      <c r="F1534" t="s">
        <v>2969</v>
      </c>
      <c r="H1534" s="18">
        <v>563</v>
      </c>
      <c r="I1534" s="451" t="str">
        <f t="shared" si="80"/>
        <v>Yes</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si="79"/>
        <v>GRA for Electricity Generation Subsidies</v>
      </c>
      <c r="D1535" t="s">
        <v>2966</v>
      </c>
      <c r="F1535" t="s">
        <v>2970</v>
      </c>
      <c r="H1535" s="18">
        <v>564</v>
      </c>
      <c r="I1535" s="451" t="str">
        <f t="shared" si="80"/>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t="s">
        <v>2957</v>
      </c>
      <c r="D1536" t="s">
        <v>2962</v>
      </c>
      <c r="F1536" t="s">
        <v>2967</v>
      </c>
      <c r="H1536" s="18">
        <v>565</v>
      </c>
      <c r="I1536" s="456" t="s">
        <v>43</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cap const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30" t="str">
        <f t="shared" ref="C1537:C1540" si="81">C$1536</f>
        <v>GRA for Electricity Capacity Construction Subsidies</v>
      </c>
      <c r="D1537" t="s">
        <v>2963</v>
      </c>
      <c r="F1537" t="s">
        <v>2978</v>
      </c>
      <c r="H1537" s="18">
        <v>566</v>
      </c>
      <c r="I1537" s="451" t="str">
        <f t="shared" ref="I1537:I1540" si="82">I$1536</f>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cap const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30" t="str">
        <f t="shared" si="81"/>
        <v>GRA for Electricity Capacity Construction Subsidies</v>
      </c>
      <c r="D1538" t="s">
        <v>2964</v>
      </c>
      <c r="F1538" t="s">
        <v>2968</v>
      </c>
      <c r="H1538" s="18">
        <v>567</v>
      </c>
      <c r="I1538" s="451" t="str">
        <f t="shared" si="82"/>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cap const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30" t="str">
        <f t="shared" si="81"/>
        <v>GRA for Electricity Capacity Construction Subsidies</v>
      </c>
      <c r="D1539" t="s">
        <v>2965</v>
      </c>
      <c r="F1539" t="s">
        <v>2969</v>
      </c>
      <c r="H1539" s="18">
        <v>568</v>
      </c>
      <c r="I1539" s="451" t="str">
        <f t="shared" si="82"/>
        <v>Yes</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si="81"/>
        <v>GRA for Electricity Capacity Construction Subsidies</v>
      </c>
      <c r="D1540" t="s">
        <v>2966</v>
      </c>
      <c r="F1540" t="s">
        <v>2970</v>
      </c>
      <c r="H1540" s="18">
        <v>569</v>
      </c>
      <c r="I1540" s="451" t="str">
        <f t="shared" si="82"/>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t="s">
        <v>2958</v>
      </c>
      <c r="D1541" t="s">
        <v>2962</v>
      </c>
      <c r="F1541" t="s">
        <v>2967</v>
      </c>
      <c r="H1541" s="18">
        <v>570</v>
      </c>
      <c r="I1541" s="456" t="s">
        <v>43</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dist solar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30" t="str">
        <f t="shared" ref="C1542:C1545" si="83">C$1541</f>
        <v>GRA for Distributed Solar Subsidy</v>
      </c>
      <c r="D1542" t="s">
        <v>2963</v>
      </c>
      <c r="F1542" t="s">
        <v>2978</v>
      </c>
      <c r="H1542" s="18">
        <v>571</v>
      </c>
      <c r="I1542" s="451" t="str">
        <f t="shared" ref="I1542:I1545" si="84">I$1541</f>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dist solar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30" t="str">
        <f t="shared" si="83"/>
        <v>GRA for Distributed Solar Subsidy</v>
      </c>
      <c r="D1543" t="s">
        <v>2964</v>
      </c>
      <c r="F1543" t="s">
        <v>2968</v>
      </c>
      <c r="H1543" s="18">
        <v>572</v>
      </c>
      <c r="I1543" s="451" t="str">
        <f t="shared" si="84"/>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dist solar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30" t="str">
        <f t="shared" si="83"/>
        <v>GRA for Distributed Solar Subsidy</v>
      </c>
      <c r="D1544" t="s">
        <v>2965</v>
      </c>
      <c r="F1544" t="s">
        <v>2969</v>
      </c>
      <c r="H1544" s="18">
        <v>573</v>
      </c>
      <c r="I1544" s="451" t="str">
        <f t="shared" si="84"/>
        <v>Yes</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si="83"/>
        <v>GRA for Distributed Solar Subsidy</v>
      </c>
      <c r="D1545" t="s">
        <v>2966</v>
      </c>
      <c r="F1545" t="s">
        <v>2970</v>
      </c>
      <c r="H1545" s="18">
        <v>574</v>
      </c>
      <c r="I1545" s="451" t="str">
        <f t="shared" si="84"/>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t="s">
        <v>2959</v>
      </c>
      <c r="D1546" t="s">
        <v>2962</v>
      </c>
      <c r="F1546" t="s">
        <v>2967</v>
      </c>
      <c r="H1546" s="18">
        <v>575</v>
      </c>
      <c r="I1546" s="456" t="s">
        <v>43</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fuel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30" t="str">
        <f t="shared" ref="C1547:C1550" si="85">C$1546</f>
        <v>GRA for Fuel Subsidies</v>
      </c>
      <c r="D1547" t="s">
        <v>2963</v>
      </c>
      <c r="F1547" t="s">
        <v>2978</v>
      </c>
      <c r="H1547" s="18">
        <v>576</v>
      </c>
      <c r="I1547" s="451" t="str">
        <f t="shared" ref="I1547:I1555" si="86">I$1546</f>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fuel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30" t="str">
        <f t="shared" si="85"/>
        <v>GRA for Fuel Subsidies</v>
      </c>
      <c r="D1548" t="s">
        <v>2964</v>
      </c>
      <c r="F1548" t="s">
        <v>2968</v>
      </c>
      <c r="H1548" s="18">
        <v>577</v>
      </c>
      <c r="I1548" s="451" t="str">
        <f t="shared" si="86"/>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fuel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30" t="str">
        <f t="shared" si="85"/>
        <v>GRA for Fuel Subsidies</v>
      </c>
      <c r="D1549" t="s">
        <v>2965</v>
      </c>
      <c r="F1549" t="s">
        <v>2969</v>
      </c>
      <c r="H1549" s="18">
        <v>578</v>
      </c>
      <c r="I1549" s="451" t="str">
        <f t="shared" si="86"/>
        <v>Yes</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si="85"/>
        <v>GRA for Fuel Subsidies</v>
      </c>
      <c r="D1550" t="s">
        <v>2966</v>
      </c>
      <c r="F1550" t="s">
        <v>2970</v>
      </c>
      <c r="H1550" s="18">
        <v>579</v>
      </c>
      <c r="I1550" s="451" t="str">
        <f t="shared" si="86"/>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t="s">
        <v>3625</v>
      </c>
      <c r="D1551" t="s">
        <v>2962</v>
      </c>
      <c r="F1551" t="s">
        <v>2967</v>
      </c>
      <c r="H1551" s="18">
        <v>2252</v>
      </c>
      <c r="I1551" s="456" t="s">
        <v>43</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CCS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30" t="str">
        <f>C$1551</f>
        <v>GRA for CCS Subsidies</v>
      </c>
      <c r="D1552" t="s">
        <v>2963</v>
      </c>
      <c r="F1552" t="s">
        <v>2978</v>
      </c>
      <c r="H1552" s="18">
        <v>2253</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CCS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30" t="str">
        <f t="shared" ref="C1553:C1555" si="87">C$1551</f>
        <v>GRA for CCS Subsidies</v>
      </c>
      <c r="D1553" t="s">
        <v>2964</v>
      </c>
      <c r="F1553" t="s">
        <v>2968</v>
      </c>
      <c r="H1553" s="18">
        <v>2254</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CCS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30" t="str">
        <f t="shared" si="87"/>
        <v>GRA for CCS Subsidies</v>
      </c>
      <c r="D1554" t="s">
        <v>2965</v>
      </c>
      <c r="F1554" t="s">
        <v>2969</v>
      </c>
      <c r="H1554" s="18">
        <v>2255</v>
      </c>
      <c r="I1554" s="451" t="str">
        <f t="shared" si="86"/>
        <v>Yes</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 t="shared" si="87"/>
        <v>GRA for CCS Subsidies</v>
      </c>
      <c r="D1555" t="s">
        <v>2966</v>
      </c>
      <c r="F1555" t="s">
        <v>2970</v>
      </c>
      <c r="H1555" s="18">
        <v>2256</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t="s">
        <v>2960</v>
      </c>
      <c r="D1556" t="s">
        <v>2962</v>
      </c>
      <c r="F1556" t="s">
        <v>2967</v>
      </c>
      <c r="H1556" s="18">
        <v>580</v>
      </c>
      <c r="I1556" s="456" t="s">
        <v>43</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national debt interest</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30" t="str">
        <f t="shared" ref="C1557:C1560" si="88">C$1556</f>
        <v>GRA for National Debt Interest</v>
      </c>
      <c r="D1557" t="s">
        <v>2963</v>
      </c>
      <c r="F1557" t="s">
        <v>2978</v>
      </c>
      <c r="H1557" s="18">
        <v>581</v>
      </c>
      <c r="I1557" s="451" t="str">
        <f t="shared" ref="I1557:I1560" si="89">I$1556</f>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national debt interest</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30" t="str">
        <f t="shared" si="88"/>
        <v>GRA for National Debt Interest</v>
      </c>
      <c r="D1558" t="s">
        <v>2964</v>
      </c>
      <c r="F1558" t="s">
        <v>2968</v>
      </c>
      <c r="H1558" s="18">
        <v>582</v>
      </c>
      <c r="I1558" s="451" t="str">
        <f t="shared" si="89"/>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national debt interest</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30" t="str">
        <f t="shared" si="88"/>
        <v>GRA for National Debt Interest</v>
      </c>
      <c r="D1559" t="s">
        <v>2965</v>
      </c>
      <c r="F1559" t="s">
        <v>2969</v>
      </c>
      <c r="H1559" s="18">
        <v>583</v>
      </c>
      <c r="I1559" s="451" t="str">
        <f t="shared" si="89"/>
        <v>Yes</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si="88"/>
        <v>GRA for National Debt Interest</v>
      </c>
      <c r="D1560" t="s">
        <v>2966</v>
      </c>
      <c r="F1560" t="s">
        <v>2970</v>
      </c>
      <c r="H1560" s="18">
        <v>584</v>
      </c>
      <c r="I1560" s="451" t="str">
        <f t="shared" si="89"/>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t="s">
        <v>2961</v>
      </c>
      <c r="D1561" t="s">
        <v>2962</v>
      </c>
      <c r="F1561" t="s">
        <v>2967</v>
      </c>
      <c r="H1561" s="18">
        <v>585</v>
      </c>
      <c r="I1561" s="456" t="s">
        <v>43</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remaining cash flow changes</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30" t="str">
        <f t="shared" ref="C1562" si="90">C$1561</f>
        <v>GRA for Remaining Government Cash Flow Changes</v>
      </c>
      <c r="D1562" t="s">
        <v>2963</v>
      </c>
      <c r="F1562" t="s">
        <v>2978</v>
      </c>
      <c r="H1562" s="18">
        <v>586</v>
      </c>
      <c r="I1562" s="451" t="str">
        <f t="shared" ref="I1562:I1565" si="91">I$1561</f>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remaining cash flow changes</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30" t="str">
        <f t="shared" ref="C1563:C1565" si="92">C$1561</f>
        <v>GRA for Remaining Government Cash Flow Changes</v>
      </c>
      <c r="D1563" t="s">
        <v>2964</v>
      </c>
      <c r="F1563" t="s">
        <v>2968</v>
      </c>
      <c r="H1563" s="18">
        <v>587</v>
      </c>
      <c r="I1563" s="451" t="str">
        <f t="shared" si="91"/>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remaining cash flow changes</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30" t="str">
        <f t="shared" si="92"/>
        <v>GRA for Remaining Government Cash Flow Changes</v>
      </c>
      <c r="D1564" t="s">
        <v>2965</v>
      </c>
      <c r="F1564" t="s">
        <v>2969</v>
      </c>
      <c r="H1564" s="18">
        <v>588</v>
      </c>
      <c r="I1564" s="451" t="str">
        <f t="shared" si="91"/>
        <v>Yes</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si="92"/>
        <v>GRA for Remaining Government Cash Flow Changes</v>
      </c>
      <c r="D1565" t="s">
        <v>2966</v>
      </c>
      <c r="F1565" t="s">
        <v>2970</v>
      </c>
      <c r="H1565" s="18">
        <v>589</v>
      </c>
      <c r="I1565" s="451" t="str">
        <f t="shared" si="91"/>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COVID-19 Recession</v>
      </c>
      <c r="C1566" t="s">
        <v>3422</v>
      </c>
      <c r="H1566" s="18">
        <v>543</v>
      </c>
      <c r="I1566" s="456" t="s">
        <v>44</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settings exogenous GDP adjustment</v>
      </c>
      <c r="L1566" s="327">
        <f>IF(ISBLANK(INDEX('Policy Characteristics'!F:F,MATCH($C1566,'Policy Characteristics'!$C:$C,0))),"",INDEX('Policy Characteristics'!F:F,MATCH($C1566,'Policy Characteristics'!$C:$C,0)))</f>
        <v>0</v>
      </c>
      <c r="M1566" s="327">
        <f>IF(ISBLANK(INDEX('Policy Characteristics'!G:G,MATCH($C1566,'Policy Characteristics'!$C:$C,0))),"",INDEX('Policy Characteristics'!G:G,MATCH($C1566,'Policy Characteristics'!$C:$C,0)))</f>
        <v>1</v>
      </c>
      <c r="N1566" s="327">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on/off</v>
      </c>
      <c r="P1566" s="430"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30" t="str">
        <f>IF(ISBLANK(INDEX('Policy Characteristics'!K:K,MATCH($C1566,'Policy Characteristics'!$C:$C,0))),"",INDEX('Policy Characteristics'!K:K,MATCH($C1566,'Policy Characteristics'!$C:$C,0)))</f>
        <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Control Settings</v>
      </c>
      <c r="B1567" s="451" t="str">
        <f>IF(ISBLANK(INDEX('Policy Characteristics'!B:B,MATCH($C1567,'Policy Characteristics'!$C:$C,0))),"",INDEX('Policy Characteristics'!B:B,MATCH($C1567,'Policy Characteristics'!$C:$C,0)))</f>
        <v>Use 20-Year GWP Values</v>
      </c>
      <c r="C1567" t="s">
        <v>3283</v>
      </c>
      <c r="H1567" s="18">
        <v>1601</v>
      </c>
      <c r="I1567" s="456" t="s">
        <v>44</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
      </c>
      <c r="L1567" s="327">
        <f>IF(ISBLANK(INDEX('Policy Characteristics'!F:F,MATCH($C1567,'Policy Characteristics'!$C:$C,0))),"",INDEX('Policy Characteristics'!F:F,MATCH($C1567,'Policy Characteristics'!$C:$C,0)))</f>
        <v>0</v>
      </c>
      <c r="M1567" s="327">
        <f>IF(ISBLANK(INDEX('Policy Characteristics'!G:G,MATCH($C1567,'Policy Characteristics'!$C:$C,0))),"",INDEX('Policy Characteristics'!G:G,MATCH($C1567,'Policy Characteristics'!$C:$C,0)))</f>
        <v>1</v>
      </c>
      <c r="N1567" s="327">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on/off</v>
      </c>
      <c r="P1567" s="430"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30" t="str">
        <f>IF(ISBLANK(INDEX('Policy Characteristics'!K:K,MATCH($C1567,'Policy Characteristics'!$C:$C,0))),"",INDEX('Policy Characteristics'!K:K,MATCH($C1567,'Policy Characteristics'!$C:$C,0)))</f>
        <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Vehicle Qualification</v>
      </c>
      <c r="C1568" t="s">
        <v>3723</v>
      </c>
      <c r="H1568" s="18">
        <v>2286</v>
      </c>
      <c r="I1568" s="456" t="s">
        <v>43</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
      </c>
      <c r="L1568" s="327">
        <f>IF(ISBLANK(INDEX('Policy Characteristics'!F:F,MATCH($C1568,'Policy Characteristics'!$C:$C,0))),"",INDEX('Policy Characteristics'!F:F,MATCH($C1568,'Policy Characteristics'!$C:$C,0)))</f>
        <v>0</v>
      </c>
      <c r="M1568" s="327">
        <f>IF(ISBLANK(INDEX('Policy Characteristics'!G:G,MATCH($C1568,'Policy Characteristics'!$C:$C,0))),"",INDEX('Policy Characteristics'!G:G,MATCH($C1568,'Policy Characteristics'!$C:$C,0)))</f>
        <v>1</v>
      </c>
      <c r="N1568" s="327">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on/off</v>
      </c>
      <c r="P1568" s="430"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30" t="str">
        <f>IF(ISBLANK(INDEX('Policy Characteristics'!K:K,MATCH($C1568,'Policy Characteristics'!$C:$C,0))),"",INDEX('Policy Characteristics'!K:K,MATCH($C1568,'Policy Characteristics'!$C:$C,0)))</f>
        <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Carbon Tax Industry Qualification</v>
      </c>
      <c r="C1569" t="s">
        <v>3724</v>
      </c>
      <c r="H1569" s="18">
        <v>2287</v>
      </c>
      <c r="I1569" s="456" t="s">
        <v>43</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Cross-Sector</v>
      </c>
      <c r="B1570" s="451" t="str">
        <f>IF(ISBLANK(INDEX('Policy Characteristics'!B:B,MATCH($C1570,'Policy Characteristics'!$C:$C,0))),"",INDEX('Policy Characteristics'!B:B,MATCH($C1570,'Policy Characteristics'!$C:$C,0)))</f>
        <v>Non BAU CBAM Industry Qualification</v>
      </c>
      <c r="C1570" t="s">
        <v>3725</v>
      </c>
      <c r="H1570" s="18">
        <v>2288</v>
      </c>
      <c r="I1570" s="456" t="s">
        <v>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AR</v>
      </c>
      <c r="C1" s="415">
        <f>SUM(C4:C87)</f>
        <v>54.055278028980517</v>
      </c>
      <c r="D1" s="415">
        <f t="shared" ref="D1:AG1" si="0">SUM(D4:D87)</f>
        <v>52.747384110965591</v>
      </c>
      <c r="E1" s="415">
        <f t="shared" si="0"/>
        <v>54.80219376135188</v>
      </c>
      <c r="F1" s="415">
        <f t="shared" si="0"/>
        <v>53.872960691348389</v>
      </c>
      <c r="G1" s="415">
        <f t="shared" si="0"/>
        <v>57.763208568710006</v>
      </c>
      <c r="H1" s="415">
        <f t="shared" si="0"/>
        <v>61.432642928830184</v>
      </c>
      <c r="I1" s="415">
        <f t="shared" si="0"/>
        <v>64.071568791514892</v>
      </c>
      <c r="J1" s="415">
        <f t="shared" si="0"/>
        <v>63.186133459412993</v>
      </c>
      <c r="K1" s="415">
        <f t="shared" si="0"/>
        <v>64.805364202212502</v>
      </c>
      <c r="L1" s="415">
        <f t="shared" si="0"/>
        <v>66.762313175798582</v>
      </c>
      <c r="M1" s="415">
        <f t="shared" si="0"/>
        <v>67.560743160623502</v>
      </c>
      <c r="N1" s="415">
        <f t="shared" si="0"/>
        <v>66.490561596627103</v>
      </c>
      <c r="O1" s="415">
        <f t="shared" si="0"/>
        <v>64.747571787735097</v>
      </c>
      <c r="P1" s="415">
        <f t="shared" si="0"/>
        <v>66.174236288053095</v>
      </c>
      <c r="Q1" s="415">
        <f t="shared" si="0"/>
        <v>66.054415909005911</v>
      </c>
      <c r="R1" s="415">
        <f t="shared" si="0"/>
        <v>64.681960128617291</v>
      </c>
      <c r="S1" s="415">
        <f t="shared" si="0"/>
        <v>67.658402215748609</v>
      </c>
      <c r="T1" s="415">
        <f t="shared" si="0"/>
        <v>68.897343239258063</v>
      </c>
      <c r="U1" s="415">
        <f t="shared" si="0"/>
        <v>68.813136043310806</v>
      </c>
      <c r="V1" s="415">
        <f t="shared" si="0"/>
        <v>66.102780633200197</v>
      </c>
      <c r="W1" s="415">
        <f t="shared" si="0"/>
        <v>70.941805983296959</v>
      </c>
      <c r="X1" s="415">
        <f t="shared" si="0"/>
        <v>72.268302946341791</v>
      </c>
      <c r="Y1" s="415">
        <f t="shared" si="0"/>
        <v>71.273931090850326</v>
      </c>
      <c r="Z1" s="415">
        <f t="shared" si="0"/>
        <v>72.904854358569239</v>
      </c>
      <c r="AA1" s="415">
        <f t="shared" si="0"/>
        <v>73.575461081004804</v>
      </c>
      <c r="AB1" s="415">
        <f t="shared" si="0"/>
        <v>63.185956825304196</v>
      </c>
      <c r="AC1" s="415">
        <f t="shared" si="0"/>
        <v>66.010163117799976</v>
      </c>
      <c r="AD1" s="415">
        <f t="shared" si="0"/>
        <v>67.931472119733201</v>
      </c>
      <c r="AE1" s="415">
        <f t="shared" si="0"/>
        <v>74.50788413109089</v>
      </c>
      <c r="AF1" s="415">
        <f t="shared" si="0"/>
        <v>68.692589206469293</v>
      </c>
      <c r="AG1" s="415">
        <f t="shared" si="0"/>
        <v>58.475887846263504</v>
      </c>
      <c r="AH1" s="415">
        <f>SUM(AH4:AH87)</f>
        <v>65.971140232034898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19" t="s">
        <v>2220</v>
      </c>
      <c r="B5" s="392" t="s">
        <v>4122</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19" t="s">
        <v>2220</v>
      </c>
      <c r="B6" s="392" t="s">
        <v>4126</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19" t="s">
        <v>2220</v>
      </c>
      <c r="B7" s="392" t="s">
        <v>4128</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19" t="s">
        <v>2220</v>
      </c>
      <c r="B8" s="392" t="s">
        <v>4130</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19" t="s">
        <v>2220</v>
      </c>
      <c r="B9" s="392" t="s">
        <v>4140</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19" t="s">
        <v>2220</v>
      </c>
      <c r="B10" s="392" t="s">
        <v>4149</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19" t="s">
        <v>2220</v>
      </c>
      <c r="B11" s="392" t="s">
        <v>4144</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19" t="s">
        <v>2220</v>
      </c>
      <c r="B13" s="392" t="s">
        <v>4159</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19" t="s">
        <v>2220</v>
      </c>
      <c r="B17" s="392" t="s">
        <v>4157</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19" t="s">
        <v>2220</v>
      </c>
      <c r="B21" s="392" t="s">
        <v>4169</v>
      </c>
      <c r="C21" s="420">
        <f>SUMIFS('EPA Export Aggregation'!F:F,'EPA Export Aggregation'!$A:$A,$B21,'EPA Export Aggregation'!$D:$D,$A$1)*IF($A21="CH4",About!$D$58,IF($A21="N2O",About!$D$59,1))</f>
        <v>0.23989587222219999</v>
      </c>
      <c r="D21" s="420">
        <f>SUMIFS('EPA Export Aggregation'!G:G,'EPA Export Aggregation'!$A:$A,$B21,'EPA Export Aggregation'!$D:$D,$A$1)*IF($A21="CH4",About!$D$58,IF($A21="N2O",About!$D$59,1))</f>
        <v>0.2028534972222</v>
      </c>
      <c r="E21" s="420">
        <f>SUMIFS('EPA Export Aggregation'!H:H,'EPA Export Aggregation'!$A:$A,$B21,'EPA Export Aggregation'!$D:$D,$A$1)*IF($A21="CH4",About!$D$58,IF($A21="N2O",About!$D$59,1))</f>
        <v>0.20751087222219999</v>
      </c>
      <c r="F21" s="420">
        <f>SUMIFS('EPA Export Aggregation'!I:I,'EPA Export Aggregation'!$A:$A,$B21,'EPA Export Aggregation'!$D:$D,$A$1)*IF($A21="CH4",About!$D$58,IF($A21="N2O",About!$D$59,1))</f>
        <v>0.19869341388889999</v>
      </c>
      <c r="G21" s="420">
        <f>SUMIFS('EPA Export Aggregation'!J:J,'EPA Export Aggregation'!$A:$A,$B21,'EPA Export Aggregation'!$D:$D,$A$1)*IF($A21="CH4",About!$D$58,IF($A21="N2O",About!$D$59,1))</f>
        <v>0.1869033904762</v>
      </c>
      <c r="H21" s="420">
        <f>SUMIFS('EPA Export Aggregation'!K:K,'EPA Export Aggregation'!$A:$A,$B21,'EPA Export Aggregation'!$D:$D,$A$1)*IF($A21="CH4",About!$D$58,IF($A21="N2O",About!$D$59,1))</f>
        <v>0.18908196190480001</v>
      </c>
      <c r="I21" s="420">
        <f>SUMIFS('EPA Export Aggregation'!L:L,'EPA Export Aggregation'!$A:$A,$B21,'EPA Export Aggregation'!$D:$D,$A$1)*IF($A21="CH4",About!$D$58,IF($A21="N2O",About!$D$59,1))</f>
        <v>0.20297481904760001</v>
      </c>
      <c r="J21" s="420">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19" t="s">
        <v>2220</v>
      </c>
      <c r="B23" s="392" t="s">
        <v>4165</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19" t="s">
        <v>2220</v>
      </c>
      <c r="B30" s="392" t="s">
        <v>4190</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20">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20">
        <f>SUMIFS('EPA Export Aggregation'!R:R,'EPA Export Aggregation'!$A:$A,$B33,'EPA Export Aggregation'!$D:$D,$A$1)*IF($A33="CH4",About!$D$58,IF($A33="N2O",About!$D$59,1))</f>
        <v>0.1036688070698</v>
      </c>
      <c r="P33" s="420">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20">
        <f>SUMIFS('EPA Export Aggregation'!U:U,'EPA Export Aggregation'!$A:$A,$B33,'EPA Export Aggregation'!$D:$D,$A$1)*IF($A33="CH4",About!$D$58,IF($A33="N2O",About!$D$59,1))</f>
        <v>0.14249717038189999</v>
      </c>
      <c r="S33" s="420">
        <f>SUMIFS('EPA Export Aggregation'!V:V,'EPA Export Aggregation'!$A:$A,$B33,'EPA Export Aggregation'!$D:$D,$A$1)*IF($A33="CH4",About!$D$58,IF($A33="N2O",About!$D$59,1))</f>
        <v>0.17091137624889999</v>
      </c>
      <c r="T33" s="420">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20">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20">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20">
        <f>SUMIFS('EPA Export Aggregation'!AD:AD,'EPA Export Aggregation'!$A:$A,$B33,'EPA Export Aggregation'!$D:$D,$A$1)*IF($A33="CH4",About!$D$58,IF($A33="N2O",About!$D$59,1))</f>
        <v>3.1297673584599998E-2</v>
      </c>
      <c r="AB33" s="420">
        <f>SUMIFS('EPA Export Aggregation'!AE:AE,'EPA Export Aggregation'!$A:$A,$B33,'EPA Export Aggregation'!$D:$D,$A$1)*IF($A33="CH4",About!$D$58,IF($A33="N2O",About!$D$59,1))</f>
        <v>4.2306317146100003E-2</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00" t="s">
        <v>477</v>
      </c>
      <c r="B2" s="500"/>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01" t="s">
        <v>480</v>
      </c>
      <c r="B6" s="243" t="s">
        <v>481</v>
      </c>
      <c r="C6" s="243" t="s">
        <v>482</v>
      </c>
      <c r="D6" s="243" t="s">
        <v>483</v>
      </c>
      <c r="E6" s="243" t="s">
        <v>484</v>
      </c>
      <c r="F6" s="243" t="s">
        <v>485</v>
      </c>
      <c r="G6" s="243" t="s">
        <v>486</v>
      </c>
      <c r="H6" s="243" t="s">
        <v>487</v>
      </c>
    </row>
    <row r="7" spans="1:8" ht="15.5" thickBot="1" x14ac:dyDescent="0.9">
      <c r="A7" s="502"/>
      <c r="B7" s="503" t="s">
        <v>488</v>
      </c>
      <c r="C7" s="504"/>
      <c r="D7" s="504"/>
      <c r="E7" s="504"/>
      <c r="F7" s="504"/>
      <c r="G7" s="504"/>
      <c r="H7" s="505"/>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06" t="s">
        <v>538</v>
      </c>
      <c r="B69" s="507"/>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08" t="s">
        <v>480</v>
      </c>
      <c r="B72" s="511" t="s">
        <v>540</v>
      </c>
      <c r="C72" s="512"/>
      <c r="D72" s="511" t="s">
        <v>541</v>
      </c>
      <c r="E72" s="513"/>
      <c r="F72" s="514"/>
      <c r="G72" s="511" t="s">
        <v>542</v>
      </c>
      <c r="H72" s="515"/>
      <c r="I72" s="515"/>
      <c r="J72" s="512"/>
    </row>
    <row r="73" spans="1:10" x14ac:dyDescent="0.75">
      <c r="A73" s="509"/>
      <c r="B73" s="516" t="s">
        <v>543</v>
      </c>
      <c r="C73" s="517"/>
      <c r="D73" s="520" t="s">
        <v>544</v>
      </c>
      <c r="E73" s="516" t="s">
        <v>482</v>
      </c>
      <c r="F73" s="517" t="s">
        <v>483</v>
      </c>
      <c r="G73" s="520" t="s">
        <v>545</v>
      </c>
      <c r="H73" s="520" t="s">
        <v>482</v>
      </c>
      <c r="I73" s="520" t="s">
        <v>483</v>
      </c>
      <c r="J73" s="239" t="s">
        <v>481</v>
      </c>
    </row>
    <row r="74" spans="1:10" x14ac:dyDescent="0.75">
      <c r="A74" s="509"/>
      <c r="B74" s="518"/>
      <c r="C74" s="519"/>
      <c r="D74" s="521"/>
      <c r="E74" s="518"/>
      <c r="F74" s="519"/>
      <c r="G74" s="522"/>
      <c r="H74" s="521"/>
      <c r="I74" s="521"/>
      <c r="J74" s="239" t="s">
        <v>546</v>
      </c>
    </row>
    <row r="75" spans="1:10" ht="15.5" thickBot="1" x14ac:dyDescent="0.9">
      <c r="A75" s="510"/>
      <c r="B75" s="242" t="s">
        <v>547</v>
      </c>
      <c r="C75" s="48" t="s">
        <v>548</v>
      </c>
      <c r="D75" s="48" t="s">
        <v>549</v>
      </c>
      <c r="E75" s="528" t="s">
        <v>550</v>
      </c>
      <c r="F75" s="529"/>
      <c r="G75" s="528" t="s">
        <v>488</v>
      </c>
      <c r="H75" s="526"/>
      <c r="I75" s="526"/>
      <c r="J75" s="527"/>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00" t="s">
        <v>613</v>
      </c>
      <c r="B410" s="500"/>
      <c r="C410" s="500"/>
      <c r="D410" s="500"/>
      <c r="E410" s="500"/>
      <c r="F410" s="500"/>
      <c r="G410" s="500"/>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23" t="s">
        <v>488</v>
      </c>
      <c r="C415" s="523"/>
      <c r="D415" s="524"/>
      <c r="E415" s="525" t="s">
        <v>621</v>
      </c>
      <c r="F415" s="523"/>
      <c r="G415" s="524"/>
      <c r="H415" s="525" t="s">
        <v>488</v>
      </c>
      <c r="I415" s="526"/>
      <c r="J415" s="526"/>
      <c r="K415" s="526"/>
      <c r="L415" s="526"/>
      <c r="M415" s="527"/>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30" t="s">
        <v>666</v>
      </c>
      <c r="B467" s="530"/>
      <c r="C467" s="530"/>
      <c r="D467" s="530"/>
      <c r="E467" s="530"/>
      <c r="F467" s="530"/>
      <c r="G467" s="530"/>
      <c r="H467" s="530"/>
      <c r="I467" s="530"/>
      <c r="J467" s="530"/>
      <c r="K467" s="530"/>
      <c r="L467" s="530"/>
      <c r="M467" s="530"/>
      <c r="N467" s="530"/>
      <c r="O467" s="530"/>
      <c r="P467" s="530"/>
      <c r="Q467" s="530"/>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45"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46"/>
      <c r="B472" s="525" t="s">
        <v>3131</v>
      </c>
      <c r="C472" s="523"/>
      <c r="D472" s="523"/>
      <c r="E472" s="523"/>
      <c r="F472" s="523"/>
      <c r="G472" s="523"/>
      <c r="H472" s="523"/>
      <c r="I472" s="523"/>
      <c r="J472" s="523"/>
      <c r="K472" s="523"/>
      <c r="L472" s="523"/>
      <c r="M472" s="523"/>
      <c r="N472" s="523"/>
      <c r="O472" s="523"/>
      <c r="P472" s="523"/>
      <c r="Q472" s="523"/>
      <c r="R472" s="524"/>
      <c r="S472" s="240"/>
      <c r="T472" s="240"/>
      <c r="U472" s="531" t="s">
        <v>701</v>
      </c>
      <c r="V472" s="532"/>
      <c r="W472" s="525" t="s">
        <v>3131</v>
      </c>
      <c r="X472" s="523"/>
      <c r="Y472" s="523"/>
      <c r="Z472" s="523"/>
      <c r="AA472" s="523"/>
      <c r="AB472" s="523"/>
      <c r="AC472" s="524"/>
      <c r="AD472" s="240"/>
      <c r="AE472" s="240"/>
      <c r="AF472" s="531" t="s">
        <v>701</v>
      </c>
      <c r="AG472" s="532"/>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31" t="s">
        <v>701</v>
      </c>
      <c r="C502" s="533"/>
      <c r="D502" s="533"/>
      <c r="E502" s="533"/>
      <c r="F502" s="533"/>
      <c r="G502" s="533"/>
      <c r="H502" s="533"/>
      <c r="I502" s="533"/>
      <c r="J502" s="533"/>
      <c r="K502" s="533"/>
      <c r="L502" s="533"/>
      <c r="M502" s="533"/>
      <c r="N502" s="533"/>
      <c r="O502" s="533"/>
      <c r="P502" s="533"/>
      <c r="Q502" s="533"/>
      <c r="R502" s="533"/>
      <c r="S502" s="533"/>
      <c r="T502" s="533"/>
      <c r="U502" s="533"/>
      <c r="V502" s="533"/>
      <c r="W502" s="533"/>
      <c r="X502" s="533"/>
      <c r="Y502" s="533"/>
      <c r="Z502" s="533"/>
      <c r="AA502" s="533"/>
      <c r="AB502" s="533"/>
      <c r="AC502" s="533"/>
      <c r="AD502" s="533"/>
      <c r="AE502" s="533"/>
      <c r="AF502" s="533"/>
      <c r="AG502" s="533"/>
      <c r="AH502" s="533"/>
      <c r="AI502" s="533"/>
      <c r="AJ502" s="534"/>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23" t="s">
        <v>488</v>
      </c>
      <c r="C519" s="523"/>
      <c r="D519" s="523"/>
      <c r="E519" s="523"/>
      <c r="F519" s="523"/>
      <c r="G519" s="524"/>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40" t="s">
        <v>480</v>
      </c>
      <c r="B605" s="65" t="s">
        <v>769</v>
      </c>
      <c r="C605" s="65" t="s">
        <v>770</v>
      </c>
      <c r="D605" s="65" t="s">
        <v>771</v>
      </c>
      <c r="E605" s="65" t="s">
        <v>619</v>
      </c>
      <c r="F605" s="65" t="s">
        <v>485</v>
      </c>
      <c r="G605" s="65" t="s">
        <v>486</v>
      </c>
    </row>
    <row r="606" spans="1:7" ht="15.5" thickBot="1" x14ac:dyDescent="0.9">
      <c r="A606" s="541"/>
      <c r="B606" s="542" t="s">
        <v>488</v>
      </c>
      <c r="C606" s="543"/>
      <c r="D606" s="543"/>
      <c r="E606" s="543"/>
      <c r="F606" s="543"/>
      <c r="G606" s="544"/>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47" t="s">
        <v>795</v>
      </c>
      <c r="B633" s="54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35" t="s">
        <v>796</v>
      </c>
      <c r="B637" s="233" t="s">
        <v>797</v>
      </c>
      <c r="C637" s="234" t="s">
        <v>482</v>
      </c>
      <c r="D637" s="234" t="s">
        <v>483</v>
      </c>
      <c r="E637" s="234" t="s">
        <v>619</v>
      </c>
      <c r="F637" s="235" t="s">
        <v>485</v>
      </c>
      <c r="G637" s="236" t="s">
        <v>486</v>
      </c>
      <c r="H637" s="235" t="s">
        <v>620</v>
      </c>
    </row>
    <row r="638" spans="1:8" ht="15.5" thickBot="1" x14ac:dyDescent="0.9">
      <c r="A638" s="536"/>
      <c r="B638" s="537" t="s">
        <v>488</v>
      </c>
      <c r="C638" s="538"/>
      <c r="D638" s="538"/>
      <c r="E638" s="538"/>
      <c r="F638" s="538"/>
      <c r="G638" s="538"/>
      <c r="H638" s="539"/>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8" t="s">
        <v>11</v>
      </c>
      <c r="B1" s="548"/>
      <c r="C1" s="548"/>
      <c r="D1" s="548"/>
      <c r="E1" s="548"/>
    </row>
    <row r="2" spans="1:5" x14ac:dyDescent="0.75">
      <c r="A2" s="549" t="s">
        <v>154</v>
      </c>
      <c r="B2" s="549"/>
      <c r="C2" s="549"/>
      <c r="D2" s="549"/>
      <c r="E2" s="549"/>
    </row>
    <row r="19" spans="1:5" x14ac:dyDescent="0.75">
      <c r="A19" t="s">
        <v>155</v>
      </c>
    </row>
    <row r="20" spans="1:5" x14ac:dyDescent="0.75">
      <c r="A20">
        <v>155400</v>
      </c>
      <c r="B20" t="s">
        <v>156</v>
      </c>
    </row>
    <row r="21" spans="1:5" x14ac:dyDescent="0.75">
      <c r="A21" s="549" t="s">
        <v>157</v>
      </c>
      <c r="B21" s="549"/>
      <c r="C21" s="549"/>
      <c r="D21" s="549"/>
      <c r="E21" s="549"/>
    </row>
    <row r="38" spans="1:5" x14ac:dyDescent="0.75">
      <c r="A38" t="s">
        <v>155</v>
      </c>
    </row>
    <row r="39" spans="1:5" x14ac:dyDescent="0.75">
      <c r="A39">
        <v>100800</v>
      </c>
      <c r="B39" t="s">
        <v>156</v>
      </c>
    </row>
    <row r="40" spans="1:5" x14ac:dyDescent="0.75">
      <c r="A40" s="549" t="s">
        <v>158</v>
      </c>
      <c r="B40" s="549"/>
      <c r="C40" s="549"/>
      <c r="D40" s="549"/>
      <c r="E40" s="549"/>
    </row>
    <row r="57" spans="1:5" ht="15.5" thickBot="1" x14ac:dyDescent="0.9">
      <c r="A57" t="s">
        <v>155</v>
      </c>
    </row>
    <row r="58" spans="1:5" ht="15.5" thickBot="1" x14ac:dyDescent="0.9">
      <c r="A58" s="5">
        <v>194000</v>
      </c>
      <c r="B58" t="s">
        <v>159</v>
      </c>
    </row>
    <row r="60" spans="1:5" x14ac:dyDescent="0.75">
      <c r="A60" s="548" t="s">
        <v>160</v>
      </c>
      <c r="B60" s="548"/>
      <c r="C60" s="548"/>
      <c r="D60" s="548"/>
      <c r="E60" s="548"/>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48" t="s">
        <v>161</v>
      </c>
      <c r="B89" s="548"/>
      <c r="C89" s="548"/>
      <c r="D89" s="548"/>
      <c r="E89" s="548"/>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48" t="s">
        <v>162</v>
      </c>
      <c r="B98" s="548"/>
      <c r="C98" s="548"/>
      <c r="D98" s="548"/>
      <c r="E98" s="548"/>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48" t="s">
        <v>164</v>
      </c>
      <c r="B109" s="548"/>
      <c r="C109" s="548"/>
      <c r="D109" s="548"/>
      <c r="E109" s="548"/>
    </row>
    <row r="110" spans="1:5" ht="15.5" thickBot="1" x14ac:dyDescent="0.9"/>
    <row r="111" spans="1:5" ht="15.5" thickBot="1" x14ac:dyDescent="0.9">
      <c r="A111" s="10">
        <f>A122</f>
        <v>0.20481927710843381</v>
      </c>
      <c r="B111" t="s">
        <v>384</v>
      </c>
    </row>
    <row r="113" spans="1:12" x14ac:dyDescent="0.75">
      <c r="A113" s="548" t="s">
        <v>163</v>
      </c>
      <c r="B113" s="548"/>
      <c r="C113" s="548"/>
      <c r="D113" s="548"/>
      <c r="E113" s="548"/>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48" t="s">
        <v>385</v>
      </c>
      <c r="B124" s="548"/>
      <c r="C124" s="548"/>
      <c r="D124" s="548"/>
      <c r="E124" s="548"/>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48" t="s">
        <v>100</v>
      </c>
      <c r="B134" s="548"/>
      <c r="C134" s="548"/>
      <c r="D134" s="548"/>
      <c r="E134" s="548"/>
    </row>
    <row r="135" spans="1:12" x14ac:dyDescent="0.75">
      <c r="A135" s="17" t="s">
        <v>402</v>
      </c>
      <c r="B135" s="18"/>
      <c r="C135" s="18"/>
      <c r="D135" s="18"/>
      <c r="E135" s="18"/>
      <c r="F135" s="18"/>
      <c r="G135" s="18"/>
    </row>
    <row r="136" spans="1:12" x14ac:dyDescent="0.75">
      <c r="A136" s="19"/>
      <c r="B136" s="551" t="s">
        <v>403</v>
      </c>
      <c r="C136" s="552"/>
      <c r="D136" s="552"/>
      <c r="E136" s="553"/>
      <c r="F136" s="18"/>
      <c r="G136" s="18"/>
    </row>
    <row r="137" spans="1:12" x14ac:dyDescent="0.75">
      <c r="A137" s="20"/>
      <c r="B137" s="551" t="s">
        <v>404</v>
      </c>
      <c r="C137" s="553"/>
      <c r="D137" s="551" t="s">
        <v>405</v>
      </c>
      <c r="E137" s="553"/>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48" t="s">
        <v>167</v>
      </c>
      <c r="B165" s="548"/>
      <c r="C165" s="548"/>
      <c r="D165" s="548"/>
      <c r="E165" s="548"/>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48" t="s">
        <v>392</v>
      </c>
      <c r="B169" s="548"/>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48" t="s">
        <v>174</v>
      </c>
      <c r="B174" s="548"/>
      <c r="C174" s="548"/>
      <c r="D174" s="548"/>
      <c r="E174" s="548"/>
    </row>
    <row r="175" spans="1:7" ht="15.5" thickBot="1" x14ac:dyDescent="0.9">
      <c r="A175" t="s">
        <v>401</v>
      </c>
      <c r="B175" s="36">
        <v>0.1246</v>
      </c>
    </row>
    <row r="176" spans="1:7" ht="15.5" thickBot="1" x14ac:dyDescent="0.9">
      <c r="A176" t="s">
        <v>397</v>
      </c>
      <c r="B176" s="35">
        <f>1-B175</f>
        <v>0.87539999999999996</v>
      </c>
    </row>
    <row r="178" spans="1:5" x14ac:dyDescent="0.75">
      <c r="A178" s="548" t="s">
        <v>170</v>
      </c>
      <c r="B178" s="548"/>
      <c r="C178" s="548"/>
      <c r="D178" s="548"/>
      <c r="E178" s="548"/>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48" t="s">
        <v>172</v>
      </c>
      <c r="B183" s="548"/>
      <c r="C183" s="548"/>
      <c r="D183" s="548"/>
      <c r="E183" s="548"/>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48" t="s">
        <v>184</v>
      </c>
      <c r="B191" s="548"/>
      <c r="C191" s="548"/>
      <c r="D191" s="548"/>
      <c r="E191" s="548"/>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50" t="s">
        <v>2992</v>
      </c>
      <c r="C201" s="550"/>
      <c r="D201" s="550"/>
      <c r="E201" s="550"/>
      <c r="F201" s="550"/>
      <c r="G201" s="550"/>
      <c r="H201" s="550"/>
      <c r="I201" s="550"/>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50" t="s">
        <v>2992</v>
      </c>
      <c r="C209" s="550"/>
      <c r="D209" s="550"/>
      <c r="E209" s="550"/>
      <c r="F209" s="550"/>
      <c r="G209" s="550"/>
      <c r="H209" s="550"/>
      <c r="I209" s="550"/>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50" t="s">
        <v>2992</v>
      </c>
      <c r="C217" s="550"/>
      <c r="D217" s="550"/>
      <c r="E217" s="550"/>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2024-08-12T21:34:32Z</dcterms:modified>
</cp:coreProperties>
</file>