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AR\bldgs\SYDEC\"/>
    </mc:Choice>
  </mc:AlternateContent>
  <xr:revisionPtr revIDLastSave="0" documentId="8_{2194202B-3632-48C2-B7EB-DD8F1926805F}"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8"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<sst xmlns="http://schemas.openxmlformats.org/spreadsheetml/2006/main" count="51018" uniqueCount="1393">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</sst>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43</v>
      </c>
      <c r="C1" s="17">
        <v>45330</v>
      </c>
      <c r="D1" s="2"/>
      <c r="E1" s="2"/>
      <c r="F1" s="19" t="s">
        <v>145</v>
      </c>
      <c r="G1" s="19" t="s">
        <v>145</v>
      </c>
    </row>
    <row r="2" spans="1:7" ht="14.25" customHeight="1" x14ac:dyDescent="0.25">
      <c r="A2" s="1"/>
      <c r="B2" s="18" t="str">
        <f>LOOKUP(B1,F2:G51,G2:G51)</f>
        <v>AR</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b">
        <f>IF(A8=About!$B$1,SUM('BDESC-rural-residential'!$AF$8,'BDESC-urban-residential'!$AF$8,'BDESC-commercial'!$AF$8)='REEDS calc'!Q8,"NA")</f>
        <v>1</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ARKANSAS</v>
      </c>
    </row>
    <row r="3" spans="1:7" x14ac:dyDescent="0.2">
      <c r="A3" s="18" t="s">
        <v>94</v>
      </c>
      <c r="B3" s="18">
        <v>0.59</v>
      </c>
      <c r="C3" s="18">
        <v>0.41</v>
      </c>
      <c r="F3" s="14" t="s">
        <v>12</v>
      </c>
      <c r="G3">
        <f>SUMIFS(B:B,A:A,G2)</f>
        <v>0.56200000000000006</v>
      </c>
    </row>
    <row r="4" spans="1:7" x14ac:dyDescent="0.2">
      <c r="A4" s="18" t="s">
        <v>95</v>
      </c>
      <c r="B4" s="18">
        <v>0.66</v>
      </c>
      <c r="C4" s="18">
        <v>0.33999999999999903</v>
      </c>
      <c r="F4" s="14" t="s">
        <v>13</v>
      </c>
      <c r="G4">
        <f>SUMIFS(C:C,A:A,G2)</f>
        <v>0.437999999999999</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8.9001636412749932</v>
      </c>
      <c r="C8" s="71">
        <f>INDEX('REEDS calc'!$C$64:$AG$113,MATCH(About!$B$2,'REEDS calc'!$B$64:$B$113,0),MATCH(C$1,'REEDS calc'!$C$63:$AG$63,0))*SUMIFS('res v com'!$E$3:$E$52,'res v com'!$B$3:$B$52,About!$B$2)*SUMIFS('Urban and Rural'!$C$2:$C$53,'Urban and Rural'!$A$2:$A$53,About!$B$1)</f>
        <v>8.9001636412749932</v>
      </c>
      <c r="D8" s="71">
        <f>INDEX('REEDS calc'!$C$64:$AG$113,MATCH(About!$B$2,'REEDS calc'!$B$64:$B$113,0),MATCH(D$1,'REEDS calc'!$C$63:$AG$63,0))*SUMIFS('res v com'!$E$3:$E$52,'res v com'!$B$3:$B$52,About!$B$2)*SUMIFS('Urban and Rural'!$C$2:$C$53,'Urban and Rural'!$A$2:$A$53,About!$B$1)</f>
        <v>8.9001636412749932</v>
      </c>
      <c r="E8" s="71">
        <f>INDEX('REEDS calc'!$C$64:$AG$113,MATCH(About!$B$2,'REEDS calc'!$B$64:$B$113,0),MATCH(E$1,'REEDS calc'!$C$63:$AG$63,0))*SUMIFS('res v com'!$E$3:$E$52,'res v com'!$B$3:$B$52,About!$B$2)*SUMIFS('Urban and Rural'!$C$2:$C$53,'Urban and Rural'!$A$2:$A$53,About!$B$1)</f>
        <v>44.072875234832857</v>
      </c>
      <c r="F8" s="71">
        <f>INDEX('REEDS calc'!$C$64:$AG$113,MATCH(About!$B$2,'REEDS calc'!$B$64:$B$113,0),MATCH(F$1,'REEDS calc'!$C$63:$AG$63,0))*SUMIFS('res v com'!$E$3:$E$52,'res v com'!$B$3:$B$52,About!$B$2)*SUMIFS('Urban and Rural'!$C$2:$C$53,'Urban and Rural'!$A$2:$A$53,About!$B$1)</f>
        <v>79.245586828390714</v>
      </c>
      <c r="G8" s="71">
        <f>INDEX('REEDS calc'!$C$64:$AG$113,MATCH(About!$B$2,'REEDS calc'!$B$64:$B$113,0),MATCH(G$1,'REEDS calc'!$C$63:$AG$63,0))*SUMIFS('res v com'!$E$3:$E$52,'res v com'!$B$3:$B$52,About!$B$2)*SUMIFS('Urban and Rural'!$C$2:$C$53,'Urban and Rural'!$A$2:$A$53,About!$B$1)</f>
        <v>139.90715939873863</v>
      </c>
      <c r="H8" s="71">
        <f>INDEX('REEDS calc'!$C$64:$AG$113,MATCH(About!$B$2,'REEDS calc'!$B$64:$B$113,0),MATCH(H$1,'REEDS calc'!$C$63:$AG$63,0))*SUMIFS('res v com'!$E$3:$E$52,'res v com'!$B$3:$B$52,About!$B$2)*SUMIFS('Urban and Rural'!$C$2:$C$53,'Urban and Rural'!$A$2:$A$53,About!$B$1)</f>
        <v>200.56873196908657</v>
      </c>
      <c r="I8" s="71">
        <f>INDEX('REEDS calc'!$C$64:$AG$113,MATCH(About!$B$2,'REEDS calc'!$B$64:$B$113,0),MATCH(I$1,'REEDS calc'!$C$63:$AG$63,0))*SUMIFS('res v com'!$E$3:$E$52,'res v com'!$B$3:$B$52,About!$B$2)*SUMIFS('Urban and Rural'!$C$2:$C$53,'Urban and Rural'!$A$2:$A$53,About!$B$1)</f>
        <v>269.83642147633697</v>
      </c>
      <c r="J8" s="71">
        <f>INDEX('REEDS calc'!$C$64:$AG$113,MATCH(About!$B$2,'REEDS calc'!$B$64:$B$113,0),MATCH(J$1,'REEDS calc'!$C$63:$AG$63,0))*SUMIFS('res v com'!$E$3:$E$52,'res v com'!$B$3:$B$52,About!$B$2)*SUMIFS('Urban and Rural'!$C$2:$C$53,'Urban and Rural'!$A$2:$A$53,About!$B$1)</f>
        <v>339.10411098358742</v>
      </c>
      <c r="K8" s="71">
        <f>INDEX('REEDS calc'!$C$64:$AG$113,MATCH(About!$B$2,'REEDS calc'!$B$64:$B$113,0),MATCH(K$1,'REEDS calc'!$C$63:$AG$63,0))*SUMIFS('res v com'!$E$3:$E$52,'res v com'!$B$3:$B$52,About!$B$2)*SUMIFS('Urban and Rural'!$C$2:$C$53,'Urban and Rural'!$A$2:$A$53,About!$B$1)</f>
        <v>423.64910203319158</v>
      </c>
      <c r="L8" s="71">
        <f>INDEX('REEDS calc'!$C$64:$AG$113,MATCH(About!$B$2,'REEDS calc'!$B$64:$B$113,0),MATCH(L$1,'REEDS calc'!$C$63:$AG$63,0))*SUMIFS('res v com'!$E$3:$E$52,'res v com'!$B$3:$B$52,About!$B$2)*SUMIFS('Urban and Rural'!$C$2:$C$53,'Urban and Rural'!$A$2:$A$53,About!$B$1)</f>
        <v>508.1940930827958</v>
      </c>
      <c r="M8" s="71">
        <f>INDEX('REEDS calc'!$C$64:$AG$113,MATCH(About!$B$2,'REEDS calc'!$B$64:$B$113,0),MATCH(M$1,'REEDS calc'!$C$63:$AG$63,0))*SUMIFS('res v com'!$E$3:$E$52,'res v com'!$B$3:$B$52,About!$B$2)*SUMIFS('Urban and Rural'!$C$2:$C$53,'Urban and Rural'!$A$2:$A$53,About!$B$1)</f>
        <v>550.61820643953979</v>
      </c>
      <c r="N8" s="71">
        <f>INDEX('REEDS calc'!$C$64:$AG$113,MATCH(About!$B$2,'REEDS calc'!$B$64:$B$113,0),MATCH(N$1,'REEDS calc'!$C$63:$AG$63,0))*SUMIFS('res v com'!$E$3:$E$52,'res v com'!$B$3:$B$52,About!$B$2)*SUMIFS('Urban and Rural'!$C$2:$C$53,'Urban and Rural'!$A$2:$A$53,About!$B$1)</f>
        <v>593.04231979628412</v>
      </c>
      <c r="O8" s="71">
        <f>INDEX('REEDS calc'!$C$64:$AG$113,MATCH(About!$B$2,'REEDS calc'!$B$64:$B$113,0),MATCH(O$1,'REEDS calc'!$C$63:$AG$63,0))*SUMIFS('res v com'!$E$3:$E$52,'res v com'!$B$3:$B$52,About!$B$2)*SUMIFS('Urban and Rural'!$C$2:$C$53,'Urban and Rural'!$A$2:$A$53,About!$B$1)</f>
        <v>604.17540059888779</v>
      </c>
      <c r="P8" s="71">
        <f>INDEX('REEDS calc'!$C$64:$AG$113,MATCH(About!$B$2,'REEDS calc'!$B$64:$B$113,0),MATCH(P$1,'REEDS calc'!$C$63:$AG$63,0))*SUMIFS('res v com'!$E$3:$E$52,'res v com'!$B$3:$B$52,About!$B$2)*SUMIFS('Urban and Rural'!$C$2:$C$53,'Urban and Rural'!$A$2:$A$53,About!$B$1)</f>
        <v>615.30848140149146</v>
      </c>
      <c r="Q8" s="71">
        <f>INDEX('REEDS calc'!$C$64:$AG$113,MATCH(About!$B$2,'REEDS calc'!$B$64:$B$113,0),MATCH(Q$1,'REEDS calc'!$C$63:$AG$63,0))*SUMIFS('res v com'!$E$3:$E$52,'res v com'!$B$3:$B$52,About!$B$2)*SUMIFS('Urban and Rural'!$C$2:$C$53,'Urban and Rural'!$A$2:$A$53,About!$B$1)</f>
        <v>620.63676520974161</v>
      </c>
      <c r="R8" s="71">
        <f>INDEX('REEDS calc'!$C$64:$AG$113,MATCH(About!$B$2,'REEDS calc'!$B$64:$B$113,0),MATCH(R$1,'REEDS calc'!$C$63:$AG$63,0))*SUMIFS('res v com'!$E$3:$E$52,'res v com'!$B$3:$B$52,About!$B$2)*SUMIFS('Urban and Rural'!$C$2:$C$53,'Urban and Rural'!$A$2:$A$53,About!$B$1)</f>
        <v>625.96504901799153</v>
      </c>
      <c r="S8" s="71">
        <f>INDEX('REEDS calc'!$C$64:$AG$113,MATCH(About!$B$2,'REEDS calc'!$B$64:$B$113,0),MATCH(S$1,'REEDS calc'!$C$63:$AG$63,0))*SUMIFS('res v com'!$E$3:$E$52,'res v com'!$B$3:$B$52,About!$B$2)*SUMIFS('Urban and Rural'!$C$2:$C$53,'Urban and Rural'!$A$2:$A$53,About!$B$1)</f>
        <v>631.22113385865009</v>
      </c>
      <c r="T8" s="71">
        <f>INDEX('REEDS calc'!$C$64:$AG$113,MATCH(About!$B$2,'REEDS calc'!$B$64:$B$113,0),MATCH(T$1,'REEDS calc'!$C$63:$AG$63,0))*SUMIFS('res v com'!$E$3:$E$52,'res v com'!$B$3:$B$52,About!$B$2)*SUMIFS('Urban and Rural'!$C$2:$C$53,'Urban and Rural'!$A$2:$A$53,About!$B$1)</f>
        <v>636.47721869930876</v>
      </c>
      <c r="U8" s="71">
        <f>INDEX('REEDS calc'!$C$64:$AG$113,MATCH(About!$B$2,'REEDS calc'!$B$64:$B$113,0),MATCH(U$1,'REEDS calc'!$C$63:$AG$63,0))*SUMIFS('res v com'!$E$3:$E$52,'res v com'!$B$3:$B$52,About!$B$2)*SUMIFS('Urban and Rural'!$C$2:$C$53,'Urban and Rural'!$A$2:$A$53,About!$B$1)</f>
        <v>642.71520949921126</v>
      </c>
      <c r="V8" s="71">
        <f>INDEX('REEDS calc'!$C$64:$AG$113,MATCH(About!$B$2,'REEDS calc'!$B$64:$B$113,0),MATCH(V$1,'REEDS calc'!$C$63:$AG$63,0))*SUMIFS('res v com'!$E$3:$E$52,'res v com'!$B$3:$B$52,About!$B$2)*SUMIFS('Urban and Rural'!$C$2:$C$53,'Urban and Rural'!$A$2:$A$53,About!$B$1)</f>
        <v>648.95320029911363</v>
      </c>
      <c r="W8" s="71">
        <f>INDEX('REEDS calc'!$C$64:$AG$113,MATCH(About!$B$2,'REEDS calc'!$B$64:$B$113,0),MATCH(W$1,'REEDS calc'!$C$63:$AG$63,0))*SUMIFS('res v com'!$E$3:$E$52,'res v com'!$B$3:$B$52,About!$B$2)*SUMIFS('Urban and Rural'!$C$2:$C$53,'Urban and Rural'!$A$2:$A$53,About!$B$1)</f>
        <v>654.35368307495514</v>
      </c>
      <c r="X8" s="71">
        <f>INDEX('REEDS calc'!$C$64:$AG$113,MATCH(About!$B$2,'REEDS calc'!$B$64:$B$113,0),MATCH(X$1,'REEDS calc'!$C$63:$AG$63,0))*SUMIFS('res v com'!$E$3:$E$52,'res v com'!$B$3:$B$52,About!$B$2)*SUMIFS('Urban and Rural'!$C$2:$C$53,'Urban and Rural'!$A$2:$A$53,About!$B$1)</f>
        <v>659.75416585079665</v>
      </c>
      <c r="Y8" s="71">
        <f>INDEX('REEDS calc'!$C$64:$AG$113,MATCH(About!$B$2,'REEDS calc'!$B$64:$B$113,0),MATCH(Y$1,'REEDS calc'!$C$63:$AG$63,0))*SUMIFS('res v com'!$E$3:$E$52,'res v com'!$B$3:$B$52,About!$B$2)*SUMIFS('Urban and Rural'!$C$2:$C$53,'Urban and Rural'!$A$2:$A$53,About!$B$1)</f>
        <v>667.95596856918701</v>
      </c>
      <c r="Z8" s="71">
        <f>INDEX('REEDS calc'!$C$64:$AG$113,MATCH(About!$B$2,'REEDS calc'!$B$64:$B$113,0),MATCH(Z$1,'REEDS calc'!$C$63:$AG$63,0))*SUMIFS('res v com'!$E$3:$E$52,'res v com'!$B$3:$B$52,About!$B$2)*SUMIFS('Urban and Rural'!$C$2:$C$53,'Urban and Rural'!$A$2:$A$53,About!$B$1)</f>
        <v>676.15777128757725</v>
      </c>
      <c r="AA8" s="71">
        <f>INDEX('REEDS calc'!$C$64:$AG$113,MATCH(About!$B$2,'REEDS calc'!$B$64:$B$113,0),MATCH(AA$1,'REEDS calc'!$C$63:$AG$63,0))*SUMIFS('res v com'!$E$3:$E$52,'res v com'!$B$3:$B$52,About!$B$2)*SUMIFS('Urban and Rural'!$C$2:$C$53,'Urban and Rural'!$A$2:$A$53,About!$B$1)</f>
        <v>683.73866288468093</v>
      </c>
      <c r="AB8" s="71">
        <f>INDEX('REEDS calc'!$C$64:$AG$113,MATCH(About!$B$2,'REEDS calc'!$B$64:$B$113,0),MATCH(AB$1,'REEDS calc'!$C$63:$AG$63,0))*SUMIFS('res v com'!$E$3:$E$52,'res v com'!$B$3:$B$52,About!$B$2)*SUMIFS('Urban and Rural'!$C$2:$C$53,'Urban and Rural'!$A$2:$A$53,About!$B$1)</f>
        <v>691.31955448178462</v>
      </c>
      <c r="AC8" s="71">
        <f>INDEX('REEDS calc'!$C$64:$AG$113,MATCH(About!$B$2,'REEDS calc'!$B$64:$B$113,0),MATCH(AC$1,'REEDS calc'!$C$63:$AG$63,0))*SUMIFS('res v com'!$E$3:$E$52,'res v com'!$B$3:$B$52,About!$B$2)*SUMIFS('Urban and Rural'!$C$2:$C$53,'Urban and Rural'!$A$2:$A$53,About!$B$1)</f>
        <v>701.81728436958349</v>
      </c>
      <c r="AD8" s="71">
        <f>INDEX('REEDS calc'!$C$64:$AG$113,MATCH(About!$B$2,'REEDS calc'!$B$64:$B$113,0),MATCH(AD$1,'REEDS calc'!$C$63:$AG$63,0))*SUMIFS('res v com'!$E$3:$E$52,'res v com'!$B$3:$B$52,About!$B$2)*SUMIFS('Urban and Rural'!$C$2:$C$53,'Urban and Rural'!$A$2:$A$53,About!$B$1)</f>
        <v>712.31501425738236</v>
      </c>
      <c r="AE8" s="71">
        <f>INDEX('REEDS calc'!$C$64:$AG$113,MATCH(About!$B$2,'REEDS calc'!$B$64:$B$113,0),MATCH(AE$1,'REEDS calc'!$C$63:$AG$63,0))*SUMIFS('res v com'!$E$3:$E$52,'res v com'!$B$3:$B$52,About!$B$2)*SUMIFS('Urban and Rural'!$C$2:$C$53,'Urban and Rural'!$A$2:$A$53,About!$B$1)</f>
        <v>722.48062889426035</v>
      </c>
      <c r="AF8" s="71">
        <f>INDEX('REEDS calc'!$C$64:$AG$113,MATCH(About!$B$2,'REEDS calc'!$B$64:$B$113,0),MATCH(AF$1,'REEDS calc'!$C$63:$AG$63,0))*SUMIFS('res v com'!$E$3:$E$52,'res v com'!$B$3:$B$52,About!$B$2)*SUMIFS('Urban and Rural'!$C$2:$C$53,'Urban and Rural'!$A$2:$A$53,About!$B$1)</f>
        <v>732.64624353113857</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11.419844672138259</v>
      </c>
      <c r="C8" s="71">
        <f>INDEX('REEDS calc'!$C$64:$AG$113,MATCH(About!$B$2,'REEDS calc'!$B$64:$B$113,0),MATCH(C$1,'REEDS calc'!$C$63:$AG$63,0))*SUMIFS('res v com'!$E$3:$E$52,'res v com'!$B$3:$B$52,About!$B$2)*SUMIFS('Urban and Rural'!$B$2:$B$53,'Urban and Rural'!$A$2:$A$53,About!$B$1)</f>
        <v>11.419844672138259</v>
      </c>
      <c r="D8" s="71">
        <f>INDEX('REEDS calc'!$C$64:$AG$113,MATCH(About!$B$2,'REEDS calc'!$B$64:$B$113,0),MATCH(D$1,'REEDS calc'!$C$63:$AG$63,0))*SUMIFS('res v com'!$E$3:$E$52,'res v com'!$B$3:$B$52,About!$B$2)*SUMIFS('Urban and Rural'!$B$2:$B$53,'Urban and Rural'!$A$2:$A$53,About!$B$1)</f>
        <v>11.419844672138259</v>
      </c>
      <c r="E8" s="71">
        <f>INDEX('REEDS calc'!$C$64:$AG$113,MATCH(About!$B$2,'REEDS calc'!$B$64:$B$113,0),MATCH(E$1,'REEDS calc'!$C$63:$AG$63,0))*SUMIFS('res v com'!$E$3:$E$52,'res v com'!$B$3:$B$52,About!$B$2)*SUMIFS('Urban and Rural'!$B$2:$B$53,'Urban and Rural'!$A$2:$A$53,About!$B$1)</f>
        <v>56.55012758442038</v>
      </c>
      <c r="F8" s="71">
        <f>INDEX('REEDS calc'!$C$64:$AG$113,MATCH(About!$B$2,'REEDS calc'!$B$64:$B$113,0),MATCH(F$1,'REEDS calc'!$C$63:$AG$63,0))*SUMIFS('res v com'!$E$3:$E$52,'res v com'!$B$3:$B$52,About!$B$2)*SUMIFS('Urban and Rural'!$B$2:$B$53,'Urban and Rural'!$A$2:$A$53,About!$B$1)</f>
        <v>101.68041049670248</v>
      </c>
      <c r="G8" s="71">
        <f>INDEX('REEDS calc'!$C$64:$AG$113,MATCH(About!$B$2,'REEDS calc'!$B$64:$B$113,0),MATCH(G$1,'REEDS calc'!$C$63:$AG$63,0))*SUMIFS('res v com'!$E$3:$E$52,'res v com'!$B$3:$B$52,About!$B$2)*SUMIFS('Urban and Rural'!$B$2:$B$53,'Urban and Rural'!$A$2:$A$53,About!$B$1)</f>
        <v>179.51557895454636</v>
      </c>
      <c r="H8" s="71">
        <f>INDEX('REEDS calc'!$C$64:$AG$113,MATCH(About!$B$2,'REEDS calc'!$B$64:$B$113,0),MATCH(H$1,'REEDS calc'!$C$63:$AG$63,0))*SUMIFS('res v com'!$E$3:$E$52,'res v com'!$B$3:$B$52,About!$B$2)*SUMIFS('Urban and Rural'!$B$2:$B$53,'Urban and Rural'!$A$2:$A$53,About!$B$1)</f>
        <v>257.35074741239021</v>
      </c>
      <c r="I8" s="71">
        <f>INDEX('REEDS calc'!$C$64:$AG$113,MATCH(About!$B$2,'REEDS calc'!$B$64:$B$113,0),MATCH(I$1,'REEDS calc'!$C$63:$AG$63,0))*SUMIFS('res v com'!$E$3:$E$52,'res v com'!$B$3:$B$52,About!$B$2)*SUMIFS('Urban and Rural'!$B$2:$B$53,'Urban and Rural'!$A$2:$A$53,About!$B$1)</f>
        <v>346.22846773904507</v>
      </c>
      <c r="J8" s="71">
        <f>INDEX('REEDS calc'!$C$64:$AG$113,MATCH(About!$B$2,'REEDS calc'!$B$64:$B$113,0),MATCH(J$1,'REEDS calc'!$C$63:$AG$63,0))*SUMIFS('res v com'!$E$3:$E$52,'res v com'!$B$3:$B$52,About!$B$2)*SUMIFS('Urban and Rural'!$B$2:$B$53,'Urban and Rural'!$A$2:$A$53,About!$B$1)</f>
        <v>435.10618806569994</v>
      </c>
      <c r="K8" s="71">
        <f>INDEX('REEDS calc'!$C$64:$AG$113,MATCH(About!$B$2,'REEDS calc'!$B$64:$B$113,0),MATCH(K$1,'REEDS calc'!$C$63:$AG$63,0))*SUMIFS('res v com'!$E$3:$E$52,'res v com'!$B$3:$B$52,About!$B$2)*SUMIFS('Urban and Rural'!$B$2:$B$53,'Urban and Rural'!$A$2:$A$53,About!$B$1)</f>
        <v>543.5862907366535</v>
      </c>
      <c r="L8" s="71">
        <f>INDEX('REEDS calc'!$C$64:$AG$113,MATCH(About!$B$2,'REEDS calc'!$B$64:$B$113,0),MATCH(L$1,'REEDS calc'!$C$63:$AG$63,0))*SUMIFS('res v com'!$E$3:$E$52,'res v com'!$B$3:$B$52,About!$B$2)*SUMIFS('Urban and Rural'!$B$2:$B$53,'Urban and Rural'!$A$2:$A$53,About!$B$1)</f>
        <v>652.06639340760705</v>
      </c>
      <c r="M8" s="71">
        <f>INDEX('REEDS calc'!$C$64:$AG$113,MATCH(About!$B$2,'REEDS calc'!$B$64:$B$113,0),MATCH(M$1,'REEDS calc'!$C$63:$AG$63,0))*SUMIFS('res v com'!$E$3:$E$52,'res v com'!$B$3:$B$52,About!$B$2)*SUMIFS('Urban and Rural'!$B$2:$B$53,'Urban and Rural'!$A$2:$A$53,About!$B$1)</f>
        <v>706.50098634479934</v>
      </c>
      <c r="N8" s="71">
        <f>INDEX('REEDS calc'!$C$64:$AG$113,MATCH(About!$B$2,'REEDS calc'!$B$64:$B$113,0),MATCH(N$1,'REEDS calc'!$C$63:$AG$63,0))*SUMIFS('res v com'!$E$3:$E$52,'res v com'!$B$3:$B$52,About!$B$2)*SUMIFS('Urban and Rural'!$B$2:$B$53,'Urban and Rural'!$A$2:$A$53,About!$B$1)</f>
        <v>760.93557928199186</v>
      </c>
      <c r="O8" s="71">
        <f>INDEX('REEDS calc'!$C$64:$AG$113,MATCH(About!$B$2,'REEDS calc'!$B$64:$B$113,0),MATCH(O$1,'REEDS calc'!$C$63:$AG$63,0))*SUMIFS('res v com'!$E$3:$E$52,'res v com'!$B$3:$B$52,About!$B$2)*SUMIFS('Urban and Rural'!$B$2:$B$53,'Urban and Rural'!$A$2:$A$53,About!$B$1)</f>
        <v>775.22049117939673</v>
      </c>
      <c r="P8" s="71">
        <f>INDEX('REEDS calc'!$C$64:$AG$113,MATCH(About!$B$2,'REEDS calc'!$B$64:$B$113,0),MATCH(P$1,'REEDS calc'!$C$63:$AG$63,0))*SUMIFS('res v com'!$E$3:$E$52,'res v com'!$B$3:$B$52,About!$B$2)*SUMIFS('Urban and Rural'!$B$2:$B$53,'Urban and Rural'!$A$2:$A$53,About!$B$1)</f>
        <v>789.50540307680149</v>
      </c>
      <c r="Q8" s="71">
        <f>INDEX('REEDS calc'!$C$64:$AG$113,MATCH(About!$B$2,'REEDS calc'!$B$64:$B$113,0),MATCH(Q$1,'REEDS calc'!$C$63:$AG$63,0))*SUMIFS('res v com'!$E$3:$E$52,'res v com'!$B$3:$B$52,About!$B$2)*SUMIFS('Urban and Rural'!$B$2:$B$53,'Urban and Rural'!$A$2:$A$53,About!$B$1)</f>
        <v>796.34215079423655</v>
      </c>
      <c r="R8" s="71">
        <f>INDEX('REEDS calc'!$C$64:$AG$113,MATCH(About!$B$2,'REEDS calc'!$B$64:$B$113,0),MATCH(R$1,'REEDS calc'!$C$63:$AG$63,0))*SUMIFS('res v com'!$E$3:$E$52,'res v com'!$B$3:$B$52,About!$B$2)*SUMIFS('Urban and Rural'!$B$2:$B$53,'Urban and Rural'!$A$2:$A$53,About!$B$1)</f>
        <v>803.17889851167138</v>
      </c>
      <c r="S8" s="71">
        <f>INDEX('REEDS calc'!$C$64:$AG$113,MATCH(About!$B$2,'REEDS calc'!$B$64:$B$113,0),MATCH(S$1,'REEDS calc'!$C$63:$AG$63,0))*SUMIFS('res v com'!$E$3:$E$52,'res v com'!$B$3:$B$52,About!$B$2)*SUMIFS('Urban and Rural'!$B$2:$B$53,'Urban and Rural'!$A$2:$A$53,About!$B$1)</f>
        <v>809.92300737114647</v>
      </c>
      <c r="T8" s="71">
        <f>INDEX('REEDS calc'!$C$64:$AG$113,MATCH(About!$B$2,'REEDS calc'!$B$64:$B$113,0),MATCH(T$1,'REEDS calc'!$C$63:$AG$63,0))*SUMIFS('res v com'!$E$3:$E$52,'res v com'!$B$3:$B$52,About!$B$2)*SUMIFS('Urban and Rural'!$B$2:$B$53,'Urban and Rural'!$A$2:$A$53,About!$B$1)</f>
        <v>816.6671162306219</v>
      </c>
      <c r="U8" s="71">
        <f>INDEX('REEDS calc'!$C$64:$AG$113,MATCH(About!$B$2,'REEDS calc'!$B$64:$B$113,0),MATCH(U$1,'REEDS calc'!$C$63:$AG$63,0))*SUMIFS('res v com'!$E$3:$E$52,'res v com'!$B$3:$B$52,About!$B$2)*SUMIFS('Urban and Rural'!$B$2:$B$53,'Urban and Rural'!$A$2:$A$53,About!$B$1)</f>
        <v>824.67111355835061</v>
      </c>
      <c r="V8" s="71">
        <f>INDEX('REEDS calc'!$C$64:$AG$113,MATCH(About!$B$2,'REEDS calc'!$B$64:$B$113,0),MATCH(V$1,'REEDS calc'!$C$63:$AG$63,0))*SUMIFS('res v com'!$E$3:$E$52,'res v com'!$B$3:$B$52,About!$B$2)*SUMIFS('Urban and Rural'!$B$2:$B$53,'Urban and Rural'!$A$2:$A$53,About!$B$1)</f>
        <v>832.67511088607932</v>
      </c>
      <c r="W8" s="71">
        <f>INDEX('REEDS calc'!$C$64:$AG$113,MATCH(About!$B$2,'REEDS calc'!$B$64:$B$113,0),MATCH(W$1,'REEDS calc'!$C$63:$AG$63,0))*SUMIFS('res v com'!$E$3:$E$52,'res v com'!$B$3:$B$52,About!$B$2)*SUMIFS('Urban and Rural'!$B$2:$B$53,'Urban and Rural'!$A$2:$A$53,About!$B$1)</f>
        <v>839.60449746147412</v>
      </c>
      <c r="X8" s="71">
        <f>INDEX('REEDS calc'!$C$64:$AG$113,MATCH(About!$B$2,'REEDS calc'!$B$64:$B$113,0),MATCH(X$1,'REEDS calc'!$C$63:$AG$63,0))*SUMIFS('res v com'!$E$3:$E$52,'res v com'!$B$3:$B$52,About!$B$2)*SUMIFS('Urban and Rural'!$B$2:$B$53,'Urban and Rural'!$A$2:$A$53,About!$B$1)</f>
        <v>846.53388403686893</v>
      </c>
      <c r="Y8" s="71">
        <f>INDEX('REEDS calc'!$C$64:$AG$113,MATCH(About!$B$2,'REEDS calc'!$B$64:$B$113,0),MATCH(Y$1,'REEDS calc'!$C$63:$AG$63,0))*SUMIFS('res v com'!$E$3:$E$52,'res v com'!$B$3:$B$52,About!$B$2)*SUMIFS('Urban and Rural'!$B$2:$B$53,'Urban and Rural'!$A$2:$A$53,About!$B$1)</f>
        <v>857.05765830110499</v>
      </c>
      <c r="Z8" s="71">
        <f>INDEX('REEDS calc'!$C$64:$AG$113,MATCH(About!$B$2,'REEDS calc'!$B$64:$B$113,0),MATCH(Z$1,'REEDS calc'!$C$63:$AG$63,0))*SUMIFS('res v com'!$E$3:$E$52,'res v com'!$B$3:$B$52,About!$B$2)*SUMIFS('Urban and Rural'!$B$2:$B$53,'Urban and Rural'!$A$2:$A$53,About!$B$1)</f>
        <v>867.58143256534095</v>
      </c>
      <c r="AA8" s="71">
        <f>INDEX('REEDS calc'!$C$64:$AG$113,MATCH(About!$B$2,'REEDS calc'!$B$64:$B$113,0),MATCH(AA$1,'REEDS calc'!$C$63:$AG$63,0))*SUMIFS('res v com'!$E$3:$E$52,'res v com'!$B$3:$B$52,About!$B$2)*SUMIFS('Urban and Rural'!$B$2:$B$53,'Urban and Rural'!$A$2:$A$53,About!$B$1)</f>
        <v>877.30851265112244</v>
      </c>
      <c r="AB8" s="71">
        <f>INDEX('REEDS calc'!$C$64:$AG$113,MATCH(About!$B$2,'REEDS calc'!$B$64:$B$113,0),MATCH(AB$1,'REEDS calc'!$C$63:$AG$63,0))*SUMIFS('res v com'!$E$3:$E$52,'res v com'!$B$3:$B$52,About!$B$2)*SUMIFS('Urban and Rural'!$B$2:$B$53,'Urban and Rural'!$A$2:$A$53,About!$B$1)</f>
        <v>887.03559273690394</v>
      </c>
      <c r="AC8" s="71">
        <f>INDEX('REEDS calc'!$C$64:$AG$113,MATCH(About!$B$2,'REEDS calc'!$B$64:$B$113,0),MATCH(AC$1,'REEDS calc'!$C$63:$AG$63,0))*SUMIFS('res v com'!$E$3:$E$52,'res v com'!$B$3:$B$52,About!$B$2)*SUMIFS('Urban and Rural'!$B$2:$B$53,'Urban and Rural'!$A$2:$A$53,About!$B$1)</f>
        <v>900.50528268426228</v>
      </c>
      <c r="AD8" s="71">
        <f>INDEX('REEDS calc'!$C$64:$AG$113,MATCH(About!$B$2,'REEDS calc'!$B$64:$B$113,0),MATCH(AD$1,'REEDS calc'!$C$63:$AG$63,0))*SUMIFS('res v com'!$E$3:$E$52,'res v com'!$B$3:$B$52,About!$B$2)*SUMIFS('Urban and Rural'!$B$2:$B$53,'Urban and Rural'!$A$2:$A$53,About!$B$1)</f>
        <v>913.97497263162063</v>
      </c>
      <c r="AE8" s="71">
        <f>INDEX('REEDS calc'!$C$64:$AG$113,MATCH(About!$B$2,'REEDS calc'!$B$64:$B$113,0),MATCH(AE$1,'REEDS calc'!$C$63:$AG$63,0))*SUMIFS('res v com'!$E$3:$E$52,'res v com'!$B$3:$B$52,About!$B$2)*SUMIFS('Urban and Rural'!$B$2:$B$53,'Urban and Rural'!$A$2:$A$53,About!$B$1)</f>
        <v>927.01852383236371</v>
      </c>
      <c r="AF8" s="71">
        <f>INDEX('REEDS calc'!$C$64:$AG$113,MATCH(About!$B$2,'REEDS calc'!$B$64:$B$113,0),MATCH(AF$1,'REEDS calc'!$C$63:$AG$63,0))*SUMIFS('res v com'!$E$3:$E$52,'res v com'!$B$3:$B$52,About!$B$2)*SUMIFS('Urban and Rural'!$B$2:$B$53,'Urban and Rural'!$A$2:$A$53,About!$B$1)</f>
        <v>940.06207503310691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10.498173504768527</v>
      </c>
      <c r="C8" s="71">
        <f>INDEX('REEDS calc'!$C$64:$AG$113,MATCH(About!$B$2,'REEDS calc'!$B$64:$B$113,0),MATCH(C$1,'REEDS calc'!$C$63:$AG$63,0))*SUMIFS('res v com'!$F$3:$F$52,'res v com'!$B$3:$B$52,About!$B$2)</f>
        <v>10.498173504768527</v>
      </c>
      <c r="D8" s="71">
        <f>INDEX('REEDS calc'!$C$64:$AG$113,MATCH(About!$B$2,'REEDS calc'!$B$64:$B$113,0),MATCH(D$1,'REEDS calc'!$C$63:$AG$63,0))*SUMIFS('res v com'!$F$3:$F$52,'res v com'!$B$3:$B$52,About!$B$2)</f>
        <v>10.498173504768527</v>
      </c>
      <c r="E8" s="71">
        <f>INDEX('REEDS calc'!$C$64:$AG$113,MATCH(About!$B$2,'REEDS calc'!$B$64:$B$113,0),MATCH(E$1,'REEDS calc'!$C$63:$AG$63,0))*SUMIFS('res v com'!$F$3:$F$52,'res v com'!$B$3:$B$52,About!$B$2)</f>
        <v>51.986088089837573</v>
      </c>
      <c r="F8" s="71">
        <f>INDEX('REEDS calc'!$C$64:$AG$113,MATCH(About!$B$2,'REEDS calc'!$B$64:$B$113,0),MATCH(F$1,'REEDS calc'!$C$63:$AG$63,0))*SUMIFS('res v com'!$F$3:$F$52,'res v com'!$B$3:$B$52,About!$B$2)</f>
        <v>93.474002674906615</v>
      </c>
      <c r="G8" s="71">
        <f>INDEX('REEDS calc'!$C$64:$AG$113,MATCH(About!$B$2,'REEDS calc'!$B$64:$B$113,0),MATCH(G$1,'REEDS calc'!$C$63:$AG$63,0))*SUMIFS('res v com'!$F$3:$F$52,'res v com'!$B$3:$B$52,About!$B$2)</f>
        <v>165.02726164671469</v>
      </c>
      <c r="H8" s="71">
        <f>INDEX('REEDS calc'!$C$64:$AG$113,MATCH(About!$B$2,'REEDS calc'!$B$64:$B$113,0),MATCH(H$1,'REEDS calc'!$C$63:$AG$63,0))*SUMIFS('res v com'!$F$3:$F$52,'res v com'!$B$3:$B$52,About!$B$2)</f>
        <v>236.58052061852277</v>
      </c>
      <c r="I8" s="71">
        <f>INDEX('REEDS calc'!$C$64:$AG$113,MATCH(About!$B$2,'REEDS calc'!$B$64:$B$113,0),MATCH(I$1,'REEDS calc'!$C$63:$AG$63,0))*SUMIFS('res v com'!$F$3:$F$52,'res v com'!$B$3:$B$52,About!$B$2)</f>
        <v>318.28511078461736</v>
      </c>
      <c r="J8" s="71">
        <f>INDEX('REEDS calc'!$C$64:$AG$113,MATCH(About!$B$2,'REEDS calc'!$B$64:$B$113,0),MATCH(J$1,'REEDS calc'!$C$63:$AG$63,0))*SUMIFS('res v com'!$F$3:$F$52,'res v com'!$B$3:$B$52,About!$B$2)</f>
        <v>399.98970095071195</v>
      </c>
      <c r="K8" s="71">
        <f>INDEX('REEDS calc'!$C$64:$AG$113,MATCH(About!$B$2,'REEDS calc'!$B$64:$B$113,0),MATCH(K$1,'REEDS calc'!$C$63:$AG$63,0))*SUMIFS('res v com'!$F$3:$F$52,'res v com'!$B$3:$B$52,About!$B$2)</f>
        <v>499.714607230154</v>
      </c>
      <c r="L8" s="71">
        <f>INDEX('REEDS calc'!$C$64:$AG$113,MATCH(About!$B$2,'REEDS calc'!$B$64:$B$113,0),MATCH(L$1,'REEDS calc'!$C$63:$AG$63,0))*SUMIFS('res v com'!$F$3:$F$52,'res v com'!$B$3:$B$52,About!$B$2)</f>
        <v>599.43951350959617</v>
      </c>
      <c r="M8" s="71">
        <f>INDEX('REEDS calc'!$C$64:$AG$113,MATCH(About!$B$2,'REEDS calc'!$B$64:$B$113,0),MATCH(M$1,'REEDS calc'!$C$63:$AG$63,0))*SUMIFS('res v com'!$F$3:$F$52,'res v com'!$B$3:$B$52,About!$B$2)</f>
        <v>649.48080721565941</v>
      </c>
      <c r="N8" s="71">
        <f>INDEX('REEDS calc'!$C$64:$AG$113,MATCH(About!$B$2,'REEDS calc'!$B$64:$B$113,0),MATCH(N$1,'REEDS calc'!$C$63:$AG$63,0))*SUMIFS('res v com'!$F$3:$F$52,'res v com'!$B$3:$B$52,About!$B$2)</f>
        <v>699.52210092172277</v>
      </c>
      <c r="O8" s="71">
        <f>INDEX('REEDS calc'!$C$64:$AG$113,MATCH(About!$B$2,'REEDS calc'!$B$64:$B$113,0),MATCH(O$1,'REEDS calc'!$C$63:$AG$63,0))*SUMIFS('res v com'!$F$3:$F$52,'res v com'!$B$3:$B$52,About!$B$2)</f>
        <v>712.6541082217143</v>
      </c>
      <c r="P8" s="71">
        <f>INDEX('REEDS calc'!$C$64:$AG$113,MATCH(About!$B$2,'REEDS calc'!$B$64:$B$113,0),MATCH(P$1,'REEDS calc'!$C$63:$AG$63,0))*SUMIFS('res v com'!$F$3:$F$52,'res v com'!$B$3:$B$52,About!$B$2)</f>
        <v>725.7861155217056</v>
      </c>
      <c r="Q8" s="71">
        <f>INDEX('REEDS calc'!$C$64:$AG$113,MATCH(About!$B$2,'REEDS calc'!$B$64:$B$113,0),MATCH(Q$1,'REEDS calc'!$C$63:$AG$63,0))*SUMIFS('res v com'!$F$3:$F$52,'res v com'!$B$3:$B$52,About!$B$2)</f>
        <v>732.07108399602066</v>
      </c>
      <c r="R8" s="71">
        <f>INDEX('REEDS calc'!$C$64:$AG$113,MATCH(About!$B$2,'REEDS calc'!$B$64:$B$113,0),MATCH(R$1,'REEDS calc'!$C$63:$AG$63,0))*SUMIFS('res v com'!$F$3:$F$52,'res v com'!$B$3:$B$52,About!$B$2)</f>
        <v>738.35605247033561</v>
      </c>
      <c r="S8" s="71">
        <f>INDEX('REEDS calc'!$C$64:$AG$113,MATCH(About!$B$2,'REEDS calc'!$B$64:$B$113,0),MATCH(S$1,'REEDS calc'!$C$63:$AG$63,0))*SUMIFS('res v com'!$F$3:$F$52,'res v com'!$B$3:$B$52,About!$B$2)</f>
        <v>744.55585877020178</v>
      </c>
      <c r="T8" s="71">
        <f>INDEX('REEDS calc'!$C$64:$AG$113,MATCH(About!$B$2,'REEDS calc'!$B$64:$B$113,0),MATCH(T$1,'REEDS calc'!$C$63:$AG$63,0))*SUMIFS('res v com'!$F$3:$F$52,'res v com'!$B$3:$B$52,About!$B$2)</f>
        <v>750.75566507006818</v>
      </c>
      <c r="U8" s="71">
        <f>INDEX('REEDS calc'!$C$64:$AG$113,MATCH(About!$B$2,'REEDS calc'!$B$64:$B$113,0),MATCH(U$1,'REEDS calc'!$C$63:$AG$63,0))*SUMIFS('res v com'!$F$3:$F$52,'res v com'!$B$3:$B$52,About!$B$2)</f>
        <v>758.11367694243688</v>
      </c>
      <c r="V8" s="71">
        <f>INDEX('REEDS calc'!$C$64:$AG$113,MATCH(About!$B$2,'REEDS calc'!$B$64:$B$113,0),MATCH(V$1,'REEDS calc'!$C$63:$AG$63,0))*SUMIFS('res v com'!$F$3:$F$52,'res v com'!$B$3:$B$52,About!$B$2)</f>
        <v>765.47168881480559</v>
      </c>
      <c r="W8" s="71">
        <f>INDEX('REEDS calc'!$C$64:$AG$113,MATCH(About!$B$2,'REEDS calc'!$B$64:$B$113,0),MATCH(W$1,'REEDS calc'!$C$63:$AG$63,0))*SUMIFS('res v com'!$F$3:$F$52,'res v com'!$B$3:$B$52,About!$B$2)</f>
        <v>771.84181946356932</v>
      </c>
      <c r="X8" s="71">
        <f>INDEX('REEDS calc'!$C$64:$AG$113,MATCH(About!$B$2,'REEDS calc'!$B$64:$B$113,0),MATCH(X$1,'REEDS calc'!$C$63:$AG$63,0))*SUMIFS('res v com'!$F$3:$F$52,'res v com'!$B$3:$B$52,About!$B$2)</f>
        <v>778.21195011233294</v>
      </c>
      <c r="Y8" s="71">
        <f>INDEX('REEDS calc'!$C$64:$AG$113,MATCH(About!$B$2,'REEDS calc'!$B$64:$B$113,0),MATCH(Y$1,'REEDS calc'!$C$63:$AG$63,0))*SUMIFS('res v com'!$F$3:$F$52,'res v com'!$B$3:$B$52,About!$B$2)</f>
        <v>787.88637312970673</v>
      </c>
      <c r="Z8" s="71">
        <f>INDEX('REEDS calc'!$C$64:$AG$113,MATCH(About!$B$2,'REEDS calc'!$B$64:$B$113,0),MATCH(Z$1,'REEDS calc'!$C$63:$AG$63,0))*SUMIFS('res v com'!$F$3:$F$52,'res v com'!$B$3:$B$52,About!$B$2)</f>
        <v>797.56079614708051</v>
      </c>
      <c r="AA8" s="71">
        <f>INDEX('REEDS calc'!$C$64:$AG$113,MATCH(About!$B$2,'REEDS calc'!$B$64:$B$113,0),MATCH(AA$1,'REEDS calc'!$C$63:$AG$63,0))*SUMIFS('res v com'!$F$3:$F$52,'res v com'!$B$3:$B$52,About!$B$2)</f>
        <v>806.50282446419521</v>
      </c>
      <c r="AB8" s="71">
        <f>INDEX('REEDS calc'!$C$64:$AG$113,MATCH(About!$B$2,'REEDS calc'!$B$64:$B$113,0),MATCH(AB$1,'REEDS calc'!$C$63:$AG$63,0))*SUMIFS('res v com'!$F$3:$F$52,'res v com'!$B$3:$B$52,About!$B$2)</f>
        <v>815.44485278131003</v>
      </c>
      <c r="AC8" s="71">
        <f>INDEX('REEDS calc'!$C$64:$AG$113,MATCH(About!$B$2,'REEDS calc'!$B$64:$B$113,0),MATCH(AC$1,'REEDS calc'!$C$63:$AG$63,0))*SUMIFS('res v com'!$F$3:$F$52,'res v com'!$B$3:$B$52,About!$B$2)</f>
        <v>827.82743294615273</v>
      </c>
      <c r="AD8" s="71">
        <f>INDEX('REEDS calc'!$C$64:$AG$113,MATCH(About!$B$2,'REEDS calc'!$B$64:$B$113,0),MATCH(AD$1,'REEDS calc'!$C$63:$AG$63,0))*SUMIFS('res v com'!$F$3:$F$52,'res v com'!$B$3:$B$52,About!$B$2)</f>
        <v>840.21001311099553</v>
      </c>
      <c r="AE8" s="71">
        <f>INDEX('REEDS calc'!$C$64:$AG$113,MATCH(About!$B$2,'REEDS calc'!$B$64:$B$113,0),MATCH(AE$1,'REEDS calc'!$C$63:$AG$63,0))*SUMIFS('res v com'!$F$3:$F$52,'res v com'!$B$3:$B$52,About!$B$2)</f>
        <v>852.20084727337417</v>
      </c>
      <c r="AF8" s="71">
        <f>INDEX('REEDS calc'!$C$64:$AG$113,MATCH(About!$B$2,'REEDS calc'!$B$64:$B$113,0),MATCH(AF$1,'REEDS calc'!$C$63:$AG$63,0))*SUMIFS('res v com'!$F$3:$F$52,'res v com'!$B$3:$B$52,About!$B$2)</f>
        <v>864.19168143575291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11.419844672138259</v>
      </c>
      <c r="C8" s="24">
        <f>'BDESC-rural-residential'!B8</f>
        <v>8.9001636412749932</v>
      </c>
      <c r="D8" s="24">
        <f>'BDESC-commercial'!B8</f>
        <v>10.498173504768527</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2024-02-08T19:16:46Z</dcterms:modified>
</cp:coreProperties>
</file>