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elec\EIaE\"/>
    </mc:Choice>
  </mc:AlternateContent>
  <xr:revisionPtr revIDLastSave="0" documentId="8_{8A4178C8-5DF8-4DFE-A1A8-EDF4A0898237}"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N15" i="26"/>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22" i="28"/>
  <c r="C15" i="26"/>
  <c r="K14" i="26"/>
  <c r="B29" i="28"/>
  <c r="C29"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30" i="28" l="1"/>
  <c r="C31"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F919" i="22"/>
  <c r="G914" i="22"/>
  <c r="H915" i="22"/>
  <c r="I910" i="22"/>
  <c r="N920" i="22"/>
  <c r="L920" i="22"/>
  <c r="M915" i="22"/>
  <c r="N910" i="22"/>
  <c r="L910"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R1309" i="22"/>
  <c r="J1309" i="22"/>
  <c r="F1305" i="22"/>
  <c r="K1304" i="22"/>
  <c r="G1300" i="22"/>
  <c r="L1299" i="22"/>
  <c r="Q1309" i="22"/>
  <c r="I1309" i="22"/>
  <c r="R1304" i="22"/>
  <c r="J1304" i="22"/>
  <c r="F1300" i="22"/>
  <c r="K1299" i="22"/>
  <c r="P1309" i="22"/>
  <c r="H1309" i="22"/>
  <c r="Q1304" i="22"/>
  <c r="I1304" i="22"/>
  <c r="R1299" i="22"/>
  <c r="J1299" i="22"/>
  <c r="O1309" i="22"/>
  <c r="G1309" i="22"/>
  <c r="P1304" i="22"/>
  <c r="H1304" i="22"/>
  <c r="Q1299" i="22"/>
  <c r="I1299" i="22"/>
  <c r="I1310" i="22"/>
  <c r="N1309" i="22"/>
  <c r="J1305" i="22"/>
  <c r="O1304" i="22"/>
  <c r="K1300" i="22"/>
  <c r="P1299" i="22"/>
  <c r="O1310" i="22"/>
  <c r="G1310" i="22"/>
  <c r="P1305" i="22"/>
  <c r="H1305" i="22"/>
  <c r="Q1300" i="22"/>
  <c r="I1300" i="22"/>
  <c r="I1311" i="22"/>
  <c r="N1310" i="22"/>
  <c r="J1306" i="22"/>
  <c r="O1305" i="22"/>
  <c r="K1301" i="22"/>
  <c r="P1300" i="22"/>
  <c r="N1304" i="22"/>
  <c r="O1299" i="22"/>
  <c r="K1303" i="22"/>
  <c r="N1312" i="22"/>
  <c r="L1306" i="22"/>
  <c r="M1301"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I1222" i="22"/>
  <c r="N1221" i="22"/>
  <c r="F1221" i="22"/>
  <c r="H1219" i="22"/>
  <c r="J1217" i="22"/>
  <c r="O1216" i="22"/>
  <c r="G1216" i="22"/>
  <c r="I1214" i="22"/>
  <c r="K1212" i="22"/>
  <c r="P1211" i="22"/>
  <c r="H1211" i="22"/>
  <c r="J1209" i="22"/>
  <c r="H1222" i="22"/>
  <c r="M1221" i="22"/>
  <c r="R1220" i="22"/>
  <c r="G1219" i="22"/>
  <c r="I1217" i="22"/>
  <c r="N1216" i="22"/>
  <c r="F1216" i="22"/>
  <c r="H1214" i="22"/>
  <c r="J1212" i="22"/>
  <c r="O1211" i="22"/>
  <c r="G1211" i="22"/>
  <c r="I1209" i="22"/>
  <c r="O1222" i="22"/>
  <c r="G1222" i="22"/>
  <c r="L1221" i="22"/>
  <c r="Q1220" i="22"/>
  <c r="N1219" i="22"/>
  <c r="K1218" i="22"/>
  <c r="P1217" i="22"/>
  <c r="H1217" i="22"/>
  <c r="M1216" i="22"/>
  <c r="R1215" i="22"/>
  <c r="O1214" i="22"/>
  <c r="L1213" i="22"/>
  <c r="Q1212" i="22"/>
  <c r="I1212" i="22"/>
  <c r="N1211" i="22"/>
  <c r="F1211" i="22"/>
  <c r="P1209" i="22"/>
  <c r="Q1223" i="22"/>
  <c r="I1223" i="22"/>
  <c r="N1222" i="22"/>
  <c r="F1222" i="22"/>
  <c r="K1221" i="22"/>
  <c r="H1220" i="22"/>
  <c r="R1218" i="22"/>
  <c r="J1218" i="22"/>
  <c r="O1217" i="22"/>
  <c r="G1217" i="22"/>
  <c r="L1216" i="22"/>
  <c r="I1215"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J923" i="22" l="1"/>
  <c r="K918" i="22"/>
  <c r="L913" i="22"/>
  <c r="Q923" i="22"/>
  <c r="R918" i="22"/>
  <c r="F914" i="22"/>
  <c r="G909" i="22"/>
  <c r="L919" i="22"/>
  <c r="G72" i="23" s="1"/>
  <c r="M914" i="22"/>
  <c r="N909" i="22"/>
  <c r="F920" i="22"/>
  <c r="G915" i="22"/>
  <c r="H910" i="22"/>
  <c r="R919" i="22"/>
  <c r="F915" i="22"/>
  <c r="G910" i="22"/>
  <c r="Q919" i="22"/>
  <c r="R914" i="22"/>
  <c r="F910" i="22"/>
  <c r="P919" i="22"/>
  <c r="Q914" i="22"/>
  <c r="R909" i="22"/>
  <c r="O919" i="22"/>
  <c r="P914" i="22"/>
  <c r="Q909" i="22"/>
  <c r="O922" i="22"/>
  <c r="P917" i="22"/>
  <c r="Q912" i="22"/>
  <c r="I923" i="22"/>
  <c r="J918" i="22"/>
  <c r="K913" i="22"/>
  <c r="P923" i="22"/>
  <c r="Q918" i="22"/>
  <c r="R913" i="22"/>
  <c r="F909" i="22"/>
  <c r="K919" i="22"/>
  <c r="L914" i="22"/>
  <c r="M909" i="22"/>
  <c r="J919" i="22"/>
  <c r="E72" i="23" s="1"/>
  <c r="K914" i="22"/>
  <c r="F63" i="23" s="1"/>
  <c r="L909" i="22"/>
  <c r="I919" i="22"/>
  <c r="J914" i="22"/>
  <c r="K909" i="22"/>
  <c r="H919" i="22"/>
  <c r="I914" i="22"/>
  <c r="J909" i="22"/>
  <c r="E67" i="23" s="1"/>
  <c r="G919" i="22"/>
  <c r="H914" i="22"/>
  <c r="I909" i="22"/>
  <c r="G922" i="22"/>
  <c r="H917" i="22"/>
  <c r="I912" i="22"/>
  <c r="N922" i="22"/>
  <c r="O917" i="22"/>
  <c r="P912" i="22"/>
  <c r="H923" i="22"/>
  <c r="I918" i="22"/>
  <c r="J913" i="22"/>
  <c r="O923" i="22"/>
  <c r="P918" i="22"/>
  <c r="Q913" i="22"/>
  <c r="N923" i="22"/>
  <c r="O918" i="22"/>
  <c r="P913" i="22"/>
  <c r="M923" i="22"/>
  <c r="N918" i="22"/>
  <c r="O913" i="22"/>
  <c r="L923" i="22"/>
  <c r="M918" i="22"/>
  <c r="N913" i="22"/>
  <c r="K923" i="22"/>
  <c r="L918" i="22"/>
  <c r="M913" i="22"/>
  <c r="L921" i="22"/>
  <c r="M916" i="22"/>
  <c r="N911" i="22"/>
  <c r="F922" i="22"/>
  <c r="G917" i="22"/>
  <c r="H912" i="22"/>
  <c r="C68" i="23" s="1"/>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G70" i="23" s="1"/>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E60" i="23" s="1"/>
  <c r="O920" i="22"/>
  <c r="P915" i="22"/>
  <c r="Q910" i="22"/>
  <c r="I921" i="22"/>
  <c r="J916" i="22"/>
  <c r="K911" i="22"/>
  <c r="H921" i="22"/>
  <c r="I916" i="22"/>
  <c r="J911" i="22"/>
  <c r="G921" i="22"/>
  <c r="H916" i="22"/>
  <c r="I911" i="22"/>
  <c r="F921" i="22"/>
  <c r="G916" i="22"/>
  <c r="H911" i="22"/>
  <c r="R920" i="22"/>
  <c r="F916" i="22"/>
  <c r="G911"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L889" i="22"/>
  <c r="M884" i="22"/>
  <c r="N879" i="22"/>
  <c r="F890" i="22"/>
  <c r="G885" i="22"/>
  <c r="B64" i="23" s="1"/>
  <c r="H880" i="22"/>
  <c r="C60" i="23" s="1"/>
  <c r="R889" i="22"/>
  <c r="F885" i="22"/>
  <c r="G880" i="22"/>
  <c r="Q889" i="22"/>
  <c r="R884" i="22"/>
  <c r="F880" i="22"/>
  <c r="P889" i="22"/>
  <c r="Q884" i="22"/>
  <c r="R879" i="22"/>
  <c r="O889" i="22"/>
  <c r="P884" i="22"/>
  <c r="Q879" i="22"/>
  <c r="I890" i="22"/>
  <c r="J885" i="22"/>
  <c r="K880" i="22"/>
  <c r="P890" i="22"/>
  <c r="Q885" i="22"/>
  <c r="R880" i="22"/>
  <c r="P893" i="22"/>
  <c r="Q888" i="22"/>
  <c r="R883" i="22"/>
  <c r="F879" i="22"/>
  <c r="K889" i="22"/>
  <c r="L884" i="22"/>
  <c r="M879" i="22"/>
  <c r="J889" i="22"/>
  <c r="K884" i="22"/>
  <c r="L879" i="22"/>
  <c r="I889" i="22"/>
  <c r="J884" i="22"/>
  <c r="K879" i="22"/>
  <c r="H889" i="22"/>
  <c r="I884" i="22"/>
  <c r="J879" i="22"/>
  <c r="G889" i="22"/>
  <c r="H884" i="22"/>
  <c r="I879" i="22"/>
  <c r="N889" i="22"/>
  <c r="O884" i="22"/>
  <c r="P879" i="22"/>
  <c r="H890" i="22"/>
  <c r="I885" i="22"/>
  <c r="J880" i="22"/>
  <c r="H893" i="22"/>
  <c r="I888" i="22"/>
  <c r="J883" i="22"/>
  <c r="O893" i="22"/>
  <c r="P888" i="22"/>
  <c r="K62" i="23" s="1"/>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B65" i="23" s="1"/>
  <c r="H888" i="22"/>
  <c r="I883" i="22"/>
  <c r="F893" i="22"/>
  <c r="G888" i="22"/>
  <c r="H883" i="22"/>
  <c r="R892" i="22"/>
  <c r="F888" i="22"/>
  <c r="G883" i="22"/>
  <c r="B63" i="23" s="1"/>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G66" i="23" s="1"/>
  <c r="Q891" i="22"/>
  <c r="R886" i="22"/>
  <c r="F882" i="22"/>
  <c r="P891" i="22"/>
  <c r="Q886" i="22"/>
  <c r="R881" i="22"/>
  <c r="O891" i="22"/>
  <c r="P886" i="22"/>
  <c r="K61" i="23" s="1"/>
  <c r="Q881" i="22"/>
  <c r="N891" i="22"/>
  <c r="O886" i="22"/>
  <c r="P881" i="22"/>
  <c r="M891" i="22"/>
  <c r="N886" i="22"/>
  <c r="O881" i="22"/>
  <c r="G892" i="22"/>
  <c r="H887" i="22"/>
  <c r="I882" i="22"/>
  <c r="N892" i="22"/>
  <c r="O887" i="22"/>
  <c r="P882" i="22"/>
  <c r="K1220" i="22"/>
  <c r="L1215" i="22"/>
  <c r="M1210" i="22"/>
  <c r="J1220" i="22"/>
  <c r="K1215" i="22"/>
  <c r="L1210" i="22"/>
  <c r="P1219" i="22"/>
  <c r="Q1214" i="22"/>
  <c r="R1209" i="22"/>
  <c r="O1219" i="22"/>
  <c r="P1214" i="22"/>
  <c r="Q1209" i="22"/>
  <c r="I1220" i="22"/>
  <c r="J1215" i="22"/>
  <c r="K1210" i="22"/>
  <c r="P1220" i="22"/>
  <c r="Q1215" i="22"/>
  <c r="L1223" i="22"/>
  <c r="M1218" i="22"/>
  <c r="N1213" i="22"/>
  <c r="K1223" i="22"/>
  <c r="L1218" i="22"/>
  <c r="M1213" i="22"/>
  <c r="R1223" i="22"/>
  <c r="F1219" i="22"/>
  <c r="G1214" i="22"/>
  <c r="H1209" i="22"/>
  <c r="M1219" i="22"/>
  <c r="N1214" i="22"/>
  <c r="Q1222" i="22"/>
  <c r="R1217" i="22"/>
  <c r="F1213" i="22"/>
  <c r="P1222" i="22"/>
  <c r="Q1217" i="22"/>
  <c r="L70" i="23" s="1"/>
  <c r="R1212" i="22"/>
  <c r="M68" i="23" s="1"/>
  <c r="J1223" i="22"/>
  <c r="N1313" i="22"/>
  <c r="O1308" i="22"/>
  <c r="P1303" i="22"/>
  <c r="M1313" i="22"/>
  <c r="N1308" i="22"/>
  <c r="O1303" i="22"/>
  <c r="L1313" i="22"/>
  <c r="M1308" i="22"/>
  <c r="N1303" i="22"/>
  <c r="K1313" i="22"/>
  <c r="L1308" i="22"/>
  <c r="M1303" i="22"/>
  <c r="R1313" i="22"/>
  <c r="F1309" i="22"/>
  <c r="G1304" i="22"/>
  <c r="H1299" i="22"/>
  <c r="L1309" i="22"/>
  <c r="M1304" i="22"/>
  <c r="N1299" i="22"/>
  <c r="F1310" i="22"/>
  <c r="G1305" i="22"/>
  <c r="H1300" i="22"/>
  <c r="Q1313" i="22"/>
  <c r="O1307" i="22"/>
  <c r="P1310"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K1312" i="22"/>
  <c r="L1307" i="22"/>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R1300"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311" i="22"/>
  <c r="I1306" i="22"/>
  <c r="J1301" i="22"/>
  <c r="E66" i="23" s="1"/>
  <c r="G1311" i="22"/>
  <c r="H1306" i="22"/>
  <c r="I1301" i="22"/>
  <c r="F1311" i="22"/>
  <c r="G1306" i="22"/>
  <c r="H1301" i="22"/>
  <c r="R1310" i="22"/>
  <c r="F1306" i="22"/>
  <c r="G1301" i="22"/>
  <c r="L1311" i="22"/>
  <c r="M1306" i="22"/>
  <c r="N1301" i="22"/>
  <c r="R1311" i="22"/>
  <c r="F1307" i="22"/>
  <c r="G1302" i="22"/>
  <c r="L1312" i="22"/>
  <c r="M1307" i="22"/>
  <c r="N1302" i="22"/>
  <c r="J1300" i="22"/>
  <c r="I1313" i="22"/>
  <c r="H1302" i="22"/>
  <c r="M1310" i="22"/>
  <c r="N1305" i="22"/>
  <c r="O1300" i="22"/>
  <c r="L1310" i="22"/>
  <c r="G73" i="23" s="1"/>
  <c r="M1305" i="22"/>
  <c r="N1300" i="22"/>
  <c r="K1310" i="22"/>
  <c r="L1305" i="22"/>
  <c r="M1300" i="22"/>
  <c r="J1310" i="22"/>
  <c r="K1305" i="22"/>
  <c r="L1300" i="22"/>
  <c r="G60" i="23" s="1"/>
  <c r="Q1310" i="22"/>
  <c r="R1305" i="22"/>
  <c r="F1301" i="22"/>
  <c r="J1311" i="22"/>
  <c r="K1306" i="22"/>
  <c r="L1301" i="22"/>
  <c r="Q1311" i="22"/>
  <c r="R1306" i="22"/>
  <c r="M61" i="23" s="1"/>
  <c r="F1302" i="22"/>
  <c r="M1309" i="22"/>
  <c r="J1308" i="22"/>
  <c r="K1311" i="22"/>
  <c r="K915" i="22"/>
  <c r="O910" i="22"/>
  <c r="G920" i="22"/>
  <c r="J920" i="22"/>
  <c r="N915" i="22"/>
  <c r="O909" i="22"/>
  <c r="M910" i="22"/>
  <c r="M920" i="22"/>
  <c r="N914" i="22"/>
  <c r="L915" i="22"/>
  <c r="P910" i="22"/>
  <c r="M919" i="22"/>
  <c r="K920" i="22"/>
  <c r="O915" i="22"/>
  <c r="H909" i="22"/>
  <c r="F731" i="22"/>
  <c r="R735" i="22"/>
  <c r="Q740" i="22"/>
  <c r="P739" i="22"/>
  <c r="K72" i="23" s="1"/>
  <c r="M733" i="22"/>
  <c r="H63" i="23" s="1"/>
  <c r="L738" i="22"/>
  <c r="K743" i="22"/>
  <c r="I731" i="22"/>
  <c r="H736" i="22"/>
  <c r="G741" i="22"/>
  <c r="K740" i="22"/>
  <c r="H733" i="22"/>
  <c r="C63" i="23" s="1"/>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J64" i="23" s="1"/>
  <c r="N1355" i="22"/>
  <c r="I1345" i="22"/>
  <c r="H1350" i="22"/>
  <c r="G1355" i="22"/>
  <c r="O1344" i="22"/>
  <c r="N1349" i="22"/>
  <c r="M1354" i="22"/>
  <c r="H1344" i="22"/>
  <c r="G1349" i="22"/>
  <c r="F1354" i="22"/>
  <c r="R1358" i="22"/>
  <c r="M1348" i="22"/>
  <c r="L1353" i="22"/>
  <c r="K1358" i="22"/>
  <c r="N731" i="22"/>
  <c r="M736" i="22"/>
  <c r="H61" i="23" s="1"/>
  <c r="L741" i="22"/>
  <c r="G65" i="23" s="1"/>
  <c r="I729" i="22"/>
  <c r="H734" i="22"/>
  <c r="G739" i="22"/>
  <c r="F733" i="22"/>
  <c r="Q731" i="22"/>
  <c r="P736" i="22"/>
  <c r="O741" i="22"/>
  <c r="I742" i="22"/>
  <c r="P733" i="22"/>
  <c r="O738" i="22"/>
  <c r="N743" i="22"/>
  <c r="P730" i="22"/>
  <c r="O735" i="22"/>
  <c r="N740" i="22"/>
  <c r="N729" i="22"/>
  <c r="I67" i="23" s="1"/>
  <c r="M734" i="22"/>
  <c r="L739" i="22"/>
  <c r="R729" i="22"/>
  <c r="H732" i="22"/>
  <c r="G737" i="22"/>
  <c r="F742" i="22"/>
  <c r="H760" i="22"/>
  <c r="M759" i="22"/>
  <c r="N770" i="22"/>
  <c r="I73" i="23" s="1"/>
  <c r="Q761" i="22"/>
  <c r="I771" i="22"/>
  <c r="F764" i="22"/>
  <c r="N760" i="22"/>
  <c r="J759" i="22"/>
  <c r="P768" i="22"/>
  <c r="N763" i="22"/>
  <c r="I63" i="23" s="1"/>
  <c r="F768" i="22"/>
  <c r="R772" i="22"/>
  <c r="O768" i="22"/>
  <c r="N773" i="22"/>
  <c r="Q768" i="22"/>
  <c r="P773" i="22"/>
  <c r="R768" i="22"/>
  <c r="Q773" i="22"/>
  <c r="K768" i="22"/>
  <c r="F62" i="23" s="1"/>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C73" i="23" s="1"/>
  <c r="P1344" i="22"/>
  <c r="O1349" i="22"/>
  <c r="N1354" i="22"/>
  <c r="I1344" i="22"/>
  <c r="H1349" i="22"/>
  <c r="G1354" i="22"/>
  <c r="M730" i="22"/>
  <c r="I732" i="22"/>
  <c r="H737" i="22"/>
  <c r="G742" i="22"/>
  <c r="Q729" i="22"/>
  <c r="P734" i="22"/>
  <c r="O739" i="22"/>
  <c r="O736" i="22"/>
  <c r="L732" i="22"/>
  <c r="G68" i="23" s="1"/>
  <c r="K737" i="22"/>
  <c r="J742" i="22"/>
  <c r="L729" i="22"/>
  <c r="K734" i="22"/>
  <c r="J739" i="22"/>
  <c r="H731" i="22"/>
  <c r="K731" i="22"/>
  <c r="J736" i="22"/>
  <c r="I741" i="22"/>
  <c r="I730" i="22"/>
  <c r="H735" i="22"/>
  <c r="G740" i="22"/>
  <c r="N733" i="22"/>
  <c r="P732" i="22"/>
  <c r="O737" i="22"/>
  <c r="N742" i="22"/>
  <c r="Q760" i="22"/>
  <c r="L60" i="23" s="1"/>
  <c r="I760" i="22"/>
  <c r="J760" i="22"/>
  <c r="M762" i="22"/>
  <c r="H68" i="23" s="1"/>
  <c r="G759" i="22"/>
  <c r="M767" i="22"/>
  <c r="J761" i="22"/>
  <c r="F760" i="22"/>
  <c r="O773" i="22"/>
  <c r="J65" i="23" s="1"/>
  <c r="L764" i="22"/>
  <c r="N768" i="22"/>
  <c r="M773" i="22"/>
  <c r="J769" i="22"/>
  <c r="M764" i="22"/>
  <c r="L769" i="22"/>
  <c r="N764" i="22"/>
  <c r="M769" i="22"/>
  <c r="H72" i="23" s="1"/>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F1449" i="22" s="1"/>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B72" i="23" s="1"/>
  <c r="I764" i="22"/>
  <c r="D63" i="23" s="1"/>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M70" i="23" s="1"/>
  <c r="N732" i="22"/>
  <c r="M737" i="22"/>
  <c r="L742" i="22"/>
  <c r="L731" i="22"/>
  <c r="K736" i="22"/>
  <c r="J741" i="22"/>
  <c r="G729" i="22"/>
  <c r="B67" i="23" s="1"/>
  <c r="F734" i="22"/>
  <c r="R738" i="22"/>
  <c r="M62" i="23" s="1"/>
  <c r="Q743" i="22"/>
  <c r="I762" i="22"/>
  <c r="N761" i="22"/>
  <c r="J766" i="22"/>
  <c r="R763" i="22"/>
  <c r="M760" i="22"/>
  <c r="N759" i="22"/>
  <c r="O762" i="22"/>
  <c r="K761" i="22"/>
  <c r="G760" i="22"/>
  <c r="R764" i="22"/>
  <c r="Q769" i="22"/>
  <c r="N765" i="22"/>
  <c r="M770" i="22"/>
  <c r="P765" i="22"/>
  <c r="K64" i="23" s="1"/>
  <c r="O770" i="22"/>
  <c r="J73" i="23" s="1"/>
  <c r="Q765" i="22"/>
  <c r="P770" i="22"/>
  <c r="J765" i="22"/>
  <c r="I770" i="22"/>
  <c r="Q759" i="22"/>
  <c r="P764" i="22"/>
  <c r="O769" i="22"/>
  <c r="J72" i="23" s="1"/>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J66" i="23" s="1"/>
  <c r="N736" i="22"/>
  <c r="M741" i="22"/>
  <c r="K729" i="22"/>
  <c r="J734" i="22"/>
  <c r="I739" i="22"/>
  <c r="J729" i="22"/>
  <c r="J731" i="22"/>
  <c r="I736" i="22"/>
  <c r="H741" i="22"/>
  <c r="N741" i="22"/>
  <c r="I733" i="22"/>
  <c r="H738" i="22"/>
  <c r="G743" i="22"/>
  <c r="G732" i="22"/>
  <c r="F737" i="22"/>
  <c r="R741" i="22"/>
  <c r="O729" i="22"/>
  <c r="J67" i="23" s="1"/>
  <c r="N734" i="22"/>
  <c r="M739" i="22"/>
  <c r="F763" i="22"/>
  <c r="K762" i="22"/>
  <c r="F759" i="22"/>
  <c r="R766" i="22"/>
  <c r="I761" i="22"/>
  <c r="P761" i="22"/>
  <c r="K66" i="23" s="1"/>
  <c r="K763" i="22"/>
  <c r="G762" i="22"/>
  <c r="P760" i="22"/>
  <c r="M765" i="22"/>
  <c r="L770" i="22"/>
  <c r="I766" i="22"/>
  <c r="H771" i="22"/>
  <c r="K766" i="22"/>
  <c r="F61" i="23" s="1"/>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D62" i="23" s="1"/>
  <c r="H1358" i="22"/>
  <c r="P1347" i="22"/>
  <c r="O1352" i="22"/>
  <c r="J70" i="23" s="1"/>
  <c r="N1357" i="22"/>
  <c r="I1347" i="22"/>
  <c r="H1352" i="22"/>
  <c r="G1357" i="22"/>
  <c r="O1346" i="22"/>
  <c r="N1351" i="22"/>
  <c r="M1356" i="22"/>
  <c r="L2" i="20"/>
  <c r="I2" i="5"/>
  <c r="P729" i="22"/>
  <c r="O734" i="22"/>
  <c r="N739" i="22"/>
  <c r="I72" i="23" s="1"/>
  <c r="K732" i="22"/>
  <c r="K1449" i="22" s="1"/>
  <c r="J732" i="22"/>
  <c r="I737" i="22"/>
  <c r="H742" i="22"/>
  <c r="F730" i="22"/>
  <c r="R734" i="22"/>
  <c r="Q739" i="22"/>
  <c r="P731" i="22"/>
  <c r="P1449" i="22" s="1"/>
  <c r="R731" i="22"/>
  <c r="R1449" i="22" s="1"/>
  <c r="Q736" i="22"/>
  <c r="P741" i="22"/>
  <c r="L743" i="22"/>
  <c r="Q733" i="22"/>
  <c r="P738" i="22"/>
  <c r="O743" i="22"/>
  <c r="O732" i="22"/>
  <c r="N737" i="22"/>
  <c r="I70" i="23" s="1"/>
  <c r="M742" i="22"/>
  <c r="J730" i="22"/>
  <c r="I735" i="22"/>
  <c r="O763" i="22"/>
  <c r="G763" i="22"/>
  <c r="O759" i="22"/>
  <c r="Q771" i="22"/>
  <c r="L65" i="23" s="1"/>
  <c r="R761" i="22"/>
  <c r="Q763" i="22"/>
  <c r="L63" i="23" s="1"/>
  <c r="J764" i="22"/>
  <c r="P762" i="22"/>
  <c r="L761" i="22"/>
  <c r="H766" i="22"/>
  <c r="G771" i="22"/>
  <c r="Q766" i="22"/>
  <c r="P771" i="22"/>
  <c r="F767" i="22"/>
  <c r="R771" i="22"/>
  <c r="G767" i="22"/>
  <c r="B70" i="23" s="1"/>
  <c r="F772" i="22"/>
  <c r="M766" i="22"/>
  <c r="L771" i="22"/>
  <c r="G761" i="22"/>
  <c r="B66" i="23" s="1"/>
  <c r="F766" i="22"/>
  <c r="R770" i="22"/>
  <c r="G766" i="22"/>
  <c r="B61" i="23" s="1"/>
  <c r="K1357" i="22"/>
  <c r="P1356" i="22"/>
  <c r="K1349" i="22"/>
  <c r="J1344" i="22"/>
  <c r="I1349" i="22"/>
  <c r="H1354" i="22"/>
  <c r="K1344" i="22"/>
  <c r="F67" i="23" s="1"/>
  <c r="J1349" i="22"/>
  <c r="I1354" i="22"/>
  <c r="D72" i="23" s="1"/>
  <c r="M1344" i="22"/>
  <c r="L1349" i="22"/>
  <c r="K1354" i="22"/>
  <c r="F1344" i="22"/>
  <c r="R1348" i="22"/>
  <c r="Q1353" i="22"/>
  <c r="P1358" i="22"/>
  <c r="K1348" i="22"/>
  <c r="J1353" i="22"/>
  <c r="I1358" i="22"/>
  <c r="Q1347" i="22"/>
  <c r="P1352" i="22"/>
  <c r="K70" i="23" s="1"/>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8" i="23"/>
  <c r="L72" i="23"/>
  <c r="L61" i="23"/>
  <c r="E64" i="23"/>
  <c r="D73" i="23"/>
  <c r="I60" i="23"/>
  <c r="H64" i="23"/>
  <c r="H67" i="23"/>
  <c r="E70" i="23"/>
  <c r="M64" i="23"/>
  <c r="L73" i="23"/>
  <c r="G62" i="23"/>
  <c r="D66" i="23"/>
  <c r="C61" i="23"/>
  <c r="F73" i="23"/>
  <c r="M63" i="23"/>
  <c r="G61" i="23"/>
  <c r="I66" i="23"/>
  <c r="J62" i="23"/>
  <c r="M67" i="23"/>
  <c r="H60" i="23"/>
  <c r="L67" i="23"/>
  <c r="J61" i="23"/>
  <c r="G67" i="23"/>
  <c r="C66" i="23"/>
  <c r="F66" i="23"/>
  <c r="L68" i="23"/>
  <c r="F64" i="23"/>
  <c r="M72" i="23"/>
  <c r="E62" i="23"/>
  <c r="I62" i="23"/>
  <c r="I64" i="23"/>
  <c r="H70" i="23"/>
  <c r="AM10" i="26"/>
  <c r="AL14" i="26"/>
  <c r="AL15" i="26"/>
  <c r="AM11" i="26"/>
  <c r="AF93" i="23"/>
  <c r="AG87" i="23"/>
  <c r="AG93" i="23" s="1"/>
  <c r="AF101" i="23"/>
  <c r="AG88" i="23"/>
  <c r="AG101" i="23" s="1"/>
  <c r="AF96" i="23"/>
  <c r="AG82" i="23"/>
  <c r="AG96" i="23" s="1"/>
  <c r="AF100" i="23"/>
  <c r="AF99" i="23"/>
  <c r="AG83" i="23"/>
  <c r="AF92" i="23"/>
  <c r="AG86" i="23"/>
  <c r="AG92" i="23" s="1"/>
  <c r="F68" i="23" l="1"/>
  <c r="D64" i="23"/>
  <c r="F65" i="23"/>
  <c r="C62" i="23"/>
  <c r="H1449" i="22"/>
  <c r="M66" i="23"/>
  <c r="K73" i="23"/>
  <c r="B60" i="23"/>
  <c r="D68" i="23"/>
  <c r="G63" i="23"/>
  <c r="F72" i="23"/>
  <c r="M60" i="23"/>
  <c r="F60" i="23"/>
  <c r="M65" i="23"/>
  <c r="K68" i="23"/>
  <c r="K60" i="23"/>
  <c r="E63" i="23"/>
  <c r="C67" i="23"/>
  <c r="L62" i="23"/>
  <c r="M73" i="23"/>
  <c r="J1449" i="22"/>
  <c r="I61" i="23"/>
  <c r="C65" i="23"/>
  <c r="J63" i="23"/>
  <c r="G64" i="23"/>
  <c r="E65" i="23"/>
  <c r="I65" i="23"/>
  <c r="H65" i="23"/>
  <c r="J68" i="23"/>
  <c r="I68" i="23"/>
  <c r="E73" i="23"/>
  <c r="F70" i="23"/>
  <c r="C72" i="23"/>
  <c r="O1449" i="22"/>
  <c r="D65" i="23"/>
  <c r="G1449" i="22"/>
  <c r="Q1449" i="22"/>
  <c r="L64" i="23"/>
  <c r="D61" i="23"/>
  <c r="D60" i="23"/>
  <c r="C70" i="23"/>
  <c r="K67" i="23"/>
  <c r="E61" i="23"/>
  <c r="L66" i="23"/>
  <c r="K63" i="23"/>
  <c r="D67" i="23"/>
  <c r="D70" i="23"/>
  <c r="H66"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<sst xmlns="http://schemas.openxmlformats.org/spreadsheetml/2006/main" count="14980" uniqueCount="1049">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</sst>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531</v>
      </c>
      <c r="C1" s="86">
        <v>45272</v>
      </c>
      <c r="D1" s="87"/>
      <c r="E1" s="87"/>
      <c r="F1" s="87"/>
      <c r="G1" s="87"/>
      <c r="H1" s="87"/>
      <c r="I1" s="87"/>
      <c r="J1" s="87"/>
      <c r="K1" s="85" t="s">
        <v>534</v>
      </c>
      <c r="L1" s="85" t="s">
        <v>536</v>
      </c>
    </row>
    <row r="2" spans="1:12">
      <c r="A2" s="1" t="s">
        <v>1</v>
      </c>
      <c r="B2" s="87" t="str">
        <f>LOOKUP(B1,K1:L50,L1:L50)</f>
        <v>AR</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AR</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2777102</v>
      </c>
      <c r="N6" s="91">
        <f t="shared" si="1"/>
        <v>0</v>
      </c>
      <c r="O6" s="91">
        <f t="shared" si="1"/>
        <v>0</v>
      </c>
      <c r="P6" s="91">
        <f t="shared" si="1"/>
        <v>0</v>
      </c>
      <c r="Q6" s="91">
        <f t="shared" si="1"/>
        <v>0</v>
      </c>
      <c r="R6" s="91">
        <f t="shared" si="1"/>
        <v>3660114</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AR</v>
      </c>
      <c r="C7" s="91">
        <f t="shared" ref="C7:AE7" si="3">SUMIFS(C$20:C$119,$B$20:$B$119,$B$7,$A$20:$A$119,$A$7)</f>
        <v>8441119</v>
      </c>
      <c r="D7" s="91">
        <f t="shared" si="3"/>
        <v>8795107</v>
      </c>
      <c r="E7" s="91">
        <f t="shared" si="3"/>
        <v>7727644</v>
      </c>
      <c r="F7" s="91">
        <f t="shared" si="3"/>
        <v>4822988</v>
      </c>
      <c r="G7" s="91">
        <f t="shared" si="3"/>
        <v>5445927</v>
      </c>
      <c r="H7" s="91">
        <f t="shared" si="3"/>
        <v>2943104</v>
      </c>
      <c r="I7" s="91">
        <f t="shared" si="3"/>
        <v>5440411</v>
      </c>
      <c r="J7" s="91">
        <f t="shared" si="3"/>
        <v>3882185</v>
      </c>
      <c r="K7" s="91">
        <f t="shared" si="3"/>
        <v>1749928</v>
      </c>
      <c r="L7" s="91">
        <f t="shared" si="3"/>
        <v>1815335</v>
      </c>
      <c r="M7" s="91">
        <f t="shared" si="3"/>
        <v>0</v>
      </c>
      <c r="N7" s="91">
        <f t="shared" si="3"/>
        <v>1004453</v>
      </c>
      <c r="O7" s="91">
        <f t="shared" si="3"/>
        <v>154852</v>
      </c>
      <c r="P7" s="91">
        <f t="shared" si="3"/>
        <v>2402445</v>
      </c>
      <c r="Q7" s="91">
        <f t="shared" si="3"/>
        <v>2896081</v>
      </c>
      <c r="R7" s="91">
        <f t="shared" si="3"/>
        <v>0</v>
      </c>
      <c r="S7" s="91">
        <f t="shared" si="3"/>
        <v>276970</v>
      </c>
      <c r="T7" s="91">
        <f t="shared" si="3"/>
        <v>1818168</v>
      </c>
      <c r="U7" s="91">
        <f t="shared" si="3"/>
        <v>3387482</v>
      </c>
      <c r="V7" s="91">
        <f t="shared" si="3"/>
        <v>9230836</v>
      </c>
      <c r="W7" s="91">
        <f t="shared" si="3"/>
        <v>7467050</v>
      </c>
      <c r="X7" s="91">
        <f t="shared" si="3"/>
        <v>8156201</v>
      </c>
      <c r="Y7" s="91">
        <f t="shared" si="3"/>
        <v>12827308</v>
      </c>
      <c r="Z7" s="91">
        <f t="shared" si="3"/>
        <v>8402516</v>
      </c>
      <c r="AA7" s="91">
        <f t="shared" si="3"/>
        <v>9525175</v>
      </c>
      <c r="AB7" s="91">
        <f t="shared" si="3"/>
        <v>4954516</v>
      </c>
      <c r="AC7" s="91">
        <f t="shared" si="3"/>
        <v>10024512</v>
      </c>
      <c r="AD7" s="91">
        <f t="shared" si="3"/>
        <v>10480612</v>
      </c>
      <c r="AE7" s="91">
        <f t="shared" si="3"/>
        <v>14164725</v>
      </c>
      <c r="AF7" s="119">
        <f>AVERAGE(U7:AE7)</f>
        <v>8965539.3636363633</v>
      </c>
      <c r="AG7" s="119">
        <f t="shared" si="2"/>
        <v>8965539.3636363633</v>
      </c>
      <c r="AH7" s="119">
        <f t="shared" si="2"/>
        <v>8965539.3636363633</v>
      </c>
      <c r="AI7" s="119">
        <f t="shared" si="2"/>
        <v>8965539.3636363633</v>
      </c>
      <c r="AJ7" s="119">
        <f t="shared" si="2"/>
        <v>8965539.3636363633</v>
      </c>
      <c r="AK7" s="119">
        <f t="shared" si="2"/>
        <v>8965539.3636363633</v>
      </c>
      <c r="AL7" s="119">
        <f t="shared" si="2"/>
        <v>8965539.3636363633</v>
      </c>
      <c r="AM7" s="119">
        <f t="shared" si="2"/>
        <v>8965539.3636363633</v>
      </c>
      <c r="AN7" s="119">
        <f t="shared" si="2"/>
        <v>8965539.3636363633</v>
      </c>
      <c r="AO7" s="119">
        <f t="shared" si="2"/>
        <v>8965539.3636363633</v>
      </c>
      <c r="AP7" s="119">
        <f t="shared" si="2"/>
        <v>8965539.3636363633</v>
      </c>
      <c r="AQ7" s="119">
        <f t="shared" si="2"/>
        <v>8965539.3636363633</v>
      </c>
      <c r="AR7" s="119">
        <f t="shared" si="2"/>
        <v>8965539.3636363633</v>
      </c>
      <c r="AS7" s="119">
        <f t="shared" si="2"/>
        <v>8965539.3636363633</v>
      </c>
      <c r="AT7" s="119">
        <f t="shared" si="2"/>
        <v>8965539.3636363633</v>
      </c>
      <c r="AU7" s="119">
        <f t="shared" si="2"/>
        <v>8965539.3636363633</v>
      </c>
      <c r="AV7" s="119">
        <f t="shared" si="2"/>
        <v>8965539.3636363633</v>
      </c>
      <c r="AW7" s="119">
        <f t="shared" si="2"/>
        <v>8965539.3636363633</v>
      </c>
      <c r="AX7" s="119">
        <f t="shared" si="2"/>
        <v>8965539.3636363633</v>
      </c>
      <c r="AY7" s="119">
        <f t="shared" si="2"/>
        <v>8965539.3636363633</v>
      </c>
      <c r="AZ7" s="119">
        <f t="shared" si="2"/>
        <v>8965539.3636363633</v>
      </c>
      <c r="BA7" s="119">
        <f t="shared" si="2"/>
        <v>8965539.3636363633</v>
      </c>
      <c r="BB7" s="119">
        <f t="shared" si="2"/>
        <v>8965539.3636363633</v>
      </c>
      <c r="BC7" s="119">
        <f t="shared" si="2"/>
        <v>8965539.3636363633</v>
      </c>
      <c r="BD7" s="119">
        <f t="shared" si="2"/>
        <v>8965539.3636363633</v>
      </c>
      <c r="BE7" s="119">
        <f t="shared" si="2"/>
        <v>8965539.3636363633</v>
      </c>
      <c r="BF7" s="119">
        <f t="shared" si="2"/>
        <v>8965539.3636363633</v>
      </c>
      <c r="BG7" s="119">
        <f t="shared" si="2"/>
        <v>8965539.3636363633</v>
      </c>
      <c r="BH7" s="119">
        <f t="shared" si="2"/>
        <v>8965539.3636363633</v>
      </c>
      <c r="BI7" s="119">
        <f t="shared" si="2"/>
        <v>8965539.3636363633</v>
      </c>
      <c r="BJ7" s="119">
        <f t="shared" si="2"/>
        <v>8965539.3636363633</v>
      </c>
      <c r="BK7" s="119">
        <f t="shared" si="2"/>
        <v>8965539.3636363633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AR</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AR</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AR</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AR</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4.3137901764727281E-2</v>
      </c>
      <c r="G1060" s="107">
        <f>G334/SUMIFS(G$3:G$722,$B$3:$B$722,$B1060)*SUMIFS(Calculations!$E$3:$E$53,Calculations!$A$3:$A$53,$B1060)</f>
        <v>3.3496709828793492E-2</v>
      </c>
      <c r="H1060" s="107">
        <f>H334/SUMIFS(H$3:H$722,$B$3:$B$722,$B1060)*SUMIFS(Calculations!$E$3:$E$53,Calculations!$A$3:$A$53,$B1060)</f>
        <v>2.2854064156924141E-2</v>
      </c>
      <c r="I1060" s="107">
        <f>I334/SUMIFS(I$3:I$722,$B$3:$B$722,$B1060)*SUMIFS(Calculations!$E$3:$E$53,Calculations!$A$3:$A$53,$B1060)</f>
        <v>3.105511982704293E-2</v>
      </c>
      <c r="J1060" s="107">
        <f>J334/SUMIFS(J$3:J$722,$B$3:$B$722,$B1060)*SUMIFS(Calculations!$E$3:$E$53,Calculations!$A$3:$A$53,$B1060)</f>
        <v>4.0287430496193904E-2</v>
      </c>
      <c r="K1060" s="107">
        <f>K334/SUMIFS(K$3:K$722,$B$3:$B$722,$B1060)*SUMIFS(Calculations!$E$3:$E$53,Calculations!$A$3:$A$53,$B1060)</f>
        <v>5.4062231240459058E-2</v>
      </c>
      <c r="L1060" s="107">
        <f>L334/SUMIFS(L$3:L$722,$B$3:$B$722,$B1060)*SUMIFS(Calculations!$E$3:$E$53,Calculations!$A$3:$A$53,$B1060)</f>
        <v>7.0525721760799909E-2</v>
      </c>
      <c r="M1060" s="107">
        <f>M334/SUMIFS(M$3:M$722,$B$3:$B$722,$B1060)*SUMIFS(Calculations!$E$3:$E$53,Calculations!$A$3:$A$53,$B1060)</f>
        <v>7.3758866406627488E-2</v>
      </c>
      <c r="N1060" s="107">
        <f>N334/SUMIFS(N$3:N$722,$B$3:$B$722,$B1060)*SUMIFS(Calculations!$E$3:$E$53,Calculations!$A$3:$A$53,$B1060)</f>
        <v>7.711049096993923E-2</v>
      </c>
      <c r="O1060" s="107">
        <f>O334/SUMIFS(O$3:O$722,$B$3:$B$722,$B1060)*SUMIFS(Calculations!$E$3:$E$53,Calculations!$A$3:$A$53,$B1060)</f>
        <v>7.7637399858988862E-2</v>
      </c>
      <c r="P1060" s="107">
        <f>P334/SUMIFS(P$3:P$722,$B$3:$B$722,$B1060)*SUMIFS(Calculations!$E$3:$E$53,Calculations!$A$3:$A$53,$B1060)</f>
        <v>7.8184014912299302E-2</v>
      </c>
      <c r="Q1060" s="107">
        <f>Q334/SUMIFS(Q$3:Q$722,$B$3:$B$722,$B1060)*SUMIFS(Calculations!$E$3:$E$53,Calculations!$A$3:$A$53,$B1060)</f>
        <v>7.8718638597549934E-2</v>
      </c>
      <c r="R1060" s="107">
        <f>R334/SUMIFS(R$3:R$722,$B$3:$B$722,$B1060)*SUMIFS(Calculations!$E$3:$E$53,Calculations!$A$3:$A$53,$B1060)</f>
        <v>7.9245446587042481E-2</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0.17989182688853619</v>
      </c>
      <c r="G1066" s="107">
        <f>G340/SUMIFS(G$3:G$722,$B$3:$B$722,$B1066)*SUMIFS(Calculations!$E$3:$E$53,Calculations!$A$3:$A$53,$B1066)</f>
        <v>0.18655984435025169</v>
      </c>
      <c r="H1066" s="107">
        <f>H340/SUMIFS(H$3:H$722,$B$3:$B$722,$B1066)*SUMIFS(Calculations!$E$3:$E$53,Calculations!$A$3:$A$53,$B1066)</f>
        <v>0.19392048478251817</v>
      </c>
      <c r="I1066" s="107">
        <f>I340/SUMIFS(I$3:I$722,$B$3:$B$722,$B1066)*SUMIFS(Calculations!$E$3:$E$53,Calculations!$A$3:$A$53,$B1066)</f>
        <v>0.18178619346529482</v>
      </c>
      <c r="J1066" s="107">
        <f>J340/SUMIFS(J$3:J$722,$B$3:$B$722,$B1066)*SUMIFS(Calculations!$E$3:$E$53,Calculations!$A$3:$A$53,$B1066)</f>
        <v>0.16812605607605979</v>
      </c>
      <c r="K1066" s="107">
        <f>K340/SUMIFS(K$3:K$722,$B$3:$B$722,$B1066)*SUMIFS(Calculations!$E$3:$E$53,Calculations!$A$3:$A$53,$B1066)</f>
        <v>0.14768274146881796</v>
      </c>
      <c r="L1066" s="107">
        <f>L340/SUMIFS(L$3:L$722,$B$3:$B$722,$B1066)*SUMIFS(Calculations!$E$3:$E$53,Calculations!$A$3:$A$53,$B1066)</f>
        <v>0.12324911643937457</v>
      </c>
      <c r="M1066" s="107">
        <f>M340/SUMIFS(M$3:M$722,$B$3:$B$722,$B1066)*SUMIFS(Calculations!$E$3:$E$53,Calculations!$A$3:$A$53,$B1066)</f>
        <v>0.11831706646179184</v>
      </c>
      <c r="N1066" s="107">
        <f>N340/SUMIFS(N$3:N$722,$B$3:$B$722,$B1066)*SUMIFS(Calculations!$E$3:$E$53,Calculations!$A$3:$A$53,$B1066)</f>
        <v>0.11320427948095572</v>
      </c>
      <c r="O1066" s="107">
        <f>O340/SUMIFS(O$3:O$722,$B$3:$B$722,$B1066)*SUMIFS(Calculations!$E$3:$E$53,Calculations!$A$3:$A$53,$B1066)</f>
        <v>0.1107469015355764</v>
      </c>
      <c r="P1066" s="107">
        <f>P340/SUMIFS(P$3:P$722,$B$3:$B$722,$B1066)*SUMIFS(Calculations!$E$3:$E$53,Calculations!$A$3:$A$53,$B1066)</f>
        <v>0.10819761871926212</v>
      </c>
      <c r="Q1066" s="107">
        <f>Q340/SUMIFS(Q$3:Q$722,$B$3:$B$722,$B1066)*SUMIFS(Calculations!$E$3:$E$53,Calculations!$A$3:$A$53,$B1066)</f>
        <v>0.10797343616712994</v>
      </c>
      <c r="R1066" s="107">
        <f>R340/SUMIFS(R$3:R$722,$B$3:$B$722,$B1066)*SUMIFS(Calculations!$E$3:$E$53,Calculations!$A$3:$A$53,$B1066)</f>
        <v>0.10775253095318918</v>
      </c>
    </row>
    <row r="1067" spans="2:18" ht="15.75" customHeight="1">
      <c r="B1067" s="107" t="s">
        <v>559</v>
      </c>
      <c r="C1067" s="107" t="s">
        <v>449</v>
      </c>
      <c r="D1067" s="107" t="s">
        <v>646</v>
      </c>
      <c r="E1067" s="107" t="str">
        <f t="shared" si="305"/>
        <v>natural gas peaker</v>
      </c>
      <c r="F1067" s="107">
        <f>F341/SUMIFS(F$3:F$722,$B$3:$B$722,$B1067)*SUMIFS(Calculations!$E$3:$E$53,Calculations!$A$3:$A$53,$B1067)</f>
        <v>2.5365563696083703E-4</v>
      </c>
      <c r="G1067" s="107">
        <f>G341/SUMIFS(G$3:G$722,$B$3:$B$722,$B1067)*SUMIFS(Calculations!$E$3:$E$53,Calculations!$A$3:$A$53,$B1067)</f>
        <v>2.6469232749244361E-4</v>
      </c>
      <c r="H1067" s="107">
        <f>H341/SUMIFS(H$3:H$722,$B$3:$B$722,$B1067)*SUMIFS(Calculations!$E$3:$E$53,Calculations!$A$3:$A$53,$B1067)</f>
        <v>2.7687542554696745E-4</v>
      </c>
      <c r="I1067" s="107">
        <f>I341/SUMIFS(I$3:I$722,$B$3:$B$722,$B1067)*SUMIFS(Calculations!$E$3:$E$53,Calculations!$A$3:$A$53,$B1067)</f>
        <v>2.8568101652484977E-4</v>
      </c>
      <c r="J1067" s="107">
        <f>J341/SUMIFS(J$3:J$722,$B$3:$B$722,$B1067)*SUMIFS(Calculations!$E$3:$E$53,Calculations!$A$3:$A$53,$B1067)</f>
        <v>2.9559388077103345E-4</v>
      </c>
      <c r="K1067" s="107">
        <f>K341/SUMIFS(K$3:K$722,$B$3:$B$722,$B1067)*SUMIFS(Calculations!$E$3:$E$53,Calculations!$A$3:$A$53,$B1067)</f>
        <v>3.2187712006339015E-4</v>
      </c>
      <c r="L1067" s="107">
        <f>L341/SUMIFS(L$3:L$722,$B$3:$B$722,$B1067)*SUMIFS(Calculations!$E$3:$E$53,Calculations!$A$3:$A$53,$B1067)</f>
        <v>3.5329055891939072E-4</v>
      </c>
      <c r="M1067" s="107">
        <f>M341/SUMIFS(M$3:M$722,$B$3:$B$722,$B1067)*SUMIFS(Calculations!$E$3:$E$53,Calculations!$A$3:$A$53,$B1067)</f>
        <v>3.5964732480430595E-4</v>
      </c>
      <c r="N1067" s="107">
        <f>N341/SUMIFS(N$3:N$722,$B$3:$B$722,$B1067)*SUMIFS(Calculations!$E$3:$E$53,Calculations!$A$3:$A$53,$B1067)</f>
        <v>3.6623703699382993E-4</v>
      </c>
      <c r="O1067" s="107">
        <f>O341/SUMIFS(O$3:O$722,$B$3:$B$722,$B1067)*SUMIFS(Calculations!$E$3:$E$53,Calculations!$A$3:$A$53,$B1067)</f>
        <v>3.7295987467319376E-4</v>
      </c>
      <c r="P1067" s="107">
        <f>P341/SUMIFS(P$3:P$722,$B$3:$B$722,$B1067)*SUMIFS(Calculations!$E$3:$E$53,Calculations!$A$3:$A$53,$B1067)</f>
        <v>3.7993414357029114E-4</v>
      </c>
      <c r="Q1067" s="107">
        <f>Q341/SUMIFS(Q$3:Q$722,$B$3:$B$722,$B1067)*SUMIFS(Calculations!$E$3:$E$53,Calculations!$A$3:$A$53,$B1067)</f>
        <v>3.771365544791543E-4</v>
      </c>
      <c r="R1067" s="107">
        <f>R341/SUMIFS(R$3:R$722,$B$3:$B$722,$B1067)*SUMIFS(Calculations!$E$3:$E$53,Calculations!$A$3:$A$53,$B1067)</f>
        <v>3.7437986351093196E-4</v>
      </c>
    </row>
    <row r="1068" spans="2:18" ht="15.75" customHeight="1">
      <c r="B1068" s="107" t="s">
        <v>559</v>
      </c>
      <c r="C1068" s="107" t="s">
        <v>449</v>
      </c>
      <c r="D1068" s="107" t="s">
        <v>647</v>
      </c>
      <c r="E1068" s="107" t="str">
        <f t="shared" si="305"/>
        <v>nuclear</v>
      </c>
      <c r="F1068" s="107">
        <f>F342/SUMIFS(F$3:F$722,$B$3:$B$722,$B1068)*SUMIFS(Calculations!$E$3:$E$53,Calculations!$A$3:$A$53,$B1068)</f>
        <v>5.7774698806908539E-2</v>
      </c>
      <c r="G1068" s="107">
        <f>G342/SUMIFS(G$3:G$722,$B$3:$B$722,$B1068)*SUMIFS(Calculations!$E$3:$E$53,Calculations!$A$3:$A$53,$B1068)</f>
        <v>6.0627151537079926E-2</v>
      </c>
      <c r="H1068" s="107">
        <f>H342/SUMIFS(H$3:H$722,$B$3:$B$722,$B1068)*SUMIFS(Calculations!$E$3:$E$53,Calculations!$A$3:$A$53,$B1068)</f>
        <v>6.3775895375466157E-2</v>
      </c>
      <c r="I1068" s="107">
        <f>I342/SUMIFS(I$3:I$722,$B$3:$B$722,$B1068)*SUMIFS(Calculations!$E$3:$E$53,Calculations!$A$3:$A$53,$B1068)</f>
        <v>6.754850071420411E-2</v>
      </c>
      <c r="J1068" s="107">
        <f>J342/SUMIFS(J$3:J$722,$B$3:$B$722,$B1068)*SUMIFS(Calculations!$E$3:$E$53,Calculations!$A$3:$A$53,$B1068)</f>
        <v>7.1795498408200001E-2</v>
      </c>
      <c r="K1068" s="107">
        <f>K342/SUMIFS(K$3:K$722,$B$3:$B$722,$B1068)*SUMIFS(Calculations!$E$3:$E$53,Calculations!$A$3:$A$53,$B1068)</f>
        <v>7.8179318871108766E-2</v>
      </c>
      <c r="L1068" s="107">
        <f>L342/SUMIFS(L$3:L$722,$B$3:$B$722,$B1068)*SUMIFS(Calculations!$E$3:$E$53,Calculations!$A$3:$A$53,$B1068)</f>
        <v>8.5809190956076128E-2</v>
      </c>
      <c r="M1068" s="107">
        <f>M342/SUMIFS(M$3:M$722,$B$3:$B$722,$B1068)*SUMIFS(Calculations!$E$3:$E$53,Calculations!$A$3:$A$53,$B1068)</f>
        <v>8.7353157880497162E-2</v>
      </c>
      <c r="N1068" s="107">
        <f>N342/SUMIFS(N$3:N$722,$B$3:$B$722,$B1068)*SUMIFS(Calculations!$E$3:$E$53,Calculations!$A$3:$A$53,$B1068)</f>
        <v>8.8953704108921755E-2</v>
      </c>
      <c r="O1068" s="107">
        <f>O342/SUMIFS(O$3:O$722,$B$3:$B$722,$B1068)*SUMIFS(Calculations!$E$3:$E$53,Calculations!$A$3:$A$53,$B1068)</f>
        <v>9.0586584602416226E-2</v>
      </c>
      <c r="P1068" s="107">
        <f>P342/SUMIFS(P$3:P$722,$B$3:$B$722,$B1068)*SUMIFS(Calculations!$E$3:$E$53,Calculations!$A$3:$A$53,$B1068)</f>
        <v>9.228053411921211E-2</v>
      </c>
      <c r="Q1068" s="107">
        <f>Q342/SUMIFS(Q$3:Q$722,$B$3:$B$722,$B1068)*SUMIFS(Calculations!$E$3:$E$53,Calculations!$A$3:$A$53,$B1068)</f>
        <v>9.160104000175745E-2</v>
      </c>
      <c r="R1068" s="107">
        <f>R342/SUMIFS(R$3:R$722,$B$3:$B$722,$B1068)*SUMIFS(Calculations!$E$3:$E$53,Calculations!$A$3:$A$53,$B1068)</f>
        <v>9.0931479449608485E-2</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3.8201685255704735E-5</v>
      </c>
      <c r="G1070" s="107">
        <f>G344/SUMIFS(G$3:G$722,$B$3:$B$722,$B1070)*SUMIFS(Calculations!$E$3:$E$53,Calculations!$A$3:$A$53,$B1070)</f>
        <v>4.0087779058962304E-5</v>
      </c>
      <c r="H1070" s="107">
        <f>H344/SUMIFS(H$3:H$722,$B$3:$B$722,$B1070)*SUMIFS(Calculations!$E$3:$E$53,Calculations!$A$3:$A$53,$B1070)</f>
        <v>4.2169785950367982E-5</v>
      </c>
      <c r="I1070" s="107">
        <f>I344/SUMIFS(I$3:I$722,$B$3:$B$722,$B1070)*SUMIFS(Calculations!$E$3:$E$53,Calculations!$A$3:$A$53,$B1070)</f>
        <v>4.4664301451454854E-5</v>
      </c>
      <c r="J1070" s="107">
        <f>J344/SUMIFS(J$3:J$722,$B$3:$B$722,$B1070)*SUMIFS(Calculations!$E$3:$E$53,Calculations!$A$3:$A$53,$B1070)</f>
        <v>4.7472493835632776E-5</v>
      </c>
      <c r="K1070" s="107">
        <f>K344/SUMIFS(K$3:K$722,$B$3:$B$722,$B1070)*SUMIFS(Calculations!$E$3:$E$53,Calculations!$A$3:$A$53,$B1070)</f>
        <v>5.1693592432235181E-5</v>
      </c>
      <c r="L1070" s="107">
        <f>L344/SUMIFS(L$3:L$722,$B$3:$B$722,$B1070)*SUMIFS(Calculations!$E$3:$E$53,Calculations!$A$3:$A$53,$B1070)</f>
        <v>5.673860310213688E-5</v>
      </c>
      <c r="M1070" s="107">
        <f>M344/SUMIFS(M$3:M$722,$B$3:$B$722,$B1070)*SUMIFS(Calculations!$E$3:$E$53,Calculations!$A$3:$A$53,$B1070)</f>
        <v>5.7759502210396676E-5</v>
      </c>
      <c r="N1070" s="107">
        <f>N344/SUMIFS(N$3:N$722,$B$3:$B$722,$B1070)*SUMIFS(Calculations!$E$3:$E$53,Calculations!$A$3:$A$53,$B1070)</f>
        <v>5.8817812587051896E-5</v>
      </c>
      <c r="O1070" s="107">
        <f>O344/SUMIFS(O$3:O$722,$B$3:$B$722,$B1070)*SUMIFS(Calculations!$E$3:$E$53,Calculations!$A$3:$A$53,$B1070)</f>
        <v>5.9897502969880798E-5</v>
      </c>
      <c r="P1070" s="107">
        <f>P344/SUMIFS(P$3:P$722,$B$3:$B$722,$B1070)*SUMIFS(Calculations!$E$3:$E$53,Calculations!$A$3:$A$53,$B1070)</f>
        <v>6.1017573305443526E-5</v>
      </c>
      <c r="Q1070" s="107">
        <f>Q344/SUMIFS(Q$3:Q$722,$B$3:$B$722,$B1070)*SUMIFS(Calculations!$E$3:$E$53,Calculations!$A$3:$A$53,$B1070)</f>
        <v>6.0568279394022871E-5</v>
      </c>
      <c r="R1070" s="107">
        <f>R344/SUMIFS(R$3:R$722,$B$3:$B$722,$B1070)*SUMIFS(Calculations!$E$3:$E$53,Calculations!$A$3:$A$53,$B1070)</f>
        <v>6.0125553737272735E-5</v>
      </c>
    </row>
    <row r="1071" spans="2:18" ht="15.75" customHeight="1">
      <c r="B1071" s="107" t="s">
        <v>559</v>
      </c>
      <c r="C1071" s="107" t="s">
        <v>449</v>
      </c>
      <c r="D1071" s="107" t="s">
        <v>650</v>
      </c>
      <c r="E1071" s="107" t="str">
        <f t="shared" si="305"/>
        <v>solar PV</v>
      </c>
      <c r="F1071" s="107">
        <f>F345/SUMIFS(F$3:F$722,$B$3:$B$722,$B1071)*SUMIFS(Calculations!$E$3:$E$53,Calculations!$A$3:$A$53,$B1071)</f>
        <v>2.5715807846387065E-5</v>
      </c>
      <c r="G1071" s="107">
        <f>G345/SUMIFS(G$3:G$722,$B$3:$B$722,$B1071)*SUMIFS(Calculations!$E$3:$E$53,Calculations!$A$3:$A$53,$B1071)</f>
        <v>3.8168446972825754E-5</v>
      </c>
      <c r="H1071" s="107">
        <f>H345/SUMIFS(H$3:H$722,$B$3:$B$722,$B1071)*SUMIFS(Calculations!$E$3:$E$53,Calculations!$A$3:$A$53,$B1071)</f>
        <v>5.1914571599636016E-5</v>
      </c>
      <c r="I1071" s="107">
        <f>I345/SUMIFS(I$3:I$722,$B$3:$B$722,$B1071)*SUMIFS(Calculations!$E$3:$E$53,Calculations!$A$3:$A$53,$B1071)</f>
        <v>7.5141401710309552E-5</v>
      </c>
      <c r="J1071" s="107">
        <f>J345/SUMIFS(J$3:J$722,$B$3:$B$722,$B1071)*SUMIFS(Calculations!$E$3:$E$53,Calculations!$A$3:$A$53,$B1071)</f>
        <v>1.0128892711031972E-4</v>
      </c>
      <c r="K1071" s="107">
        <f>K345/SUMIFS(K$3:K$722,$B$3:$B$722,$B1071)*SUMIFS(Calculations!$E$3:$E$53,Calculations!$A$3:$A$53,$B1071)</f>
        <v>1.5502834602054604E-4</v>
      </c>
      <c r="L1071" s="107">
        <f>L345/SUMIFS(L$3:L$722,$B$3:$B$722,$B1071)*SUMIFS(Calculations!$E$3:$E$53,Calculations!$A$3:$A$53,$B1071)</f>
        <v>2.1925710912374226E-4</v>
      </c>
      <c r="M1071" s="107">
        <f>M345/SUMIFS(M$3:M$722,$B$3:$B$722,$B1071)*SUMIFS(Calculations!$E$3:$E$53,Calculations!$A$3:$A$53,$B1071)</f>
        <v>3.3016749423103617E-4</v>
      </c>
      <c r="N1071" s="107">
        <f>N345/SUMIFS(N$3:N$722,$B$3:$B$722,$B1071)*SUMIFS(Calculations!$E$3:$E$53,Calculations!$A$3:$A$53,$B1071)</f>
        <v>4.4514223609162465E-4</v>
      </c>
      <c r="O1071" s="107">
        <f>O345/SUMIFS(O$3:O$722,$B$3:$B$722,$B1071)*SUMIFS(Calculations!$E$3:$E$53,Calculations!$A$3:$A$53,$B1071)</f>
        <v>6.8286830733110088E-4</v>
      </c>
      <c r="P1071" s="107">
        <f>P345/SUMIFS(P$3:P$722,$B$3:$B$722,$B1071)*SUMIFS(Calculations!$E$3:$E$53,Calculations!$A$3:$A$53,$B1071)</f>
        <v>9.2948523068236218E-4</v>
      </c>
      <c r="Q1071" s="107">
        <f>Q345/SUMIFS(Q$3:Q$722,$B$3:$B$722,$B1071)*SUMIFS(Calculations!$E$3:$E$53,Calculations!$A$3:$A$53,$B1071)</f>
        <v>1.3389972903979416E-3</v>
      </c>
      <c r="R1071" s="107">
        <f>R345/SUMIFS(R$3:R$722,$B$3:$B$722,$B1071)*SUMIFS(Calculations!$E$3:$E$53,Calculations!$A$3:$A$53,$B1071)</f>
        <v>1.7425226687219221E-3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1.931181078660942E-3</v>
      </c>
      <c r="G1073" s="107">
        <f>G347/SUMIFS(G$3:G$722,$B$3:$B$722,$B1073)*SUMIFS(Calculations!$E$3:$E$53,Calculations!$A$3:$A$53,$B1073)</f>
        <v>2.0265273992465379E-3</v>
      </c>
      <c r="H1073" s="107">
        <f>H347/SUMIFS(H$3:H$722,$B$3:$B$722,$B1073)*SUMIFS(Calculations!$E$3:$E$53,Calculations!$A$3:$A$53,$B1073)</f>
        <v>2.1317775708904535E-3</v>
      </c>
      <c r="I1073" s="107">
        <f>I347/SUMIFS(I$3:I$722,$B$3:$B$722,$B1073)*SUMIFS(Calculations!$E$3:$E$53,Calculations!$A$3:$A$53,$B1073)</f>
        <v>2.2578809426674487E-3</v>
      </c>
      <c r="J1073" s="107">
        <f>J347/SUMIFS(J$3:J$722,$B$3:$B$722,$B1073)*SUMIFS(Calculations!$E$3:$E$53,Calculations!$A$3:$A$53,$B1073)</f>
        <v>2.3998413867252315E-3</v>
      </c>
      <c r="K1073" s="107">
        <f>K347/SUMIFS(K$3:K$722,$B$3:$B$722,$B1073)*SUMIFS(Calculations!$E$3:$E$53,Calculations!$A$3:$A$53,$B1073)</f>
        <v>2.6002910299939889E-3</v>
      </c>
      <c r="L1073" s="107">
        <f>L347/SUMIFS(L$3:L$722,$B$3:$B$722,$B1073)*SUMIFS(Calculations!$E$3:$E$53,Calculations!$A$3:$A$53,$B1073)</f>
        <v>2.8398662415000295E-3</v>
      </c>
      <c r="M1073" s="107">
        <f>M347/SUMIFS(M$3:M$722,$B$3:$B$722,$B1073)*SUMIFS(Calculations!$E$3:$E$53,Calculations!$A$3:$A$53,$B1073)</f>
        <v>2.8765165987336494E-3</v>
      </c>
      <c r="N1073" s="107">
        <f>N347/SUMIFS(N$3:N$722,$B$3:$B$722,$B1073)*SUMIFS(Calculations!$E$3:$E$53,Calculations!$A$3:$A$53,$B1073)</f>
        <v>2.9145100234067075E-3</v>
      </c>
      <c r="O1073" s="107">
        <f>O347/SUMIFS(O$3:O$722,$B$3:$B$722,$B1073)*SUMIFS(Calculations!$E$3:$E$53,Calculations!$A$3:$A$53,$B1073)</f>
        <v>2.9665699869402618E-3</v>
      </c>
      <c r="P1073" s="107">
        <f>P347/SUMIFS(P$3:P$722,$B$3:$B$722,$B1073)*SUMIFS(Calculations!$E$3:$E$53,Calculations!$A$3:$A$53,$B1073)</f>
        <v>3.0205769705642428E-3</v>
      </c>
      <c r="Q1073" s="107">
        <f>Q347/SUMIFS(Q$3:Q$722,$B$3:$B$722,$B1073)*SUMIFS(Calculations!$E$3:$E$53,Calculations!$A$3:$A$53,$B1073)</f>
        <v>2.9833647781874672E-3</v>
      </c>
      <c r="R1073" s="107">
        <f>R347/SUMIFS(R$3:R$722,$B$3:$B$722,$B1073)*SUMIFS(Calculations!$E$3:$E$53,Calculations!$A$3:$A$53,$B1073)</f>
        <v>2.9466965930855858E-3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0.12903819447844372</v>
      </c>
      <c r="G1225" s="107">
        <f>G499/SUMIFS(G$3:G$722,$B$3:$B$722,$B1225)*SUMIFS(Calculations!$E$3:$E$53,Calculations!$A$3:$A$53,$B1225)</f>
        <v>0.12300354620532748</v>
      </c>
      <c r="H1225" s="107">
        <f>H499/SUMIFS(H$3:H$722,$B$3:$B$722,$B1225)*SUMIFS(Calculations!$E$3:$E$53,Calculations!$A$3:$A$53,$B1225)</f>
        <v>0.11692976174956821</v>
      </c>
      <c r="I1225" s="107">
        <f>I499/SUMIFS(I$3:I$722,$B$3:$B$722,$B1225)*SUMIFS(Calculations!$E$3:$E$53,Calculations!$A$3:$A$53,$B1225)</f>
        <v>0.10093840889981134</v>
      </c>
      <c r="J1225" s="107">
        <f>J499/SUMIFS(J$3:J$722,$B$3:$B$722,$B1225)*SUMIFS(Calculations!$E$3:$E$53,Calculations!$A$3:$A$53,$B1225)</f>
        <v>8.3570307966066959E-2</v>
      </c>
      <c r="K1225" s="107">
        <f>K499/SUMIFS(K$3:K$722,$B$3:$B$722,$B1225)*SUMIFS(Calculations!$E$3:$E$53,Calculations!$A$3:$A$53,$B1225)</f>
        <v>9.2103464312400893E-2</v>
      </c>
      <c r="L1225" s="107">
        <f>L499/SUMIFS(L$3:L$722,$B$3:$B$722,$B1225)*SUMIFS(Calculations!$E$3:$E$53,Calculations!$A$3:$A$53,$B1225)</f>
        <v>0.10124490013374307</v>
      </c>
      <c r="M1225" s="107">
        <f>M499/SUMIFS(M$3:M$722,$B$3:$B$722,$B1225)*SUMIFS(Calculations!$E$3:$E$53,Calculations!$A$3:$A$53,$B1225)</f>
        <v>8.6672137959589585E-2</v>
      </c>
      <c r="N1225" s="107">
        <f>N499/SUMIFS(N$3:N$722,$B$3:$B$722,$B1225)*SUMIFS(Calculations!$E$3:$E$53,Calculations!$A$3:$A$53,$B1225)</f>
        <v>7.0697832438210456E-2</v>
      </c>
      <c r="O1225" s="107">
        <f>O499/SUMIFS(O$3:O$722,$B$3:$B$722,$B1225)*SUMIFS(Calculations!$E$3:$E$53,Calculations!$A$3:$A$53,$B1225)</f>
        <v>7.178998919074446E-2</v>
      </c>
      <c r="P1225" s="107">
        <f>P499/SUMIFS(P$3:P$722,$B$3:$B$722,$B1225)*SUMIFS(Calculations!$E$3:$E$53,Calculations!$A$3:$A$53,$B1225)</f>
        <v>7.2847417819517063E-2</v>
      </c>
      <c r="Q1225" s="107">
        <f>Q499/SUMIFS(Q$3:Q$722,$B$3:$B$722,$B1225)*SUMIFS(Calculations!$E$3:$E$53,Calculations!$A$3:$A$53,$B1225)</f>
        <v>7.7962287267458644E-2</v>
      </c>
      <c r="R1225" s="107">
        <f>R499/SUMIFS(R$3:R$722,$B$3:$B$722,$B1225)*SUMIFS(Calculations!$E$3:$E$53,Calculations!$A$3:$A$53,$B1225)</f>
        <v>8.304653695961621E-2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1.8830579924127486E-2</v>
      </c>
      <c r="G1228" s="107">
        <f>G502/SUMIFS(G$3:G$722,$B$3:$B$722,$B1228)*SUMIFS(Calculations!$E$3:$E$53,Calculations!$A$3:$A$53,$B1228)</f>
        <v>1.8913716453730453E-2</v>
      </c>
      <c r="H1228" s="107">
        <f>H502/SUMIFS(H$3:H$722,$B$3:$B$722,$B1228)*SUMIFS(Calculations!$E$3:$E$53,Calculations!$A$3:$A$53,$B1228)</f>
        <v>1.8997392144235542E-2</v>
      </c>
      <c r="I1228" s="107">
        <f>I502/SUMIFS(I$3:I$722,$B$3:$B$722,$B1228)*SUMIFS(Calculations!$E$3:$E$53,Calculations!$A$3:$A$53,$B1228)</f>
        <v>1.9786195131007919E-2</v>
      </c>
      <c r="J1228" s="107">
        <f>J502/SUMIFS(J$3:J$722,$B$3:$B$722,$B1228)*SUMIFS(Calculations!$E$3:$E$53,Calculations!$A$3:$A$53,$B1228)</f>
        <v>2.0642908757416957E-2</v>
      </c>
      <c r="K1228" s="107">
        <f>K502/SUMIFS(K$3:K$722,$B$3:$B$722,$B1228)*SUMIFS(Calculations!$E$3:$E$53,Calculations!$A$3:$A$53,$B1228)</f>
        <v>2.1353561922414416E-2</v>
      </c>
      <c r="L1228" s="107">
        <f>L502/SUMIFS(L$3:L$722,$B$3:$B$722,$B1228)*SUMIFS(Calculations!$E$3:$E$53,Calculations!$A$3:$A$53,$B1228)</f>
        <v>2.2114873450691869E-2</v>
      </c>
      <c r="M1228" s="107">
        <f>M502/SUMIFS(M$3:M$722,$B$3:$B$722,$B1228)*SUMIFS(Calculations!$E$3:$E$53,Calculations!$A$3:$A$53,$B1228)</f>
        <v>2.3132272047133941E-2</v>
      </c>
      <c r="N1228" s="107">
        <f>N502/SUMIFS(N$3:N$722,$B$3:$B$722,$B1228)*SUMIFS(Calculations!$E$3:$E$53,Calculations!$A$3:$A$53,$B1228)</f>
        <v>2.4247519508278491E-2</v>
      </c>
      <c r="O1228" s="107">
        <f>O502/SUMIFS(O$3:O$722,$B$3:$B$722,$B1228)*SUMIFS(Calculations!$E$3:$E$53,Calculations!$A$3:$A$53,$B1228)</f>
        <v>2.3855783099148781E-2</v>
      </c>
      <c r="P1228" s="107">
        <f>P502/SUMIFS(P$3:P$722,$B$3:$B$722,$B1228)*SUMIFS(Calculations!$E$3:$E$53,Calculations!$A$3:$A$53,$B1228)</f>
        <v>2.3476503025125318E-2</v>
      </c>
      <c r="Q1228" s="107">
        <f>Q502/SUMIFS(Q$3:Q$722,$B$3:$B$722,$B1228)*SUMIFS(Calculations!$E$3:$E$53,Calculations!$A$3:$A$53,$B1228)</f>
        <v>2.340602195912166E-2</v>
      </c>
      <c r="R1228" s="107">
        <f>R502/SUMIFS(R$3:R$722,$B$3:$B$722,$B1228)*SUMIFS(Calculations!$E$3:$E$53,Calculations!$A$3:$A$53,$B1228)</f>
        <v>2.3335962822367693E-2</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0.25653399851100173</v>
      </c>
      <c r="G1230" s="107">
        <f>G504/SUMIFS(G$3:G$722,$B$3:$B$722,$B1230)*SUMIFS(Calculations!$E$3:$E$53,Calculations!$A$3:$A$53,$B1230)</f>
        <v>0.26580734243905613</v>
      </c>
      <c r="H1230" s="107">
        <f>H504/SUMIFS(H$3:H$722,$B$3:$B$722,$B1230)*SUMIFS(Calculations!$E$3:$E$53,Calculations!$A$3:$A$53,$B1230)</f>
        <v>0.27514082628997871</v>
      </c>
      <c r="I1230" s="107">
        <f>I504/SUMIFS(I$3:I$722,$B$3:$B$722,$B1230)*SUMIFS(Calculations!$E$3:$E$53,Calculations!$A$3:$A$53,$B1230)</f>
        <v>0.28608199259825146</v>
      </c>
      <c r="J1230" s="107">
        <f>J504/SUMIFS(J$3:J$722,$B$3:$B$722,$B1230)*SUMIFS(Calculations!$E$3:$E$53,Calculations!$A$3:$A$53,$B1230)</f>
        <v>0.29796511984585355</v>
      </c>
      <c r="K1230" s="107">
        <f>K504/SUMIFS(K$3:K$722,$B$3:$B$722,$B1230)*SUMIFS(Calculations!$E$3:$E$53,Calculations!$A$3:$A$53,$B1230)</f>
        <v>0.30592646949928864</v>
      </c>
      <c r="L1230" s="107">
        <f>L504/SUMIFS(L$3:L$722,$B$3:$B$722,$B1230)*SUMIFS(Calculations!$E$3:$E$53,Calculations!$A$3:$A$53,$B1230)</f>
        <v>0.31445533782822871</v>
      </c>
      <c r="M1230" s="107">
        <f>M504/SUMIFS(M$3:M$722,$B$3:$B$722,$B1230)*SUMIFS(Calculations!$E$3:$E$53,Calculations!$A$3:$A$53,$B1230)</f>
        <v>0.32840455751181097</v>
      </c>
      <c r="N1230" s="107">
        <f>N504/SUMIFS(N$3:N$722,$B$3:$B$722,$B1230)*SUMIFS(Calculations!$E$3:$E$53,Calculations!$A$3:$A$53,$B1230)</f>
        <v>0.34369535100363047</v>
      </c>
      <c r="O1230" s="107">
        <f>O504/SUMIFS(O$3:O$722,$B$3:$B$722,$B1230)*SUMIFS(Calculations!$E$3:$E$53,Calculations!$A$3:$A$53,$B1230)</f>
        <v>0.33645692292311574</v>
      </c>
      <c r="P1230" s="107">
        <f>P504/SUMIFS(P$3:P$722,$B$3:$B$722,$B1230)*SUMIFS(Calculations!$E$3:$E$53,Calculations!$A$3:$A$53,$B1230)</f>
        <v>0.3294486605451295</v>
      </c>
      <c r="Q1230" s="107">
        <f>Q504/SUMIFS(Q$3:Q$722,$B$3:$B$722,$B1230)*SUMIFS(Calculations!$E$3:$E$53,Calculations!$A$3:$A$53,$B1230)</f>
        <v>0.32825159733114845</v>
      </c>
      <c r="R1230" s="107">
        <f>R504/SUMIFS(R$3:R$722,$B$3:$B$722,$B1230)*SUMIFS(Calculations!$E$3:$E$53,Calculations!$A$3:$A$53,$B1230)</f>
        <v>0.32706170024010428</v>
      </c>
    </row>
    <row r="1231" spans="2:18" ht="15.75" customHeight="1">
      <c r="B1231" s="107" t="s">
        <v>571</v>
      </c>
      <c r="C1231" s="107" t="s">
        <v>449</v>
      </c>
      <c r="D1231" s="107" t="s">
        <v>645</v>
      </c>
      <c r="E1231" s="107" t="str">
        <f t="shared" si="307"/>
        <v>natural gas nonpeaker</v>
      </c>
      <c r="F1231" s="107">
        <f>F505/SUMIFS(F$3:F$722,$B$3:$B$722,$B1231)*SUMIFS(Calculations!$E$3:$E$53,Calculations!$A$3:$A$53,$B1231)</f>
        <v>0.30845216566951089</v>
      </c>
      <c r="G1231" s="107">
        <f>G505/SUMIFS(G$3:G$722,$B$3:$B$722,$B1231)*SUMIFS(Calculations!$E$3:$E$53,Calculations!$A$3:$A$53,$B1231)</f>
        <v>0.30594102092752257</v>
      </c>
      <c r="H1231" s="107">
        <f>H505/SUMIFS(H$3:H$722,$B$3:$B$722,$B1231)*SUMIFS(Calculations!$E$3:$E$53,Calculations!$A$3:$A$53,$B1231)</f>
        <v>0.30341359079244795</v>
      </c>
      <c r="I1231" s="107">
        <f>I505/SUMIFS(I$3:I$722,$B$3:$B$722,$B1231)*SUMIFS(Calculations!$E$3:$E$53,Calculations!$A$3:$A$53,$B1231)</f>
        <v>0.30741878241333448</v>
      </c>
      <c r="J1231" s="107">
        <f>J505/SUMIFS(J$3:J$722,$B$3:$B$722,$B1231)*SUMIFS(Calculations!$E$3:$E$53,Calculations!$A$3:$A$53,$B1231)</f>
        <v>0.31176879413430042</v>
      </c>
      <c r="K1231" s="107">
        <f>K505/SUMIFS(K$3:K$722,$B$3:$B$722,$B1231)*SUMIFS(Calculations!$E$3:$E$53,Calculations!$A$3:$A$53,$B1231)</f>
        <v>0.28502025665335895</v>
      </c>
      <c r="L1231" s="107">
        <f>L505/SUMIFS(L$3:L$722,$B$3:$B$722,$B1231)*SUMIFS(Calculations!$E$3:$E$53,Calculations!$A$3:$A$53,$B1231)</f>
        <v>0.25636497028891242</v>
      </c>
      <c r="M1231" s="107">
        <f>M505/SUMIFS(M$3:M$722,$B$3:$B$722,$B1231)*SUMIFS(Calculations!$E$3:$E$53,Calculations!$A$3:$A$53,$B1231)</f>
        <v>0.25319866420871873</v>
      </c>
      <c r="N1231" s="107">
        <f>N505/SUMIFS(N$3:N$722,$B$3:$B$722,$B1231)*SUMIFS(Calculations!$E$3:$E$53,Calculations!$A$3:$A$53,$B1231)</f>
        <v>0.24972783691498018</v>
      </c>
      <c r="O1231" s="107">
        <f>O505/SUMIFS(O$3:O$722,$B$3:$B$722,$B1231)*SUMIFS(Calculations!$E$3:$E$53,Calculations!$A$3:$A$53,$B1231)</f>
        <v>0.24221866508769568</v>
      </c>
      <c r="P1231" s="107">
        <f>P505/SUMIFS(P$3:P$722,$B$3:$B$722,$B1231)*SUMIFS(Calculations!$E$3:$E$53,Calculations!$A$3:$A$53,$B1231)</f>
        <v>0.23494826800401714</v>
      </c>
      <c r="Q1231" s="107">
        <f>Q505/SUMIFS(Q$3:Q$722,$B$3:$B$722,$B1231)*SUMIFS(Calculations!$E$3:$E$53,Calculations!$A$3:$A$53,$B1231)</f>
        <v>0.22288333984974881</v>
      </c>
      <c r="R1231" s="107">
        <f>R505/SUMIFS(R$3:R$722,$B$3:$B$722,$B1231)*SUMIFS(Calculations!$E$3:$E$53,Calculations!$A$3:$A$53,$B1231)</f>
        <v>0.21089063742037847</v>
      </c>
    </row>
    <row r="1232" spans="2:18" ht="15.75" customHeight="1">
      <c r="B1232" s="107" t="s">
        <v>571</v>
      </c>
      <c r="C1232" s="107" t="s">
        <v>449</v>
      </c>
      <c r="D1232" s="107" t="s">
        <v>646</v>
      </c>
      <c r="E1232" s="107" t="str">
        <f t="shared" si="307"/>
        <v>natural gas peaker</v>
      </c>
      <c r="F1232" s="107">
        <f>F506/SUMIFS(F$3:F$722,$B$3:$B$722,$B1232)*SUMIFS(Calculations!$E$3:$E$53,Calculations!$A$3:$A$53,$B1232)</f>
        <v>1.3613591079606354E-3</v>
      </c>
      <c r="G1232" s="107">
        <f>G506/SUMIFS(G$3:G$722,$B$3:$B$722,$B1232)*SUMIFS(Calculations!$E$3:$E$53,Calculations!$A$3:$A$53,$B1232)</f>
        <v>1.3657592148848747E-3</v>
      </c>
      <c r="H1232" s="107">
        <f>H506/SUMIFS(H$3:H$722,$B$3:$B$722,$B1232)*SUMIFS(Calculations!$E$3:$E$53,Calculations!$A$3:$A$53,$B1232)</f>
        <v>1.3701878575879114E-3</v>
      </c>
      <c r="I1232" s="107">
        <f>I506/SUMIFS(I$3:I$722,$B$3:$B$722,$B1232)*SUMIFS(Calculations!$E$3:$E$53,Calculations!$A$3:$A$53,$B1232)</f>
        <v>1.3985431426776467E-3</v>
      </c>
      <c r="J1232" s="107">
        <f>J506/SUMIFS(J$3:J$722,$B$3:$B$722,$B1232)*SUMIFS(Calculations!$E$3:$E$53,Calculations!$A$3:$A$53,$B1232)</f>
        <v>1.4293396273822607E-3</v>
      </c>
      <c r="K1232" s="107">
        <f>K506/SUMIFS(K$3:K$722,$B$3:$B$722,$B1232)*SUMIFS(Calculations!$E$3:$E$53,Calculations!$A$3:$A$53,$B1232)</f>
        <v>1.0717618690332712E-3</v>
      </c>
      <c r="L1232" s="107">
        <f>L506/SUMIFS(L$3:L$722,$B$3:$B$722,$B1232)*SUMIFS(Calculations!$E$3:$E$53,Calculations!$A$3:$A$53,$B1232)</f>
        <v>6.8869445570841827E-4</v>
      </c>
      <c r="M1232" s="107">
        <f>M506/SUMIFS(M$3:M$722,$B$3:$B$722,$B1232)*SUMIFS(Calculations!$E$3:$E$53,Calculations!$A$3:$A$53,$B1232)</f>
        <v>6.8536452695535635E-4</v>
      </c>
      <c r="N1232" s="107">
        <f>N506/SUMIFS(N$3:N$722,$B$3:$B$722,$B1232)*SUMIFS(Calculations!$E$3:$E$53,Calculations!$A$3:$A$53,$B1232)</f>
        <v>6.8171434048897852E-4</v>
      </c>
      <c r="O1232" s="107">
        <f>O506/SUMIFS(O$3:O$722,$B$3:$B$722,$B1232)*SUMIFS(Calculations!$E$3:$E$53,Calculations!$A$3:$A$53,$B1232)</f>
        <v>6.7070074680141778E-4</v>
      </c>
      <c r="P1232" s="107">
        <f>P506/SUMIFS(P$3:P$722,$B$3:$B$722,$B1232)*SUMIFS(Calculations!$E$3:$E$53,Calculations!$A$3:$A$53,$B1232)</f>
        <v>6.6003736057606644E-4</v>
      </c>
      <c r="Q1232" s="107">
        <f>Q506/SUMIFS(Q$3:Q$722,$B$3:$B$722,$B1232)*SUMIFS(Calculations!$E$3:$E$53,Calculations!$A$3:$A$53,$B1232)</f>
        <v>6.580557989812303E-4</v>
      </c>
      <c r="R1232" s="107">
        <f>R506/SUMIFS(R$3:R$722,$B$3:$B$722,$B1232)*SUMIFS(Calculations!$E$3:$E$53,Calculations!$A$3:$A$53,$B1232)</f>
        <v>6.5608609984597855E-4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2.0235288528180732E-3</v>
      </c>
      <c r="G1235" s="107">
        <f>G509/SUMIFS(G$3:G$722,$B$3:$B$722,$B1235)*SUMIFS(Calculations!$E$3:$E$53,Calculations!$A$3:$A$53,$B1235)</f>
        <v>1.1019939412628846E-3</v>
      </c>
      <c r="H1235" s="107">
        <f>H509/SUMIFS(H$3:H$722,$B$3:$B$722,$B1235)*SUMIFS(Calculations!$E$3:$E$53,Calculations!$A$3:$A$53,$B1235)</f>
        <v>1.7448264848738621E-4</v>
      </c>
      <c r="I1235" s="107">
        <f>I509/SUMIFS(I$3:I$722,$B$3:$B$722,$B1235)*SUMIFS(Calculations!$E$3:$E$53,Calculations!$A$3:$A$53,$B1235)</f>
        <v>1.8168356531153641E-4</v>
      </c>
      <c r="J1235" s="107">
        <f>J509/SUMIFS(J$3:J$722,$B$3:$B$722,$B1235)*SUMIFS(Calculations!$E$3:$E$53,Calculations!$A$3:$A$53,$B1235)</f>
        <v>1.8950443271358622E-4</v>
      </c>
      <c r="K1235" s="107">
        <f>K509/SUMIFS(K$3:K$722,$B$3:$B$722,$B1235)*SUMIFS(Calculations!$E$3:$E$53,Calculations!$A$3:$A$53,$B1235)</f>
        <v>1.9602631767416643E-4</v>
      </c>
      <c r="L1235" s="107">
        <f>L509/SUMIFS(L$3:L$722,$B$3:$B$722,$B1235)*SUMIFS(Calculations!$E$3:$E$53,Calculations!$A$3:$A$53,$B1235)</f>
        <v>2.030131101787869E-4</v>
      </c>
      <c r="M1235" s="107">
        <f>M509/SUMIFS(M$3:M$722,$B$3:$B$722,$B1235)*SUMIFS(Calculations!$E$3:$E$53,Calculations!$A$3:$A$53,$B1235)</f>
        <v>2.123276433053913E-4</v>
      </c>
      <c r="N1235" s="107">
        <f>N509/SUMIFS(N$3:N$722,$B$3:$B$722,$B1235)*SUMIFS(Calculations!$E$3:$E$53,Calculations!$A$3:$A$53,$B1235)</f>
        <v>2.2253800673376656E-4</v>
      </c>
      <c r="O1235" s="107">
        <f>O509/SUMIFS(O$3:O$722,$B$3:$B$722,$B1235)*SUMIFS(Calculations!$E$3:$E$53,Calculations!$A$3:$A$53,$B1235)</f>
        <v>2.1894274249970724E-4</v>
      </c>
      <c r="P1235" s="107">
        <f>P509/SUMIFS(P$3:P$722,$B$3:$B$722,$B1235)*SUMIFS(Calculations!$E$3:$E$53,Calculations!$A$3:$A$53,$B1235)</f>
        <v>2.154617995670415E-4</v>
      </c>
      <c r="Q1235" s="107">
        <f>Q509/SUMIFS(Q$3:Q$722,$B$3:$B$722,$B1235)*SUMIFS(Calculations!$E$3:$E$53,Calculations!$A$3:$A$53,$B1235)</f>
        <v>2.1481494099103045E-4</v>
      </c>
      <c r="R1235" s="107">
        <f>R509/SUMIFS(R$3:R$722,$B$3:$B$722,$B1235)*SUMIFS(Calculations!$E$3:$E$53,Calculations!$A$3:$A$53,$B1235)</f>
        <v>2.1417195478201252E-4</v>
      </c>
    </row>
    <row r="1236" spans="2:18" ht="15.75" customHeight="1">
      <c r="B1236" s="107" t="s">
        <v>571</v>
      </c>
      <c r="C1236" s="107" t="s">
        <v>449</v>
      </c>
      <c r="D1236" s="107" t="s">
        <v>650</v>
      </c>
      <c r="E1236" s="107" t="str">
        <f t="shared" si="307"/>
        <v>solar PV</v>
      </c>
      <c r="F1236" s="107">
        <f>F510/SUMIFS(F$3:F$722,$B$3:$B$722,$B1236)*SUMIFS(Calculations!$E$3:$E$53,Calculations!$A$3:$A$53,$B1236)</f>
        <v>7.2806716156845002E-5</v>
      </c>
      <c r="G1236" s="107">
        <f>G510/SUMIFS(G$3:G$722,$B$3:$B$722,$B1236)*SUMIFS(Calculations!$E$3:$E$53,Calculations!$A$3:$A$53,$B1236)</f>
        <v>1.7720430157694471E-4</v>
      </c>
      <c r="H1236" s="107">
        <f>H510/SUMIFS(H$3:H$722,$B$3:$B$722,$B1236)*SUMIFS(Calculations!$E$3:$E$53,Calculations!$A$3:$A$53,$B1236)</f>
        <v>2.8227893109068335E-4</v>
      </c>
      <c r="I1236" s="107">
        <f>I510/SUMIFS(I$3:I$722,$B$3:$B$722,$B1236)*SUMIFS(Calculations!$E$3:$E$53,Calculations!$A$3:$A$53,$B1236)</f>
        <v>4.7657204237867851E-4</v>
      </c>
      <c r="J1236" s="107">
        <f>J510/SUMIFS(J$3:J$722,$B$3:$B$722,$B1236)*SUMIFS(Calculations!$E$3:$E$53,Calculations!$A$3:$A$53,$B1236)</f>
        <v>6.8759248569485705E-4</v>
      </c>
      <c r="K1236" s="107">
        <f>K510/SUMIFS(K$3:K$722,$B$3:$B$722,$B1236)*SUMIFS(Calculations!$E$3:$E$53,Calculations!$A$3:$A$53,$B1236)</f>
        <v>1.0824890279353824E-3</v>
      </c>
      <c r="L1236" s="107">
        <f>L510/SUMIFS(L$3:L$722,$B$3:$B$722,$B1236)*SUMIFS(Calculations!$E$3:$E$53,Calculations!$A$3:$A$53,$B1236)</f>
        <v>1.5055354659058546E-3</v>
      </c>
      <c r="M1236" s="107">
        <f>M510/SUMIFS(M$3:M$722,$B$3:$B$722,$B1236)*SUMIFS(Calculations!$E$3:$E$53,Calculations!$A$3:$A$53,$B1236)</f>
        <v>2.2907174218138515E-3</v>
      </c>
      <c r="N1236" s="107">
        <f>N510/SUMIFS(N$3:N$722,$B$3:$B$722,$B1236)*SUMIFS(Calculations!$E$3:$E$53,Calculations!$A$3:$A$53,$B1236)</f>
        <v>3.1514146804155472E-3</v>
      </c>
      <c r="O1236" s="107">
        <f>O510/SUMIFS(O$3:O$722,$B$3:$B$722,$B1236)*SUMIFS(Calculations!$E$3:$E$53,Calculations!$A$3:$A$53,$B1236)</f>
        <v>4.2310921818482202E-3</v>
      </c>
      <c r="P1236" s="107">
        <f>P510/SUMIFS(P$3:P$722,$B$3:$B$722,$B1236)*SUMIFS(Calculations!$E$3:$E$53,Calculations!$A$3:$A$53,$B1236)</f>
        <v>5.2764383715848658E-3</v>
      </c>
      <c r="Q1236" s="107">
        <f>Q510/SUMIFS(Q$3:Q$722,$B$3:$B$722,$B1236)*SUMIFS(Calculations!$E$3:$E$53,Calculations!$A$3:$A$53,$B1236)</f>
        <v>6.8911476068365647E-3</v>
      </c>
      <c r="R1236" s="107">
        <f>R510/SUMIFS(R$3:R$722,$B$3:$B$722,$B1236)*SUMIFS(Calculations!$E$3:$E$53,Calculations!$A$3:$A$53,$B1236)</f>
        <v>8.4961905147364434E-3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6.3418507108472188E-4</v>
      </c>
      <c r="G1238" s="107">
        <f>G512/SUMIFS(G$3:G$722,$B$3:$B$722,$B1238)*SUMIFS(Calculations!$E$3:$E$53,Calculations!$A$3:$A$53,$B1238)</f>
        <v>6.362348477426306E-4</v>
      </c>
      <c r="H1238" s="107">
        <f>H512/SUMIFS(H$3:H$722,$B$3:$B$722,$B1238)*SUMIFS(Calculations!$E$3:$E$53,Calculations!$A$3:$A$53,$B1238)</f>
        <v>6.3829791770779313E-4</v>
      </c>
      <c r="I1238" s="107">
        <f>I512/SUMIFS(I$3:I$722,$B$3:$B$722,$B1238)*SUMIFS(Calculations!$E$3:$E$53,Calculations!$A$3:$A$53,$B1238)</f>
        <v>6.646405383310375E-4</v>
      </c>
      <c r="J1238" s="107">
        <f>J512/SUMIFS(J$3:J$722,$B$3:$B$722,$B1238)*SUMIFS(Calculations!$E$3:$E$53,Calculations!$A$3:$A$53,$B1238)</f>
        <v>6.9325108167545512E-4</v>
      </c>
      <c r="K1238" s="107">
        <f>K512/SUMIFS(K$3:K$722,$B$3:$B$722,$B1238)*SUMIFS(Calculations!$E$3:$E$53,Calculations!$A$3:$A$53,$B1238)</f>
        <v>1.0192788728998422E-2</v>
      </c>
      <c r="L1238" s="107">
        <f>L512/SUMIFS(L$3:L$722,$B$3:$B$722,$B1238)*SUMIFS(Calculations!$E$3:$E$53,Calculations!$A$3:$A$53,$B1238)</f>
        <v>2.0369493597734975E-2</v>
      </c>
      <c r="M1238" s="107">
        <f>M512/SUMIFS(M$3:M$722,$B$3:$B$722,$B1238)*SUMIFS(Calculations!$E$3:$E$53,Calculations!$A$3:$A$53,$B1238)</f>
        <v>2.2350777011776207E-2</v>
      </c>
      <c r="N1238" s="107">
        <f>N512/SUMIFS(N$3:N$722,$B$3:$B$722,$B1238)*SUMIFS(Calculations!$E$3:$E$53,Calculations!$A$3:$A$53,$B1238)</f>
        <v>2.4522611438366256E-2</v>
      </c>
      <c r="O1238" s="107">
        <f>O512/SUMIFS(O$3:O$722,$B$3:$B$722,$B1238)*SUMIFS(Calculations!$E$3:$E$53,Calculations!$A$3:$A$53,$B1238)</f>
        <v>3.7504722359250009E-2</v>
      </c>
      <c r="P1238" s="107">
        <f>P512/SUMIFS(P$3:P$722,$B$3:$B$722,$B1238)*SUMIFS(Calculations!$E$3:$E$53,Calculations!$A$3:$A$53,$B1238)</f>
        <v>5.0074031405587104E-2</v>
      </c>
      <c r="Q1238" s="107">
        <f>Q512/SUMIFS(Q$3:Q$722,$B$3:$B$722,$B1238)*SUMIFS(Calculations!$E$3:$E$53,Calculations!$A$3:$A$53,$B1238)</f>
        <v>5.6679553576817643E-2</v>
      </c>
      <c r="R1238" s="107">
        <f>R512/SUMIFS(R$3:R$722,$B$3:$B$722,$B1238)*SUMIFS(Calculations!$E$3:$E$53,Calculations!$A$3:$A$53,$B1238)</f>
        <v>6.3245532319273004E-2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1.0000000000000002</v>
      </c>
      <c r="I1449" s="95">
        <f t="shared" si="312"/>
        <v>1</v>
      </c>
      <c r="J1449" s="95">
        <f t="shared" si="312"/>
        <v>0.99999999999999989</v>
      </c>
      <c r="K1449" s="95">
        <f t="shared" si="312"/>
        <v>1</v>
      </c>
      <c r="L1449" s="95">
        <f t="shared" si="312"/>
        <v>0.99999999999999989</v>
      </c>
      <c r="M1449" s="95">
        <f t="shared" si="312"/>
        <v>1</v>
      </c>
      <c r="N1449" s="95">
        <f t="shared" si="312"/>
        <v>1.0000000000000002</v>
      </c>
      <c r="O1449" s="95">
        <f t="shared" si="312"/>
        <v>0.99999999999999978</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AR</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4099.9341999999997</v>
      </c>
      <c r="R21" s="91">
        <f t="shared" si="2"/>
        <v>0.27309286393389248</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1662.681</v>
      </c>
      <c r="R27" s="91">
        <f t="shared" si="2"/>
        <v>0.11074965937220853</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3696.6347469000002</v>
      </c>
      <c r="R28" s="91">
        <f t="shared" si="2"/>
        <v>0.24622945654797601</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4211.4130137000002</v>
      </c>
      <c r="R39" s="91">
        <f t="shared" si="2"/>
        <v>0.28051836566542904</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1023.337407</v>
      </c>
      <c r="R45" s="91">
        <f t="shared" si="2"/>
        <v>6.8163567905141831E-2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318.96680020000002</v>
      </c>
      <c r="R46" s="91">
        <f t="shared" si="2"/>
        <v>2.1246086575352277E-2</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15012.967167799998</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f t="shared" si="4"/>
        <v>878.16980000000001</v>
      </c>
      <c r="M127" s="91" t="str">
        <f t="shared" si="5"/>
        <v>OK</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f t="shared" si="6"/>
        <v>225.6802137</v>
      </c>
      <c r="M131" s="91" t="str">
        <f t="shared" si="7"/>
        <v>OK</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f t="shared" si="6"/>
        <v>3107.5630000000001</v>
      </c>
      <c r="M134" s="91" t="str">
        <f t="shared" si="7"/>
        <v>OK</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f t="shared" si="6"/>
        <v>206.63474690000001</v>
      </c>
      <c r="M142" s="91" t="str">
        <f t="shared" si="7"/>
        <v>MO</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f t="shared" si="6"/>
        <v>490</v>
      </c>
      <c r="M145" s="91" t="str">
        <f t="shared" si="7"/>
        <v>MO</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f t="shared" si="6"/>
        <v>318.96680020000002</v>
      </c>
      <c r="M150" s="91" t="str">
        <f t="shared" si="7"/>
        <v>TX</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f t="shared" si="6"/>
        <v>142.41720000000001</v>
      </c>
      <c r="M152" s="91" t="str">
        <f t="shared" si="7"/>
        <v>LA</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f t="shared" si="8"/>
        <v>3000</v>
      </c>
      <c r="M206" s="91" t="str">
        <f t="shared" si="9"/>
        <v>MO</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f t="shared" si="8"/>
        <v>3957.5169999999998</v>
      </c>
      <c r="M208" s="91" t="str">
        <f t="shared" si="9"/>
        <v>LA</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f t="shared" si="8"/>
        <v>1662.681</v>
      </c>
      <c r="M209" s="91" t="str">
        <f t="shared" si="9"/>
        <v>MS</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f t="shared" si="8"/>
        <v>1023.337407</v>
      </c>
      <c r="M210" s="91" t="str">
        <f t="shared" si="9"/>
        <v>TN</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15012.967167800001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0.27309286393389248</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0.24622945654797601</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0.11074965937220853</v>
      </c>
      <c r="D28" s="91">
        <f t="shared" si="0"/>
        <v>0.11074965937220853</v>
      </c>
      <c r="E28" s="91">
        <f t="shared" si="1"/>
        <v>0.28305318166889587</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0.28051836566542904</v>
      </c>
      <c r="D39" s="91">
        <f t="shared" si="0"/>
        <v>0.28051836566542904</v>
      </c>
      <c r="E39" s="91">
        <f t="shared" si="1"/>
        <v>0.71694681833110407</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6.8163567905141831E-2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2.1246086575352277E-2</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0.39126802503763758</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0.15650025603412099</v>
      </c>
      <c r="C60" s="91">
        <f>SUMIFS('ReEDs Generation Data'!H$729:H$1448,'ReEDs Generation Data'!$E$729:$E$1448,Calculations!$A60)</f>
        <v>0.13978382590649235</v>
      </c>
      <c r="D60" s="91">
        <f>SUMIFS('ReEDs Generation Data'!I$729:I$1448,'ReEDs Generation Data'!$E$729:$E$1448,Calculations!$A60)</f>
        <v>0.13199352872685427</v>
      </c>
      <c r="E60" s="91">
        <f>SUMIFS('ReEDs Generation Data'!J$729:J$1448,'ReEDs Generation Data'!$E$729:$E$1448,Calculations!$A60)</f>
        <v>0.12385773846226086</v>
      </c>
      <c r="F60" s="91">
        <f>SUMIFS('ReEDs Generation Data'!K$729:K$1448,'ReEDs Generation Data'!$E$729:$E$1448,Calculations!$A60)</f>
        <v>0.14616569555285996</v>
      </c>
      <c r="G60" s="91">
        <f>SUMIFS('ReEDs Generation Data'!L$729:L$1448,'ReEDs Generation Data'!$E$729:$E$1448,Calculations!$A60)</f>
        <v>0.17177062189454298</v>
      </c>
      <c r="H60" s="91">
        <f>SUMIFS('ReEDs Generation Data'!M$729:M$1448,'ReEDs Generation Data'!$E$729:$E$1448,Calculations!$A60)</f>
        <v>0.16043100436621707</v>
      </c>
      <c r="I60" s="91">
        <f>SUMIFS('ReEDs Generation Data'!N$729:N$1448,'ReEDs Generation Data'!$E$729:$E$1448,Calculations!$A60)</f>
        <v>0.1478083234081497</v>
      </c>
      <c r="J60" s="91">
        <f>SUMIFS('ReEDs Generation Data'!O$729:O$1448,'ReEDs Generation Data'!$E$729:$E$1448,Calculations!$A60)</f>
        <v>0.14942738904973332</v>
      </c>
      <c r="K60" s="91">
        <f>SUMIFS('ReEDs Generation Data'!P$729:P$1448,'ReEDs Generation Data'!$E$729:$E$1448,Calculations!$A60)</f>
        <v>0.15103143273181635</v>
      </c>
      <c r="L60" s="91">
        <f>SUMIFS('ReEDs Generation Data'!Q$729:Q$1448,'ReEDs Generation Data'!$E$729:$E$1448,Calculations!$A60)</f>
        <v>0.15668092586500859</v>
      </c>
      <c r="M60" s="91">
        <f>SUMIFS('ReEDs Generation Data'!R$729:R$1448,'ReEDs Generation Data'!$E$729:$E$1448,Calculations!$A60)</f>
        <v>0.16229198354665869</v>
      </c>
    </row>
    <row r="61" spans="1:33" ht="15.75" customHeight="1">
      <c r="A61" s="111" t="s">
        <v>634</v>
      </c>
      <c r="B61" s="91">
        <f>SUMIFS('ReEDs Generation Data'!G$729:G$1448,'ReEDs Generation Data'!$E$729:$E$1448,Calculations!$A61)</f>
        <v>0.49250086527777426</v>
      </c>
      <c r="C61" s="91">
        <f>SUMIFS('ReEDs Generation Data'!H$729:H$1448,'ReEDs Generation Data'!$E$729:$E$1448,Calculations!$A61)</f>
        <v>0.49733407557496612</v>
      </c>
      <c r="D61" s="91">
        <f>SUMIFS('ReEDs Generation Data'!I$729:I$1448,'ReEDs Generation Data'!$E$729:$E$1448,Calculations!$A61)</f>
        <v>0.48920497587862932</v>
      </c>
      <c r="E61" s="91">
        <f>SUMIFS('ReEDs Generation Data'!J$729:J$1448,'ReEDs Generation Data'!$E$729:$E$1448,Calculations!$A61)</f>
        <v>0.47989485021036021</v>
      </c>
      <c r="F61" s="91">
        <f>SUMIFS('ReEDs Generation Data'!K$729:K$1448,'ReEDs Generation Data'!$E$729:$E$1448,Calculations!$A61)</f>
        <v>0.43270299812217694</v>
      </c>
      <c r="G61" s="91">
        <f>SUMIFS('ReEDs Generation Data'!L$729:L$1448,'ReEDs Generation Data'!$E$729:$E$1448,Calculations!$A61)</f>
        <v>0.379614086728287</v>
      </c>
      <c r="H61" s="91">
        <f>SUMIFS('ReEDs Generation Data'!M$729:M$1448,'ReEDs Generation Data'!$E$729:$E$1448,Calculations!$A61)</f>
        <v>0.37151573067051058</v>
      </c>
      <c r="I61" s="91">
        <f>SUMIFS('ReEDs Generation Data'!N$729:N$1448,'ReEDs Generation Data'!$E$729:$E$1448,Calculations!$A61)</f>
        <v>0.36293211639593592</v>
      </c>
      <c r="J61" s="91">
        <f>SUMIFS('ReEDs Generation Data'!O$729:O$1448,'ReEDs Generation Data'!$E$729:$E$1448,Calculations!$A61)</f>
        <v>0.35296556662327205</v>
      </c>
      <c r="K61" s="91">
        <f>SUMIFS('ReEDs Generation Data'!P$729:P$1448,'ReEDs Generation Data'!$E$729:$E$1448,Calculations!$A61)</f>
        <v>0.34314588672327928</v>
      </c>
      <c r="L61" s="91">
        <f>SUMIFS('ReEDs Generation Data'!Q$729:Q$1448,'ReEDs Generation Data'!$E$729:$E$1448,Calculations!$A61)</f>
        <v>0.33085677601687874</v>
      </c>
      <c r="M61" s="91">
        <f>SUMIFS('ReEDs Generation Data'!R$729:R$1448,'ReEDs Generation Data'!$E$729:$E$1448,Calculations!$A61)</f>
        <v>0.31864316837356765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6.0627151537079926E-2</v>
      </c>
      <c r="C62" s="91">
        <f>SUMIFS('ReEDs Generation Data'!H$729:H$1448,'ReEDs Generation Data'!$E$729:$E$1448,Calculations!$A62)</f>
        <v>6.3775895375466157E-2</v>
      </c>
      <c r="D62" s="91">
        <f>SUMIFS('ReEDs Generation Data'!I$729:I$1448,'ReEDs Generation Data'!$E$729:$E$1448,Calculations!$A62)</f>
        <v>6.754850071420411E-2</v>
      </c>
      <c r="E62" s="91">
        <f>SUMIFS('ReEDs Generation Data'!J$729:J$1448,'ReEDs Generation Data'!$E$729:$E$1448,Calculations!$A62)</f>
        <v>7.1795498408200001E-2</v>
      </c>
      <c r="F62" s="91">
        <f>SUMIFS('ReEDs Generation Data'!K$729:K$1448,'ReEDs Generation Data'!$E$729:$E$1448,Calculations!$A62)</f>
        <v>7.8179318871108766E-2</v>
      </c>
      <c r="G62" s="91">
        <f>SUMIFS('ReEDs Generation Data'!L$729:L$1448,'ReEDs Generation Data'!$E$729:$E$1448,Calculations!$A62)</f>
        <v>8.5809190956076128E-2</v>
      </c>
      <c r="H62" s="91">
        <f>SUMIFS('ReEDs Generation Data'!M$729:M$1448,'ReEDs Generation Data'!$E$729:$E$1448,Calculations!$A62)</f>
        <v>8.7353157880497162E-2</v>
      </c>
      <c r="I62" s="91">
        <f>SUMIFS('ReEDs Generation Data'!N$729:N$1448,'ReEDs Generation Data'!$E$729:$E$1448,Calculations!$A62)</f>
        <v>8.8953704108921755E-2</v>
      </c>
      <c r="J62" s="91">
        <f>SUMIFS('ReEDs Generation Data'!O$729:O$1448,'ReEDs Generation Data'!$E$729:$E$1448,Calculations!$A62)</f>
        <v>9.0586584602416226E-2</v>
      </c>
      <c r="K62" s="91">
        <f>SUMIFS('ReEDs Generation Data'!P$729:P$1448,'ReEDs Generation Data'!$E$729:$E$1448,Calculations!$A62)</f>
        <v>9.228053411921211E-2</v>
      </c>
      <c r="L62" s="91">
        <f>SUMIFS('ReEDs Generation Data'!Q$729:Q$1448,'ReEDs Generation Data'!$E$729:$E$1448,Calculations!$A62)</f>
        <v>9.160104000175745E-2</v>
      </c>
      <c r="M62" s="91">
        <f>SUMIFS('ReEDs Generation Data'!R$729:R$1448,'ReEDs Generation Data'!$E$729:$E$1448,Calculations!$A62)</f>
        <v>9.0931479449608485E-2</v>
      </c>
    </row>
    <row r="63" spans="1:33" ht="15.75" customHeight="1">
      <c r="A63" s="111" t="s">
        <v>101</v>
      </c>
      <c r="B63" s="91">
        <f>SUMIFS('ReEDs Generation Data'!G$729:G$1448,'ReEDs Generation Data'!$E$729:$E$1448,Calculations!$A63)</f>
        <v>1.8913716453730453E-2</v>
      </c>
      <c r="C63" s="91">
        <f>SUMIFS('ReEDs Generation Data'!H$729:H$1448,'ReEDs Generation Data'!$E$729:$E$1448,Calculations!$A63)</f>
        <v>1.8997392144235542E-2</v>
      </c>
      <c r="D63" s="91">
        <f>SUMIFS('ReEDs Generation Data'!I$729:I$1448,'ReEDs Generation Data'!$E$729:$E$1448,Calculations!$A63)</f>
        <v>1.9786195131007919E-2</v>
      </c>
      <c r="E63" s="91">
        <f>SUMIFS('ReEDs Generation Data'!J$729:J$1448,'ReEDs Generation Data'!$E$729:$E$1448,Calculations!$A63)</f>
        <v>2.0642908757416957E-2</v>
      </c>
      <c r="F63" s="91">
        <f>SUMIFS('ReEDs Generation Data'!K$729:K$1448,'ReEDs Generation Data'!$E$729:$E$1448,Calculations!$A63)</f>
        <v>2.1353561922414416E-2</v>
      </c>
      <c r="G63" s="91">
        <f>SUMIFS('ReEDs Generation Data'!L$729:L$1448,'ReEDs Generation Data'!$E$729:$E$1448,Calculations!$A63)</f>
        <v>2.2114873450691869E-2</v>
      </c>
      <c r="H63" s="91">
        <f>SUMIFS('ReEDs Generation Data'!M$729:M$1448,'ReEDs Generation Data'!$E$729:$E$1448,Calculations!$A63)</f>
        <v>2.3132272047133941E-2</v>
      </c>
      <c r="I63" s="91">
        <f>SUMIFS('ReEDs Generation Data'!N$729:N$1448,'ReEDs Generation Data'!$E$729:$E$1448,Calculations!$A63)</f>
        <v>2.4247519508278491E-2</v>
      </c>
      <c r="J63" s="91">
        <f>SUMIFS('ReEDs Generation Data'!O$729:O$1448,'ReEDs Generation Data'!$E$729:$E$1448,Calculations!$A63)</f>
        <v>2.3855783099148781E-2</v>
      </c>
      <c r="K63" s="91">
        <f>SUMIFS('ReEDs Generation Data'!P$729:P$1448,'ReEDs Generation Data'!$E$729:$E$1448,Calculations!$A63)</f>
        <v>2.3476503025125318E-2</v>
      </c>
      <c r="L63" s="91">
        <f>SUMIFS('ReEDs Generation Data'!Q$729:Q$1448,'ReEDs Generation Data'!$E$729:$E$1448,Calculations!$A63)</f>
        <v>2.340602195912166E-2</v>
      </c>
      <c r="M63" s="91">
        <f>SUMIFS('ReEDs Generation Data'!R$729:R$1448,'ReEDs Generation Data'!$E$729:$E$1448,Calculations!$A63)</f>
        <v>2.3335962822367693E-2</v>
      </c>
    </row>
    <row r="64" spans="1:33" ht="15.75" customHeight="1">
      <c r="A64" s="111" t="s">
        <v>100</v>
      </c>
      <c r="B64" s="91">
        <f>SUMIFS('ReEDs Generation Data'!G$729:G$1448,'ReEDs Generation Data'!$E$729:$E$1448,Calculations!$A64)</f>
        <v>0.26580734243905613</v>
      </c>
      <c r="C64" s="91">
        <f>SUMIFS('ReEDs Generation Data'!H$729:H$1448,'ReEDs Generation Data'!$E$729:$E$1448,Calculations!$A64)</f>
        <v>0.27514082628997871</v>
      </c>
      <c r="D64" s="91">
        <f>SUMIFS('ReEDs Generation Data'!I$729:I$1448,'ReEDs Generation Data'!$E$729:$E$1448,Calculations!$A64)</f>
        <v>0.28608199259825146</v>
      </c>
      <c r="E64" s="91">
        <f>SUMIFS('ReEDs Generation Data'!J$729:J$1448,'ReEDs Generation Data'!$E$729:$E$1448,Calculations!$A64)</f>
        <v>0.29796511984585355</v>
      </c>
      <c r="F64" s="91">
        <f>SUMIFS('ReEDs Generation Data'!K$729:K$1448,'ReEDs Generation Data'!$E$729:$E$1448,Calculations!$A64)</f>
        <v>0.30592646949928864</v>
      </c>
      <c r="G64" s="91">
        <f>SUMIFS('ReEDs Generation Data'!L$729:L$1448,'ReEDs Generation Data'!$E$729:$E$1448,Calculations!$A64)</f>
        <v>0.31445533782822871</v>
      </c>
      <c r="H64" s="91">
        <f>SUMIFS('ReEDs Generation Data'!M$729:M$1448,'ReEDs Generation Data'!$E$729:$E$1448,Calculations!$A64)</f>
        <v>0.32840455751181097</v>
      </c>
      <c r="I64" s="91">
        <f>SUMIFS('ReEDs Generation Data'!N$729:N$1448,'ReEDs Generation Data'!$E$729:$E$1448,Calculations!$A64)</f>
        <v>0.34369535100363047</v>
      </c>
      <c r="J64" s="91">
        <f>SUMIFS('ReEDs Generation Data'!O$729:O$1448,'ReEDs Generation Data'!$E$729:$E$1448,Calculations!$A64)</f>
        <v>0.33645692292311574</v>
      </c>
      <c r="K64" s="91">
        <f>SUMIFS('ReEDs Generation Data'!P$729:P$1448,'ReEDs Generation Data'!$E$729:$E$1448,Calculations!$A64)</f>
        <v>0.3294486605451295</v>
      </c>
      <c r="L64" s="91">
        <f>SUMIFS('ReEDs Generation Data'!Q$729:Q$1448,'ReEDs Generation Data'!$E$729:$E$1448,Calculations!$A64)</f>
        <v>0.32825159733114845</v>
      </c>
      <c r="M64" s="91">
        <f>SUMIFS('ReEDs Generation Data'!R$729:R$1448,'ReEDs Generation Data'!$E$729:$E$1448,Calculations!$A64)</f>
        <v>0.32706170024010428</v>
      </c>
    </row>
    <row r="65" spans="1:37" ht="15.75" customHeight="1">
      <c r="A65" s="111" t="s">
        <v>102</v>
      </c>
      <c r="B65" s="91">
        <f>SUMIFS('ReEDs Generation Data'!G$729:G$1448,'ReEDs Generation Data'!$E$729:$E$1448,Calculations!$A65)</f>
        <v>2.8781349955389391E-3</v>
      </c>
      <c r="C65" s="91">
        <f>SUMIFS('ReEDs Generation Data'!H$729:H$1448,'ReEDs Generation Data'!$E$729:$E$1448,Calculations!$A65)</f>
        <v>3.1042689912885654E-3</v>
      </c>
      <c r="D65" s="91">
        <f>SUMIFS('ReEDs Generation Data'!I$729:I$1448,'ReEDs Generation Data'!$E$729:$E$1448,Calculations!$A65)</f>
        <v>3.4742349250874742E-3</v>
      </c>
      <c r="E65" s="91">
        <f>SUMIFS('ReEDs Generation Data'!J$729:J$1448,'ReEDs Generation Data'!$E$729:$E$1448,Calculations!$A65)</f>
        <v>3.8819738812058634E-3</v>
      </c>
      <c r="F65" s="91">
        <f>SUMIFS('ReEDs Generation Data'!K$729:K$1448,'ReEDs Generation Data'!$E$729:$E$1448,Calculations!$A65)</f>
        <v>1.4030597132948339E-2</v>
      </c>
      <c r="G65" s="91">
        <f>SUMIFS('ReEDs Generation Data'!L$729:L$1448,'ReEDs Generation Data'!$E$729:$E$1448,Calculations!$A65)</f>
        <v>2.4934152414264603E-2</v>
      </c>
      <c r="H65" s="91">
        <f>SUMIFS('ReEDs Generation Data'!M$729:M$1448,'ReEDs Generation Data'!$E$729:$E$1448,Calculations!$A65)</f>
        <v>2.7848178526554745E-2</v>
      </c>
      <c r="I65" s="91">
        <f>SUMIFS('ReEDs Generation Data'!N$729:N$1448,'ReEDs Generation Data'!$E$729:$E$1448,Calculations!$A65)</f>
        <v>3.1033678378280135E-2</v>
      </c>
      <c r="J65" s="91">
        <f>SUMIFS('ReEDs Generation Data'!O$729:O$1448,'ReEDs Generation Data'!$E$729:$E$1448,Calculations!$A65)</f>
        <v>4.5385252835369594E-2</v>
      </c>
      <c r="K65" s="91">
        <f>SUMIFS('ReEDs Generation Data'!P$729:P$1448,'ReEDs Generation Data'!$E$729:$E$1448,Calculations!$A65)</f>
        <v>5.9300531978418572E-2</v>
      </c>
      <c r="L65" s="91">
        <f>SUMIFS('ReEDs Generation Data'!Q$729:Q$1448,'ReEDs Generation Data'!$E$729:$E$1448,Calculations!$A65)</f>
        <v>6.7893063252239622E-2</v>
      </c>
      <c r="M65" s="91">
        <f>SUMIFS('ReEDs Generation Data'!R$729:R$1448,'ReEDs Generation Data'!$E$729:$E$1448,Calculations!$A65)</f>
        <v>7.6430942095816953E-2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1.6304515423773182E-3</v>
      </c>
      <c r="C70" s="91">
        <f>SUMIFS('ReEDs Generation Data'!H$729:H$1448,'ReEDs Generation Data'!$E$729:$E$1448,Calculations!$A70)</f>
        <v>1.6470632831348789E-3</v>
      </c>
      <c r="D70" s="91">
        <f>SUMIFS('ReEDs Generation Data'!I$729:I$1448,'ReEDs Generation Data'!$E$729:$E$1448,Calculations!$A70)</f>
        <v>1.6842241592024965E-3</v>
      </c>
      <c r="E70" s="91">
        <f>SUMIFS('ReEDs Generation Data'!J$729:J$1448,'ReEDs Generation Data'!$E$729:$E$1448,Calculations!$A70)</f>
        <v>1.7249335081532941E-3</v>
      </c>
      <c r="F70" s="91">
        <f>SUMIFS('ReEDs Generation Data'!K$729:K$1448,'ReEDs Generation Data'!$E$729:$E$1448,Calculations!$A70)</f>
        <v>1.3936389890966613E-3</v>
      </c>
      <c r="G70" s="91">
        <f>SUMIFS('ReEDs Generation Data'!L$729:L$1448,'ReEDs Generation Data'!$E$729:$E$1448,Calculations!$A70)</f>
        <v>1.041985014627809E-3</v>
      </c>
      <c r="H70" s="91">
        <f>SUMIFS('ReEDs Generation Data'!M$729:M$1448,'ReEDs Generation Data'!$E$729:$E$1448,Calculations!$A70)</f>
        <v>1.0450118517596624E-3</v>
      </c>
      <c r="I70" s="91">
        <f>SUMIFS('ReEDs Generation Data'!N$729:N$1448,'ReEDs Generation Data'!$E$729:$E$1448,Calculations!$A70)</f>
        <v>1.0479513774828086E-3</v>
      </c>
      <c r="J70" s="91">
        <f>SUMIFS('ReEDs Generation Data'!O$729:O$1448,'ReEDs Generation Data'!$E$729:$E$1448,Calculations!$A70)</f>
        <v>1.0436606214746114E-3</v>
      </c>
      <c r="K70" s="91">
        <f>SUMIFS('ReEDs Generation Data'!P$729:P$1448,'ReEDs Generation Data'!$E$729:$E$1448,Calculations!$A70)</f>
        <v>1.0399715041463577E-3</v>
      </c>
      <c r="L70" s="91">
        <f>SUMIFS('ReEDs Generation Data'!Q$729:Q$1448,'ReEDs Generation Data'!$E$729:$E$1448,Calculations!$A70)</f>
        <v>1.0351923534603845E-3</v>
      </c>
      <c r="M70" s="91">
        <f>SUMIFS('ReEDs Generation Data'!R$729:R$1448,'ReEDs Generation Data'!$E$729:$E$1448,Calculations!$A70)</f>
        <v>1.0304659633569105E-3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1.142081720321847E-3</v>
      </c>
      <c r="C73" s="91">
        <f>SUMIFS('ReEDs Generation Data'!H$729:H$1448,'ReEDs Generation Data'!$E$729:$E$1448,Calculations!$A73)</f>
        <v>2.166524344377542E-4</v>
      </c>
      <c r="D73" s="91">
        <f>SUMIFS('ReEDs Generation Data'!I$729:I$1448,'ReEDs Generation Data'!$E$729:$E$1448,Calculations!$A73)</f>
        <v>2.2634786676299125E-4</v>
      </c>
      <c r="E73" s="91">
        <f>SUMIFS('ReEDs Generation Data'!J$729:J$1448,'ReEDs Generation Data'!$E$729:$E$1448,Calculations!$A73)</f>
        <v>2.3697692654921898E-4</v>
      </c>
      <c r="F73" s="91">
        <f>SUMIFS('ReEDs Generation Data'!K$729:K$1448,'ReEDs Generation Data'!$E$729:$E$1448,Calculations!$A73)</f>
        <v>2.4771991010640162E-4</v>
      </c>
      <c r="G73" s="91">
        <f>SUMIFS('ReEDs Generation Data'!L$729:L$1448,'ReEDs Generation Data'!$E$729:$E$1448,Calculations!$A73)</f>
        <v>2.5975171328092376E-4</v>
      </c>
      <c r="H73" s="91">
        <f>SUMIFS('ReEDs Generation Data'!M$729:M$1448,'ReEDs Generation Data'!$E$729:$E$1448,Calculations!$A73)</f>
        <v>2.7008714551578797E-4</v>
      </c>
      <c r="I73" s="91">
        <f>SUMIFS('ReEDs Generation Data'!N$729:N$1448,'ReEDs Generation Data'!$E$729:$E$1448,Calculations!$A73)</f>
        <v>2.8135581932081844E-4</v>
      </c>
      <c r="J73" s="91">
        <f>SUMIFS('ReEDs Generation Data'!O$729:O$1448,'ReEDs Generation Data'!$E$729:$E$1448,Calculations!$A73)</f>
        <v>2.7884024546958805E-4</v>
      </c>
      <c r="K73" s="91">
        <f>SUMIFS('ReEDs Generation Data'!P$729:P$1448,'ReEDs Generation Data'!$E$729:$E$1448,Calculations!$A73)</f>
        <v>2.76479372872485E-4</v>
      </c>
      <c r="L73" s="91">
        <f>SUMIFS('ReEDs Generation Data'!Q$729:Q$1448,'ReEDs Generation Data'!$E$729:$E$1448,Calculations!$A73)</f>
        <v>2.7538322038505334E-4</v>
      </c>
      <c r="M73" s="91">
        <f>SUMIFS('ReEDs Generation Data'!R$729:R$1448,'ReEDs Generation Data'!$E$729:$E$1448,Calculations!$A73)</f>
        <v>2.7429750851928523E-4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Arkansas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48007376</v>
      </c>
      <c r="C5" s="174">
        <f>SUMIFS(Cambium!C:C,Cambium!B:B,About!B2)</f>
        <v>48007376</v>
      </c>
      <c r="D5">
        <f>C5</f>
        <v>48007376</v>
      </c>
      <c r="E5">
        <f t="shared" ref="E5:AF5" si="0">D5</f>
        <v>48007376</v>
      </c>
      <c r="F5">
        <f t="shared" si="0"/>
        <v>48007376</v>
      </c>
      <c r="G5">
        <f t="shared" si="0"/>
        <v>48007376</v>
      </c>
      <c r="H5">
        <f t="shared" si="0"/>
        <v>48007376</v>
      </c>
      <c r="I5">
        <f t="shared" si="0"/>
        <v>48007376</v>
      </c>
      <c r="J5">
        <f t="shared" si="0"/>
        <v>48007376</v>
      </c>
      <c r="K5">
        <f t="shared" si="0"/>
        <v>48007376</v>
      </c>
      <c r="L5">
        <f t="shared" si="0"/>
        <v>48007376</v>
      </c>
      <c r="M5">
        <f t="shared" si="0"/>
        <v>48007376</v>
      </c>
      <c r="N5">
        <f t="shared" si="0"/>
        <v>48007376</v>
      </c>
      <c r="O5">
        <f t="shared" si="0"/>
        <v>48007376</v>
      </c>
      <c r="P5">
        <f t="shared" si="0"/>
        <v>48007376</v>
      </c>
      <c r="Q5">
        <f t="shared" si="0"/>
        <v>48007376</v>
      </c>
      <c r="R5">
        <f t="shared" si="0"/>
        <v>48007376</v>
      </c>
      <c r="S5">
        <f t="shared" si="0"/>
        <v>48007376</v>
      </c>
      <c r="T5">
        <f t="shared" si="0"/>
        <v>48007376</v>
      </c>
      <c r="U5">
        <f t="shared" si="0"/>
        <v>48007376</v>
      </c>
      <c r="V5">
        <f t="shared" si="0"/>
        <v>48007376</v>
      </c>
      <c r="W5">
        <f t="shared" si="0"/>
        <v>48007376</v>
      </c>
      <c r="X5">
        <f t="shared" si="0"/>
        <v>48007376</v>
      </c>
      <c r="Y5">
        <f t="shared" si="0"/>
        <v>48007376</v>
      </c>
      <c r="Z5">
        <f t="shared" si="0"/>
        <v>48007376</v>
      </c>
      <c r="AA5">
        <f t="shared" si="0"/>
        <v>48007376</v>
      </c>
      <c r="AB5">
        <f t="shared" si="0"/>
        <v>48007376</v>
      </c>
      <c r="AC5">
        <f t="shared" si="0"/>
        <v>48007376</v>
      </c>
      <c r="AD5">
        <f t="shared" si="0"/>
        <v>48007376</v>
      </c>
      <c r="AE5">
        <f t="shared" si="0"/>
        <v>48007376</v>
      </c>
      <c r="AF5">
        <f t="shared" si="0"/>
        <v>48007376</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14301879.440326208</v>
      </c>
      <c r="C10">
        <f>D10</f>
        <v>14301879.440326208</v>
      </c>
      <c r="D10" s="170">
        <f>SUM(D$5*SUMIFS(C$39:C$48,$B$39:$B$48,$A10),D$6*IF($B$2=TRUE,SUMIFS($B$147:$B$162,$A$147:$A$162,$A10),SUMIFS(E$125:E$140,$A$125:$A$140,$A10)))</f>
        <v>14301879.440326208</v>
      </c>
      <c r="E10">
        <f t="shared" ref="E10:N10" si="2">SUM(E$5*SUMIFS(D$39:D$48,$B$39:$B$48,$A10),E$6*IF($B$2=TRUE,SUMIFS($B$147:$B$162,$A$147:$A$162,$A10),SUMIFS(F$125:F$140,$A$125:$A$140,$A10)))</f>
        <v>12725389.592266176</v>
      </c>
      <c r="F10">
        <f t="shared" si="2"/>
        <v>11695318.828708675</v>
      </c>
      <c r="G10">
        <f t="shared" si="2"/>
        <v>11003246.151364414</v>
      </c>
      <c r="H10">
        <f t="shared" si="2"/>
        <v>9221890.1384293493</v>
      </c>
      <c r="I10">
        <f t="shared" si="2"/>
        <v>8382101.9998680148</v>
      </c>
      <c r="J10">
        <f t="shared" si="2"/>
        <v>7035118.9153235657</v>
      </c>
      <c r="K10">
        <f t="shared" si="2"/>
        <v>6302881.1252641818</v>
      </c>
      <c r="L10">
        <f t="shared" si="2"/>
        <v>5690621.3842164595</v>
      </c>
      <c r="M10">
        <f t="shared" si="2"/>
        <v>5690621.3842164595</v>
      </c>
      <c r="N10">
        <f t="shared" si="2"/>
        <v>5690621.3842164595</v>
      </c>
      <c r="O10">
        <f t="shared" ref="O10:AE10" si="3">SUM(O$5*SUMIFS(N$39:N$48,$B$39:$B$48,$A10),O$6*IF($B$2=TRUE,SUMIFS($B$147:$B$162,$A$147:$A$162,$A10),SUMIFS(P$125:P$140,$A$125:$A$140,$A10)))</f>
        <v>5690621.3842164595</v>
      </c>
      <c r="P10">
        <f t="shared" si="3"/>
        <v>5690621.3842164595</v>
      </c>
      <c r="Q10">
        <f t="shared" si="3"/>
        <v>5690621.3842164595</v>
      </c>
      <c r="R10">
        <f t="shared" si="3"/>
        <v>5690621.3842164595</v>
      </c>
      <c r="S10">
        <f t="shared" si="3"/>
        <v>5690621.3842164595</v>
      </c>
      <c r="T10">
        <f t="shared" si="3"/>
        <v>5690621.3842164595</v>
      </c>
      <c r="U10">
        <f t="shared" si="3"/>
        <v>5690621.3842164595</v>
      </c>
      <c r="V10">
        <f t="shared" si="3"/>
        <v>5690621.3842164595</v>
      </c>
      <c r="W10">
        <f t="shared" si="3"/>
        <v>5690621.3842164595</v>
      </c>
      <c r="X10">
        <f t="shared" si="3"/>
        <v>5690621.3842164595</v>
      </c>
      <c r="Y10">
        <f t="shared" si="3"/>
        <v>5690621.3842164595</v>
      </c>
      <c r="Z10">
        <f t="shared" si="3"/>
        <v>5690621.3842164595</v>
      </c>
      <c r="AA10">
        <f t="shared" si="3"/>
        <v>5690621.3842164595</v>
      </c>
      <c r="AB10">
        <f t="shared" si="3"/>
        <v>5690621.3842164595</v>
      </c>
      <c r="AC10">
        <f t="shared" si="3"/>
        <v>5690621.3842164595</v>
      </c>
      <c r="AD10">
        <f t="shared" si="3"/>
        <v>5690621.3842164595</v>
      </c>
      <c r="AE10">
        <f t="shared" si="3"/>
        <v>5690621.3842164595</v>
      </c>
      <c r="AF10">
        <f>SUM(AF$5*SUMIFS(AE$39:AE$48,$B$39:$B$48,$A10),AF$6*IF($B$2=TRUE,SUMIFS($B$147:$B$162,$A$147:$A$162,$A10),SUMIFS(AG$125:AG$140,$A$125:$A$140,$A10)))</f>
        <v>5690621.3842164595</v>
      </c>
    </row>
    <row r="11" spans="1:32">
      <c r="A11" s="100" t="s">
        <v>347</v>
      </c>
      <c r="B11">
        <f t="shared" ref="B11:B33" si="4">D11</f>
        <v>15238163.476226024</v>
      </c>
      <c r="C11">
        <f t="shared" ref="C11:C33" si="5">D11</f>
        <v>15238163.476226024</v>
      </c>
      <c r="D11" s="170">
        <f t="shared" ref="D11:D33" si="6">SUM(D$5*SUMIFS(C$39:C$48,$B$39:$B$48,$A11),D$6*IF($B$2=TRUE,SUMIFS($B$147:$B$162,$A$147:$A$162,$A11),SUMIFS(E$125:E$140,$A$125:$A$140,$A11)))</f>
        <v>15238163.476226024</v>
      </c>
      <c r="E11">
        <f t="shared" ref="E11:N11" si="7">SUM(E$5*SUMIFS(D$39:D$48,$B$39:$B$48,$A11),E$6*IF($B$2=TRUE,SUMIFS($B$147:$B$162,$A$147:$A$162,$A11),SUMIFS(F$125:F$140,$A$125:$A$140,$A11)))</f>
        <v>15576149.943415711</v>
      </c>
      <c r="F11">
        <f t="shared" si="7"/>
        <v>15733815.564578282</v>
      </c>
      <c r="G11">
        <f t="shared" si="7"/>
        <v>14861641.786646524</v>
      </c>
      <c r="H11">
        <f t="shared" si="7"/>
        <v>14182125.096154574</v>
      </c>
      <c r="I11">
        <f t="shared" si="7"/>
        <v>12779230.48024549</v>
      </c>
      <c r="J11">
        <f t="shared" si="7"/>
        <v>9934863.8469088003</v>
      </c>
      <c r="K11">
        <f t="shared" si="7"/>
        <v>9025154.1276724748</v>
      </c>
      <c r="L11">
        <f t="shared" si="7"/>
        <v>7634057.3488106448</v>
      </c>
      <c r="M11">
        <f t="shared" si="7"/>
        <v>7634057.3488106448</v>
      </c>
      <c r="N11">
        <f t="shared" si="7"/>
        <v>7634057.3488106448</v>
      </c>
      <c r="O11">
        <f t="shared" ref="O11:AF11" si="8">SUM(O$5*SUMIFS(N$39:N$48,$B$39:$B$48,$A11),O$6*IF($B$2=TRUE,SUMIFS($B$147:$B$162,$A$147:$A$162,$A11),SUMIFS(P$125:P$140,$A$125:$A$140,$A11)))</f>
        <v>7634057.3488106448</v>
      </c>
      <c r="P11">
        <f t="shared" si="8"/>
        <v>7634057.3488106448</v>
      </c>
      <c r="Q11">
        <f t="shared" si="8"/>
        <v>7634057.3488106448</v>
      </c>
      <c r="R11">
        <f t="shared" si="8"/>
        <v>7634057.3488106448</v>
      </c>
      <c r="S11">
        <f t="shared" si="8"/>
        <v>7634057.3488106448</v>
      </c>
      <c r="T11">
        <f t="shared" si="8"/>
        <v>7634057.3488106448</v>
      </c>
      <c r="U11">
        <f t="shared" si="8"/>
        <v>7634057.3488106448</v>
      </c>
      <c r="V11">
        <f t="shared" si="8"/>
        <v>7634057.3488106448</v>
      </c>
      <c r="W11">
        <f t="shared" si="8"/>
        <v>7634057.3488106448</v>
      </c>
      <c r="X11">
        <f t="shared" si="8"/>
        <v>7634057.3488106448</v>
      </c>
      <c r="Y11">
        <f t="shared" si="8"/>
        <v>7634057.3488106448</v>
      </c>
      <c r="Z11">
        <f t="shared" si="8"/>
        <v>7634057.3488106448</v>
      </c>
      <c r="AA11">
        <f t="shared" si="8"/>
        <v>7634057.3488106448</v>
      </c>
      <c r="AB11">
        <f t="shared" si="8"/>
        <v>7634057.3488106448</v>
      </c>
      <c r="AC11">
        <f t="shared" si="8"/>
        <v>7634057.3488106448</v>
      </c>
      <c r="AD11">
        <f t="shared" si="8"/>
        <v>7634057.3488106448</v>
      </c>
      <c r="AE11">
        <f t="shared" si="8"/>
        <v>7634057.3488106448</v>
      </c>
      <c r="AF11">
        <f t="shared" si="8"/>
        <v>7634057.3488106448</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7116864.7513325857</v>
      </c>
      <c r="C13">
        <f t="shared" si="5"/>
        <v>7116864.7513325857</v>
      </c>
      <c r="D13" s="170">
        <f t="shared" si="6"/>
        <v>7116864.7513325857</v>
      </c>
      <c r="E13">
        <f t="shared" ref="E13:N13" si="11">SUM(E$5*SUMIFS(D$39:D$48,$B$39:$B$48,$A13),E$6*IF($B$2=TRUE,SUMIFS($B$147:$B$162,$A$147:$A$162,$A13),SUMIFS(F$125:F$140,$A$125:$A$140,$A13)))</f>
        <v>7064609.0469567496</v>
      </c>
      <c r="F13">
        <f t="shared" si="11"/>
        <v>7187256.0516565982</v>
      </c>
      <c r="G13">
        <f t="shared" si="11"/>
        <v>7403644.638819539</v>
      </c>
      <c r="H13">
        <f t="shared" si="11"/>
        <v>7238960.2958516302</v>
      </c>
      <c r="I13">
        <f t="shared" si="11"/>
        <v>7247713.9812331693</v>
      </c>
      <c r="J13">
        <f t="shared" si="11"/>
        <v>7519536.1432919083</v>
      </c>
      <c r="K13">
        <f t="shared" si="11"/>
        <v>7427872.2427830473</v>
      </c>
      <c r="L13">
        <f t="shared" si="11"/>
        <v>7353250.2625098079</v>
      </c>
      <c r="M13">
        <f t="shared" si="11"/>
        <v>7353250.2625098079</v>
      </c>
      <c r="N13">
        <f t="shared" si="11"/>
        <v>7353250.2625098079</v>
      </c>
      <c r="O13">
        <f t="shared" ref="O13:AF13" si="12">SUM(O$5*SUMIFS(N$39:N$48,$B$39:$B$48,$A13),O$6*IF($B$2=TRUE,SUMIFS($B$147:$B$162,$A$147:$A$162,$A13),SUMIFS(P$125:P$140,$A$125:$A$140,$A13)))</f>
        <v>7353250.2625098079</v>
      </c>
      <c r="P13">
        <f t="shared" si="12"/>
        <v>7353250.2625098079</v>
      </c>
      <c r="Q13">
        <f t="shared" si="12"/>
        <v>7353250.2625098079</v>
      </c>
      <c r="R13">
        <f t="shared" si="12"/>
        <v>7353250.2625098079</v>
      </c>
      <c r="S13">
        <f t="shared" si="12"/>
        <v>7353250.2625098079</v>
      </c>
      <c r="T13">
        <f t="shared" si="12"/>
        <v>7353250.2625098079</v>
      </c>
      <c r="U13">
        <f t="shared" si="12"/>
        <v>7353250.2625098079</v>
      </c>
      <c r="V13">
        <f t="shared" si="12"/>
        <v>7353250.2625098079</v>
      </c>
      <c r="W13">
        <f t="shared" si="12"/>
        <v>7353250.2625098079</v>
      </c>
      <c r="X13">
        <f t="shared" si="12"/>
        <v>7353250.2625098079</v>
      </c>
      <c r="Y13">
        <f t="shared" si="12"/>
        <v>7353250.2625098079</v>
      </c>
      <c r="Z13">
        <f t="shared" si="12"/>
        <v>7353250.2625098079</v>
      </c>
      <c r="AA13">
        <f t="shared" si="12"/>
        <v>7353250.2625098079</v>
      </c>
      <c r="AB13">
        <f t="shared" si="12"/>
        <v>7353250.2625098079</v>
      </c>
      <c r="AC13">
        <f t="shared" si="12"/>
        <v>7353250.2625098079</v>
      </c>
      <c r="AD13">
        <f t="shared" si="12"/>
        <v>7353250.2625098079</v>
      </c>
      <c r="AE13">
        <f t="shared" si="12"/>
        <v>7353250.2625098079</v>
      </c>
      <c r="AF13">
        <f t="shared" si="12"/>
        <v>7353250.2625098079</v>
      </c>
    </row>
    <row r="14" spans="1:32">
      <c r="A14" s="100" t="s">
        <v>101</v>
      </c>
      <c r="B14">
        <f t="shared" si="4"/>
        <v>1061816.5244037563</v>
      </c>
      <c r="C14">
        <f t="shared" si="5"/>
        <v>1061816.5244037563</v>
      </c>
      <c r="D14" s="170">
        <f t="shared" si="6"/>
        <v>1061816.5244037563</v>
      </c>
      <c r="E14">
        <f t="shared" ref="E14:N14" si="13">SUM(E$5*SUMIFS(D$39:D$48,$B$39:$B$48,$A14),E$6*IF($B$2=TRUE,SUMIFS($B$147:$B$162,$A$147:$A$162,$A14),SUMIFS(F$125:F$140,$A$125:$A$140,$A14)))</f>
        <v>1053025.1814843686</v>
      </c>
      <c r="F14">
        <f t="shared" si="13"/>
        <v>1048147.4561145506</v>
      </c>
      <c r="G14">
        <f t="shared" si="13"/>
        <v>1071190.6015134975</v>
      </c>
      <c r="H14">
        <f t="shared" si="13"/>
        <v>1060408.9554051973</v>
      </c>
      <c r="I14">
        <f t="shared" si="13"/>
        <v>1079059.4360995844</v>
      </c>
      <c r="J14">
        <f t="shared" si="13"/>
        <v>1060714.2806714082</v>
      </c>
      <c r="K14">
        <f t="shared" si="13"/>
        <v>1020980.4552588233</v>
      </c>
      <c r="L14">
        <f t="shared" si="13"/>
        <v>999652.74145882507</v>
      </c>
      <c r="M14">
        <f t="shared" si="13"/>
        <v>999652.74145882507</v>
      </c>
      <c r="N14">
        <f t="shared" si="13"/>
        <v>999652.74145882507</v>
      </c>
      <c r="O14">
        <f t="shared" ref="O14:AF14" si="14">SUM(O$5*SUMIFS(N$39:N$48,$B$39:$B$48,$A14),O$6*IF($B$2=TRUE,SUMIFS($B$147:$B$162,$A$147:$A$162,$A14),SUMIFS(P$125:P$140,$A$125:$A$140,$A14)))</f>
        <v>999652.74145882507</v>
      </c>
      <c r="P14">
        <f t="shared" si="14"/>
        <v>999652.74145882507</v>
      </c>
      <c r="Q14">
        <f t="shared" si="14"/>
        <v>999652.74145882507</v>
      </c>
      <c r="R14">
        <f t="shared" si="14"/>
        <v>999652.74145882507</v>
      </c>
      <c r="S14">
        <f t="shared" si="14"/>
        <v>999652.74145882507</v>
      </c>
      <c r="T14">
        <f t="shared" si="14"/>
        <v>999652.74145882507</v>
      </c>
      <c r="U14">
        <f t="shared" si="14"/>
        <v>999652.74145882507</v>
      </c>
      <c r="V14">
        <f t="shared" si="14"/>
        <v>999652.74145882507</v>
      </c>
      <c r="W14">
        <f t="shared" si="14"/>
        <v>999652.74145882507</v>
      </c>
      <c r="X14">
        <f t="shared" si="14"/>
        <v>999652.74145882507</v>
      </c>
      <c r="Y14">
        <f t="shared" si="14"/>
        <v>999652.74145882507</v>
      </c>
      <c r="Z14">
        <f t="shared" si="14"/>
        <v>999652.74145882507</v>
      </c>
      <c r="AA14">
        <f t="shared" si="14"/>
        <v>999652.74145882507</v>
      </c>
      <c r="AB14">
        <f t="shared" si="14"/>
        <v>999652.74145882507</v>
      </c>
      <c r="AC14">
        <f t="shared" si="14"/>
        <v>999652.74145882507</v>
      </c>
      <c r="AD14">
        <f t="shared" si="14"/>
        <v>999652.74145882507</v>
      </c>
      <c r="AE14">
        <f t="shared" si="14"/>
        <v>999652.74145882507</v>
      </c>
      <c r="AF14">
        <f t="shared" si="14"/>
        <v>999652.74145882507</v>
      </c>
    </row>
    <row r="15" spans="1:32">
      <c r="A15" s="100" t="s">
        <v>100</v>
      </c>
      <c r="B15">
        <f t="shared" si="4"/>
        <v>8198469.798440096</v>
      </c>
      <c r="C15">
        <f t="shared" si="5"/>
        <v>8198469.798440096</v>
      </c>
      <c r="D15" s="170">
        <f t="shared" si="6"/>
        <v>8198469.798440096</v>
      </c>
      <c r="E15">
        <f t="shared" ref="E15:N15" si="15">SUM(E$5*SUMIFS(D$39:D$48,$B$39:$B$48,$A15),E$6*IF($B$2=TRUE,SUMIFS($B$147:$B$162,$A$147:$A$162,$A15),SUMIFS(F$125:F$140,$A$125:$A$140,$A15)))</f>
        <v>9519839.4308082741</v>
      </c>
      <c r="F15">
        <f t="shared" si="15"/>
        <v>10412554.529961957</v>
      </c>
      <c r="G15">
        <f t="shared" si="15"/>
        <v>11457368.430847216</v>
      </c>
      <c r="H15">
        <f t="shared" si="15"/>
        <v>12944242.602778118</v>
      </c>
      <c r="I15">
        <f t="shared" si="15"/>
        <v>13758606.996454002</v>
      </c>
      <c r="J15">
        <f t="shared" si="15"/>
        <v>15582103.185012463</v>
      </c>
      <c r="K15">
        <f t="shared" si="15"/>
        <v>17029522.540092211</v>
      </c>
      <c r="L15">
        <f t="shared" si="15"/>
        <v>17794677.794748675</v>
      </c>
      <c r="M15">
        <f t="shared" si="15"/>
        <v>17794677.794748675</v>
      </c>
      <c r="N15">
        <f t="shared" si="15"/>
        <v>17794677.794748675</v>
      </c>
      <c r="O15">
        <f t="shared" ref="O15:AF15" si="16">SUM(O$5*SUMIFS(N$39:N$48,$B$39:$B$48,$A15),O$6*IF($B$2=TRUE,SUMIFS($B$147:$B$162,$A$147:$A$162,$A15),SUMIFS(P$125:P$140,$A$125:$A$140,$A15)))</f>
        <v>17794677.794748675</v>
      </c>
      <c r="P15">
        <f t="shared" si="16"/>
        <v>17794677.794748675</v>
      </c>
      <c r="Q15">
        <f t="shared" si="16"/>
        <v>17794677.794748675</v>
      </c>
      <c r="R15">
        <f t="shared" si="16"/>
        <v>17794677.794748675</v>
      </c>
      <c r="S15">
        <f t="shared" si="16"/>
        <v>17794677.794748675</v>
      </c>
      <c r="T15">
        <f t="shared" si="16"/>
        <v>17794677.794748675</v>
      </c>
      <c r="U15">
        <f t="shared" si="16"/>
        <v>17794677.794748675</v>
      </c>
      <c r="V15">
        <f t="shared" si="16"/>
        <v>17794677.794748675</v>
      </c>
      <c r="W15">
        <f t="shared" si="16"/>
        <v>17794677.794748675</v>
      </c>
      <c r="X15">
        <f t="shared" si="16"/>
        <v>17794677.794748675</v>
      </c>
      <c r="Y15">
        <f t="shared" si="16"/>
        <v>17794677.794748675</v>
      </c>
      <c r="Z15">
        <f t="shared" si="16"/>
        <v>17794677.794748675</v>
      </c>
      <c r="AA15">
        <f t="shared" si="16"/>
        <v>17794677.794748675</v>
      </c>
      <c r="AB15">
        <f t="shared" si="16"/>
        <v>17794677.794748675</v>
      </c>
      <c r="AC15">
        <f t="shared" si="16"/>
        <v>17794677.794748675</v>
      </c>
      <c r="AD15">
        <f t="shared" si="16"/>
        <v>17794677.794748675</v>
      </c>
      <c r="AE15">
        <f t="shared" si="16"/>
        <v>17794677.794748675</v>
      </c>
      <c r="AF15">
        <f t="shared" si="16"/>
        <v>17794677.794748675</v>
      </c>
    </row>
    <row r="16" spans="1:32">
      <c r="A16" s="100" t="s">
        <v>102</v>
      </c>
      <c r="B16">
        <f t="shared" si="4"/>
        <v>286449.4478441698</v>
      </c>
      <c r="C16">
        <f t="shared" si="5"/>
        <v>286449.4478441698</v>
      </c>
      <c r="D16" s="170">
        <f t="shared" si="6"/>
        <v>286449.4478441698</v>
      </c>
      <c r="E16">
        <f t="shared" ref="E16:N16" si="17">SUM(E$5*SUMIFS(D$39:D$48,$B$39:$B$48,$A16),E$6*IF($B$2=TRUE,SUMIFS($B$147:$B$162,$A$147:$A$162,$A16),SUMIFS(F$125:F$140,$A$125:$A$140,$A16)))</f>
        <v>539975.85996026546</v>
      </c>
      <c r="F16">
        <f t="shared" si="17"/>
        <v>988518.57144563785</v>
      </c>
      <c r="G16">
        <f t="shared" si="17"/>
        <v>1282072.9234520576</v>
      </c>
      <c r="H16">
        <f t="shared" si="17"/>
        <v>2519962.8828796372</v>
      </c>
      <c r="I16">
        <f t="shared" si="17"/>
        <v>3944859.5859114109</v>
      </c>
      <c r="J16">
        <f t="shared" si="17"/>
        <v>6228547.3933321536</v>
      </c>
      <c r="K16">
        <f t="shared" si="17"/>
        <v>6768934.9548083525</v>
      </c>
      <c r="L16">
        <f t="shared" si="17"/>
        <v>8188046.7340552304</v>
      </c>
      <c r="M16">
        <f t="shared" si="17"/>
        <v>8188046.7340552304</v>
      </c>
      <c r="N16">
        <f t="shared" si="17"/>
        <v>8188046.7340552304</v>
      </c>
      <c r="O16">
        <f t="shared" ref="O16:AF16" si="18">SUM(O$5*SUMIFS(N$39:N$48,$B$39:$B$48,$A16),O$6*IF($B$2=TRUE,SUMIFS($B$147:$B$162,$A$147:$A$162,$A16),SUMIFS(P$125:P$140,$A$125:$A$140,$A16)))</f>
        <v>8188046.7340552304</v>
      </c>
      <c r="P16">
        <f t="shared" si="18"/>
        <v>8188046.7340552304</v>
      </c>
      <c r="Q16">
        <f t="shared" si="18"/>
        <v>8188046.7340552304</v>
      </c>
      <c r="R16">
        <f t="shared" si="18"/>
        <v>8188046.7340552304</v>
      </c>
      <c r="S16">
        <f t="shared" si="18"/>
        <v>8188046.7340552304</v>
      </c>
      <c r="T16">
        <f t="shared" si="18"/>
        <v>8188046.7340552304</v>
      </c>
      <c r="U16">
        <f t="shared" si="18"/>
        <v>8188046.7340552304</v>
      </c>
      <c r="V16">
        <f t="shared" si="18"/>
        <v>8188046.7340552304</v>
      </c>
      <c r="W16">
        <f t="shared" si="18"/>
        <v>8188046.7340552304</v>
      </c>
      <c r="X16">
        <f t="shared" si="18"/>
        <v>8188046.7340552304</v>
      </c>
      <c r="Y16">
        <f t="shared" si="18"/>
        <v>8188046.7340552304</v>
      </c>
      <c r="Z16">
        <f t="shared" si="18"/>
        <v>8188046.7340552304</v>
      </c>
      <c r="AA16">
        <f t="shared" si="18"/>
        <v>8188046.7340552304</v>
      </c>
      <c r="AB16">
        <f t="shared" si="18"/>
        <v>8188046.7340552304</v>
      </c>
      <c r="AC16">
        <f t="shared" si="18"/>
        <v>8188046.7340552304</v>
      </c>
      <c r="AD16">
        <f t="shared" si="18"/>
        <v>8188046.7340552304</v>
      </c>
      <c r="AE16">
        <f t="shared" si="18"/>
        <v>8188046.7340552304</v>
      </c>
      <c r="AF16">
        <f t="shared" si="18"/>
        <v>8188046.7340552304</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18036.400912734254</v>
      </c>
      <c r="C18">
        <f t="shared" si="5"/>
        <v>18036.400912734254</v>
      </c>
      <c r="D18" s="170">
        <f t="shared" si="6"/>
        <v>18036.400912734254</v>
      </c>
      <c r="E18">
        <f t="shared" ref="E18:N18" si="21">SUM(E$5*SUMIFS(D$39:D$48,$B$39:$B$48,$A18),E$6*IF($B$2=TRUE,SUMIFS($B$147:$B$162,$A$147:$A$162,$A18),SUMIFS(F$125:F$140,$A$125:$A$140,$A18)))</f>
        <v>17699.852232005123</v>
      </c>
      <c r="F18">
        <f t="shared" si="21"/>
        <v>17362.772590152414</v>
      </c>
      <c r="G18">
        <f t="shared" si="21"/>
        <v>17274.540658221489</v>
      </c>
      <c r="H18">
        <f t="shared" si="21"/>
        <v>16255.451198956867</v>
      </c>
      <c r="I18">
        <f t="shared" si="21"/>
        <v>16004.6958596233</v>
      </c>
      <c r="J18">
        <f t="shared" si="21"/>
        <v>14639.386083033645</v>
      </c>
      <c r="K18">
        <f t="shared" si="21"/>
        <v>13032.734255745367</v>
      </c>
      <c r="L18">
        <f t="shared" si="21"/>
        <v>11271.293350160284</v>
      </c>
      <c r="M18">
        <f t="shared" si="21"/>
        <v>11271.293350160284</v>
      </c>
      <c r="N18">
        <f t="shared" si="21"/>
        <v>11271.293350160284</v>
      </c>
      <c r="O18">
        <f t="shared" ref="O18:AF18" si="22">SUM(O$5*SUMIFS(N$39:N$48,$B$39:$B$48,$A18),O$6*IF($B$2=TRUE,SUMIFS($B$147:$B$162,$A$147:$A$162,$A18),SUMIFS(P$125:P$140,$A$125:$A$140,$A18)))</f>
        <v>11271.293350160284</v>
      </c>
      <c r="P18">
        <f t="shared" si="22"/>
        <v>11271.293350160284</v>
      </c>
      <c r="Q18">
        <f t="shared" si="22"/>
        <v>11271.293350160284</v>
      </c>
      <c r="R18">
        <f t="shared" si="22"/>
        <v>11271.293350160284</v>
      </c>
      <c r="S18">
        <f t="shared" si="22"/>
        <v>11271.293350160284</v>
      </c>
      <c r="T18">
        <f t="shared" si="22"/>
        <v>11271.293350160284</v>
      </c>
      <c r="U18">
        <f t="shared" si="22"/>
        <v>11271.293350160284</v>
      </c>
      <c r="V18">
        <f t="shared" si="22"/>
        <v>11271.293350160284</v>
      </c>
      <c r="W18">
        <f t="shared" si="22"/>
        <v>11271.293350160284</v>
      </c>
      <c r="X18">
        <f t="shared" si="22"/>
        <v>11271.293350160284</v>
      </c>
      <c r="Y18">
        <f t="shared" si="22"/>
        <v>11271.293350160284</v>
      </c>
      <c r="Z18">
        <f t="shared" si="22"/>
        <v>11271.293350160284</v>
      </c>
      <c r="AA18">
        <f t="shared" si="22"/>
        <v>11271.293350160284</v>
      </c>
      <c r="AB18">
        <f t="shared" si="22"/>
        <v>11271.293350160284</v>
      </c>
      <c r="AC18">
        <f t="shared" si="22"/>
        <v>11271.293350160284</v>
      </c>
      <c r="AD18">
        <f t="shared" si="22"/>
        <v>11271.293350160284</v>
      </c>
      <c r="AE18">
        <f t="shared" si="22"/>
        <v>11271.293350160284</v>
      </c>
      <c r="AF18">
        <f t="shared" si="22"/>
        <v>11271.293350160284</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1785696.1605144308</v>
      </c>
      <c r="C20">
        <f t="shared" si="5"/>
        <v>1785696.1605144308</v>
      </c>
      <c r="D20" s="170">
        <f t="shared" si="6"/>
        <v>1785696.1605144308</v>
      </c>
      <c r="E20">
        <f t="shared" ref="E20:N20" si="25">SUM(E$5*SUMIFS(D$39:D$48,$B$39:$B$48,$A20),E$6*IF($B$2=TRUE,SUMIFS($B$147:$B$162,$A$147:$A$162,$A20),SUMIFS(F$125:F$140,$A$125:$A$140,$A20)))</f>
        <v>1510687.0928764658</v>
      </c>
      <c r="F20">
        <f t="shared" si="25"/>
        <v>924402.22494415799</v>
      </c>
      <c r="G20">
        <f t="shared" si="25"/>
        <v>910936.92669853568</v>
      </c>
      <c r="H20">
        <f t="shared" si="25"/>
        <v>823530.57730254135</v>
      </c>
      <c r="I20">
        <f t="shared" si="25"/>
        <v>799798.8243287144</v>
      </c>
      <c r="J20">
        <f t="shared" si="25"/>
        <v>631852.84937666962</v>
      </c>
      <c r="K20">
        <f t="shared" si="25"/>
        <v>418997.81986517075</v>
      </c>
      <c r="L20">
        <f t="shared" si="25"/>
        <v>335798.44085020537</v>
      </c>
      <c r="M20">
        <f t="shared" si="25"/>
        <v>335798.44085020537</v>
      </c>
      <c r="N20">
        <f t="shared" si="25"/>
        <v>335798.44085020537</v>
      </c>
      <c r="O20">
        <f t="shared" ref="O20:AF20" si="26">SUM(O$5*SUMIFS(N$39:N$48,$B$39:$B$48,$A20),O$6*IF($B$2=TRUE,SUMIFS($B$147:$B$162,$A$147:$A$162,$A20),SUMIFS(P$125:P$140,$A$125:$A$140,$A20)))</f>
        <v>335798.44085020537</v>
      </c>
      <c r="P20">
        <f t="shared" si="26"/>
        <v>335798.44085020537</v>
      </c>
      <c r="Q20">
        <f t="shared" si="26"/>
        <v>335798.44085020537</v>
      </c>
      <c r="R20">
        <f t="shared" si="26"/>
        <v>335798.44085020537</v>
      </c>
      <c r="S20">
        <f t="shared" si="26"/>
        <v>335798.44085020537</v>
      </c>
      <c r="T20">
        <f t="shared" si="26"/>
        <v>335798.44085020537</v>
      </c>
      <c r="U20">
        <f t="shared" si="26"/>
        <v>335798.44085020537</v>
      </c>
      <c r="V20">
        <f t="shared" si="26"/>
        <v>335798.44085020537</v>
      </c>
      <c r="W20">
        <f t="shared" si="26"/>
        <v>335798.44085020537</v>
      </c>
      <c r="X20">
        <f t="shared" si="26"/>
        <v>335798.44085020537</v>
      </c>
      <c r="Y20">
        <f t="shared" si="26"/>
        <v>335798.44085020537</v>
      </c>
      <c r="Z20">
        <f t="shared" si="26"/>
        <v>335798.44085020537</v>
      </c>
      <c r="AA20">
        <f t="shared" si="26"/>
        <v>335798.44085020537</v>
      </c>
      <c r="AB20">
        <f t="shared" si="26"/>
        <v>335798.44085020537</v>
      </c>
      <c r="AC20">
        <f t="shared" si="26"/>
        <v>335798.44085020537</v>
      </c>
      <c r="AD20">
        <f t="shared" si="26"/>
        <v>335798.44085020537</v>
      </c>
      <c r="AE20">
        <f t="shared" si="26"/>
        <v>335798.44085020537</v>
      </c>
      <c r="AF20">
        <f t="shared" si="26"/>
        <v>335798.44085020537</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3.7570061968673842E-4</v>
      </c>
      <c r="D39">
        <f>SUMPRODUCT(P$57:P$106,$B$57:$B$106)</f>
        <v>3.6869026609588331E-4</v>
      </c>
      <c r="E39">
        <f>SUMPRODUCT(AB$57:AB$106,$B$57:$B$106)</f>
        <v>3.6166885251450554E-4</v>
      </c>
      <c r="F39">
        <f>SUMPRODUCT(AN$57:AN$106,$B$57:$B$106)</f>
        <v>3.5983096968727238E-4</v>
      </c>
      <c r="G39">
        <f>SUMPRODUCT(AZ$57:AZ$106,$B$57:$B$106)</f>
        <v>3.3860320128633708E-4</v>
      </c>
      <c r="H39">
        <f>SUMPRODUCT(BL$57:BL$106,$B$57:$B$106)</f>
        <v>3.3337993435890559E-4</v>
      </c>
      <c r="I39">
        <f>SUMPRODUCT(BX$57:BX$106,$B$57:$B$106)</f>
        <v>3.0494035089594659E-4</v>
      </c>
      <c r="J39">
        <f>SUMPRODUCT(CJ$57:CJ$106,$B$57:$B$106)</f>
        <v>2.7147358055448328E-4</v>
      </c>
      <c r="K39">
        <f>SUMPRODUCT(CV$57:CV$106,$B$57:$B$106)</f>
        <v>2.3478253321240227E-4</v>
      </c>
      <c r="L39" s="156">
        <f>K39</f>
        <v>2.3478253321240227E-4</v>
      </c>
      <c r="M39" s="156">
        <f t="shared" ref="M39:AE50" si="54">L39</f>
        <v>2.3478253321240227E-4</v>
      </c>
      <c r="N39" s="156">
        <f t="shared" si="54"/>
        <v>2.3478253321240227E-4</v>
      </c>
      <c r="O39" s="156">
        <f t="shared" si="54"/>
        <v>2.3478253321240227E-4</v>
      </c>
      <c r="P39" s="156">
        <f t="shared" si="54"/>
        <v>2.3478253321240227E-4</v>
      </c>
      <c r="Q39" s="156">
        <f t="shared" si="54"/>
        <v>2.3478253321240227E-4</v>
      </c>
      <c r="R39" s="156">
        <f t="shared" si="54"/>
        <v>2.3478253321240227E-4</v>
      </c>
      <c r="S39" s="156">
        <f t="shared" si="54"/>
        <v>2.3478253321240227E-4</v>
      </c>
      <c r="T39" s="156">
        <f t="shared" si="54"/>
        <v>2.3478253321240227E-4</v>
      </c>
      <c r="U39" s="156">
        <f t="shared" si="54"/>
        <v>2.3478253321240227E-4</v>
      </c>
      <c r="V39" s="156">
        <f t="shared" si="54"/>
        <v>2.3478253321240227E-4</v>
      </c>
      <c r="W39" s="156">
        <f t="shared" si="54"/>
        <v>2.3478253321240227E-4</v>
      </c>
      <c r="X39" s="156">
        <f t="shared" si="54"/>
        <v>2.3478253321240227E-4</v>
      </c>
      <c r="Y39" s="156">
        <f t="shared" si="54"/>
        <v>2.3478253321240227E-4</v>
      </c>
      <c r="Z39" s="156">
        <f t="shared" si="54"/>
        <v>2.3478253321240227E-4</v>
      </c>
      <c r="AA39" s="156">
        <f t="shared" si="54"/>
        <v>2.3478253321240227E-4</v>
      </c>
      <c r="AB39" s="156">
        <f t="shared" si="54"/>
        <v>2.3478253321240227E-4</v>
      </c>
      <c r="AC39" s="156">
        <f t="shared" si="54"/>
        <v>2.3478253321240227E-4</v>
      </c>
      <c r="AD39" s="156">
        <f t="shared" si="54"/>
        <v>2.3478253321240227E-4</v>
      </c>
      <c r="AE39" s="156">
        <f t="shared" si="54"/>
        <v>2.3478253321240227E-4</v>
      </c>
    </row>
    <row r="40" spans="1:32">
      <c r="B40" s="2" t="s">
        <v>98</v>
      </c>
      <c r="C40">
        <f>SUMPRODUCT(E57:E106,$B$57:$B$106)</f>
        <v>0.29791004283021444</v>
      </c>
      <c r="D40">
        <f>SUMPRODUCT(Q$57:Q$106,$B$57:$B$106)</f>
        <v>0.26507155051061687</v>
      </c>
      <c r="E40">
        <f>SUMPRODUCT(AC$57:AC$106,$B$57:$B$106)</f>
        <v>0.24361504008693735</v>
      </c>
      <c r="F40">
        <f>SUMPRODUCT(AO$57:AO$106,$B$57:$B$106)</f>
        <v>0.2291990745623009</v>
      </c>
      <c r="G40">
        <f>SUMPRODUCT(BA$57:BA$106,$B$57:$B$106)</f>
        <v>0.19209319289663634</v>
      </c>
      <c r="H40">
        <f>SUMPRODUCT(BM$57:BM$106,$B$57:$B$106)</f>
        <v>0.17460029475195676</v>
      </c>
      <c r="I40">
        <f>SUMPRODUCT(BY$57:BY$106,$B$57:$B$106)</f>
        <v>0.14654245871141897</v>
      </c>
      <c r="J40">
        <f>SUMPRODUCT(CK$57:CK$106,$B$57:$B$106)</f>
        <v>0.13128984856960693</v>
      </c>
      <c r="K40">
        <f>SUMPRODUCT(CW$57:CW$106,$B$57:$B$106)</f>
        <v>0.11853639707815856</v>
      </c>
      <c r="L40" s="156">
        <f t="shared" ref="L40:AA50" si="55">K40</f>
        <v>0.11853639707815856</v>
      </c>
      <c r="M40" s="156">
        <f t="shared" si="55"/>
        <v>0.11853639707815856</v>
      </c>
      <c r="N40" s="156">
        <f t="shared" si="55"/>
        <v>0.11853639707815856</v>
      </c>
      <c r="O40" s="156">
        <f t="shared" si="55"/>
        <v>0.11853639707815856</v>
      </c>
      <c r="P40" s="156">
        <f t="shared" si="55"/>
        <v>0.11853639707815856</v>
      </c>
      <c r="Q40" s="156">
        <f t="shared" si="55"/>
        <v>0.11853639707815856</v>
      </c>
      <c r="R40" s="156">
        <f t="shared" si="55"/>
        <v>0.11853639707815856</v>
      </c>
      <c r="S40" s="156">
        <f t="shared" si="55"/>
        <v>0.11853639707815856</v>
      </c>
      <c r="T40" s="156">
        <f t="shared" si="55"/>
        <v>0.11853639707815856</v>
      </c>
      <c r="U40" s="156">
        <f t="shared" si="55"/>
        <v>0.11853639707815856</v>
      </c>
      <c r="V40" s="156">
        <f t="shared" si="55"/>
        <v>0.11853639707815856</v>
      </c>
      <c r="W40" s="156">
        <f t="shared" si="55"/>
        <v>0.11853639707815856</v>
      </c>
      <c r="X40" s="156">
        <f t="shared" si="55"/>
        <v>0.11853639707815856</v>
      </c>
      <c r="Y40" s="156">
        <f t="shared" si="55"/>
        <v>0.11853639707815856</v>
      </c>
      <c r="Z40" s="156">
        <f t="shared" si="55"/>
        <v>0.11853639707815856</v>
      </c>
      <c r="AA40" s="156">
        <f t="shared" si="55"/>
        <v>0.11853639707815856</v>
      </c>
      <c r="AB40" s="156">
        <f t="shared" si="54"/>
        <v>0.11853639707815856</v>
      </c>
      <c r="AC40" s="156">
        <f t="shared" si="54"/>
        <v>0.11853639707815856</v>
      </c>
      <c r="AD40" s="156">
        <f t="shared" si="54"/>
        <v>0.11853639707815856</v>
      </c>
      <c r="AE40" s="156">
        <f t="shared" si="54"/>
        <v>0.11853639707815856</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2.21177788263986E-2</v>
      </c>
      <c r="D42">
        <f>SUMPRODUCT(S$57:S$106,$B$57:$B$106)</f>
        <v>2.193465398909469E-2</v>
      </c>
      <c r="E42">
        <f>SUMPRODUCT(AE$57:AE$106,$B$57:$B$106)</f>
        <v>2.1833050323653402E-2</v>
      </c>
      <c r="F42">
        <f>SUMPRODUCT(AQ$57:AQ$106,$B$57:$B$106)</f>
        <v>2.2313042094062742E-2</v>
      </c>
      <c r="G42">
        <f>SUMPRODUCT(BC$57:BC$106,$B$57:$B$106)</f>
        <v>2.2088458977745366E-2</v>
      </c>
      <c r="H42">
        <f>SUMPRODUCT(BO$57:BO$106,$B$57:$B$106)</f>
        <v>2.2476950960610396E-2</v>
      </c>
      <c r="I42">
        <f>SUMPRODUCT(CA$57:CA$106,$B$57:$B$106)</f>
        <v>2.2094818943476688E-2</v>
      </c>
      <c r="J42">
        <f>SUMPRODUCT(CM$57:CM$106,$B$57:$B$106)</f>
        <v>2.1267158097931105E-2</v>
      </c>
      <c r="K42">
        <f>SUMPRODUCT(CY$57:CY$106,$B$57:$B$106)</f>
        <v>2.0822898994913304E-2</v>
      </c>
      <c r="L42" s="156">
        <f t="shared" si="55"/>
        <v>2.0822898994913304E-2</v>
      </c>
      <c r="M42" s="156">
        <f t="shared" si="54"/>
        <v>2.0822898994913304E-2</v>
      </c>
      <c r="N42" s="156">
        <f t="shared" si="54"/>
        <v>2.0822898994913304E-2</v>
      </c>
      <c r="O42" s="156">
        <f t="shared" si="54"/>
        <v>2.0822898994913304E-2</v>
      </c>
      <c r="P42" s="156">
        <f t="shared" si="54"/>
        <v>2.0822898994913304E-2</v>
      </c>
      <c r="Q42" s="156">
        <f t="shared" si="54"/>
        <v>2.0822898994913304E-2</v>
      </c>
      <c r="R42" s="156">
        <f t="shared" si="54"/>
        <v>2.0822898994913304E-2</v>
      </c>
      <c r="S42" s="156">
        <f t="shared" si="54"/>
        <v>2.0822898994913304E-2</v>
      </c>
      <c r="T42" s="156">
        <f t="shared" si="54"/>
        <v>2.0822898994913304E-2</v>
      </c>
      <c r="U42" s="156">
        <f t="shared" si="54"/>
        <v>2.0822898994913304E-2</v>
      </c>
      <c r="V42" s="156">
        <f t="shared" si="54"/>
        <v>2.0822898994913304E-2</v>
      </c>
      <c r="W42" s="156">
        <f t="shared" si="54"/>
        <v>2.0822898994913304E-2</v>
      </c>
      <c r="X42" s="156">
        <f t="shared" si="54"/>
        <v>2.0822898994913304E-2</v>
      </c>
      <c r="Y42" s="156">
        <f t="shared" si="54"/>
        <v>2.0822898994913304E-2</v>
      </c>
      <c r="Z42" s="156">
        <f t="shared" si="54"/>
        <v>2.0822898994913304E-2</v>
      </c>
      <c r="AA42" s="156">
        <f t="shared" si="54"/>
        <v>2.0822898994913304E-2</v>
      </c>
      <c r="AB42" s="156">
        <f t="shared" si="54"/>
        <v>2.0822898994913304E-2</v>
      </c>
      <c r="AC42" s="156">
        <f t="shared" si="54"/>
        <v>2.0822898994913304E-2</v>
      </c>
      <c r="AD42" s="156">
        <f t="shared" si="54"/>
        <v>2.0822898994913304E-2</v>
      </c>
      <c r="AE42" s="156">
        <f t="shared" si="54"/>
        <v>2.0822898994913304E-2</v>
      </c>
    </row>
    <row r="43" spans="1:32">
      <c r="B43" s="2" t="s">
        <v>347</v>
      </c>
      <c r="C43">
        <f>SUMPRODUCT(H57:H106,$B$57:$B$106)</f>
        <v>0.3174129632960157</v>
      </c>
      <c r="D43">
        <f>SUMPRODUCT(T$57:T$106,$B$57:$B$106)</f>
        <v>0.32445326616925929</v>
      </c>
      <c r="E43">
        <f>SUMPRODUCT(AF$57:AF$106,$B$57:$B$106)</f>
        <v>0.3277374619387296</v>
      </c>
      <c r="F43">
        <f>SUMPRODUCT(AR$57:AR$106,$B$57:$B$106)</f>
        <v>0.30956996663692937</v>
      </c>
      <c r="G43">
        <f>SUMPRODUCT(BD$57:BD$106,$B$57:$B$106)</f>
        <v>0.29541554398129516</v>
      </c>
      <c r="H43">
        <f>SUMPRODUCT(BP$57:BP$106,$B$57:$B$106)</f>
        <v>0.26619306333771481</v>
      </c>
      <c r="I43">
        <f>SUMPRODUCT(CB$57:CB$106,$B$57:$B$106)</f>
        <v>0.20694452966787438</v>
      </c>
      <c r="J43">
        <f>SUMPRODUCT(CN$57:CN$106,$B$57:$B$106)</f>
        <v>0.18799515573757822</v>
      </c>
      <c r="K43">
        <f>SUMPRODUCT(CZ$57:CZ$106,$B$57:$B$106)</f>
        <v>0.15901842560215423</v>
      </c>
      <c r="L43" s="156">
        <f t="shared" si="55"/>
        <v>0.15901842560215423</v>
      </c>
      <c r="M43" s="156">
        <f t="shared" si="54"/>
        <v>0.15901842560215423</v>
      </c>
      <c r="N43" s="156">
        <f t="shared" si="54"/>
        <v>0.15901842560215423</v>
      </c>
      <c r="O43" s="156">
        <f t="shared" si="54"/>
        <v>0.15901842560215423</v>
      </c>
      <c r="P43" s="156">
        <f t="shared" si="54"/>
        <v>0.15901842560215423</v>
      </c>
      <c r="Q43" s="156">
        <f t="shared" si="54"/>
        <v>0.15901842560215423</v>
      </c>
      <c r="R43" s="156">
        <f t="shared" si="54"/>
        <v>0.15901842560215423</v>
      </c>
      <c r="S43" s="156">
        <f t="shared" si="54"/>
        <v>0.15901842560215423</v>
      </c>
      <c r="T43" s="156">
        <f t="shared" si="54"/>
        <v>0.15901842560215423</v>
      </c>
      <c r="U43" s="156">
        <f t="shared" si="54"/>
        <v>0.15901842560215423</v>
      </c>
      <c r="V43" s="156">
        <f t="shared" si="54"/>
        <v>0.15901842560215423</v>
      </c>
      <c r="W43" s="156">
        <f t="shared" si="54"/>
        <v>0.15901842560215423</v>
      </c>
      <c r="X43" s="156">
        <f t="shared" si="54"/>
        <v>0.15901842560215423</v>
      </c>
      <c r="Y43" s="156">
        <f t="shared" si="54"/>
        <v>0.15901842560215423</v>
      </c>
      <c r="Z43" s="156">
        <f t="shared" si="54"/>
        <v>0.15901842560215423</v>
      </c>
      <c r="AA43" s="156">
        <f t="shared" si="54"/>
        <v>0.15901842560215423</v>
      </c>
      <c r="AB43" s="156">
        <f t="shared" si="54"/>
        <v>0.15901842560215423</v>
      </c>
      <c r="AC43" s="156">
        <f t="shared" si="54"/>
        <v>0.15901842560215423</v>
      </c>
      <c r="AD43" s="156">
        <f t="shared" si="54"/>
        <v>0.15901842560215423</v>
      </c>
      <c r="AE43" s="156">
        <f t="shared" si="54"/>
        <v>0.15901842560215423</v>
      </c>
    </row>
    <row r="44" spans="1:32">
      <c r="B44" s="2" t="s">
        <v>99</v>
      </c>
      <c r="C44">
        <f>SUMPRODUCT(I57:I106,$B$57:$B$106)</f>
        <v>0.14824523530160419</v>
      </c>
      <c r="D44">
        <f>SUMPRODUCT(U$57:U$106,$B$57:$B$106)</f>
        <v>0.14715674205890256</v>
      </c>
      <c r="E44">
        <f>SUMPRODUCT(AG$57:AG$106,$B$57:$B$106)</f>
        <v>0.14971149540971784</v>
      </c>
      <c r="F44">
        <f>SUMPRODUCT(AS$57:AS$106,$B$57:$B$106)</f>
        <v>0.15421889833802913</v>
      </c>
      <c r="G44">
        <f>SUMPRODUCT(BE$57:BE$106,$B$57:$B$106)</f>
        <v>0.15078850166381996</v>
      </c>
      <c r="H44">
        <f>SUMPRODUCT(BQ$57:BQ$106,$B$57:$B$106)</f>
        <v>0.15097084208962325</v>
      </c>
      <c r="I44">
        <f>SUMPRODUCT(CC$57:CC$106,$B$57:$B$106)</f>
        <v>0.15663293372443243</v>
      </c>
      <c r="J44">
        <f>SUMPRODUCT(CO$57:CO$106,$B$57:$B$106)</f>
        <v>0.1547235625372036</v>
      </c>
      <c r="K44">
        <f>SUMPRODUCT(DA$57:DA$106,$B$57:$B$106)</f>
        <v>0.15316917680545189</v>
      </c>
      <c r="L44" s="156">
        <f t="shared" si="55"/>
        <v>0.15316917680545189</v>
      </c>
      <c r="M44" s="156">
        <f t="shared" si="54"/>
        <v>0.15316917680545189</v>
      </c>
      <c r="N44" s="156">
        <f t="shared" si="54"/>
        <v>0.15316917680545189</v>
      </c>
      <c r="O44" s="156">
        <f t="shared" si="54"/>
        <v>0.15316917680545189</v>
      </c>
      <c r="P44" s="156">
        <f t="shared" si="54"/>
        <v>0.15316917680545189</v>
      </c>
      <c r="Q44" s="156">
        <f t="shared" si="54"/>
        <v>0.15316917680545189</v>
      </c>
      <c r="R44" s="156">
        <f t="shared" si="54"/>
        <v>0.15316917680545189</v>
      </c>
      <c r="S44" s="156">
        <f t="shared" si="54"/>
        <v>0.15316917680545189</v>
      </c>
      <c r="T44" s="156">
        <f t="shared" si="54"/>
        <v>0.15316917680545189</v>
      </c>
      <c r="U44" s="156">
        <f t="shared" si="54"/>
        <v>0.15316917680545189</v>
      </c>
      <c r="V44" s="156">
        <f t="shared" si="54"/>
        <v>0.15316917680545189</v>
      </c>
      <c r="W44" s="156">
        <f t="shared" si="54"/>
        <v>0.15316917680545189</v>
      </c>
      <c r="X44" s="156">
        <f t="shared" si="54"/>
        <v>0.15316917680545189</v>
      </c>
      <c r="Y44" s="156">
        <f t="shared" si="54"/>
        <v>0.15316917680545189</v>
      </c>
      <c r="Z44" s="156">
        <f t="shared" si="54"/>
        <v>0.15316917680545189</v>
      </c>
      <c r="AA44" s="156">
        <f t="shared" si="54"/>
        <v>0.15316917680545189</v>
      </c>
      <c r="AB44" s="156">
        <f t="shared" si="54"/>
        <v>0.15316917680545189</v>
      </c>
      <c r="AC44" s="156">
        <f t="shared" si="54"/>
        <v>0.15316917680545189</v>
      </c>
      <c r="AD44" s="156">
        <f t="shared" si="54"/>
        <v>0.15316917680545189</v>
      </c>
      <c r="AE44" s="156">
        <f t="shared" si="54"/>
        <v>0.15316917680545189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3.7196287514535908E-2</v>
      </c>
      <c r="D46">
        <f>SUMPRODUCT(W$57:W$106,$B$57:$B$106)</f>
        <v>3.1467812214449414E-2</v>
      </c>
      <c r="E46">
        <f>SUMPRODUCT(AI$57:AI$106,$B$57:$B$106)</f>
        <v>1.9255420770011633E-2</v>
      </c>
      <c r="F46">
        <f>SUMPRODUCT(AU$57:AU$106,$B$57:$B$106)</f>
        <v>1.8974936824260831E-2</v>
      </c>
      <c r="G46">
        <f>SUMPRODUCT(BG$57:BG$106,$B$57:$B$106)</f>
        <v>1.7154250990567395E-2</v>
      </c>
      <c r="H46">
        <f>SUMPRODUCT(BS$57:BS$106,$B$57:$B$106)</f>
        <v>1.6659915433176652E-2</v>
      </c>
      <c r="I46">
        <f>SUMPRODUCT(CE$57:CE$106,$B$57:$B$106)</f>
        <v>1.3161578532779415E-2</v>
      </c>
      <c r="J46">
        <f>SUMPRODUCT(CQ$57:CQ$106,$B$57:$B$106)</f>
        <v>8.7277800783190224E-3</v>
      </c>
      <c r="K46">
        <f>SUMPRODUCT(DC$57:DC$106,$B$57:$B$106)</f>
        <v>6.9947259948180745E-3</v>
      </c>
      <c r="L46" s="156">
        <f t="shared" si="55"/>
        <v>6.9947259948180745E-3</v>
      </c>
      <c r="M46" s="156">
        <f t="shared" si="54"/>
        <v>6.9947259948180745E-3</v>
      </c>
      <c r="N46" s="156">
        <f t="shared" si="54"/>
        <v>6.9947259948180745E-3</v>
      </c>
      <c r="O46" s="156">
        <f t="shared" si="54"/>
        <v>6.9947259948180745E-3</v>
      </c>
      <c r="P46" s="156">
        <f t="shared" si="54"/>
        <v>6.9947259948180745E-3</v>
      </c>
      <c r="Q46" s="156">
        <f t="shared" si="54"/>
        <v>6.9947259948180745E-3</v>
      </c>
      <c r="R46" s="156">
        <f t="shared" si="54"/>
        <v>6.9947259948180745E-3</v>
      </c>
      <c r="S46" s="156">
        <f t="shared" si="54"/>
        <v>6.9947259948180745E-3</v>
      </c>
      <c r="T46" s="156">
        <f t="shared" si="54"/>
        <v>6.9947259948180745E-3</v>
      </c>
      <c r="U46" s="156">
        <f t="shared" si="54"/>
        <v>6.9947259948180745E-3</v>
      </c>
      <c r="V46" s="156">
        <f t="shared" si="54"/>
        <v>6.9947259948180745E-3</v>
      </c>
      <c r="W46" s="156">
        <f t="shared" si="54"/>
        <v>6.9947259948180745E-3</v>
      </c>
      <c r="X46" s="156">
        <f t="shared" si="54"/>
        <v>6.9947259948180745E-3</v>
      </c>
      <c r="Y46" s="156">
        <f t="shared" si="54"/>
        <v>6.9947259948180745E-3</v>
      </c>
      <c r="Z46" s="156">
        <f t="shared" si="54"/>
        <v>6.9947259948180745E-3</v>
      </c>
      <c r="AA46" s="156">
        <f t="shared" si="54"/>
        <v>6.9947259948180745E-3</v>
      </c>
      <c r="AB46" s="156">
        <f t="shared" si="54"/>
        <v>6.9947259948180745E-3</v>
      </c>
      <c r="AC46" s="156">
        <f t="shared" si="54"/>
        <v>6.9947259948180745E-3</v>
      </c>
      <c r="AD46" s="156">
        <f t="shared" si="54"/>
        <v>6.9947259948180745E-3</v>
      </c>
      <c r="AE46" s="156">
        <f t="shared" si="54"/>
        <v>6.9947259948180745E-3</v>
      </c>
    </row>
    <row r="47" spans="1:32">
      <c r="B47" s="2" t="s">
        <v>100</v>
      </c>
      <c r="C47">
        <f>SUMPRODUCT(L57:L106,$B$57:$B$106)</f>
        <v>0.17077521167664103</v>
      </c>
      <c r="D47">
        <f>SUMPRODUCT(X$57:X$106,$B$57:$B$106)</f>
        <v>0.19829951611619584</v>
      </c>
      <c r="E47">
        <f>SUMPRODUCT(AJ$57:AJ$106,$B$57:$B$106)</f>
        <v>0.2168948898594657</v>
      </c>
      <c r="F47">
        <f>SUMPRODUCT(AV$57:AV$106,$B$57:$B$106)</f>
        <v>0.2386585017862092</v>
      </c>
      <c r="G47">
        <f>SUMPRODUCT(BH$57:BH$106,$B$57:$B$106)</f>
        <v>0.26963028770366698</v>
      </c>
      <c r="H47">
        <f>SUMPRODUCT(BT$57:BT$106,$B$57:$B$106)</f>
        <v>0.28659360587535554</v>
      </c>
      <c r="I47">
        <f>SUMPRODUCT(CF$57:CF$106,$B$57:$B$106)</f>
        <v>0.32457727298014505</v>
      </c>
      <c r="J47">
        <f>SUMPRODUCT(CR$57:CR$106,$B$57:$B$106)</f>
        <v>0.35472720983734274</v>
      </c>
      <c r="K47">
        <f>SUMPRODUCT(DD$57:DD$106,$B$57:$B$106)</f>
        <v>0.37066549512617969</v>
      </c>
      <c r="L47" s="156">
        <f t="shared" si="55"/>
        <v>0.37066549512617969</v>
      </c>
      <c r="M47" s="156">
        <f t="shared" si="54"/>
        <v>0.37066549512617969</v>
      </c>
      <c r="N47" s="156">
        <f t="shared" si="54"/>
        <v>0.37066549512617969</v>
      </c>
      <c r="O47" s="156">
        <f t="shared" si="54"/>
        <v>0.37066549512617969</v>
      </c>
      <c r="P47" s="156">
        <f t="shared" si="54"/>
        <v>0.37066549512617969</v>
      </c>
      <c r="Q47" s="156">
        <f t="shared" si="54"/>
        <v>0.37066549512617969</v>
      </c>
      <c r="R47" s="156">
        <f t="shared" si="54"/>
        <v>0.37066549512617969</v>
      </c>
      <c r="S47" s="156">
        <f t="shared" si="54"/>
        <v>0.37066549512617969</v>
      </c>
      <c r="T47" s="156">
        <f t="shared" si="54"/>
        <v>0.37066549512617969</v>
      </c>
      <c r="U47" s="156">
        <f t="shared" si="54"/>
        <v>0.37066549512617969</v>
      </c>
      <c r="V47" s="156">
        <f t="shared" si="54"/>
        <v>0.37066549512617969</v>
      </c>
      <c r="W47" s="156">
        <f t="shared" si="54"/>
        <v>0.37066549512617969</v>
      </c>
      <c r="X47" s="156">
        <f t="shared" si="54"/>
        <v>0.37066549512617969</v>
      </c>
      <c r="Y47" s="156">
        <f t="shared" si="54"/>
        <v>0.37066549512617969</v>
      </c>
      <c r="Z47" s="156">
        <f t="shared" si="54"/>
        <v>0.37066549512617969</v>
      </c>
      <c r="AA47" s="156">
        <f t="shared" si="54"/>
        <v>0.37066549512617969</v>
      </c>
      <c r="AB47" s="156">
        <f t="shared" si="54"/>
        <v>0.37066549512617969</v>
      </c>
      <c r="AC47" s="156">
        <f t="shared" si="54"/>
        <v>0.37066549512617969</v>
      </c>
      <c r="AD47" s="156">
        <f t="shared" si="54"/>
        <v>0.37066549512617969</v>
      </c>
      <c r="AE47" s="156">
        <f t="shared" si="54"/>
        <v>0.37066549512617969</v>
      </c>
    </row>
    <row r="48" spans="1:32">
      <c r="B48" s="2" t="s">
        <v>102</v>
      </c>
      <c r="C48">
        <f>SUMPRODUCT(N57:N106,$B$57:$B$106)</f>
        <v>5.9667799349035402E-3</v>
      </c>
      <c r="D48">
        <f>SUMPRODUCT(Z$57:Z$106,$B$57:$B$106)</f>
        <v>1.1247768675385746E-2</v>
      </c>
      <c r="E48">
        <f>SUMPRODUCT(AL$57:AL$106,$B$57:$B$106)</f>
        <v>2.059097275897016E-2</v>
      </c>
      <c r="F48">
        <f>SUMPRODUCT(AX$57:AX$106,$B$57:$B$106)</f>
        <v>2.6705748788520698E-2</v>
      </c>
      <c r="G48">
        <f>SUMPRODUCT(BJ$57:BJ$106,$B$57:$B$106)</f>
        <v>5.249116058498255E-2</v>
      </c>
      <c r="H48">
        <f>SUMPRODUCT(BV$57:BV$106,$B$57:$B$106)</f>
        <v>8.217194761720388E-2</v>
      </c>
      <c r="I48">
        <f>SUMPRODUCT(CH$57:CH$106,$B$57:$B$106)</f>
        <v>0.12974146708897719</v>
      </c>
      <c r="J48">
        <f>SUMPRODUCT(CT$57:CT$106,$B$57:$B$106)</f>
        <v>0.14099781156146407</v>
      </c>
      <c r="K48">
        <f>SUMPRODUCT(DF$57:DF$106,$B$57:$B$106)</f>
        <v>0.17055809786511203</v>
      </c>
      <c r="L48" s="156">
        <f t="shared" si="55"/>
        <v>0.17055809786511203</v>
      </c>
      <c r="M48" s="156">
        <f t="shared" si="54"/>
        <v>0.17055809786511203</v>
      </c>
      <c r="N48" s="156">
        <f t="shared" si="54"/>
        <v>0.17055809786511203</v>
      </c>
      <c r="O48" s="156">
        <f t="shared" si="54"/>
        <v>0.17055809786511203</v>
      </c>
      <c r="P48" s="156">
        <f t="shared" si="54"/>
        <v>0.17055809786511203</v>
      </c>
      <c r="Q48" s="156">
        <f t="shared" si="54"/>
        <v>0.17055809786511203</v>
      </c>
      <c r="R48" s="156">
        <f t="shared" si="54"/>
        <v>0.17055809786511203</v>
      </c>
      <c r="S48" s="156">
        <f t="shared" si="54"/>
        <v>0.17055809786511203</v>
      </c>
      <c r="T48" s="156">
        <f t="shared" si="54"/>
        <v>0.17055809786511203</v>
      </c>
      <c r="U48" s="156">
        <f t="shared" si="54"/>
        <v>0.17055809786511203</v>
      </c>
      <c r="V48" s="156">
        <f t="shared" si="54"/>
        <v>0.17055809786511203</v>
      </c>
      <c r="W48" s="156">
        <f t="shared" si="54"/>
        <v>0.17055809786511203</v>
      </c>
      <c r="X48" s="156">
        <f t="shared" si="54"/>
        <v>0.17055809786511203</v>
      </c>
      <c r="Y48" s="156">
        <f t="shared" si="54"/>
        <v>0.17055809786511203</v>
      </c>
      <c r="Z48" s="156">
        <f t="shared" si="54"/>
        <v>0.17055809786511203</v>
      </c>
      <c r="AA48" s="156">
        <f t="shared" si="54"/>
        <v>0.17055809786511203</v>
      </c>
      <c r="AB48" s="156">
        <f t="shared" si="54"/>
        <v>0.17055809786511203</v>
      </c>
      <c r="AC48" s="156">
        <f t="shared" si="54"/>
        <v>0.17055809786511203</v>
      </c>
      <c r="AD48" s="156">
        <f t="shared" si="54"/>
        <v>0.17055809786511203</v>
      </c>
      <c r="AE48" s="156">
        <f t="shared" si="54"/>
        <v>0.17055809786511203</v>
      </c>
    </row>
    <row r="49" spans="1:110">
      <c r="B49" s="1"/>
    </row>
    <row r="50" spans="1:110">
      <c r="B50" s="1"/>
      <c r="C50" s="160">
        <f>SUM(C39:C48)</f>
        <v>1</v>
      </c>
      <c r="D50" s="160">
        <f>SUM(D39:D48)</f>
        <v>1.0000000000000002</v>
      </c>
      <c r="E50" s="160">
        <f>SUM(E39:E48)</f>
        <v>1.0000000000000002</v>
      </c>
      <c r="F50" s="160">
        <f>SUM(F39:F48)</f>
        <v>1.0000000000000002</v>
      </c>
      <c r="G50" s="160">
        <f t="shared" ref="G50:K50" si="56">SUM(G39:G48)</f>
        <v>1</v>
      </c>
      <c r="H50" s="160">
        <f t="shared" si="56"/>
        <v>1.0000000000000002</v>
      </c>
      <c r="I50" s="160">
        <f t="shared" si="56"/>
        <v>1.0000000000000002</v>
      </c>
      <c r="J50" s="160">
        <f t="shared" si="56"/>
        <v>1.0000000000000002</v>
      </c>
      <c r="K50" s="160">
        <f t="shared" si="56"/>
        <v>1.0000000000000002</v>
      </c>
      <c r="L50" s="160">
        <f t="shared" si="55"/>
        <v>1.0000000000000002</v>
      </c>
      <c r="M50" s="160">
        <f t="shared" si="54"/>
        <v>1.0000000000000002</v>
      </c>
      <c r="N50" s="160">
        <f t="shared" si="54"/>
        <v>1.0000000000000002</v>
      </c>
      <c r="O50" s="160">
        <f t="shared" si="54"/>
        <v>1.0000000000000002</v>
      </c>
      <c r="P50" s="160">
        <f t="shared" si="54"/>
        <v>1.0000000000000002</v>
      </c>
      <c r="Q50" s="160">
        <f t="shared" si="54"/>
        <v>1.0000000000000002</v>
      </c>
      <c r="R50" s="160">
        <f t="shared" si="54"/>
        <v>1.0000000000000002</v>
      </c>
      <c r="S50" s="160">
        <f t="shared" si="54"/>
        <v>1.0000000000000002</v>
      </c>
      <c r="T50" s="160">
        <f t="shared" si="54"/>
        <v>1.0000000000000002</v>
      </c>
      <c r="U50" s="160">
        <f t="shared" si="54"/>
        <v>1.0000000000000002</v>
      </c>
      <c r="V50" s="160">
        <f t="shared" si="54"/>
        <v>1.0000000000000002</v>
      </c>
      <c r="W50" s="160">
        <f t="shared" si="54"/>
        <v>1.0000000000000002</v>
      </c>
      <c r="X50" s="160">
        <f t="shared" si="54"/>
        <v>1.0000000000000002</v>
      </c>
      <c r="Y50" s="160">
        <f t="shared" si="54"/>
        <v>1.0000000000000002</v>
      </c>
      <c r="Z50" s="160">
        <f t="shared" si="54"/>
        <v>1.0000000000000002</v>
      </c>
      <c r="AA50" s="160">
        <f t="shared" si="54"/>
        <v>1.0000000000000002</v>
      </c>
      <c r="AB50" s="160">
        <f t="shared" si="54"/>
        <v>1.0000000000000002</v>
      </c>
      <c r="AC50" s="160">
        <f t="shared" si="54"/>
        <v>1.0000000000000002</v>
      </c>
      <c r="AD50" s="160">
        <f t="shared" si="54"/>
        <v>1.0000000000000002</v>
      </c>
      <c r="AE50" s="160">
        <f t="shared" si="54"/>
        <v>1.0000000000000002</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0.27309286393389248</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0.11074965937220853</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0.24622945654797601</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0.28051836566542904</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6.8163567905141831E-2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2.1246086575352277E-2</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44824250</v>
      </c>
      <c r="D2" s="91">
        <f>C2</f>
        <v>44824250</v>
      </c>
      <c r="E2" s="91">
        <f t="shared" ref="E2:AH2" si="0">D2</f>
        <v>44824250</v>
      </c>
      <c r="F2" s="91">
        <f t="shared" si="0"/>
        <v>44824250</v>
      </c>
      <c r="G2" s="91">
        <f t="shared" si="0"/>
        <v>44824250</v>
      </c>
      <c r="H2" s="91">
        <f t="shared" si="0"/>
        <v>44824250</v>
      </c>
      <c r="I2" s="91">
        <f t="shared" si="0"/>
        <v>44824250</v>
      </c>
      <c r="J2" s="91">
        <f t="shared" si="0"/>
        <v>44824250</v>
      </c>
      <c r="K2" s="91">
        <f t="shared" si="0"/>
        <v>44824250</v>
      </c>
      <c r="L2" s="91">
        <f t="shared" si="0"/>
        <v>44824250</v>
      </c>
      <c r="M2" s="91">
        <f t="shared" si="0"/>
        <v>44824250</v>
      </c>
      <c r="N2" s="91">
        <f t="shared" si="0"/>
        <v>44824250</v>
      </c>
      <c r="O2" s="91">
        <f t="shared" si="0"/>
        <v>44824250</v>
      </c>
      <c r="P2" s="91">
        <f t="shared" si="0"/>
        <v>44824250</v>
      </c>
      <c r="Q2" s="91">
        <f t="shared" si="0"/>
        <v>44824250</v>
      </c>
      <c r="R2" s="91">
        <f t="shared" si="0"/>
        <v>44824250</v>
      </c>
      <c r="S2" s="91">
        <f t="shared" si="0"/>
        <v>44824250</v>
      </c>
      <c r="T2" s="91">
        <f t="shared" si="0"/>
        <v>44824250</v>
      </c>
      <c r="U2" s="91">
        <f t="shared" si="0"/>
        <v>44824250</v>
      </c>
      <c r="V2" s="91">
        <f t="shared" si="0"/>
        <v>44824250</v>
      </c>
      <c r="W2" s="91">
        <f t="shared" si="0"/>
        <v>44824250</v>
      </c>
      <c r="X2" s="91">
        <f t="shared" si="0"/>
        <v>44824250</v>
      </c>
      <c r="Y2" s="91">
        <f t="shared" si="0"/>
        <v>44824250</v>
      </c>
      <c r="Z2" s="91">
        <f t="shared" si="0"/>
        <v>44824250</v>
      </c>
      <c r="AA2" s="91">
        <f t="shared" si="0"/>
        <v>44824250</v>
      </c>
      <c r="AB2" s="91">
        <f t="shared" si="0"/>
        <v>44824250</v>
      </c>
      <c r="AC2" s="91">
        <f t="shared" si="0"/>
        <v>44824250</v>
      </c>
      <c r="AD2" s="91">
        <f t="shared" si="0"/>
        <v>44824250</v>
      </c>
      <c r="AE2" s="91">
        <f t="shared" si="0"/>
        <v>44824250</v>
      </c>
      <c r="AF2" s="91">
        <f t="shared" si="0"/>
        <v>44824250</v>
      </c>
      <c r="AG2" s="91">
        <f t="shared" si="0"/>
        <v>44824250</v>
      </c>
      <c r="AH2" s="91">
        <f t="shared" si="0"/>
        <v>44824250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14301879.440326208</v>
      </c>
      <c r="C2" s="5">
        <f>SUMIFS(Imports_new!C$10:C$33,Imports_new!$A$10:$A$33,$A2)</f>
        <v>14301879.440326208</v>
      </c>
      <c r="D2" s="5">
        <f>SUMIFS(Imports_new!D$10:D$33,Imports_new!$A$10:$A$33,$A2)</f>
        <v>14301879.440326208</v>
      </c>
      <c r="E2" s="5">
        <f>SUMIFS(Imports_new!E$10:E$33,Imports_new!$A$10:$A$33,$A2)</f>
        <v>12725389.592266176</v>
      </c>
      <c r="F2" s="5">
        <f>SUMIFS(Imports_new!F$10:F$33,Imports_new!$A$10:$A$33,$A2)</f>
        <v>11695318.828708675</v>
      </c>
      <c r="G2" s="5">
        <f>SUMIFS(Imports_new!G$10:G$33,Imports_new!$A$10:$A$33,$A2)</f>
        <v>11003246.151364414</v>
      </c>
      <c r="H2" s="5">
        <f>SUMIFS(Imports_new!H$10:H$33,Imports_new!$A$10:$A$33,$A2)</f>
        <v>9221890.1384293493</v>
      </c>
      <c r="I2" s="5">
        <f>SUMIFS(Imports_new!I$10:I$33,Imports_new!$A$10:$A$33,$A2)</f>
        <v>8382101.9998680148</v>
      </c>
      <c r="J2" s="5">
        <f>SUMIFS(Imports_new!J$10:J$33,Imports_new!$A$10:$A$33,$A2)</f>
        <v>7035118.9153235657</v>
      </c>
      <c r="K2" s="5">
        <f>SUMIFS(Imports_new!K$10:K$33,Imports_new!$A$10:$A$33,$A2)</f>
        <v>6302881.1252641818</v>
      </c>
      <c r="L2" s="5">
        <f>SUMIFS(Imports_new!L$10:L$33,Imports_new!$A$10:$A$33,$A2)</f>
        <v>5690621.3842164595</v>
      </c>
      <c r="M2" s="5">
        <f>SUMIFS(Imports_new!M$10:M$33,Imports_new!$A$10:$A$33,$A2)</f>
        <v>5690621.3842164595</v>
      </c>
      <c r="N2" s="5">
        <f>SUMIFS(Imports_new!N$10:N$33,Imports_new!$A$10:$A$33,$A2)</f>
        <v>5690621.3842164595</v>
      </c>
      <c r="O2" s="5">
        <f>SUMIFS(Imports_new!O$10:O$33,Imports_new!$A$10:$A$33,$A2)</f>
        <v>5690621.3842164595</v>
      </c>
      <c r="P2" s="5">
        <f>SUMIFS(Imports_new!P$10:P$33,Imports_new!$A$10:$A$33,$A2)</f>
        <v>5690621.3842164595</v>
      </c>
      <c r="Q2" s="5">
        <f>SUMIFS(Imports_new!Q$10:Q$33,Imports_new!$A$10:$A$33,$A2)</f>
        <v>5690621.3842164595</v>
      </c>
      <c r="R2" s="5">
        <f>SUMIFS(Imports_new!R$10:R$33,Imports_new!$A$10:$A$33,$A2)</f>
        <v>5690621.3842164595</v>
      </c>
      <c r="S2" s="5">
        <f>SUMIFS(Imports_new!S$10:S$33,Imports_new!$A$10:$A$33,$A2)</f>
        <v>5690621.3842164595</v>
      </c>
      <c r="T2" s="5">
        <f>SUMIFS(Imports_new!T$10:T$33,Imports_new!$A$10:$A$33,$A2)</f>
        <v>5690621.3842164595</v>
      </c>
      <c r="U2" s="5">
        <f>SUMIFS(Imports_new!U$10:U$33,Imports_new!$A$10:$A$33,$A2)</f>
        <v>5690621.3842164595</v>
      </c>
      <c r="V2" s="5">
        <f>SUMIFS(Imports_new!V$10:V$33,Imports_new!$A$10:$A$33,$A2)</f>
        <v>5690621.3842164595</v>
      </c>
      <c r="W2" s="5">
        <f>SUMIFS(Imports_new!W$10:W$33,Imports_new!$A$10:$A$33,$A2)</f>
        <v>5690621.3842164595</v>
      </c>
      <c r="X2" s="5">
        <f>SUMIFS(Imports_new!X$10:X$33,Imports_new!$A$10:$A$33,$A2)</f>
        <v>5690621.3842164595</v>
      </c>
      <c r="Y2" s="5">
        <f>SUMIFS(Imports_new!Y$10:Y$33,Imports_new!$A$10:$A$33,$A2)</f>
        <v>5690621.3842164595</v>
      </c>
      <c r="Z2" s="5">
        <f>SUMIFS(Imports_new!Z$10:Z$33,Imports_new!$A$10:$A$33,$A2)</f>
        <v>5690621.3842164595</v>
      </c>
      <c r="AA2" s="5">
        <f>SUMIFS(Imports_new!AA$10:AA$33,Imports_new!$A$10:$A$33,$A2)</f>
        <v>5690621.3842164595</v>
      </c>
      <c r="AB2" s="5">
        <f>SUMIFS(Imports_new!AB$10:AB$33,Imports_new!$A$10:$A$33,$A2)</f>
        <v>5690621.3842164595</v>
      </c>
      <c r="AC2" s="5">
        <f>SUMIFS(Imports_new!AC$10:AC$33,Imports_new!$A$10:$A$33,$A2)</f>
        <v>5690621.3842164595</v>
      </c>
      <c r="AD2" s="5">
        <f>SUMIFS(Imports_new!AD$10:AD$33,Imports_new!$A$10:$A$33,$A2)</f>
        <v>5690621.3842164595</v>
      </c>
      <c r="AE2" s="5">
        <f>SUMIFS(Imports_new!AE$10:AE$33,Imports_new!$A$10:$A$33,$A2)</f>
        <v>5690621.3842164595</v>
      </c>
      <c r="AF2" s="5">
        <f>SUMIFS(Imports_new!AF$10:AF$33,Imports_new!$A$10:$A$33,$A2)</f>
        <v>5690621.3842164595</v>
      </c>
    </row>
    <row r="3" spans="1:32">
      <c r="A3" s="2" t="s">
        <v>347</v>
      </c>
      <c r="B3" s="5">
        <f>SUMIFS(Imports_new!B$10:B$33,Imports_new!$A$10:$A$33,$A3)</f>
        <v>15238163.476226024</v>
      </c>
      <c r="C3" s="5">
        <f>SUMIFS(Imports_new!C$10:C$33,Imports_new!$A$10:$A$33,$A3)</f>
        <v>15238163.476226024</v>
      </c>
      <c r="D3" s="5">
        <f>SUMIFS(Imports_new!D$10:D$33,Imports_new!$A$10:$A$33,$A3)</f>
        <v>15238163.476226024</v>
      </c>
      <c r="E3" s="5">
        <f>SUMIFS(Imports_new!E$10:E$33,Imports_new!$A$10:$A$33,$A3)</f>
        <v>15576149.943415711</v>
      </c>
      <c r="F3" s="5">
        <f>SUMIFS(Imports_new!F$10:F$33,Imports_new!$A$10:$A$33,$A3)</f>
        <v>15733815.564578282</v>
      </c>
      <c r="G3" s="5">
        <f>SUMIFS(Imports_new!G$10:G$33,Imports_new!$A$10:$A$33,$A3)</f>
        <v>14861641.786646524</v>
      </c>
      <c r="H3" s="5">
        <f>SUMIFS(Imports_new!H$10:H$33,Imports_new!$A$10:$A$33,$A3)</f>
        <v>14182125.096154574</v>
      </c>
      <c r="I3" s="5">
        <f>SUMIFS(Imports_new!I$10:I$33,Imports_new!$A$10:$A$33,$A3)</f>
        <v>12779230.48024549</v>
      </c>
      <c r="J3" s="5">
        <f>SUMIFS(Imports_new!J$10:J$33,Imports_new!$A$10:$A$33,$A3)</f>
        <v>9934863.8469088003</v>
      </c>
      <c r="K3" s="5">
        <f>SUMIFS(Imports_new!K$10:K$33,Imports_new!$A$10:$A$33,$A3)</f>
        <v>9025154.1276724748</v>
      </c>
      <c r="L3" s="5">
        <f>SUMIFS(Imports_new!L$10:L$33,Imports_new!$A$10:$A$33,$A3)</f>
        <v>7634057.3488106448</v>
      </c>
      <c r="M3" s="5">
        <f>SUMIFS(Imports_new!M$10:M$33,Imports_new!$A$10:$A$33,$A3)</f>
        <v>7634057.3488106448</v>
      </c>
      <c r="N3" s="5">
        <f>SUMIFS(Imports_new!N$10:N$33,Imports_new!$A$10:$A$33,$A3)</f>
        <v>7634057.3488106448</v>
      </c>
      <c r="O3" s="5">
        <f>SUMIFS(Imports_new!O$10:O$33,Imports_new!$A$10:$A$33,$A3)</f>
        <v>7634057.3488106448</v>
      </c>
      <c r="P3" s="5">
        <f>SUMIFS(Imports_new!P$10:P$33,Imports_new!$A$10:$A$33,$A3)</f>
        <v>7634057.3488106448</v>
      </c>
      <c r="Q3" s="5">
        <f>SUMIFS(Imports_new!Q$10:Q$33,Imports_new!$A$10:$A$33,$A3)</f>
        <v>7634057.3488106448</v>
      </c>
      <c r="R3" s="5">
        <f>SUMIFS(Imports_new!R$10:R$33,Imports_new!$A$10:$A$33,$A3)</f>
        <v>7634057.3488106448</v>
      </c>
      <c r="S3" s="5">
        <f>SUMIFS(Imports_new!S$10:S$33,Imports_new!$A$10:$A$33,$A3)</f>
        <v>7634057.3488106448</v>
      </c>
      <c r="T3" s="5">
        <f>SUMIFS(Imports_new!T$10:T$33,Imports_new!$A$10:$A$33,$A3)</f>
        <v>7634057.3488106448</v>
      </c>
      <c r="U3" s="5">
        <f>SUMIFS(Imports_new!U$10:U$33,Imports_new!$A$10:$A$33,$A3)</f>
        <v>7634057.3488106448</v>
      </c>
      <c r="V3" s="5">
        <f>SUMIFS(Imports_new!V$10:V$33,Imports_new!$A$10:$A$33,$A3)</f>
        <v>7634057.3488106448</v>
      </c>
      <c r="W3" s="5">
        <f>SUMIFS(Imports_new!W$10:W$33,Imports_new!$A$10:$A$33,$A3)</f>
        <v>7634057.3488106448</v>
      </c>
      <c r="X3" s="5">
        <f>SUMIFS(Imports_new!X$10:X$33,Imports_new!$A$10:$A$33,$A3)</f>
        <v>7634057.3488106448</v>
      </c>
      <c r="Y3" s="5">
        <f>SUMIFS(Imports_new!Y$10:Y$33,Imports_new!$A$10:$A$33,$A3)</f>
        <v>7634057.3488106448</v>
      </c>
      <c r="Z3" s="5">
        <f>SUMIFS(Imports_new!Z$10:Z$33,Imports_new!$A$10:$A$33,$A3)</f>
        <v>7634057.3488106448</v>
      </c>
      <c r="AA3" s="5">
        <f>SUMIFS(Imports_new!AA$10:AA$33,Imports_new!$A$10:$A$33,$A3)</f>
        <v>7634057.3488106448</v>
      </c>
      <c r="AB3" s="5">
        <f>SUMIFS(Imports_new!AB$10:AB$33,Imports_new!$A$10:$A$33,$A3)</f>
        <v>7634057.3488106448</v>
      </c>
      <c r="AC3" s="5">
        <f>SUMIFS(Imports_new!AC$10:AC$33,Imports_new!$A$10:$A$33,$A3)</f>
        <v>7634057.3488106448</v>
      </c>
      <c r="AD3" s="5">
        <f>SUMIFS(Imports_new!AD$10:AD$33,Imports_new!$A$10:$A$33,$A3)</f>
        <v>7634057.3488106448</v>
      </c>
      <c r="AE3" s="5">
        <f>SUMIFS(Imports_new!AE$10:AE$33,Imports_new!$A$10:$A$33,$A3)</f>
        <v>7634057.3488106448</v>
      </c>
      <c r="AF3" s="5">
        <f>SUMIFS(Imports_new!AF$10:AF$33,Imports_new!$A$10:$A$33,$A3)</f>
        <v>7634057.3488106448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7116864.7513325857</v>
      </c>
      <c r="C5" s="5">
        <f>SUMIFS(Imports_new!C$10:C$33,Imports_new!$A$10:$A$33,$A5)</f>
        <v>7116864.7513325857</v>
      </c>
      <c r="D5" s="5">
        <f>SUMIFS(Imports_new!D$10:D$33,Imports_new!$A$10:$A$33,$A5)</f>
        <v>7116864.7513325857</v>
      </c>
      <c r="E5" s="5">
        <f>SUMIFS(Imports_new!E$10:E$33,Imports_new!$A$10:$A$33,$A5)</f>
        <v>7064609.0469567496</v>
      </c>
      <c r="F5" s="5">
        <f>SUMIFS(Imports_new!F$10:F$33,Imports_new!$A$10:$A$33,$A5)</f>
        <v>7187256.0516565982</v>
      </c>
      <c r="G5" s="5">
        <f>SUMIFS(Imports_new!G$10:G$33,Imports_new!$A$10:$A$33,$A5)</f>
        <v>7403644.638819539</v>
      </c>
      <c r="H5" s="5">
        <f>SUMIFS(Imports_new!H$10:H$33,Imports_new!$A$10:$A$33,$A5)</f>
        <v>7238960.2958516302</v>
      </c>
      <c r="I5" s="5">
        <f>SUMIFS(Imports_new!I$10:I$33,Imports_new!$A$10:$A$33,$A5)</f>
        <v>7247713.9812331693</v>
      </c>
      <c r="J5" s="5">
        <f>SUMIFS(Imports_new!J$10:J$33,Imports_new!$A$10:$A$33,$A5)</f>
        <v>7519536.1432919083</v>
      </c>
      <c r="K5" s="5">
        <f>SUMIFS(Imports_new!K$10:K$33,Imports_new!$A$10:$A$33,$A5)</f>
        <v>7427872.2427830473</v>
      </c>
      <c r="L5" s="5">
        <f>SUMIFS(Imports_new!L$10:L$33,Imports_new!$A$10:$A$33,$A5)</f>
        <v>7353250.2625098079</v>
      </c>
      <c r="M5" s="5">
        <f>SUMIFS(Imports_new!M$10:M$33,Imports_new!$A$10:$A$33,$A5)</f>
        <v>7353250.2625098079</v>
      </c>
      <c r="N5" s="5">
        <f>SUMIFS(Imports_new!N$10:N$33,Imports_new!$A$10:$A$33,$A5)</f>
        <v>7353250.2625098079</v>
      </c>
      <c r="O5" s="5">
        <f>SUMIFS(Imports_new!O$10:O$33,Imports_new!$A$10:$A$33,$A5)</f>
        <v>7353250.2625098079</v>
      </c>
      <c r="P5" s="5">
        <f>SUMIFS(Imports_new!P$10:P$33,Imports_new!$A$10:$A$33,$A5)</f>
        <v>7353250.2625098079</v>
      </c>
      <c r="Q5" s="5">
        <f>SUMIFS(Imports_new!Q$10:Q$33,Imports_new!$A$10:$A$33,$A5)</f>
        <v>7353250.2625098079</v>
      </c>
      <c r="R5" s="5">
        <f>SUMIFS(Imports_new!R$10:R$33,Imports_new!$A$10:$A$33,$A5)</f>
        <v>7353250.2625098079</v>
      </c>
      <c r="S5" s="5">
        <f>SUMIFS(Imports_new!S$10:S$33,Imports_new!$A$10:$A$33,$A5)</f>
        <v>7353250.2625098079</v>
      </c>
      <c r="T5" s="5">
        <f>SUMIFS(Imports_new!T$10:T$33,Imports_new!$A$10:$A$33,$A5)</f>
        <v>7353250.2625098079</v>
      </c>
      <c r="U5" s="5">
        <f>SUMIFS(Imports_new!U$10:U$33,Imports_new!$A$10:$A$33,$A5)</f>
        <v>7353250.2625098079</v>
      </c>
      <c r="V5" s="5">
        <f>SUMIFS(Imports_new!V$10:V$33,Imports_new!$A$10:$A$33,$A5)</f>
        <v>7353250.2625098079</v>
      </c>
      <c r="W5" s="5">
        <f>SUMIFS(Imports_new!W$10:W$33,Imports_new!$A$10:$A$33,$A5)</f>
        <v>7353250.2625098079</v>
      </c>
      <c r="X5" s="5">
        <f>SUMIFS(Imports_new!X$10:X$33,Imports_new!$A$10:$A$33,$A5)</f>
        <v>7353250.2625098079</v>
      </c>
      <c r="Y5" s="5">
        <f>SUMIFS(Imports_new!Y$10:Y$33,Imports_new!$A$10:$A$33,$A5)</f>
        <v>7353250.2625098079</v>
      </c>
      <c r="Z5" s="5">
        <f>SUMIFS(Imports_new!Z$10:Z$33,Imports_new!$A$10:$A$33,$A5)</f>
        <v>7353250.2625098079</v>
      </c>
      <c r="AA5" s="5">
        <f>SUMIFS(Imports_new!AA$10:AA$33,Imports_new!$A$10:$A$33,$A5)</f>
        <v>7353250.2625098079</v>
      </c>
      <c r="AB5" s="5">
        <f>SUMIFS(Imports_new!AB$10:AB$33,Imports_new!$A$10:$A$33,$A5)</f>
        <v>7353250.2625098079</v>
      </c>
      <c r="AC5" s="5">
        <f>SUMIFS(Imports_new!AC$10:AC$33,Imports_new!$A$10:$A$33,$A5)</f>
        <v>7353250.2625098079</v>
      </c>
      <c r="AD5" s="5">
        <f>SUMIFS(Imports_new!AD$10:AD$33,Imports_new!$A$10:$A$33,$A5)</f>
        <v>7353250.2625098079</v>
      </c>
      <c r="AE5" s="5">
        <f>SUMIFS(Imports_new!AE$10:AE$33,Imports_new!$A$10:$A$33,$A5)</f>
        <v>7353250.2625098079</v>
      </c>
      <c r="AF5" s="5">
        <f>SUMIFS(Imports_new!AF$10:AF$33,Imports_new!$A$10:$A$33,$A5)</f>
        <v>7353250.2625098079</v>
      </c>
    </row>
    <row r="6" spans="1:32">
      <c r="A6" s="2" t="s">
        <v>101</v>
      </c>
      <c r="B6" s="5">
        <f>SUMIFS(Imports_new!B$10:B$33,Imports_new!$A$10:$A$33,$A6)</f>
        <v>1061816.5244037563</v>
      </c>
      <c r="C6" s="5">
        <f>SUMIFS(Imports_new!C$10:C$33,Imports_new!$A$10:$A$33,$A6)</f>
        <v>1061816.5244037563</v>
      </c>
      <c r="D6" s="5">
        <f>SUMIFS(Imports_new!D$10:D$33,Imports_new!$A$10:$A$33,$A6)</f>
        <v>1061816.5244037563</v>
      </c>
      <c r="E6" s="5">
        <f>SUMIFS(Imports_new!E$10:E$33,Imports_new!$A$10:$A$33,$A6)</f>
        <v>1053025.1814843686</v>
      </c>
      <c r="F6" s="5">
        <f>SUMIFS(Imports_new!F$10:F$33,Imports_new!$A$10:$A$33,$A6)</f>
        <v>1048147.4561145506</v>
      </c>
      <c r="G6" s="5">
        <f>SUMIFS(Imports_new!G$10:G$33,Imports_new!$A$10:$A$33,$A6)</f>
        <v>1071190.6015134975</v>
      </c>
      <c r="H6" s="5">
        <f>SUMIFS(Imports_new!H$10:H$33,Imports_new!$A$10:$A$33,$A6)</f>
        <v>1060408.9554051973</v>
      </c>
      <c r="I6" s="5">
        <f>SUMIFS(Imports_new!I$10:I$33,Imports_new!$A$10:$A$33,$A6)</f>
        <v>1079059.4360995844</v>
      </c>
      <c r="J6" s="5">
        <f>SUMIFS(Imports_new!J$10:J$33,Imports_new!$A$10:$A$33,$A6)</f>
        <v>1060714.2806714082</v>
      </c>
      <c r="K6" s="5">
        <f>SUMIFS(Imports_new!K$10:K$33,Imports_new!$A$10:$A$33,$A6)</f>
        <v>1020980.4552588233</v>
      </c>
      <c r="L6" s="5">
        <f>SUMIFS(Imports_new!L$10:L$33,Imports_new!$A$10:$A$33,$A6)</f>
        <v>999652.74145882507</v>
      </c>
      <c r="M6" s="5">
        <f>SUMIFS(Imports_new!M$10:M$33,Imports_new!$A$10:$A$33,$A6)</f>
        <v>999652.74145882507</v>
      </c>
      <c r="N6" s="5">
        <f>SUMIFS(Imports_new!N$10:N$33,Imports_new!$A$10:$A$33,$A6)</f>
        <v>999652.74145882507</v>
      </c>
      <c r="O6" s="5">
        <f>SUMIFS(Imports_new!O$10:O$33,Imports_new!$A$10:$A$33,$A6)</f>
        <v>999652.74145882507</v>
      </c>
      <c r="P6" s="5">
        <f>SUMIFS(Imports_new!P$10:P$33,Imports_new!$A$10:$A$33,$A6)</f>
        <v>999652.74145882507</v>
      </c>
      <c r="Q6" s="5">
        <f>SUMIFS(Imports_new!Q$10:Q$33,Imports_new!$A$10:$A$33,$A6)</f>
        <v>999652.74145882507</v>
      </c>
      <c r="R6" s="5">
        <f>SUMIFS(Imports_new!R$10:R$33,Imports_new!$A$10:$A$33,$A6)</f>
        <v>999652.74145882507</v>
      </c>
      <c r="S6" s="5">
        <f>SUMIFS(Imports_new!S$10:S$33,Imports_new!$A$10:$A$33,$A6)</f>
        <v>999652.74145882507</v>
      </c>
      <c r="T6" s="5">
        <f>SUMIFS(Imports_new!T$10:T$33,Imports_new!$A$10:$A$33,$A6)</f>
        <v>999652.74145882507</v>
      </c>
      <c r="U6" s="5">
        <f>SUMIFS(Imports_new!U$10:U$33,Imports_new!$A$10:$A$33,$A6)</f>
        <v>999652.74145882507</v>
      </c>
      <c r="V6" s="5">
        <f>SUMIFS(Imports_new!V$10:V$33,Imports_new!$A$10:$A$33,$A6)</f>
        <v>999652.74145882507</v>
      </c>
      <c r="W6" s="5">
        <f>SUMIFS(Imports_new!W$10:W$33,Imports_new!$A$10:$A$33,$A6)</f>
        <v>999652.74145882507</v>
      </c>
      <c r="X6" s="5">
        <f>SUMIFS(Imports_new!X$10:X$33,Imports_new!$A$10:$A$33,$A6)</f>
        <v>999652.74145882507</v>
      </c>
      <c r="Y6" s="5">
        <f>SUMIFS(Imports_new!Y$10:Y$33,Imports_new!$A$10:$A$33,$A6)</f>
        <v>999652.74145882507</v>
      </c>
      <c r="Z6" s="5">
        <f>SUMIFS(Imports_new!Z$10:Z$33,Imports_new!$A$10:$A$33,$A6)</f>
        <v>999652.74145882507</v>
      </c>
      <c r="AA6" s="5">
        <f>SUMIFS(Imports_new!AA$10:AA$33,Imports_new!$A$10:$A$33,$A6)</f>
        <v>999652.74145882507</v>
      </c>
      <c r="AB6" s="5">
        <f>SUMIFS(Imports_new!AB$10:AB$33,Imports_new!$A$10:$A$33,$A6)</f>
        <v>999652.74145882507</v>
      </c>
      <c r="AC6" s="5">
        <f>SUMIFS(Imports_new!AC$10:AC$33,Imports_new!$A$10:$A$33,$A6)</f>
        <v>999652.74145882507</v>
      </c>
      <c r="AD6" s="5">
        <f>SUMIFS(Imports_new!AD$10:AD$33,Imports_new!$A$10:$A$33,$A6)</f>
        <v>999652.74145882507</v>
      </c>
      <c r="AE6" s="5">
        <f>SUMIFS(Imports_new!AE$10:AE$33,Imports_new!$A$10:$A$33,$A6)</f>
        <v>999652.74145882507</v>
      </c>
      <c r="AF6" s="5">
        <f>SUMIFS(Imports_new!AF$10:AF$33,Imports_new!$A$10:$A$33,$A6)</f>
        <v>999652.74145882507</v>
      </c>
    </row>
    <row r="7" spans="1:32">
      <c r="A7" s="2" t="s">
        <v>100</v>
      </c>
      <c r="B7" s="5">
        <f>SUMIFS(Imports_new!B$10:B$33,Imports_new!$A$10:$A$33,$A7)</f>
        <v>8198469.798440096</v>
      </c>
      <c r="C7" s="5">
        <f>SUMIFS(Imports_new!C$10:C$33,Imports_new!$A$10:$A$33,$A7)</f>
        <v>8198469.798440096</v>
      </c>
      <c r="D7" s="5">
        <f>SUMIFS(Imports_new!D$10:D$33,Imports_new!$A$10:$A$33,$A7)</f>
        <v>8198469.798440096</v>
      </c>
      <c r="E7" s="5">
        <f>SUMIFS(Imports_new!E$10:E$33,Imports_new!$A$10:$A$33,$A7)</f>
        <v>9519839.4308082741</v>
      </c>
      <c r="F7" s="5">
        <f>SUMIFS(Imports_new!F$10:F$33,Imports_new!$A$10:$A$33,$A7)</f>
        <v>10412554.529961957</v>
      </c>
      <c r="G7" s="5">
        <f>SUMIFS(Imports_new!G$10:G$33,Imports_new!$A$10:$A$33,$A7)</f>
        <v>11457368.430847216</v>
      </c>
      <c r="H7" s="5">
        <f>SUMIFS(Imports_new!H$10:H$33,Imports_new!$A$10:$A$33,$A7)</f>
        <v>12944242.602778118</v>
      </c>
      <c r="I7" s="5">
        <f>SUMIFS(Imports_new!I$10:I$33,Imports_new!$A$10:$A$33,$A7)</f>
        <v>13758606.996454002</v>
      </c>
      <c r="J7" s="5">
        <f>SUMIFS(Imports_new!J$10:J$33,Imports_new!$A$10:$A$33,$A7)</f>
        <v>15582103.185012463</v>
      </c>
      <c r="K7" s="5">
        <f>SUMIFS(Imports_new!K$10:K$33,Imports_new!$A$10:$A$33,$A7)</f>
        <v>17029522.540092211</v>
      </c>
      <c r="L7" s="5">
        <f>SUMIFS(Imports_new!L$10:L$33,Imports_new!$A$10:$A$33,$A7)</f>
        <v>17794677.794748675</v>
      </c>
      <c r="M7" s="5">
        <f>SUMIFS(Imports_new!M$10:M$33,Imports_new!$A$10:$A$33,$A7)</f>
        <v>17794677.794748675</v>
      </c>
      <c r="N7" s="5">
        <f>SUMIFS(Imports_new!N$10:N$33,Imports_new!$A$10:$A$33,$A7)</f>
        <v>17794677.794748675</v>
      </c>
      <c r="O7" s="5">
        <f>SUMIFS(Imports_new!O$10:O$33,Imports_new!$A$10:$A$33,$A7)</f>
        <v>17794677.794748675</v>
      </c>
      <c r="P7" s="5">
        <f>SUMIFS(Imports_new!P$10:P$33,Imports_new!$A$10:$A$33,$A7)</f>
        <v>17794677.794748675</v>
      </c>
      <c r="Q7" s="5">
        <f>SUMIFS(Imports_new!Q$10:Q$33,Imports_new!$A$10:$A$33,$A7)</f>
        <v>17794677.794748675</v>
      </c>
      <c r="R7" s="5">
        <f>SUMIFS(Imports_new!R$10:R$33,Imports_new!$A$10:$A$33,$A7)</f>
        <v>17794677.794748675</v>
      </c>
      <c r="S7" s="5">
        <f>SUMIFS(Imports_new!S$10:S$33,Imports_new!$A$10:$A$33,$A7)</f>
        <v>17794677.794748675</v>
      </c>
      <c r="T7" s="5">
        <f>SUMIFS(Imports_new!T$10:T$33,Imports_new!$A$10:$A$33,$A7)</f>
        <v>17794677.794748675</v>
      </c>
      <c r="U7" s="5">
        <f>SUMIFS(Imports_new!U$10:U$33,Imports_new!$A$10:$A$33,$A7)</f>
        <v>17794677.794748675</v>
      </c>
      <c r="V7" s="5">
        <f>SUMIFS(Imports_new!V$10:V$33,Imports_new!$A$10:$A$33,$A7)</f>
        <v>17794677.794748675</v>
      </c>
      <c r="W7" s="5">
        <f>SUMIFS(Imports_new!W$10:W$33,Imports_new!$A$10:$A$33,$A7)</f>
        <v>17794677.794748675</v>
      </c>
      <c r="X7" s="5">
        <f>SUMIFS(Imports_new!X$10:X$33,Imports_new!$A$10:$A$33,$A7)</f>
        <v>17794677.794748675</v>
      </c>
      <c r="Y7" s="5">
        <f>SUMIFS(Imports_new!Y$10:Y$33,Imports_new!$A$10:$A$33,$A7)</f>
        <v>17794677.794748675</v>
      </c>
      <c r="Z7" s="5">
        <f>SUMIFS(Imports_new!Z$10:Z$33,Imports_new!$A$10:$A$33,$A7)</f>
        <v>17794677.794748675</v>
      </c>
      <c r="AA7" s="5">
        <f>SUMIFS(Imports_new!AA$10:AA$33,Imports_new!$A$10:$A$33,$A7)</f>
        <v>17794677.794748675</v>
      </c>
      <c r="AB7" s="5">
        <f>SUMIFS(Imports_new!AB$10:AB$33,Imports_new!$A$10:$A$33,$A7)</f>
        <v>17794677.794748675</v>
      </c>
      <c r="AC7" s="5">
        <f>SUMIFS(Imports_new!AC$10:AC$33,Imports_new!$A$10:$A$33,$A7)</f>
        <v>17794677.794748675</v>
      </c>
      <c r="AD7" s="5">
        <f>SUMIFS(Imports_new!AD$10:AD$33,Imports_new!$A$10:$A$33,$A7)</f>
        <v>17794677.794748675</v>
      </c>
      <c r="AE7" s="5">
        <f>SUMIFS(Imports_new!AE$10:AE$33,Imports_new!$A$10:$A$33,$A7)</f>
        <v>17794677.794748675</v>
      </c>
      <c r="AF7" s="5">
        <f>SUMIFS(Imports_new!AF$10:AF$33,Imports_new!$A$10:$A$33,$A7)</f>
        <v>17794677.794748675</v>
      </c>
    </row>
    <row r="8" spans="1:32">
      <c r="A8" s="2" t="s">
        <v>102</v>
      </c>
      <c r="B8" s="5">
        <f>SUMIFS(Imports_new!B$10:B$33,Imports_new!$A$10:$A$33,$A8)</f>
        <v>286449.4478441698</v>
      </c>
      <c r="C8" s="5">
        <f>SUMIFS(Imports_new!C$10:C$33,Imports_new!$A$10:$A$33,$A8)</f>
        <v>286449.4478441698</v>
      </c>
      <c r="D8" s="5">
        <f>SUMIFS(Imports_new!D$10:D$33,Imports_new!$A$10:$A$33,$A8)</f>
        <v>286449.4478441698</v>
      </c>
      <c r="E8" s="5">
        <f>SUMIFS(Imports_new!E$10:E$33,Imports_new!$A$10:$A$33,$A8)</f>
        <v>539975.85996026546</v>
      </c>
      <c r="F8" s="5">
        <f>SUMIFS(Imports_new!F$10:F$33,Imports_new!$A$10:$A$33,$A8)</f>
        <v>988518.57144563785</v>
      </c>
      <c r="G8" s="5">
        <f>SUMIFS(Imports_new!G$10:G$33,Imports_new!$A$10:$A$33,$A8)</f>
        <v>1282072.9234520576</v>
      </c>
      <c r="H8" s="5">
        <f>SUMIFS(Imports_new!H$10:H$33,Imports_new!$A$10:$A$33,$A8)</f>
        <v>2519962.8828796372</v>
      </c>
      <c r="I8" s="5">
        <f>SUMIFS(Imports_new!I$10:I$33,Imports_new!$A$10:$A$33,$A8)</f>
        <v>3944859.5859114109</v>
      </c>
      <c r="J8" s="5">
        <f>SUMIFS(Imports_new!J$10:J$33,Imports_new!$A$10:$A$33,$A8)</f>
        <v>6228547.3933321536</v>
      </c>
      <c r="K8" s="5">
        <f>SUMIFS(Imports_new!K$10:K$33,Imports_new!$A$10:$A$33,$A8)</f>
        <v>6768934.9548083525</v>
      </c>
      <c r="L8" s="5">
        <f>SUMIFS(Imports_new!L$10:L$33,Imports_new!$A$10:$A$33,$A8)</f>
        <v>8188046.7340552304</v>
      </c>
      <c r="M8" s="5">
        <f>SUMIFS(Imports_new!M$10:M$33,Imports_new!$A$10:$A$33,$A8)</f>
        <v>8188046.7340552304</v>
      </c>
      <c r="N8" s="5">
        <f>SUMIFS(Imports_new!N$10:N$33,Imports_new!$A$10:$A$33,$A8)</f>
        <v>8188046.7340552304</v>
      </c>
      <c r="O8" s="5">
        <f>SUMIFS(Imports_new!O$10:O$33,Imports_new!$A$10:$A$33,$A8)</f>
        <v>8188046.7340552304</v>
      </c>
      <c r="P8" s="5">
        <f>SUMIFS(Imports_new!P$10:P$33,Imports_new!$A$10:$A$33,$A8)</f>
        <v>8188046.7340552304</v>
      </c>
      <c r="Q8" s="5">
        <f>SUMIFS(Imports_new!Q$10:Q$33,Imports_new!$A$10:$A$33,$A8)</f>
        <v>8188046.7340552304</v>
      </c>
      <c r="R8" s="5">
        <f>SUMIFS(Imports_new!R$10:R$33,Imports_new!$A$10:$A$33,$A8)</f>
        <v>8188046.7340552304</v>
      </c>
      <c r="S8" s="5">
        <f>SUMIFS(Imports_new!S$10:S$33,Imports_new!$A$10:$A$33,$A8)</f>
        <v>8188046.7340552304</v>
      </c>
      <c r="T8" s="5">
        <f>SUMIFS(Imports_new!T$10:T$33,Imports_new!$A$10:$A$33,$A8)</f>
        <v>8188046.7340552304</v>
      </c>
      <c r="U8" s="5">
        <f>SUMIFS(Imports_new!U$10:U$33,Imports_new!$A$10:$A$33,$A8)</f>
        <v>8188046.7340552304</v>
      </c>
      <c r="V8" s="5">
        <f>SUMIFS(Imports_new!V$10:V$33,Imports_new!$A$10:$A$33,$A8)</f>
        <v>8188046.7340552304</v>
      </c>
      <c r="W8" s="5">
        <f>SUMIFS(Imports_new!W$10:W$33,Imports_new!$A$10:$A$33,$A8)</f>
        <v>8188046.7340552304</v>
      </c>
      <c r="X8" s="5">
        <f>SUMIFS(Imports_new!X$10:X$33,Imports_new!$A$10:$A$33,$A8)</f>
        <v>8188046.7340552304</v>
      </c>
      <c r="Y8" s="5">
        <f>SUMIFS(Imports_new!Y$10:Y$33,Imports_new!$A$10:$A$33,$A8)</f>
        <v>8188046.7340552304</v>
      </c>
      <c r="Z8" s="5">
        <f>SUMIFS(Imports_new!Z$10:Z$33,Imports_new!$A$10:$A$33,$A8)</f>
        <v>8188046.7340552304</v>
      </c>
      <c r="AA8" s="5">
        <f>SUMIFS(Imports_new!AA$10:AA$33,Imports_new!$A$10:$A$33,$A8)</f>
        <v>8188046.7340552304</v>
      </c>
      <c r="AB8" s="5">
        <f>SUMIFS(Imports_new!AB$10:AB$33,Imports_new!$A$10:$A$33,$A8)</f>
        <v>8188046.7340552304</v>
      </c>
      <c r="AC8" s="5">
        <f>SUMIFS(Imports_new!AC$10:AC$33,Imports_new!$A$10:$A$33,$A8)</f>
        <v>8188046.7340552304</v>
      </c>
      <c r="AD8" s="5">
        <f>SUMIFS(Imports_new!AD$10:AD$33,Imports_new!$A$10:$A$33,$A8)</f>
        <v>8188046.7340552304</v>
      </c>
      <c r="AE8" s="5">
        <f>SUMIFS(Imports_new!AE$10:AE$33,Imports_new!$A$10:$A$33,$A8)</f>
        <v>8188046.7340552304</v>
      </c>
      <c r="AF8" s="5">
        <f>SUMIFS(Imports_new!AF$10:AF$33,Imports_new!$A$10:$A$33,$A8)</f>
        <v>8188046.7340552304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18036.400912734254</v>
      </c>
      <c r="C10" s="5">
        <f>SUMIFS(Imports_new!C$10:C$33,Imports_new!$A$10:$A$33,$A10)</f>
        <v>18036.400912734254</v>
      </c>
      <c r="D10" s="5">
        <f>SUMIFS(Imports_new!D$10:D$33,Imports_new!$A$10:$A$33,$A10)</f>
        <v>18036.400912734254</v>
      </c>
      <c r="E10" s="5">
        <f>SUMIFS(Imports_new!E$10:E$33,Imports_new!$A$10:$A$33,$A10)</f>
        <v>17699.852232005123</v>
      </c>
      <c r="F10" s="5">
        <f>SUMIFS(Imports_new!F$10:F$33,Imports_new!$A$10:$A$33,$A10)</f>
        <v>17362.772590152414</v>
      </c>
      <c r="G10" s="5">
        <f>SUMIFS(Imports_new!G$10:G$33,Imports_new!$A$10:$A$33,$A10)</f>
        <v>17274.540658221489</v>
      </c>
      <c r="H10" s="5">
        <f>SUMIFS(Imports_new!H$10:H$33,Imports_new!$A$10:$A$33,$A10)</f>
        <v>16255.451198956867</v>
      </c>
      <c r="I10" s="5">
        <f>SUMIFS(Imports_new!I$10:I$33,Imports_new!$A$10:$A$33,$A10)</f>
        <v>16004.6958596233</v>
      </c>
      <c r="J10" s="5">
        <f>SUMIFS(Imports_new!J$10:J$33,Imports_new!$A$10:$A$33,$A10)</f>
        <v>14639.386083033645</v>
      </c>
      <c r="K10" s="5">
        <f>SUMIFS(Imports_new!K$10:K$33,Imports_new!$A$10:$A$33,$A10)</f>
        <v>13032.734255745367</v>
      </c>
      <c r="L10" s="5">
        <f>SUMIFS(Imports_new!L$10:L$33,Imports_new!$A$10:$A$33,$A10)</f>
        <v>11271.293350160284</v>
      </c>
      <c r="M10" s="5">
        <f>SUMIFS(Imports_new!M$10:M$33,Imports_new!$A$10:$A$33,$A10)</f>
        <v>11271.293350160284</v>
      </c>
      <c r="N10" s="5">
        <f>SUMIFS(Imports_new!N$10:N$33,Imports_new!$A$10:$A$33,$A10)</f>
        <v>11271.293350160284</v>
      </c>
      <c r="O10" s="5">
        <f>SUMIFS(Imports_new!O$10:O$33,Imports_new!$A$10:$A$33,$A10)</f>
        <v>11271.293350160284</v>
      </c>
      <c r="P10" s="5">
        <f>SUMIFS(Imports_new!P$10:P$33,Imports_new!$A$10:$A$33,$A10)</f>
        <v>11271.293350160284</v>
      </c>
      <c r="Q10" s="5">
        <f>SUMIFS(Imports_new!Q$10:Q$33,Imports_new!$A$10:$A$33,$A10)</f>
        <v>11271.293350160284</v>
      </c>
      <c r="R10" s="5">
        <f>SUMIFS(Imports_new!R$10:R$33,Imports_new!$A$10:$A$33,$A10)</f>
        <v>11271.293350160284</v>
      </c>
      <c r="S10" s="5">
        <f>SUMIFS(Imports_new!S$10:S$33,Imports_new!$A$10:$A$33,$A10)</f>
        <v>11271.293350160284</v>
      </c>
      <c r="T10" s="5">
        <f>SUMIFS(Imports_new!T$10:T$33,Imports_new!$A$10:$A$33,$A10)</f>
        <v>11271.293350160284</v>
      </c>
      <c r="U10" s="5">
        <f>SUMIFS(Imports_new!U$10:U$33,Imports_new!$A$10:$A$33,$A10)</f>
        <v>11271.293350160284</v>
      </c>
      <c r="V10" s="5">
        <f>SUMIFS(Imports_new!V$10:V$33,Imports_new!$A$10:$A$33,$A10)</f>
        <v>11271.293350160284</v>
      </c>
      <c r="W10" s="5">
        <f>SUMIFS(Imports_new!W$10:W$33,Imports_new!$A$10:$A$33,$A10)</f>
        <v>11271.293350160284</v>
      </c>
      <c r="X10" s="5">
        <f>SUMIFS(Imports_new!X$10:X$33,Imports_new!$A$10:$A$33,$A10)</f>
        <v>11271.293350160284</v>
      </c>
      <c r="Y10" s="5">
        <f>SUMIFS(Imports_new!Y$10:Y$33,Imports_new!$A$10:$A$33,$A10)</f>
        <v>11271.293350160284</v>
      </c>
      <c r="Z10" s="5">
        <f>SUMIFS(Imports_new!Z$10:Z$33,Imports_new!$A$10:$A$33,$A10)</f>
        <v>11271.293350160284</v>
      </c>
      <c r="AA10" s="5">
        <f>SUMIFS(Imports_new!AA$10:AA$33,Imports_new!$A$10:$A$33,$A10)</f>
        <v>11271.293350160284</v>
      </c>
      <c r="AB10" s="5">
        <f>SUMIFS(Imports_new!AB$10:AB$33,Imports_new!$A$10:$A$33,$A10)</f>
        <v>11271.293350160284</v>
      </c>
      <c r="AC10" s="5">
        <f>SUMIFS(Imports_new!AC$10:AC$33,Imports_new!$A$10:$A$33,$A10)</f>
        <v>11271.293350160284</v>
      </c>
      <c r="AD10" s="5">
        <f>SUMIFS(Imports_new!AD$10:AD$33,Imports_new!$A$10:$A$33,$A10)</f>
        <v>11271.293350160284</v>
      </c>
      <c r="AE10" s="5">
        <f>SUMIFS(Imports_new!AE$10:AE$33,Imports_new!$A$10:$A$33,$A10)</f>
        <v>11271.293350160284</v>
      </c>
      <c r="AF10" s="5">
        <f>SUMIFS(Imports_new!AF$10:AF$33,Imports_new!$A$10:$A$33,$A10)</f>
        <v>11271.293350160284</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1785696.1605144308</v>
      </c>
      <c r="C12" s="5">
        <f>SUMIFS(Imports_new!C$10:C$33,Imports_new!$A$10:$A$33,$A12)</f>
        <v>1785696.1605144308</v>
      </c>
      <c r="D12" s="5">
        <f>SUMIFS(Imports_new!D$10:D$33,Imports_new!$A$10:$A$33,$A12)</f>
        <v>1785696.1605144308</v>
      </c>
      <c r="E12" s="5">
        <f>SUMIFS(Imports_new!E$10:E$33,Imports_new!$A$10:$A$33,$A12)</f>
        <v>1510687.0928764658</v>
      </c>
      <c r="F12" s="5">
        <f>SUMIFS(Imports_new!F$10:F$33,Imports_new!$A$10:$A$33,$A12)</f>
        <v>924402.22494415799</v>
      </c>
      <c r="G12" s="5">
        <f>SUMIFS(Imports_new!G$10:G$33,Imports_new!$A$10:$A$33,$A12)</f>
        <v>910936.92669853568</v>
      </c>
      <c r="H12" s="5">
        <f>SUMIFS(Imports_new!H$10:H$33,Imports_new!$A$10:$A$33,$A12)</f>
        <v>823530.57730254135</v>
      </c>
      <c r="I12" s="5">
        <f>SUMIFS(Imports_new!I$10:I$33,Imports_new!$A$10:$A$33,$A12)</f>
        <v>799798.8243287144</v>
      </c>
      <c r="J12" s="5">
        <f>SUMIFS(Imports_new!J$10:J$33,Imports_new!$A$10:$A$33,$A12)</f>
        <v>631852.84937666962</v>
      </c>
      <c r="K12" s="5">
        <f>SUMIFS(Imports_new!K$10:K$33,Imports_new!$A$10:$A$33,$A12)</f>
        <v>418997.81986517075</v>
      </c>
      <c r="L12" s="5">
        <f>SUMIFS(Imports_new!L$10:L$33,Imports_new!$A$10:$A$33,$A12)</f>
        <v>335798.44085020537</v>
      </c>
      <c r="M12" s="5">
        <f>SUMIFS(Imports_new!M$10:M$33,Imports_new!$A$10:$A$33,$A12)</f>
        <v>335798.44085020537</v>
      </c>
      <c r="N12" s="5">
        <f>SUMIFS(Imports_new!N$10:N$33,Imports_new!$A$10:$A$33,$A12)</f>
        <v>335798.44085020537</v>
      </c>
      <c r="O12" s="5">
        <f>SUMIFS(Imports_new!O$10:O$33,Imports_new!$A$10:$A$33,$A12)</f>
        <v>335798.44085020537</v>
      </c>
      <c r="P12" s="5">
        <f>SUMIFS(Imports_new!P$10:P$33,Imports_new!$A$10:$A$33,$A12)</f>
        <v>335798.44085020537</v>
      </c>
      <c r="Q12" s="5">
        <f>SUMIFS(Imports_new!Q$10:Q$33,Imports_new!$A$10:$A$33,$A12)</f>
        <v>335798.44085020537</v>
      </c>
      <c r="R12" s="5">
        <f>SUMIFS(Imports_new!R$10:R$33,Imports_new!$A$10:$A$33,$A12)</f>
        <v>335798.44085020537</v>
      </c>
      <c r="S12" s="5">
        <f>SUMIFS(Imports_new!S$10:S$33,Imports_new!$A$10:$A$33,$A12)</f>
        <v>335798.44085020537</v>
      </c>
      <c r="T12" s="5">
        <f>SUMIFS(Imports_new!T$10:T$33,Imports_new!$A$10:$A$33,$A12)</f>
        <v>335798.44085020537</v>
      </c>
      <c r="U12" s="5">
        <f>SUMIFS(Imports_new!U$10:U$33,Imports_new!$A$10:$A$33,$A12)</f>
        <v>335798.44085020537</v>
      </c>
      <c r="V12" s="5">
        <f>SUMIFS(Imports_new!V$10:V$33,Imports_new!$A$10:$A$33,$A12)</f>
        <v>335798.44085020537</v>
      </c>
      <c r="W12" s="5">
        <f>SUMIFS(Imports_new!W$10:W$33,Imports_new!$A$10:$A$33,$A12)</f>
        <v>335798.44085020537</v>
      </c>
      <c r="X12" s="5">
        <f>SUMIFS(Imports_new!X$10:X$33,Imports_new!$A$10:$A$33,$A12)</f>
        <v>335798.44085020537</v>
      </c>
      <c r="Y12" s="5">
        <f>SUMIFS(Imports_new!Y$10:Y$33,Imports_new!$A$10:$A$33,$A12)</f>
        <v>335798.44085020537</v>
      </c>
      <c r="Z12" s="5">
        <f>SUMIFS(Imports_new!Z$10:Z$33,Imports_new!$A$10:$A$33,$A12)</f>
        <v>335798.44085020537</v>
      </c>
      <c r="AA12" s="5">
        <f>SUMIFS(Imports_new!AA$10:AA$33,Imports_new!$A$10:$A$33,$A12)</f>
        <v>335798.44085020537</v>
      </c>
      <c r="AB12" s="5">
        <f>SUMIFS(Imports_new!AB$10:AB$33,Imports_new!$A$10:$A$33,$A12)</f>
        <v>335798.44085020537</v>
      </c>
      <c r="AC12" s="5">
        <f>SUMIFS(Imports_new!AC$10:AC$33,Imports_new!$A$10:$A$33,$A12)</f>
        <v>335798.44085020537</v>
      </c>
      <c r="AD12" s="5">
        <f>SUMIFS(Imports_new!AD$10:AD$33,Imports_new!$A$10:$A$33,$A12)</f>
        <v>335798.44085020537</v>
      </c>
      <c r="AE12" s="5">
        <f>SUMIFS(Imports_new!AE$10:AE$33,Imports_new!$A$10:$A$33,$A12)</f>
        <v>335798.44085020537</v>
      </c>
      <c r="AF12" s="5">
        <f>SUMIFS(Imports_new!AF$10:AF$33,Imports_new!$A$10:$A$33,$A12)</f>
        <v>335798.44085020537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44824250</v>
      </c>
      <c r="C2">
        <f>exports!E2</f>
        <v>44824250</v>
      </c>
      <c r="D2">
        <f>exports!F2</f>
        <v>44824250</v>
      </c>
      <c r="E2">
        <f>exports!G2</f>
        <v>44824250</v>
      </c>
      <c r="F2">
        <f>exports!H2</f>
        <v>44824250</v>
      </c>
      <c r="G2">
        <f>exports!I2</f>
        <v>44824250</v>
      </c>
      <c r="H2">
        <f>exports!J2</f>
        <v>44824250</v>
      </c>
      <c r="I2">
        <f>exports!K2</f>
        <v>44824250</v>
      </c>
      <c r="J2">
        <f>exports!L2</f>
        <v>44824250</v>
      </c>
      <c r="K2">
        <f>exports!M2</f>
        <v>44824250</v>
      </c>
      <c r="L2">
        <f>exports!N2</f>
        <v>44824250</v>
      </c>
      <c r="M2">
        <f>exports!O2</f>
        <v>44824250</v>
      </c>
      <c r="N2">
        <f>exports!P2</f>
        <v>44824250</v>
      </c>
      <c r="O2">
        <f>exports!Q2</f>
        <v>44824250</v>
      </c>
      <c r="P2">
        <f>exports!R2</f>
        <v>44824250</v>
      </c>
      <c r="Q2">
        <f>exports!S2</f>
        <v>44824250</v>
      </c>
      <c r="R2">
        <f>exports!T2</f>
        <v>44824250</v>
      </c>
      <c r="S2">
        <f>exports!U2</f>
        <v>44824250</v>
      </c>
      <c r="T2">
        <f>exports!V2</f>
        <v>44824250</v>
      </c>
      <c r="U2">
        <f>exports!W2</f>
        <v>44824250</v>
      </c>
      <c r="V2">
        <f>exports!X2</f>
        <v>44824250</v>
      </c>
      <c r="W2">
        <f>exports!Y2</f>
        <v>44824250</v>
      </c>
      <c r="X2">
        <f>exports!Z2</f>
        <v>44824250</v>
      </c>
      <c r="Y2">
        <f>exports!AA2</f>
        <v>44824250</v>
      </c>
      <c r="Z2">
        <f>exports!AB2</f>
        <v>44824250</v>
      </c>
      <c r="AA2">
        <f>exports!AC2</f>
        <v>44824250</v>
      </c>
      <c r="AB2">
        <f>exports!AD2</f>
        <v>44824250</v>
      </c>
      <c r="AC2">
        <f>exports!AE2</f>
        <v>44824250</v>
      </c>
      <c r="AD2">
        <f>exports!AF2</f>
        <v>44824250</v>
      </c>
      <c r="AE2">
        <f>exports!AG2</f>
        <v>44824250</v>
      </c>
      <c r="AF2">
        <f>exports!AH2</f>
        <v>44824250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41.643082955484601</v>
      </c>
      <c r="C2" s="12">
        <f>SUMIFS('State Generation Costs Calcs'!C105:C155,'State Generation Costs Calcs'!$A$105:$A$155,About!$B$2)*About!$A$67</f>
        <v>40.831007416321839</v>
      </c>
      <c r="D2" s="12">
        <f>SUMIFS('State Generation Costs Calcs'!D105:D155,'State Generation Costs Calcs'!$A$105:$A$155,About!$B$2)*About!$A$67</f>
        <v>40.072535263131392</v>
      </c>
      <c r="E2" s="12">
        <f>SUMIFS('State Generation Costs Calcs'!E105:E155,'State Generation Costs Calcs'!$A$105:$A$155,About!$B$2)*About!$A$67</f>
        <v>39.448793001074556</v>
      </c>
      <c r="F2" s="12">
        <f>SUMIFS('State Generation Costs Calcs'!F105:F155,'State Generation Costs Calcs'!$A$105:$A$155,About!$B$2)*About!$A$67</f>
        <v>39.277603236610979</v>
      </c>
      <c r="G2" s="12">
        <f>SUMIFS('State Generation Costs Calcs'!G105:G155,'State Generation Costs Calcs'!$A$105:$A$155,About!$B$2)*About!$A$67</f>
        <v>39.331605949782826</v>
      </c>
      <c r="H2" s="12">
        <f>SUMIFS('State Generation Costs Calcs'!H105:H155,'State Generation Costs Calcs'!$A$105:$A$155,About!$B$2)*About!$A$67</f>
        <v>39.705011654317794</v>
      </c>
      <c r="I2" s="12">
        <f>SUMIFS('State Generation Costs Calcs'!I105:I155,'State Generation Costs Calcs'!$A$105:$A$155,About!$B$2)*About!$A$67</f>
        <v>40.043112154423412</v>
      </c>
      <c r="J2" s="12">
        <f>SUMIFS('State Generation Costs Calcs'!J105:J155,'State Generation Costs Calcs'!$A$105:$A$155,About!$B$2)*About!$A$67</f>
        <v>39.863537854488186</v>
      </c>
      <c r="K2" s="12">
        <f>SUMIFS('State Generation Costs Calcs'!K105:K155,'State Generation Costs Calcs'!$A$105:$A$155,About!$B$2)*About!$A$67</f>
        <v>39.339698715836953</v>
      </c>
      <c r="L2" s="12">
        <f>SUMIFS('State Generation Costs Calcs'!L105:L155,'State Generation Costs Calcs'!$A$105:$A$155,About!$B$2)*About!$A$67</f>
        <v>38.738399058442134</v>
      </c>
      <c r="M2" s="12">
        <f>SUMIFS('State Generation Costs Calcs'!M105:M155,'State Generation Costs Calcs'!$A$105:$A$155,About!$B$2)*About!$A$67</f>
        <v>38.210535302296677</v>
      </c>
      <c r="N2" s="12">
        <f>SUMIFS('State Generation Costs Calcs'!N105:N155,'State Generation Costs Calcs'!$A$105:$A$155,About!$B$2)*About!$A$67</f>
        <v>37.651648812981584</v>
      </c>
      <c r="O2" s="12">
        <f>SUMIFS('State Generation Costs Calcs'!O105:O155,'State Generation Costs Calcs'!$A$105:$A$155,About!$B$2)*About!$A$67</f>
        <v>37.357063434398903</v>
      </c>
      <c r="P2" s="12">
        <f>SUMIFS('State Generation Costs Calcs'!P105:P155,'State Generation Costs Calcs'!$A$105:$A$155,About!$B$2)*About!$A$67</f>
        <v>37.283771979181807</v>
      </c>
      <c r="Q2" s="12">
        <f>SUMIFS('State Generation Costs Calcs'!Q105:Q155,'State Generation Costs Calcs'!$A$105:$A$155,About!$B$2)*About!$A$67</f>
        <v>36.946868695526696</v>
      </c>
      <c r="R2" s="12">
        <f>SUMIFS('State Generation Costs Calcs'!R105:R155,'State Generation Costs Calcs'!$A$105:$A$155,About!$B$2)*About!$A$67</f>
        <v>36.538361437215109</v>
      </c>
      <c r="S2" s="12">
        <f>SUMIFS('State Generation Costs Calcs'!S105:S155,'State Generation Costs Calcs'!$A$105:$A$155,About!$B$2)*About!$A$67</f>
        <v>36.247946919792589</v>
      </c>
      <c r="T2" s="12">
        <f>SUMIFS('State Generation Costs Calcs'!T105:T155,'State Generation Costs Calcs'!$A$105:$A$155,About!$B$2)*About!$A$67</f>
        <v>36.127796470213056</v>
      </c>
      <c r="U2" s="12">
        <f>SUMIFS('State Generation Costs Calcs'!U105:U155,'State Generation Costs Calcs'!$A$105:$A$155,About!$B$2)*About!$A$67</f>
        <v>36.028215849514417</v>
      </c>
      <c r="V2" s="12">
        <f>SUMIFS('State Generation Costs Calcs'!V105:V155,'State Generation Costs Calcs'!$A$105:$A$155,About!$B$2)*About!$A$67</f>
        <v>35.648364826359376</v>
      </c>
      <c r="W2" s="12">
        <f>SUMIFS('State Generation Costs Calcs'!W105:W155,'State Generation Costs Calcs'!$A$105:$A$155,About!$B$2)*About!$A$67</f>
        <v>35.30015458022649</v>
      </c>
      <c r="X2" s="12">
        <f>SUMIFS('State Generation Costs Calcs'!X105:X155,'State Generation Costs Calcs'!$A$105:$A$155,About!$B$2)*About!$A$67</f>
        <v>35.102796803412559</v>
      </c>
      <c r="Y2" s="12">
        <f>SUMIFS('State Generation Costs Calcs'!Y105:Y155,'State Generation Costs Calcs'!$A$105:$A$155,About!$B$2)*About!$A$67</f>
        <v>34.881203369071606</v>
      </c>
      <c r="Z2" s="12">
        <f>SUMIFS('State Generation Costs Calcs'!Z105:Z155,'State Generation Costs Calcs'!$A$105:$A$155,About!$B$2)*About!$A$67</f>
        <v>34.751866201258693</v>
      </c>
      <c r="AA2" s="12">
        <f>SUMIFS('State Generation Costs Calcs'!AA105:AA155,'State Generation Costs Calcs'!$A$105:$A$155,About!$B$2)*About!$A$67</f>
        <v>34.659000676264576</v>
      </c>
      <c r="AB2" s="12">
        <f>SUMIFS('State Generation Costs Calcs'!AB105:AB155,'State Generation Costs Calcs'!$A$105:$A$155,About!$B$2)*About!$A$67</f>
        <v>34.518921242905016</v>
      </c>
      <c r="AC2" s="12">
        <f>SUMIFS('State Generation Costs Calcs'!AC105:AC155,'State Generation Costs Calcs'!$A$105:$A$155,About!$B$2)*About!$A$67</f>
        <v>34.522479495718372</v>
      </c>
      <c r="AD2" s="12">
        <f>SUMIFS('State Generation Costs Calcs'!AD105:AD155,'State Generation Costs Calcs'!$A$105:$A$155,About!$B$2)*About!$A$67</f>
        <v>34.556840190143198</v>
      </c>
      <c r="AE2" s="12">
        <f>SUMIFS('State Generation Costs Calcs'!AE105:AE155,'State Generation Costs Calcs'!$A$105:$A$155,About!$B$2)*About!$A$67</f>
        <v>34.515986385465119</v>
      </c>
      <c r="AF2" s="12">
        <f>SUMIFS('State Generation Costs Calcs'!AF105:AF155,'State Generation Costs Calcs'!$A$105:$A$155,About!$B$2)*About!$A$67</f>
        <v>34.496732953726557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41.643082955484601</v>
      </c>
      <c r="C2" s="12">
        <f>SUMIFS('State Generation Costs Calcs'!C105:C155,'State Generation Costs Calcs'!$A$105:$A$155,About!$B$2)*About!$A$67</f>
        <v>40.831007416321839</v>
      </c>
      <c r="D2" s="12">
        <f>SUMIFS('State Generation Costs Calcs'!D105:D155,'State Generation Costs Calcs'!$A$105:$A$155,About!$B$2)*About!$A$67</f>
        <v>40.072535263131392</v>
      </c>
      <c r="E2" s="12">
        <f>SUMIFS('State Generation Costs Calcs'!E105:E155,'State Generation Costs Calcs'!$A$105:$A$155,About!$B$2)*About!$A$67</f>
        <v>39.448793001074556</v>
      </c>
      <c r="F2" s="12">
        <f>SUMIFS('State Generation Costs Calcs'!F105:F155,'State Generation Costs Calcs'!$A$105:$A$155,About!$B$2)*About!$A$67</f>
        <v>39.277603236610979</v>
      </c>
      <c r="G2" s="12">
        <f>SUMIFS('State Generation Costs Calcs'!G105:G155,'State Generation Costs Calcs'!$A$105:$A$155,About!$B$2)*About!$A$67</f>
        <v>39.331605949782826</v>
      </c>
      <c r="H2" s="12">
        <f>SUMIFS('State Generation Costs Calcs'!H105:H155,'State Generation Costs Calcs'!$A$105:$A$155,About!$B$2)*About!$A$67</f>
        <v>39.705011654317794</v>
      </c>
      <c r="I2" s="12">
        <f>SUMIFS('State Generation Costs Calcs'!I105:I155,'State Generation Costs Calcs'!$A$105:$A$155,About!$B$2)*About!$A$67</f>
        <v>40.043112154423412</v>
      </c>
      <c r="J2" s="12">
        <f>SUMIFS('State Generation Costs Calcs'!J105:J155,'State Generation Costs Calcs'!$A$105:$A$155,About!$B$2)*About!$A$67</f>
        <v>39.863537854488186</v>
      </c>
      <c r="K2" s="12">
        <f>SUMIFS('State Generation Costs Calcs'!K105:K155,'State Generation Costs Calcs'!$A$105:$A$155,About!$B$2)*About!$A$67</f>
        <v>39.339698715836953</v>
      </c>
      <c r="L2" s="12">
        <f>SUMIFS('State Generation Costs Calcs'!L105:L155,'State Generation Costs Calcs'!$A$105:$A$155,About!$B$2)*About!$A$67</f>
        <v>38.738399058442134</v>
      </c>
      <c r="M2" s="12">
        <f>SUMIFS('State Generation Costs Calcs'!M105:M155,'State Generation Costs Calcs'!$A$105:$A$155,About!$B$2)*About!$A$67</f>
        <v>38.210535302296677</v>
      </c>
      <c r="N2" s="12">
        <f>SUMIFS('State Generation Costs Calcs'!N105:N155,'State Generation Costs Calcs'!$A$105:$A$155,About!$B$2)*About!$A$67</f>
        <v>37.651648812981584</v>
      </c>
      <c r="O2" s="12">
        <f>SUMIFS('State Generation Costs Calcs'!O105:O155,'State Generation Costs Calcs'!$A$105:$A$155,About!$B$2)*About!$A$67</f>
        <v>37.357063434398903</v>
      </c>
      <c r="P2" s="12">
        <f>SUMIFS('State Generation Costs Calcs'!P105:P155,'State Generation Costs Calcs'!$A$105:$A$155,About!$B$2)*About!$A$67</f>
        <v>37.283771979181807</v>
      </c>
      <c r="Q2" s="12">
        <f>SUMIFS('State Generation Costs Calcs'!Q105:Q155,'State Generation Costs Calcs'!$A$105:$A$155,About!$B$2)*About!$A$67</f>
        <v>36.946868695526696</v>
      </c>
      <c r="R2" s="12">
        <f>SUMIFS('State Generation Costs Calcs'!R105:R155,'State Generation Costs Calcs'!$A$105:$A$155,About!$B$2)*About!$A$67</f>
        <v>36.538361437215109</v>
      </c>
      <c r="S2" s="12">
        <f>SUMIFS('State Generation Costs Calcs'!S105:S155,'State Generation Costs Calcs'!$A$105:$A$155,About!$B$2)*About!$A$67</f>
        <v>36.247946919792589</v>
      </c>
      <c r="T2" s="12">
        <f>SUMIFS('State Generation Costs Calcs'!T105:T155,'State Generation Costs Calcs'!$A$105:$A$155,About!$B$2)*About!$A$67</f>
        <v>36.127796470213056</v>
      </c>
      <c r="U2" s="12">
        <f>SUMIFS('State Generation Costs Calcs'!U105:U155,'State Generation Costs Calcs'!$A$105:$A$155,About!$B$2)*About!$A$67</f>
        <v>36.028215849514417</v>
      </c>
      <c r="V2" s="12">
        <f>SUMIFS('State Generation Costs Calcs'!V105:V155,'State Generation Costs Calcs'!$A$105:$A$155,About!$B$2)*About!$A$67</f>
        <v>35.648364826359376</v>
      </c>
      <c r="W2" s="12">
        <f>SUMIFS('State Generation Costs Calcs'!W105:W155,'State Generation Costs Calcs'!$A$105:$A$155,About!$B$2)*About!$A$67</f>
        <v>35.30015458022649</v>
      </c>
      <c r="X2" s="12">
        <f>SUMIFS('State Generation Costs Calcs'!X105:X155,'State Generation Costs Calcs'!$A$105:$A$155,About!$B$2)*About!$A$67</f>
        <v>35.102796803412559</v>
      </c>
      <c r="Y2" s="12">
        <f>SUMIFS('State Generation Costs Calcs'!Y105:Y155,'State Generation Costs Calcs'!$A$105:$A$155,About!$B$2)*About!$A$67</f>
        <v>34.881203369071606</v>
      </c>
      <c r="Z2" s="12">
        <f>SUMIFS('State Generation Costs Calcs'!Z105:Z155,'State Generation Costs Calcs'!$A$105:$A$155,About!$B$2)*About!$A$67</f>
        <v>34.751866201258693</v>
      </c>
      <c r="AA2" s="12">
        <f>SUMIFS('State Generation Costs Calcs'!AA105:AA155,'State Generation Costs Calcs'!$A$105:$A$155,About!$B$2)*About!$A$67</f>
        <v>34.659000676264576</v>
      </c>
      <c r="AB2" s="12">
        <f>SUMIFS('State Generation Costs Calcs'!AB105:AB155,'State Generation Costs Calcs'!$A$105:$A$155,About!$B$2)*About!$A$67</f>
        <v>34.518921242905016</v>
      </c>
      <c r="AC2" s="12">
        <f>SUMIFS('State Generation Costs Calcs'!AC105:AC155,'State Generation Costs Calcs'!$A$105:$A$155,About!$B$2)*About!$A$67</f>
        <v>34.522479495718372</v>
      </c>
      <c r="AD2" s="12">
        <f>SUMIFS('State Generation Costs Calcs'!AD105:AD155,'State Generation Costs Calcs'!$A$105:$A$155,About!$B$2)*About!$A$67</f>
        <v>34.556840190143198</v>
      </c>
      <c r="AE2" s="12">
        <f>SUMIFS('State Generation Costs Calcs'!AE105:AE155,'State Generation Costs Calcs'!$A$105:$A$155,About!$B$2)*About!$A$67</f>
        <v>34.515986385465119</v>
      </c>
      <c r="AF2" s="12">
        <f>SUMIFS('State Generation Costs Calcs'!AF105:AF155,'State Generation Costs Calcs'!$A$105:$A$155,About!$B$2)*About!$A$67</f>
        <v>34.496732953726557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2023-12-12T21:35:30Z</dcterms:modified>
</cp:coreProperties>
</file>