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B72F14E1-97F2-4D51-ADCB-119C2B9E4E08}" xr6:coauthVersionLast="47" xr6:coauthVersionMax="47" xr10:uidLastSave="{00000000-0000-0000-0000-000000000000}"/>
  <bookViews>
    <workbookView xWindow="13665" yWindow="2355" windowWidth="12780" windowHeight="11730" activeTab="9" xr2:uid="{00000000-000D-0000-FFFF-FFFF00000000}"/>
  </bookViews>
  <sheets>
    <sheet name="About" sheetId="1" r:id="rId1"/>
    <sheet name="RPS by State" sheetId="2" r:id="rId2"/>
    <sheet name="CA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Sheet1" sheetId="11" r:id="rId9"/>
    <sheet name="BRPSPTY" sheetId="8" r:id="rId10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<sst xmlns="http://schemas.openxmlformats.org/spreadsheetml/2006/main" count="10826" uniqueCount="3402">
  <si>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</si>
  <si>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</si>
  <si>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</si>
  <si>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</si>
  <si>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</si>
  <si>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</si>
  <si>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</si>
  <si>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</si>
  <si>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</si>
  <si>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</si>
  <si>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</si>
  <si>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</si>
  <si>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</si>
  <si>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</si>
  <si>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</si>
  <si>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</si>
  <si>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</si>
  <si>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</si>
  <si>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</si>
  <si>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</si>
  <si>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</si>
  <si>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</si>
  <si>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</si>
  <si>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</si>
  <si>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</si>
  <si>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</si>
  <si>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</si>
  <si>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</si>
  <si>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</si>
  <si>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</si>
  <si>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</si>
  <si>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</si>
  <si>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</si>
  <si>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</si>
  <si>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</si>
  <si>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</si>
  <si>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</si>
  <si>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</si>
  <si>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</si>
  <si>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</si>
  <si>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</si>
  <si>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</si>
  <si>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</si>
  <si>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</si>
  <si>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</si>
  <si>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</si>
  <si>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</si>
  <si>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</si>
  <si>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</si>
  <si>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</si>
  <si>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</si>
  <si>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</si>
  <si>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</si>
  <si>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</si>
  <si>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</si>
  <si>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</si>
  <si>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</si>
  <si>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</si>
  <si>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</si>
  <si>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</si>
  <si>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</si>
  <si>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</si>
  <si>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</si>
  <si>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</si>
  <si>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</si>
  <si>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</si>
  <si>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</si>
  <si>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</si>
  <si>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</si>
  <si>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</si>
  <si>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</si>
  <si>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</si>
  <si>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</si>
  <si>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</si>
  <si>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</si>
  <si>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</si>
  <si>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</si>
  <si>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</si>
  <si>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</si>
  <si>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</si>
  <si>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</si>
  <si>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</si>
  <si>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</si>
  <si>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</si>
  <si>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</si>
  <si>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</si>
  <si>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</si>
  <si>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</si>
  <si>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</si>
  <si>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</si>
  <si>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</si>
  <si>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</si>
  <si>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</si>
  <si>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</si>
  <si>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</si>
  <si>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</si>
  <si>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</si>
  <si>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</si>
  <si>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</si>
  <si>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</si>
  <si>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</si>
  <si>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</si>
  <si>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</si>
  <si>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</si>
  <si>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</si>
  <si>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</si>
  <si>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</si>
  <si>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</si>
  <si>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</si>
  <si>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</si>
  <si>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</si>
  <si>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</si>
  <si>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</si>
  <si>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</si>
  <si>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</si>
  <si>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</si>
  <si>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</si>
  <si>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</si>
  <si>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</si>
  <si>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</si>
  <si>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</si>
  <si>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</si>
  <si>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</si>
  <si>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</si>
  <si>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</si>
  <si>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</si>
  <si>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</si>
  <si>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</si>
  <si>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</si>
  <si>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</si>
  <si>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</si>
  <si>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</si>
  <si>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</si>
  <si>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</si>
  <si>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</si>
  <si>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</si>
  <si>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</si>
  <si>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</si>
  <si>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</si>
  <si>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</si>
  <si>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</si>
  <si>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</si>
  <si>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</si>
  <si>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</si>
  <si>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</si>
  <si>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</si>
  <si>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</si>
  <si>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</si>
  <si>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</si>
  <si>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</si>
  <si>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</si>
  <si>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</si>
  <si>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</si>
  <si>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</si>
  <si>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</si>
  <si>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</si>
  <si>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</si>
  <si>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</si>
  <si>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</si>
  <si>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</si>
  <si>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</si>
  <si>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</si>
  <si>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</si>
  <si>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</si>
  <si>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</si>
  <si>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</si>
  <si>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</si>
  <si>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</si>
  <si>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</si>
  <si>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</si>
  <si>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</si>
  <si>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</si>
  <si>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</si>
  <si>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</si>
  <si>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</si>
  <si>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</si>
  <si>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</si>
  <si>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</si>
  <si>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</si>
  <si>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</si>
  <si>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</si>
  <si>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</si>
  <si>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</si>
  <si>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</si>
  <si>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</si>
  <si>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</si>
  <si>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</si>
  <si>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</si>
  <si>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</si>
  <si>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</si>
  <si>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</si>
  <si>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</si>
  <si>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</si>
  <si>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</si>
  <si>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</si>
  <si>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</si>
  <si>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</si>
  <si>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</si>
  <si>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</si>
  <si>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</si>
  <si>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</si>
  <si>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</si>
  <si>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</si>
  <si>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</si>
  <si>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</si>
  <si>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</si>
  <si>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</si>
  <si>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</si>
  <si>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</si>
  <si>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</si>
  <si>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</si>
  <si>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</si>
  <si>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</si>
  <si>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</si>
  <si>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</si>
  <si>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</si>
  <si>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</si>
  <si>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</si>
  <si>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</si>
  <si>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</si>
  <si>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</si>
  <si>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</si>
  <si>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</si>
  <si>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</si>
  <si>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</si>
  <si>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</si>
  <si>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</si>
  <si>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</si>
  <si>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</si>
  <si>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</si>
  <si>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</si>
  <si>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</si>
  <si>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</si>
  <si>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</si>
  <si>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</si>
  <si>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</si>
  <si>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</si>
  <si>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</si>
  <si>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</si>
  <si>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</si>
  <si>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</si>
  <si>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</si>
  <si>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</si>
  <si>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</si>
  <si>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</si>
  <si>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</si>
  <si>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</si>
  <si>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</si>
  <si>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</si>
  <si>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</si>
  <si>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</si>
  <si>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</si>
  <si>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</si>
  <si>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</si>
  <si>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</si>
  <si>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</si>
  <si>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</si>
  <si>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</si>
  <si>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</si>
  <si>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</si>
  <si>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</si>
  <si>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</si>
  <si>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</si>
  <si>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</si>
  <si>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</si>
  <si>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</si>
  <si>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</si>
  <si>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</si>
  <si>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</si>
  <si>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</si>
  <si>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</si>
  <si>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</si>
  <si>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</si>
  <si>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</si>
  <si>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</si>
  <si>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</si>
  <si>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</si>
  <si>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</si>
  <si>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</si>
  <si>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</si>
  <si>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</si>
  <si>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</si>
  <si>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</si>
  <si>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</si>
  <si>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</si>
  <si>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</si>
  <si>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</si>
  <si>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</si>
  <si>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</si>
  <si>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</si>
  <si>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</si>
  <si>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</si>
  <si>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</si>
  <si>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</si>
  <si>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</si>
  <si>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</si>
  <si>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</si>
  <si>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</si>
  <si>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</si>
  <si>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</si>
  <si>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</si>
  <si>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</si>
  <si>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</si>
  <si>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</si>
  <si>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</si>
  <si>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</si>
  <si>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</si>
  <si>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</si>
  <si>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</si>
  <si>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</si>
  <si>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</si>
  <si>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</si>
  <si>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</si>
  <si>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</si>
  <si>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</si>
  <si>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</si>
  <si>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</si>
  <si>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</si>
  <si>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</si>
  <si>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</si>
  <si>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</si>
  <si>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</si>
  <si>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</si>
  <si>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</si>
  <si>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</si>
  <si>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</si>
  <si>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</si>
  <si>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</si>
  <si>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</si>
  <si>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</si>
  <si>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</si>
  <si>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</si>
  <si>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</si>
  <si>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</si>
  <si>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</si>
  <si>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</si>
  <si>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</si>
  <si>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</si>
  <si>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</si>
  <si>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</si>
  <si>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</si>
  <si>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</si>
  <si>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</si>
  <si>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</si>
  <si>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</si>
  <si>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</si>
  <si>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</si>
  <si>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</si>
  <si>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</si>
  <si>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</si>
  <si>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</si>
  <si>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</si>
  <si>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</si>
  <si>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</si>
  <si>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</si>
  <si>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</si>
  <si>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</si>
  <si>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</si>
  <si>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</si>
  <si>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</si>
  <si>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</si>
  <si>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</si>
  <si>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</si>
  <si>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</si>
  <si>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</si>
  <si>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</si>
  <si>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</si>
  <si>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</si>
  <si>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</si>
  <si>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</si>
  <si>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</si>
  <si>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</si>
  <si>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</si>
  <si>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</si>
  <si>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</si>
  <si>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</si>
  <si>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</si>
  <si>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</si>
  <si>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</si>
  <si>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</si>
  <si>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</si>
  <si>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</si>
  <si>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</si>
  <si>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</si>
  <si>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</si>
  <si>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</si>
  <si>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</si>
  <si>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</si>
  <si>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</si>
  <si>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</si>
  <si>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</si>
  <si>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</si>
  <si>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</si>
  <si>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</si>
  <si>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</si>
  <si>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</si>
  <si>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</si>
  <si>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</si>
  <si>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</si>
  <si>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</si>
  <si>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</si>
  <si>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</si>
  <si>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</si>
  <si>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</si>
  <si>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</si>
  <si>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</si>
  <si>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</si>
  <si>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</si>
  <si>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</si>
  <si>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</si>
  <si>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</si>
  <si>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</si>
  <si>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</si>
  <si>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</si>
  <si>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</si>
  <si>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</si>
  <si>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</si>
  <si>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</si>
  <si>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</si>
  <si>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</si>
  <si>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</si>
  <si>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</si>
  <si>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</si>
  <si>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</si>
  <si>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</si>
  <si>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</si>
  <si>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</si>
  <si>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</si>
  <si>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</si>
  <si>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</si>
  <si>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</si>
  <si>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</si>
  <si>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</si>
  <si>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</si>
  <si>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</si>
  <si>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</si>
  <si>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</si>
  <si>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</si>
  <si>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</si>
  <si>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</si>
  <si>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</si>
  <si>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</si>
  <si>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</si>
  <si>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</si>
  <si>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</si>
  <si>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</si>
  <si>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</si>
  <si>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</si>
  <si>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</si>
  <si>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</si>
  <si>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</si>
  <si>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</si>
  <si>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</si>
  <si>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</si>
  <si>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</si>
  <si>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</si>
  <si>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</si>
  <si>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</si>
  <si>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</si>
  <si>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</si>
  <si>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</si>
  <si>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</si>
  <si>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</si>
  <si>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</si>
  <si>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</si>
  <si>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</si>
  <si>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</si>
  <si>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</si>
  <si>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</si>
  <si>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</si>
  <si>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</si>
  <si>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</si>
  <si>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</si>
  <si>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</si>
  <si>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</si>
  <si>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</si>
  <si>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</si>
  <si>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</si>
  <si>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</si>
  <si>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</si>
  <si>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</si>
  <si>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</si>
  <si>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</si>
  <si>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</si>
  <si>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</si>
  <si>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</si>
  <si>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</si>
  <si>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</si>
  <si>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</si>
  <si>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</si>
  <si>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</si>
  <si>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</si>
  <si>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</si>
  <si>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</si>
  <si>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</si>
  <si>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</si>
  <si>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</si>
  <si>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</si>
  <si>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</si>
  <si>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</si>
  <si>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</si>
  <si>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</si>
  <si>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</si>
  <si>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</si>
  <si>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</si>
  <si>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</si>
  <si>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</si>
  <si>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</si>
  <si>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</si>
  <si>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</si>
  <si>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</si>
  <si>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</si>
  <si>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</si>
  <si>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</si>
  <si>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</si>
  <si>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</si>
  <si>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</si>
  <si>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</si>
  <si>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</si>
  <si>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</si>
  <si>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</si>
  <si>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</si>
  <si>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</si>
  <si>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</si>
  <si>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</si>
  <si>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</si>
  <si>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</si>
  <si>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</si>
  <si>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</si>
  <si>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</si>
  <si>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</si>
  <si>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</si>
  <si>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</si>
  <si>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</si>
  <si>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</si>
  <si>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</si>
  <si>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</si>
  <si>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</si>
  <si>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</si>
  <si>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</si>
  <si>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</si>
  <si>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</si>
  <si>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</si>
  <si>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</si>
  <si>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</si>
  <si>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</si>
  <si>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</si>
  <si>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</si>
  <si>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</si>
  <si>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</si>
  <si>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</si>
  <si>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</si>
  <si>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</si>
  <si>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</si>
  <si>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</si>
  <si>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</si>
  <si>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</si>
  <si>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</si>
  <si>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</si>
  <si>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</si>
  <si>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</si>
  <si>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</si>
  <si>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</si>
  <si>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</si>
  <si>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</si>
  <si>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</si>
  <si>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</si>
  <si>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</si>
  <si>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</si>
  <si>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</si>
  <si>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</si>
  <si>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</si>
  <si>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</si>
  <si>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</si>
  <si>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</si>
  <si>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</si>
  <si>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</si>
  <si>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</si>
  <si>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</si>
  <si>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</si>
  <si>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</si>
  <si>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</si>
  <si>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</si>
  <si>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</si>
  <si>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</si>
  <si>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</si>
  <si>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</si>
  <si>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</si>
  <si>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</si>
  <si>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</si>
  <si>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</si>
  <si>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</si>
  <si>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</si>
  <si>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</si>
  <si>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</si>
  <si>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</si>
  <si>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</si>
  <si>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</si>
  <si>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</si>
  <si>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</si>
  <si>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</si>
  <si>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</si>
  <si>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</si>
  <si>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</si>
  <si>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</si>
  <si>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</si>
  <si>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</si>
  <si>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</si>
  <si>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</si>
  <si>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</si>
  <si>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</si>
  <si>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</si>
  <si>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</si>
  <si>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</si>
  <si>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</si>
  <si>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</si>
  <si>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</si>
  <si>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</si>
  <si>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</si>
  <si>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</si>
  <si>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</si>
  <si>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</si>
  <si>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</si>
  <si>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</si>
  <si>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</si>
  <si>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</si>
  <si>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</si>
  <si>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</si>
  <si>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</si>
  <si>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</si>
  <si>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</si>
  <si>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</si>
  <si>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</si>
  <si>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</si>
  <si>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</si>
  <si>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</si>
  <si>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</si>
  <si>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</si>
  <si>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</si>
  <si>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</si>
  <si>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</si>
  <si>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</si>
  <si>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</si>
  <si>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</si>
  <si>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</si>
  <si>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</si>
  <si>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</si>
  <si>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</si>
  <si>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</si>
  <si>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</si>
  <si>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</si>
  <si>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</si>
  <si>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</si>
  <si>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</si>
  <si>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</si>
  <si>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</si>
  <si>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</si>
  <si>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</si>
  <si>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</si>
  <si>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</si>
  <si>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</si>
  <si>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</si>
  <si>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</si>
  <si>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</si>
  <si>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</si>
  <si>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</si>
  <si>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</si>
  <si>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</si>
  <si>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</si>
  <si>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</si>
  <si>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</si>
  <si>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</si>
  <si>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</si>
  <si>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</si>
  <si>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</si>
  <si>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</si>
  <si>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</si>
  <si>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</si>
  <si>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</si>
  <si>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</si>
  <si>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</si>
  <si>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</si>
  <si>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</si>
  <si>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</si>
  <si>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</si>
  <si>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</si>
  <si>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</si>
  <si>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</si>
  <si>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</si>
  <si>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</si>
  <si>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</si>
  <si>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</si>
  <si>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</si>
  <si>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</si>
  <si>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</si>
  <si>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</si>
  <si>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</si>
  <si>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</si>
  <si>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</si>
  <si>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</si>
  <si>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</si>
  <si>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</si>
  <si>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</si>
  <si>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</si>
  <si>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</si>
  <si>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</si>
  <si>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</si>
  <si>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</si>
  <si>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</si>
  <si>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</si>
  <si>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</si>
  <si>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</si>
  <si>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</si>
  <si>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</si>
  <si>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</si>
  <si>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</si>
  <si>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</si>
  <si>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</si>
  <si>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</si>
  <si>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</si>
  <si>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</si>
  <si>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</si>
  <si>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</si>
  <si>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</si>
  <si>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</si>
  <si>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</si>
  <si>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</si>
  <si>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</si>
  <si>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</si>
  <si>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</si>
  <si>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</si>
  <si>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</si>
  <si>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</si>
  <si>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</si>
  <si>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</si>
  <si>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</si>
  <si>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</si>
  <si>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</si>
  <si>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</si>
  <si>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</si>
  <si>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</si>
  <si>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</si>
  <si>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</si>
  <si>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</si>
  <si>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</si>
  <si>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</si>
  <si>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</si>
  <si>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</si>
  <si>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</si>
  <si>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</si>
  <si>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</si>
  <si>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</si>
  <si>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</si>
  <si>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</si>
  <si>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</si>
  <si>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</si>
  <si>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</si>
  <si>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</si>
  <si>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</si>
  <si>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</si>
  <si>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</si>
  <si>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</si>
  <si>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</si>
  <si>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</si>
  <si>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</si>
  <si>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</si>
  <si>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</si>
  <si>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</si>
  <si>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</si>
  <si>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</si>
  <si>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</si>
  <si>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</si>
  <si>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</si>
  <si>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</si>
  <si>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</si>
  <si>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</si>
  <si>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</si>
  <si>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</si>
  <si>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</si>
  <si>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</si>
  <si>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</si>
  <si>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</si>
  <si>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</si>
  <si>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</si>
  <si>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</si>
  <si>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</si>
  <si>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</si>
  <si>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</si>
  <si>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</si>
  <si>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</si>
  <si>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</si>
  <si>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</si>
  <si>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</si>
  <si>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</si>
  <si>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</si>
  <si>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</si>
  <si>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</si>
  <si>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</si>
  <si>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</si>
  <si>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</si>
  <si>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</si>
  <si>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</si>
  <si>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</si>
  <si>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</si>
  <si>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</si>
  <si>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</si>
  <si>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</si>
  <si>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</si>
  <si>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</si>
  <si>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</si>
  <si>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</si>
  <si>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</si>
  <si>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</si>
  <si>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</si>
  <si>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</si>
  <si>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</si>
  <si>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</si>
  <si>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</si>
  <si>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</si>
  <si>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</si>
  <si>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</si>
  <si>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</si>
  <si>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</si>
  <si>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</si>
  <si>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</si>
  <si>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</si>
  <si>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</si>
  <si>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</si>
  <si>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</si>
  <si>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</si>
  <si>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</si>
  <si>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</si>
  <si>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</si>
  <si>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</si>
  <si>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</si>
  <si>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</si>
  <si>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</si>
  <si>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</si>
  <si>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</si>
  <si>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</si>
  <si>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</si>
  <si>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</si>
  <si>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</si>
  <si>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</si>
  <si>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</si>
  <si>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</si>
  <si>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</si>
  <si>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</si>
  <si>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</si>
  <si>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</si>
  <si>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</si>
  <si>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</si>
  <si>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</si>
  <si>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</si>
  <si>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</si>
  <si>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</si>
  <si>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</si>
  <si>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</si>
  <si>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</si>
  <si>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</si>
  <si>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</si>
  <si>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</si>
  <si>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</si>
  <si>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</si>
  <si>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</si>
  <si>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</si>
  <si>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</si>
  <si>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</si>
  <si>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</si>
  <si>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</si>
  <si>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</si>
  <si>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</si>
  <si>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</si>
  <si>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</si>
  <si>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</si>
  <si>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</si>
  <si>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</si>
  <si>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</si>
  <si>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</si>
  <si>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</si>
  <si>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</si>
  <si>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</si>
  <si>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</si>
  <si>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</si>
  <si>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</si>
  <si>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</si>
  <si>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</si>
  <si>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</si>
  <si>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</si>
  <si>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</si>
  <si>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</si>
  <si>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</si>
  <si>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</si>
  <si>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</si>
  <si>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</si>
  <si>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</si>
  <si>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</si>
  <si>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</si>
  <si>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</si>
  <si>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</si>
  <si>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</si>
  <si>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</si>
  <si>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</si>
  <si>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</si>
  <si>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</si>
  <si>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</si>
  <si>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</si>
  <si>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</si>
  <si>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</si>
  <si>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</si>
  <si>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</si>
  <si>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</si>
  <si>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</si>
  <si>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</si>
  <si>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</si>
  <si>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</si>
  <si>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</si>
  <si>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</si>
  <si>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</si>
  <si>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</si>
  <si>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</si>
  <si>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</si>
  <si>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</si>
  <si>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</si>
  <si>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</si>
  <si>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</si>
  <si>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</si>
  <si>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</si>
  <si>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</si>
  <si>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</si>
  <si>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</si>
  <si>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</si>
  <si>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</si>
  <si>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</si>
  <si>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</si>
  <si>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</si>
  <si>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</si>
  <si>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</si>
  <si>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</si>
  <si>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</si>
  <si>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</si>
  <si>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</si>
  <si>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</si>
  <si>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</si>
  <si>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</si>
  <si>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</si>
  <si>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</si>
  <si>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</si>
  <si>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</si>
  <si>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</si>
  <si>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</si>
  <si>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</si>
  <si>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</si>
  <si>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</si>
  <si>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</si>
  <si>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</si>
  <si>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</si>
  <si>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</si>
  <si>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</si>
  <si>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</si>
  <si>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</si>
  <si>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</si>
  <si>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</si>
  <si>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</si>
  <si>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</si>
  <si>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</si>
  <si>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</si>
  <si>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</si>
  <si>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</si>
  <si>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</si>
  <si>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</si>
  <si>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</si>
  <si>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</si>
  <si>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</si>
  <si>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</si>
  <si>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</si>
  <si>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</si>
  <si>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</si>
  <si>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</si>
  <si>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</si>
  <si>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</si>
  <si>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</si>
  <si>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</si>
  <si>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</si>
  <si>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</si>
  <si>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</si>
  <si>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</si>
  <si>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</si>
  <si>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</si>
  <si>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</si>
  <si>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</si>
  <si>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</si>
  <si>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</si>
  <si>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</si>
  <si>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</si>
  <si>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</si>
  <si>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</si>
  <si>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</si>
  <si>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</si>
  <si>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</si>
  <si>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</si>
  <si>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</si>
  <si>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</si>
  <si>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</si>
  <si>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</si>
  <si>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</si>
  <si>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</si>
  <si>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</si>
  <si>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</si>
  <si>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</si>
  <si>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</si>
  <si>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</si>
  <si>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</si>
  <si>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</si>
  <si>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</si>
  <si>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</si>
  <si>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</si>
  <si>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</si>
  <si>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</si>
  <si>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</si>
  <si>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</si>
  <si>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</si>
  <si>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</si>
  <si>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</si>
  <si>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</si>
  <si>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</si>
  <si>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</si>
  <si>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</si>
  <si>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</si>
  <si>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</si>
  <si>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</si>
  <si>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</si>
  <si>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</si>
  <si>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</si>
  <si>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</si>
  <si>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</si>
  <si>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</si>
  <si>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</si>
  <si>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</si>
  <si>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</si>
  <si>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</si>
  <si>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</si>
  <si>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</si>
  <si>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</si>
  <si>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</si>
  <si>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</si>
  <si>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</si>
  <si>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</si>
  <si>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</si>
  <si>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</si>
  <si>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</si>
  <si>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</si>
  <si>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</si>
  <si>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</si>
  <si>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</si>
  <si>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</si>
  <si>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</si>
  <si>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</si>
  <si>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</si>
  <si>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</si>
  <si>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</si>
  <si>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</si>
  <si>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</si>
  <si>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</si>
  <si>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</si>
  <si>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</si>
  <si>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</si>
  <si>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</si>
  <si>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</si>
  <si>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</si>
  <si>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</si>
  <si>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</si>
  <si>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</si>
  <si>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</si>
  <si>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</si>
  <si>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</si>
  <si>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</si>
  <si>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</si>
  <si>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</si>
  <si>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</si>
  <si>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</si>
  <si>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</si>
  <si>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</si>
  <si>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</si>
  <si>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</si>
  <si>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</si>
  <si>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</si>
  <si>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</si>
  <si>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</si>
  <si>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</si>
  <si>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</si>
  <si>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</si>
  <si>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</si>
  <si>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</si>
  <si>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</si>
  <si>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</si>
  <si>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</si>
  <si>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</si>
  <si>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</si>
  <si>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</si>
  <si>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</si>
  <si>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</si>
  <si>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</si>
  <si>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</si>
  <si>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</si>
  <si>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</si>
  <si>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</si>
  <si>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</si>
  <si>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</si>
  <si>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</si>
  <si>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</si>
  <si>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</si>
  <si>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</si>
  <si>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</si>
  <si>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</si>
  <si>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</si>
  <si>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</si>
  <si>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</si>
  <si>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</si>
  <si>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</si>
  <si>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</si>
  <si>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</si>
  <si>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</si>
  <si>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</si>
  <si>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</si>
  <si>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</si>
  <si>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</si>
  <si>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</si>
  <si>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</si>
  <si>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</si>
  <si>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</si>
  <si>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</si>
  <si>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</si>
  <si>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</si>
  <si>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</si>
  <si>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</si>
  <si>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</si>
  <si>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</si>
  <si>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</si>
  <si>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</si>
  <si>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</si>
  <si>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</si>
  <si>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</si>
  <si>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</si>
  <si>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</si>
  <si>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</si>
  <si>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</si>
  <si>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</si>
  <si>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</si>
  <si>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</si>
  <si>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</si>
  <si>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</si>
  <si>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</si>
  <si>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</si>
  <si>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</si>
  <si>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</si>
  <si>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</si>
  <si>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</si>
  <si>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</si>
  <si>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</si>
  <si>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</si>
  <si>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</si>
  <si>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</si>
  <si>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</si>
  <si>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</si>
  <si>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</si>
  <si>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</si>
  <si>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</si>
  <si>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</si>
  <si>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</si>
  <si>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</si>
  <si>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</si>
  <si>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</si>
  <si>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</si>
  <si>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</si>
  <si>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</si>
  <si>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</si>
  <si>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</si>
  <si>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</si>
  <si>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</si>
  <si>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</si>
  <si>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</si>
  <si>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</si>
  <si>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</si>
  <si>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</si>
  <si>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</si>
  <si>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</si>
  <si>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</si>
  <si>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</si>
  <si>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</si>
  <si>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</si>
  <si>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</si>
  <si>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</si>
  <si>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</si>
  <si>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</si>
  <si>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</si>
  <si>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</si>
  <si>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</si>
  <si>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</si>
  <si>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</si>
  <si>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</si>
  <si>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</si>
  <si>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</si>
  <si>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</si>
  <si>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</si>
  <si>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</si>
  <si>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</si>
  <si>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</si>
  <si>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</si>
  <si>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</si>
  <si>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</si>
  <si>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</si>
  <si>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</si>
  <si>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</si>
  <si>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</si>
  <si>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</si>
  <si>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</si>
  <si>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</si>
  <si>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</si>
  <si>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</si>
  <si>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</si>
  <si>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</si>
  <si>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</si>
  <si>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</si>
  <si>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</si>
  <si>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</si>
  <si>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</si>
  <si>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</si>
  <si>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</si>
  <si>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</si>
  <si>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</si>
  <si>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</si>
  <si>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</si>
  <si>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</si>
  <si>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</si>
  <si>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</si>
  <si>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</si>
  <si>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</si>
  <si>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</si>
  <si>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</si>
  <si>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</si>
  <si>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</si>
  <si>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</si>
  <si>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</si>
  <si>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</si>
  <si>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</si>
  <si>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</si>
  <si>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</si>
  <si>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</si>
  <si>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</si>
  <si>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</si>
  <si>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</si>
  <si>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</si>
  <si>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</si>
  <si>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</si>
  <si>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</si>
  <si>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</si>
  <si>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</si>
  <si>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</si>
  <si>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</si>
  <si>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</si>
  <si>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</si>
  <si>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</si>
  <si>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</si>
  <si>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</si>
  <si>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</si>
  <si>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</si>
  <si>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</si>
  <si>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</si>
  <si>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</si>
  <si>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</si>
  <si>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</si>
  <si>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</si>
  <si>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</si>
  <si>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</si>
  <si>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</si>
  <si>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</si>
  <si>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</si>
  <si>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</si>
  <si>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</si>
  <si>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</si>
  <si>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</si>
  <si>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</si>
  <si>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</si>
  <si>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</si>
  <si>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</si>
  <si>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</si>
  <si>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</si>
  <si>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</si>
  <si>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</si>
  <si>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</si>
  <si>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</si>
  <si>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</si>
  <si>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</si>
  <si>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</si>
  <si>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</si>
  <si>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</si>
  <si>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</si>
  <si>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</si>
  <si>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</si>
  <si>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</si>
  <si>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</si>
  <si>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</si>
  <si>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</si>
  <si>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</si>
  <si>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</si>
  <si>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</si>
  <si>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</si>
  <si>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</si>
  <si>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</si>
  <si>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</si>
  <si>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</si>
  <si>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</si>
  <si>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</si>
  <si>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</si>
  <si>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</si>
  <si>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</si>
  <si>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</si>
  <si>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</si>
  <si>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</si>
  <si>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</si>
  <si>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</si>
  <si>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</si>
  <si>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</si>
  <si>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</si>
  <si>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</si>
  <si>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</si>
  <si>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</si>
  <si>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</si>
  <si>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</si>
  <si>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</si>
  <si>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</si>
  <si>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</si>
  <si>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</si>
  <si>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</si>
  <si>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</si>
  <si>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</si>
  <si>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</si>
  <si>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</si>
  <si>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</si>
  <si>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</si>
  <si>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</si>
  <si>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</si>
  <si>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</si>
  <si>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</si>
  <si>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</si>
  <si>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</si>
  <si>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</si>
  <si>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</si>
  <si>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</si>
  <si>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</si>
  <si>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</si>
  <si>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</si>
  <si>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</si>
  <si>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</si>
  <si>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</si>
  <si>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</si>
  <si>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</si>
  <si>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</si>
  <si>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</si>
  <si>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</si>
  <si>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</si>
  <si>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</si>
  <si>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</si>
  <si>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</si>
  <si>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</si>
  <si>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</si>
  <si>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</si>
  <si>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</si>
  <si>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</si>
  <si>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</si>
  <si>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</si>
  <si>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</si>
  <si>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</si>
  <si>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</si>
  <si>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</si>
  <si>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</si>
  <si>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</si>
  <si>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</si>
  <si>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</si>
  <si>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</si>
  <si>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</si>
  <si>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</si>
  <si>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</si>
  <si>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</si>
  <si>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</si>
  <si>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</si>
  <si>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</si>
  <si>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</si>
  <si>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</si>
  <si>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</si>
  <si>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</si>
  <si>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</si>
  <si>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</si>
  <si>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</si>
  <si>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</si>
  <si>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</si>
  <si>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</si>
  <si>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</si>
  <si>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</si>
  <si>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</si>
  <si>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</si>
  <si>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</si>
  <si>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</si>
  <si>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</si>
  <si>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</si>
  <si>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</si>
  <si>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</si>
  <si>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</si>
  <si>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</si>
  <si>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</si>
  <si>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</si>
  <si>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</si>
  <si>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</si>
  <si>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</si>
  <si>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</si>
  <si>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</si>
  <si>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</si>
  <si>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</si>
  <si>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</si>
  <si>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</si>
  <si>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</si>
  <si>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</si>
  <si>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</si>
  <si>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</si>
  <si>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</si>
  <si>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</si>
  <si>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</si>
  <si>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</si>
  <si>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</si>
  <si>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</si>
  <si>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</si>
  <si>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</si>
  <si>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</si>
  <si>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</si>
  <si>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</si>
  <si>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</si>
  <si>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</si>
  <si>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</si>
  <si>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</si>
  <si>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</si>
  <si>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</si>
  <si>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</si>
  <si>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</si>
  <si>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</si>
  <si>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</si>
  <si>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</si>
  <si>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</si>
  <si>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</si>
  <si>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</si>
  <si>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</si>
  <si>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</si>
  <si>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</si>
  <si>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</si>
  <si>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</si>
  <si>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</si>
  <si>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</si>
  <si>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</si>
  <si>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</si>
  <si>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</si>
  <si>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</si>
  <si>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</si>
  <si>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</si>
  <si>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</si>
  <si>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</si>
  <si>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</si>
  <si>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</si>
  <si>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</si>
  <si>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</si>
  <si>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</si>
  <si>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</si>
  <si>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</si>
  <si>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</si>
  <si>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</si>
  <si>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</si>
  <si>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</si>
  <si>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</si>
  <si>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</si>
  <si>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</si>
  <si>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</si>
  <si>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</si>
  <si>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</si>
  <si>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</si>
  <si>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</si>
  <si>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</si>
  <si>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</si>
  <si>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</si>
  <si>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</si>
  <si>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</si>
  <si>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</si>
  <si>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</si>
  <si>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</si>
  <si>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</si>
  <si>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</si>
  <si>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</si>
  <si>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</si>
  <si>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</si>
  <si>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</si>
  <si>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</si>
  <si>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</si>
  <si>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</si>
  <si>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</si>
  <si>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</si>
  <si>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</si>
  <si>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</si>
  <si>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</si>
  <si>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</si>
  <si>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</si>
  <si>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</si>
  <si>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</si>
  <si>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</si>
  <si>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</si>
  <si>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</si>
  <si>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</si>
  <si>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</si>
  <si>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</si>
  <si>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</si>
  <si>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</si>
  <si>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</si>
  <si>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</si>
  <si>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</si>
  <si>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</si>
  <si>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</si>
  <si>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</si>
  <si>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</si>
  <si>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</si>
  <si>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</si>
  <si>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</si>
  <si>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</si>
  <si>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</si>
  <si>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</si>
  <si>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</si>
  <si>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</si>
  <si>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</si>
  <si>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</si>
  <si>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</si>
  <si>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</si>
  <si>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</si>
  <si>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</si>
  <si>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</si>
  <si>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</si>
  <si>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</si>
  <si>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</si>
  <si>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</si>
  <si>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</si>
  <si>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</si>
  <si>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</si>
  <si>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</si>
  <si>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</si>
  <si>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</si>
  <si>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</si>
  <si>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</si>
  <si>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</si>
  <si>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</si>
  <si>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</si>
  <si>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</si>
  <si>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</si>
  <si>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</si>
  <si>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</si>
  <si>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</si>
  <si>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</si>
  <si>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</si>
  <si>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</si>
  <si>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</si>
  <si>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</si>
  <si>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</si>
  <si>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</si>
  <si>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</si>
  <si>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</si>
  <si>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</si>
  <si>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</si>
  <si>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</si>
  <si>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</si>
  <si>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</si>
  <si>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</si>
  <si>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</si>
  <si>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</si>
  <si>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</si>
  <si>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</si>
  <si>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</si>
  <si>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</si>
  <si>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</si>
  <si>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</si>
  <si>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</si>
  <si>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</si>
  <si>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</si>
  <si>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</si>
  <si>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</si>
  <si>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</si>
  <si>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</si>
  <si>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</si>
  <si>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</si>
  <si>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</si>
  <si>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</si>
  <si>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</si>
  <si>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</si>
  <si>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</si>
  <si>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</si>
  <si>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</si>
  <si>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</si>
  <si>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</si>
  <si>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</si>
  <si>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</si>
  <si>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</si>
  <si>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</si>
  <si>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</si>
  <si>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</si>
  <si>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</si>
  <si>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</si>
  <si>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</si>
  <si>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</si>
  <si>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</si>
  <si>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</si>
  <si>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</si>
  <si>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</si>
  <si>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</si>
  <si>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</si>
  <si>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</si>
  <si>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</si>
  <si>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</si>
  <si>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</si>
  <si>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</si>
  <si>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</si>
  <si>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</si>
  <si>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</si>
  <si>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</si>
  <si>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</si>
  <si>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</si>
  <si>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</si>
  <si>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</si>
  <si>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</si>
  <si>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</si>
  <si>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</si>
  <si>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</si>
  <si>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</si>
  <si>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</si>
  <si>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</si>
  <si>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</si>
  <si>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</si>
  <si>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</si>
  <si>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</si>
  <si>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</si>
  <si>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</si>
  <si>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</si>
  <si>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</si>
  <si>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</si>
  <si>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</si>
  <si>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</si>
  <si>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</si>
  <si>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</si>
  <si>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</si>
  <si>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</si>
  <si>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</si>
  <si>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</si>
  <si>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</si>
  <si>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</si>
  <si>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</si>
  <si>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</si>
  <si>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</si>
  <si>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</si>
  <si>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</si>
  <si>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</si>
  <si>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</si>
  <si>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</si>
  <si>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</si>
  <si>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</si>
  <si>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</si>
  <si>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</si>
  <si>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</si>
  <si>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</si>
  <si>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</si>
  <si>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</si>
  <si>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</si>
  <si>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</si>
  <si>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</si>
  <si>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</si>
  <si>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</si>
  <si>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</si>
  <si>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</si>
  <si>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</si>
  <si>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</si>
  <si>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</si>
  <si>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</si>
  <si>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</si>
  <si>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</si>
  <si>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</si>
  <si>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</si>
  <si>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</si>
  <si>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</si>
  <si>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</si>
  <si>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</si>
  <si>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</si>
  <si>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</si>
  <si>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</si>
  <si>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</si>
  <si>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</si>
  <si>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</si>
  <si>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</si>
  <si>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</si>
  <si>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</si>
  <si>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</si>
  <si>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</si>
  <si>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</si>
  <si>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</si>
  <si>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</si>
  <si>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</si>
  <si>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</si>
  <si>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</si>
  <si>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</si>
  <si>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</si>
  <si>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</si>
  <si>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</si>
  <si>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</si>
  <si>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</si>
  <si>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</si>
  <si>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</si>
  <si>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</si>
  <si>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</si>
  <si>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</si>
  <si>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</si>
  <si>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</si>
  <si>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</si>
  <si>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</si>
  <si>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</si>
  <si>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</si>
  <si>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</si>
  <si>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</si>
  <si>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</si>
  <si>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</si>
  <si>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</si>
  <si>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</si>
  <si>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</si>
  <si>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</si>
  <si>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</si>
  <si>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</si>
  <si>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</si>
  <si>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</si>
  <si>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</si>
  <si>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</si>
  <si>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</si>
  <si>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</si>
  <si>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</si>
  <si>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</si>
  <si>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</si>
  <si>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</si>
  <si>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</si>
  <si>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</si>
  <si>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</si>
  <si>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</si>
  <si>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</si>
  <si>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</si>
  <si>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</si>
  <si>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</si>
  <si>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</si>
  <si>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</si>
  <si>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</si>
  <si>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</si>
  <si>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</si>
  <si>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</si>
  <si>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</si>
  <si>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</si>
  <si>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</si>
  <si>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</si>
  <si>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</si>
  <si>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</si>
  <si>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</si>
  <si>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</si>
  <si>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</si>
  <si>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</si>
  <si>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</si>
  <si>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</si>
  <si>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</si>
  <si>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</si>
  <si>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</si>
  <si>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</si>
  <si>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</si>
  <si>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</si>
  <si>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</si>
  <si>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</si>
  <si>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</si>
  <si>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</si>
  <si>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</si>
  <si>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</si>
  <si>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</si>
  <si>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</si>
  <si>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</si>
  <si>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</si>
  <si>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</si>
  <si>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</si>
  <si>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</si>
  <si>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</si>
  <si>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</si>
  <si>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</si>
  <si>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</si>
  <si>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</si>
  <si>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</si>
  <si>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</si>
  <si>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</si>
  <si>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</si>
  <si>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</si>
  <si>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</si>
  <si>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</si>
  <si>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</si>
  <si>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</si>
  <si>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</si>
  <si>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</si>
  <si>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</si>
  <si>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</si>
  <si>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</si>
  <si>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</si>
  <si>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</si>
  <si>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</si>
  <si>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</si>
  <si>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</si>
  <si>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</si>
  <si>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</si>
  <si>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</si>
  <si>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</si>
  <si>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</si>
  <si>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</si>
  <si>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</si>
  <si>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</si>
  <si>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</si>
  <si>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</si>
  <si>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</si>
  <si>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</si>
  <si>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</si>
  <si>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</si>
  <si>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</si>
  <si>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</si>
  <si>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</si>
  <si>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</si>
  <si>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</si>
  <si>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</si>
  <si>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</si>
  <si>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</si>
  <si>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</si>
  <si>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</si>
  <si>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</si>
  <si>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</si>
  <si>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</si>
  <si>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</si>
  <si>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</si>
  <si>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</si>
  <si>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</si>
  <si>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</si>
  <si>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</si>
  <si>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</si>
  <si>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</si>
  <si>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</si>
  <si>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</si>
  <si>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</si>
  <si>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</si>
  <si>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</si>
  <si>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</si>
  <si>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</si>
  <si>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</si>
  <si>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</si>
  <si>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</si>
  <si>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</si>
  <si>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</si>
  <si>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</si>
  <si>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</si>
  <si>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</si>
  <si>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</si>
  <si>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</si>
  <si>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</si>
  <si>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</si>
  <si>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</si>
  <si>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</si>
  <si>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</si>
  <si>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</si>
  <si>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</si>
  <si>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</si>
  <si>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</si>
  <si>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</si>
  <si>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</si>
  <si>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</si>
  <si>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</si>
  <si>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</si>
  <si>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</si>
  <si>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</si>
  <si>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</si>
  <si>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</si>
  <si>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</si>
  <si>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</si>
  <si>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</si>
  <si>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</si>
  <si>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</si>
  <si>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</si>
  <si>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</si>
  <si>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</si>
  <si>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</si>
  <si>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</si>
  <si>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</si>
  <si>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</si>
  <si>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</si>
  <si>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</si>
  <si>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</si>
  <si>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</si>
  <si>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</si>
  <si>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</si>
  <si>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</si>
  <si>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</si>
  <si>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</si>
  <si>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</si>
  <si>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</si>
  <si>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</si>
  <si>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</si>
  <si>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</si>
  <si>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</si>
  <si>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</si>
  <si>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</si>
  <si>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</si>
  <si>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</si>
  <si>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</si>
  <si>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</si>
  <si>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</si>
  <si>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</si>
  <si>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</si>
  <si>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</si>
  <si>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</si>
  <si>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</si>
  <si>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</si>
  <si>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</si>
  <si>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</si>
  <si>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</si>
  <si>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</si>
  <si>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</si>
  <si>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</si>
  <si>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</si>
  <si>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</si>
  <si>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</si>
  <si>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</si>
  <si>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</si>
  <si>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</si>
  <si>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</si>
  <si>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</si>
  <si>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</si>
  <si>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</si>
  <si>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</si>
  <si>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</si>
  <si>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</si>
  <si>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</si>
  <si>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</si>
  <si>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</si>
  <si>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</si>
  <si>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</si>
  <si>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</si>
  <si>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</si>
  <si>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</si>
  <si>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</si>
  <si>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</si>
  <si>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</si>
  <si>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</si>
  <si>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</si>
  <si>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</si>
  <si>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</si>
  <si>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</si>
  <si>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</si>
  <si>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</si>
  <si>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</si>
  <si>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</si>
  <si>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</si>
  <si>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</si>
  <si>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</si>
  <si>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</si>
  <si>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</si>
  <si>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</si>
  <si>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</si>
  <si>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</si>
  <si>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</si>
  <si>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</si>
  <si>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</si>
  <si>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</si>
  <si>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</si>
  <si>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</si>
  <si>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</si>
  <si>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</si>
  <si>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</si>
  <si>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</si>
  <si>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</si>
  <si>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</si>
  <si>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</si>
  <si>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</si>
  <si>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</si>
  <si>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</si>
  <si>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</si>
  <si>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</si>
  <si>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</si>
  <si>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</si>
  <si>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</si>
  <si>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</si>
  <si>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</si>
  <si>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</si>
  <si>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</si>
  <si>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</si>
  <si>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</si>
  <si>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</si>
  <si>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</si>
  <si>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</si>
  <si>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</si>
  <si>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</si>
  <si>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</si>
  <si>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</si>
  <si>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</si>
  <si>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</si>
  <si>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</si>
  <si>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</si>
  <si>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</si>
  <si>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</si>
  <si>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</si>
  <si>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</si>
  <si>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</si>
  <si>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</si>
  <si>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</si>
  <si>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</si>
  <si>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</si>
  <si>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</si>
  <si>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</si>
  <si>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</si>
  <si>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</si>
  <si>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</si>
  <si>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</si>
  <si>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</si>
  <si>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</si>
  <si>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</si>
  <si>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</si>
  <si>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</si>
  <si>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</si>
  <si>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</si>
  <si>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</si>
  <si>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</si>
  <si>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</si>
  <si>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</si>
  <si>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</si>
  <si>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</si>
  <si>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</si>
  <si>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</si>
  <si>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</si>
  <si>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</si>
  <si>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</si>
  <si>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</si>
  <si>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</si>
  <si>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</si>
  <si>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</si>
  <si>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</si>
  <si>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</si>
  <si>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</si>
  <si>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</si>
  <si>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</si>
  <si>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</si>
  <si>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</si>
  <si>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</si>
  <si>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</si>
  <si>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</si>
  <si>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</si>
  <si>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</si>
  <si>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</si>
  <si>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</si>
  <si>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</si>
  <si>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</si>
  <si>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</si>
  <si>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</si>
  <si>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</si>
  <si>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</si>
  <si>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</si>
  <si>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</si>
  <si>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</si>
  <si>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</si>
  <si>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</si>
  <si>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</si>
  <si>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</si>
  <si>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</si>
  <si>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</si>
  <si>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</si>
  <si>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</si>
  <si>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</si>
  <si>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</si>
  <si>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</si>
  <si>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</si>
  <si>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</si>
  <si>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</si>
  <si>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</si>
  <si>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</si>
  <si>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</si>
  <si>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</si>
  <si>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</si>
  <si>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</si>
  <si>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</si>
  <si>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</si>
  <si>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</si>
  <si>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</si>
  <si>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</si>
  <si>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</si>
  <si>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</si>
  <si>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</si>
  <si>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</si>
  <si>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</si>
  <si>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</si>
  <si>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</si>
  <si>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</si>
  <si>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</si>
  <si>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</si>
  <si>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</si>
  <si>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</si>
  <si>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</si>
  <si>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</si>
  <si>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</si>
  <si>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</si>
  <si>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</si>
  <si>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</si>
  <si>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</si>
  <si>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</si>
  <si>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</si>
  <si>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</si>
  <si>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</si>
  <si>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</si>
  <si>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</si>
  <si>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</si>
  <si>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</si>
  <si>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</si>
  <si>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</si>
  <si>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</si>
  <si>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</si>
  <si>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</si>
  <si>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</si>
  <si>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</si>
  <si>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</si>
  <si>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</si>
  <si>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</si>
  <si>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</si>
  <si>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</si>
  <si>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</si>
  <si>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</si>
  <si>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</si>
  <si>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</si>
  <si>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</si>
  <si>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</si>
  <si>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</si>
  <si>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</si>
  <si>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</si>
  <si>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</si>
  <si>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</si>
  <si>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</si>
  <si>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</si>
  <si>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</si>
  <si>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</si>
  <si>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</si>
  <si>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</si>
  <si>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</si>
  <si>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</si>
  <si>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</si>
  <si>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</si>
  <si>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</si>
  <si>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</si>
  <si>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</si>
  <si>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</si>
  <si>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</si>
  <si>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</si>
  <si>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</si>
  <si>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</si>
  <si>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</si>
  <si>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</si>
  <si>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</si>
  <si>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</si>
  <si>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</si>
  <si>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</si>
  <si>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</si>
  <si>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</si>
  <si>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</si>
  <si>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</si>
  <si>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</si>
  <si>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</si>
  <si>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</si>
  <si>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</si>
  <si>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</si>
  <si>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</si>
  <si>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</si>
  <si>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</si>
  <si>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</si>
  <si>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</si>
  <si>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</si>
  <si>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</si>
  <si>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</si>
  <si>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</si>
  <si>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</si>
  <si>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</si>
  <si>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</si>
  <si>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</si>
  <si>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</si>
  <si>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</si>
  <si>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</si>
  <si>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</si>
  <si>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</si>
  <si>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</si>
  <si>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</si>
  <si>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</si>
  <si>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</si>
  <si>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</si>
  <si>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</si>
  <si>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</si>
  <si>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</si>
  <si>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</si>
  <si>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</si>
  <si>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</si>
  <si>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</si>
  <si>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</si>
  <si>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</si>
  <si>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</si>
  <si>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</si>
  <si>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</si>
  <si>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</si>
  <si>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</si>
  <si>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</si>
  <si>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</si>
  <si>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</si>
  <si>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</si>
  <si>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</si>
  <si>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</si>
  <si>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</si>
  <si>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</si>
  <si>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</si>
  <si>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</si>
  <si>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</si>
  <si>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</si>
  <si>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</si>
  <si>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</si>
  <si>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</si>
  <si>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</si>
  <si>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</si>
  <si>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</si>
  <si>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</si>
  <si>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</si>
  <si>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</si>
  <si>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</si>
  <si>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</si>
  <si>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</si>
  <si>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</si>
  <si>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</si>
  <si>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</si>
  <si>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</si>
  <si>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</si>
  <si>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</si>
  <si>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</si>
  <si>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</si>
  <si>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</si>
  <si>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</si>
  <si>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</si>
  <si>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</si>
  <si>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</si>
  <si>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</si>
  <si>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</si>
  <si>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</si>
  <si>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</si>
  <si>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</si>
  <si>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</si>
  <si>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</si>
  <si>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</si>
  <si>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</si>
  <si>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</si>
  <si>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</si>
  <si>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</si>
  <si>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</si>
  <si>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</si>
  <si>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</si>
  <si>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</si>
  <si>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</si>
  <si>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</si>
  <si>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</si>
  <si>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</si>
  <si>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</si>
  <si>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</si>
  <si>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</si>
  <si>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</si>
  <si>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</si>
  <si>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</si>
  <si>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</si>
  <si>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</si>
  <si>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</si>
  <si>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</si>
  <si>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</si>
  <si>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</si>
  <si>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</si>
  <si>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</si>
  <si>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</si>
  <si>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</si>
  <si>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</si>
  <si>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</si>
  <si>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</si>
  <si>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</si>
  <si>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</si>
  <si>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</si>
  <si>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</si>
  <si>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</si>
  <si>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</si>
  <si>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</si>
  <si>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</si>
  <si>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</si>
  <si>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</si>
  <si>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</si>
  <si>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</si>
  <si>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</si>
  <si>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</si>
  <si>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</si>
  <si>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</si>
  <si>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</si>
  <si>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</si>
  <si>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</si>
  <si>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</si>
  <si>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</si>
  <si>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</si>
  <si>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</si>
  <si>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</si>
  <si>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</si>
  <si>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</si>
  <si>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</si>
  <si>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</si>
  <si>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</si>
  <si>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</si>
  <si>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</si>
  <si>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</si>
  <si>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</si>
  <si>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</si>
  <si>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</si>
  <si>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</si>
  <si>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</si>
  <si>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</si>
  <si>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</si>
  <si>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</si>
  <si>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</si>
  <si>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</si>
  <si>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</si>
  <si>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</si>
  <si>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</si>
  <si>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</si>
  <si>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</si>
  <si>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</si>
  <si>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</si>
  <si>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</si>
  <si>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</si>
  <si>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</si>
  <si>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</si>
  <si>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</si>
  <si>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</si>
  <si>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</si>
  <si>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</si>
  <si>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</si>
  <si>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</si>
  <si>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</si>
  <si>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</si>
  <si>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</si>
  <si>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</si>
  <si>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</si>
  <si>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</si>
  <si>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</si>
  <si>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</si>
  <si>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</si>
  <si>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</si>
  <si>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</si>
  <si>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</si>
  <si>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</si>
  <si>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</si>
  <si>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</si>
  <si>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</si>
  <si>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</si>
  <si>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</si>
  <si>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</si>
  <si>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</si>
  <si>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</si>
  <si>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</si>
  <si>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</si>
  <si>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</si>
  <si>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</si>
  <si>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</si>
  <si>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</si>
  <si>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</si>
  <si>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</si>
  <si>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</si>
  <si>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</si>
  <si>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</si>
  <si>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</si>
  <si>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</si>
  <si>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</si>
  <si>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</si>
  <si>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</si>
  <si>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</si>
  <si>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</si>
  <si>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</si>
  <si>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</si>
  <si>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</si>
  <si>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</si>
  <si>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</si>
  <si>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</si>
  <si>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</si>
  <si>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</si>
  <si>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</si>
  <si>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</si>
  <si>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</si>
  <si>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</si>
  <si>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</si>
  <si>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</si>
  <si>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</si>
  <si>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</si>
  <si>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</si>
  <si>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</si>
  <si>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</si>
  <si>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</si>
  <si>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</si>
  <si>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</si>
  <si>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</si>
  <si>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</si>
  <si>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</si>
  <si>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</si>
  <si>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</si>
  <si>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</si>
  <si>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</si>
  <si>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</si>
  <si>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</si>
  <si>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</si>
  <si>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</si>
  <si>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</si>
  <si>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</si>
  <si>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</si>
  <si>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</si>
  <si>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</si>
  <si>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</si>
  <si>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</si>
  <si>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</si>
  <si>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</si>
  <si>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</si>
  <si>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</si>
  <si>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</si>
  <si>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</si>
  <si>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</si>
  <si>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</si>
  <si>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</si>
  <si>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</si>
  <si>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</si>
  <si>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</si>
  <si>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</si>
  <si>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</si>
  <si>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</si>
  <si>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</si>
  <si>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</si>
  <si>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</si>
  <si>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</si>
  <si>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</si>
  <si>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</si>
  <si>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</si>
  <si>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</si>
  <si>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</si>
  <si>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</si>
  <si>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</si>
  <si>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</si>
  <si>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</si>
  <si>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</si>
  <si>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</si>
  <si>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</si>
  <si>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</si>
  <si>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</si>
  <si>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</si>
  <si>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</si>
  <si>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</si>
  <si>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</si>
  <si>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</si>
  <si>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</si>
  <si>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</si>
  <si>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</si>
  <si>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</si>
  <si>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</si>
  <si>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</si>
  <si>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</si>
  <si>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</si>
  <si>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</si>
  <si>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</si>
  <si>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</si>
  <si>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</si>
  <si>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</si>
  <si>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</si>
  <si>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</si>
  <si>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</si>
  <si>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</si>
  <si>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</si>
  <si>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</si>
  <si>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</si>
  <si>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</si>
  <si>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</si>
  <si>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</si>
  <si>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</si>
  <si>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</si>
  <si>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</si>
  <si>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</si>
  <si>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</si>
  <si>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</si>
  <si>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</si>
  <si>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</si>
  <si>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</si>
  <si>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</si>
  <si>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</si>
  <si>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</si>
  <si>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</si>
  <si>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</si>
  <si>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</si>
  <si>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</si>
  <si>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</si>
  <si>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</si>
  <si>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</si>
  <si>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</si>
  <si>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</si>
  <si>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</si>
  <si>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</si>
  <si>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</si>
  <si>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</si>
  <si>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</si>
  <si>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</si>
  <si>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</si>
  <si>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</si>
  <si>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</si>
  <si>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</si>
  <si>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</si>
  <si>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</si>
  <si>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</si>
  <si>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</si>
  <si>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</si>
  <si>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</si>
  <si>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</si>
  <si>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</si>
  <si>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</si>
  <si>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</si>
  <si>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</si>
  <si>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</si>
  <si>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</si>
  <si>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</si>
  <si>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</si>
  <si>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</si>
  <si>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</si>
  <si>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</si>
  <si>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</si>
  <si>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</si>
  <si>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</si>
  <si>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</si>
  <si>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</si>
  <si>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</si>
  <si>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</si>
  <si>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</si>
  <si>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</si>
  <si>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</si>
  <si>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</si>
  <si>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</si>
  <si>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</si>
  <si>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</si>
  <si>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</si>
  <si>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</si>
  <si>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</si>
  <si>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</si>
  <si>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</si>
  <si>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</si>
  <si>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</si>
  <si>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</si>
  <si>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</si>
  <si>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</si>
  <si>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</si>
  <si>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</si>
  <si>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</si>
  <si>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</si>
  <si>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</si>
  <si>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</si>
  <si>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</si>
  <si>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</si>
  <si>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</si>
  <si>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</si>
  <si>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</si>
  <si>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</si>
  <si>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</si>
  <si>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</si>
  <si>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</si>
  <si>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</si>
  <si>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</si>
  <si>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</si>
  <si>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</si>
  <si>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</si>
  <si>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</si>
  <si>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</si>
  <si>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</si>
  <si>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</si>
  <si>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</si>
  <si>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</si>
  <si>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</si>
  <si>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</si>
  <si>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</si>
  <si>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</si>
  <si>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</si>
  <si>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</si>
  <si>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</si>
  <si>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</si>
  <si>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</si>
  <si>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</si>
  <si>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</si>
  <si>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</si>
  <si>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</si>
  <si>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</si>
  <si>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</si>
  <si>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</si>
  <si>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</si>
  <si>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</si>
  <si>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</si>
  <si>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</si>
  <si>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</si>
  <si>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</si>
  <si>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</si>
  <si>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</si>
  <si>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</si>
  <si>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</si>
  <si>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</si>
  <si>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</si>
  <si>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</si>
  <si>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</si>
  <si>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</si>
  <si>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</si>
  <si>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</si>
  <si>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</si>
  <si>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</si>
  <si>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</si>
  <si>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</si>
  <si>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</si>
  <si>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</si>
  <si>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</si>
  <si>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</si>
  <si>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</si>
  <si>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</si>
  <si>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</si>
  <si>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</si>
  <si>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</si>
  <si>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</si>
  <si>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</si>
  <si>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</si>
  <si>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</si>
  <si>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</si>
  <si>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</si>
  <si>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</si>
  <si>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</si>
  <si>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</si>
  <si>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</si>
  <si>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</si>
  <si>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</si>
  <si>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</si>
  <si>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</si>
  <si>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</si>
  <si>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</si>
  <si>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</si>
  <si>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</si>
  <si>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</si>
  <si>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</si>
  <si>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</si>
  <si>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</si>
  <si>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</si>
  <si>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</si>
  <si>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</si>
  <si>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</si>
  <si>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</si>
  <si>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</si>
  <si>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</si>
  <si>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</si>
  <si>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</si>
  <si>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</si>
  <si>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</si>
  <si>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</si>
  <si>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</si>
  <si>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</si>
  <si>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</si>
  <si>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</si>
  <si>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</si>
  <si>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</si>
  <si>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</si>
  <si>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</si>
  <si>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</si>
  <si>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</si>
  <si>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</si>
  <si>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</si>
  <si>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</si>
  <si>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</si>
  <si>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</si>
  <si>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</si>
  <si>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</si>
  <si>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</si>
  <si>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</si>
  <si>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</si>
  <si>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</si>
  <si>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</si>
  <si>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</si>
  <si>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</si>
  <si>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</si>
  <si>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</si>
  <si>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</si>
  <si>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</si>
  <si>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</si>
  <si>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</si>
  <si>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</si>
  <si>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</si>
  <si>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</si>
  <si>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</si>
  <si>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</si>
  <si>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</si>
  <si>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</si>
  <si>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</si>
  <si>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</si>
  <si>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</si>
  <si>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</si>
  <si>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</si>
  <si>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</si>
  <si>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</si>
  <si>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</si>
  <si>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</si>
  <si>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</si>
  <si>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</si>
  <si>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</si>
  <si>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</si>
  <si>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</si>
  <si>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</si>
  <si>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</si>
  <si>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</si>
  <si>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</si>
  <si>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</si>
  <si>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</si>
  <si>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</si>
  <si>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</si>
  <si>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</si>
  <si>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</si>
  <si>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</si>
  <si>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</si>
  <si>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</si>
  <si>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</si>
  <si>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</si>
  <si>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</si>
  <si>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</si>
  <si>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</si>
  <si>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</si>
  <si>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</si>
  <si>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</si>
  <si>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</si>
  <si>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</si>
  <si>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</si>
  <si>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</si>
  <si>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</si>
  <si>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</si>
  <si>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</si>
  <si>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</si>
  <si>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</si>
  <si>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</si>
  <si>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</si>
  <si>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</si>
  <si>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</si>
  <si>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</si>
  <si>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</si>
  <si>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</si>
  <si>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</si>
  <si>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</si>
  <si>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</si>
  <si>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</si>
  <si>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</si>
  <si>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</si>
  <si>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</si>
  <si>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</si>
  <si>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</si>
  <si>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</si>
  <si>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</si>
  <si>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</si>
  <si>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</si>
  <si>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</si>
  <si>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</si>
  <si>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</si>
  <si>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</si>
  <si>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</si>
  <si>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</si>
  <si>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</si>
  <si>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</si>
  <si>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</si>
  <si>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</si>
  <si>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</si>
  <si>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</si>
  <si>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</si>
  <si>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</si>
  <si>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</si>
  <si>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</si>
  <si>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</si>
  <si>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</si>
  <si>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</si>
  <si>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</si>
  <si>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</si>
  <si>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</si>
  <si>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</si>
  <si>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</si>
  <si>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</si>
  <si>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</si>
  <si>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</si>
  <si>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</si>
  <si>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</si>
  <si>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</si>
  <si>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</si>
  <si>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</si>
  <si>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</si>
  <si>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</si>
  <si>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</si>
  <si>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</si>
  <si>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</si>
  <si>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</si>
  <si>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</si>
  <si>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</si>
  <si>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</si>
  <si>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</si>
  <si>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</si>
  <si>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</si>
  <si>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</si>
  <si>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</si>
  <si>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</si>
  <si>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</si>
  <si>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</si>
  <si>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</si>
  <si>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</si>
  <si>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</si>
  <si>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</si>
  <si>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</si>
  <si>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</si>
  <si>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</si>
  <si>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</si>
  <si>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</si>
  <si>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</si>
  <si>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</si>
  <si>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</si>
  <si>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</si>
  <si>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</si>
  <si>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</si>
  <si>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</si>
  <si>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</si>
  <si>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</si>
  <si>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</si>
  <si>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</si>
  <si>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</si>
  <si>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</si>
  <si>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</si>
  <si>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</si>
  <si>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</si>
  <si>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</si>
  <si>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</si>
  <si>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</si>
  <si>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</si>
  <si>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</si>
  <si>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</si>
  <si>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</si>
  <si>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</si>
  <si>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</si>
  <si>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</si>
  <si>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</si>
  <si>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</si>
  <si>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</si>
  <si>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</si>
  <si>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</si>
  <si>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</si>
  <si>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</si>
  <si>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</si>
  <si>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</si>
  <si>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</si>
  <si>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</si>
  <si>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</si>
  <si>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</si>
  <si>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</si>
  <si>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</si>
  <si>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</si>
  <si>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</si>
  <si>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</si>
  <si>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</si>
  <si>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</si>
  <si>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</si>
  <si>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</si>
  <si>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</si>
  <si>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</si>
  <si>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</si>
  <si>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</si>
  <si>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</si>
  <si>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</si>
  <si>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</si>
  <si>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</si>
  <si>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</si>
  <si>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</si>
  <si>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</si>
  <si>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</si>
  <si>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</si>
  <si>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</si>
  <si>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</si>
  <si>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</si>
  <si>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</si>
  <si>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</si>
  <si>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</si>
  <si>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</si>
  <si>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</si>
  <si>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</si>
  <si>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</si>
  <si>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</si>
  <si>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</si>
  <si>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</si>
  <si>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</si>
  <si>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</si>
  <si>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</si>
  <si>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</si>
  <si>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</si>
  <si>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</si>
  <si>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</si>
  <si>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</si>
  <si>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</si>
  <si>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</si>
  <si>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</si>
  <si>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</si>
  <si>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</si>
  <si>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</si>
  <si>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</si>
  <si>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</si>
  <si>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</si>
  <si>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</si>
  <si>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</si>
  <si>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</si>
  <si>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</si>
  <si>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</si>
  <si>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</si>
  <si>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</si>
  <si>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</si>
  <si>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</si>
  <si>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</si>
  <si>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</si>
  <si>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</si>
  <si>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</si>
  <si>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</si>
  <si>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</si>
  <si>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</si>
  <si>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</si>
  <si>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</si>
  <si>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</si>
  <si>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</si>
  <si>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</si>
  <si>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</si>
  <si>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</si>
  <si>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</si>
  <si>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</si>
  <si>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</si>
  <si>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</si>
  <si>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</si>
  <si>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</si>
  <si>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</si>
  <si>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</si>
  <si>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</si>
  <si>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</si>
  <si>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</si>
  <si>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</si>
  <si>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</si>
  <si>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</si>
  <si>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</si>
  <si>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</si>
  <si>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</si>
  <si>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</si>
  <si>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</si>
  <si>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</si>
  <si>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</si>
  <si>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</si>
  <si>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</si>
  <si>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</si>
  <si>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</si>
  <si>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</si>
  <si>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</si>
  <si>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</si>
  <si>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</si>
  <si>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</si>
  <si>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</si>
  <si>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</si>
  <si>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</si>
  <si>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</si>
  <si>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</si>
  <si>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</si>
  <si>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</si>
  <si>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</si>
  <si>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</si>
  <si>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</si>
  <si>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</si>
  <si>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</si>
  <si>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</si>
  <si>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</si>
  <si>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</si>
  <si>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</si>
  <si>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</si>
  <si>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</si>
  <si>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</si>
  <si>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</si>
  <si>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</si>
  <si>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</si>
  <si>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</si>
  <si>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</si>
  <si>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</si>
  <si>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</si>
  <si>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</si>
  <si>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</si>
  <si>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</si>
  <si>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</si>
  <si>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</si>
  <si>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</si>
  <si>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</si>
  <si>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</si>
  <si>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</si>
  <si>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</si>
  <si>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</si>
  <si>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</si>
  <si>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</si>
  <si>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</si>
  <si>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</si>
  <si>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</si>
  <si>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</si>
  <si>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</si>
  <si>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</si>
  <si>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</si>
  <si>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</si>
  <si>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</si>
  <si>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</si>
  <si>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</si>
  <si>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</si>
  <si>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</si>
  <si>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</si>
  <si>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</si>
  <si>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</si>
  <si>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</si>
  <si>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</si>
  <si>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</si>
  <si>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</si>
  <si>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</si>
  <si>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</si>
  <si>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</si>
  <si>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</si>
  <si>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</si>
  <si>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</si>
  <si>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</si>
  <si>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</si>
  <si>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</si>
  <si>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</si>
  <si>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</si>
  <si>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</si>
  <si>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</si>
  <si>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</si>
  <si>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</si>
  <si>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</si>
  <si>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</si>
  <si>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</si>
  <si>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</si>
  <si>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</si>
  <si>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</si>
  <si>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</si>
  <si>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</si>
  <si>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</si>
  <si>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</si>
  <si>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</si>
  <si>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</si>
  <si>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</si>
  <si>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</si>
  <si>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</si>
  <si>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</si>
  <si>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</si>
  <si>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</si>
  <si>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</si>
  <si>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</si>
  <si>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</si>
  <si>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</si>
  <si>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</si>
  <si>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</si>
  <si>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</si>
  <si>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</si>
  <si>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</si>
  <si>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</si>
  <si>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</si>
  <si>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</si>
  <si>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</si>
  <si>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</si>
  <si>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</si>
  <si>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</si>
  <si>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</si>
  <si>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</si>
  <si>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</si>
  <si>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</si>
  <si>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</si>
  <si>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</si>
  <si>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</si>
  <si>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</si>
  <si>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</si>
  <si>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</si>
  <si>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</si>
  <si>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</si>
  <si>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</si>
  <si>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</si>
  <si>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</si>
  <si>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</si>
  <si>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</si>
  <si>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</si>
  <si>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</si>
  <si>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</si>
  <si>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</si>
  <si>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</si>
  <si>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</si>
  <si>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</si>
  <si>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</si>
  <si>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</si>
  <si>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</si>
  <si>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</si>
  <si>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</si>
  <si>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</si>
  <si>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</si>
  <si>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</si>
  <si>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</si>
  <si>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</si>
  <si>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</si>
  <si>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</si>
  <si>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</si>
  <si>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</si>
  <si>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</si>
  <si>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</si>
  <si>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</si>
  <si>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</si>
  <si>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</si>
  <si>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</si>
  <si>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</si>
  <si>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</si>
  <si>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</si>
  <si>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</si>
  <si>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</si>
  <si>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</si>
  <si>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</si>
  <si>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</si>
  <si>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</si>
  <si>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</si>
  <si>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</si>
  <si>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</si>
  <si>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</si>
  <si>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</si>
  <si>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</si>
  <si>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</si>
  <si>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</si>
  <si>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</si>
  <si>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</si>
  <si>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</si>
  <si>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</si>
  <si>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</si>
  <si>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</si>
  <si>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</si>
  <si>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</si>
  <si>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</si>
  <si>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</si>
  <si>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</si>
  <si>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</si>
  <si>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</si>
  <si>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</si>
  <si>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</si>
  <si>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</si>
  <si>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</si>
  <si>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</si>
  <si>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</si>
  <si>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</si>
  <si>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</si>
  <si>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</si>
  <si>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</si>
  <si>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</si>
  <si>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</si>
  <si>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</si>
  <si>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</si>
  <si>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</si>
  <si>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</si>
  <si>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</si>
  <si>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</si>
  <si>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</si>
  <si>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</si>
  <si>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</si>
  <si>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</si>
  <si>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</si>
  <si>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</si>
  <si>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</si>
  <si>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</si>
  <si>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</si>
  <si>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</si>
  <si>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</si>
  <si>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</si>
  <si>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</si>
  <si>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</si>
  <si>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</si>
  <si>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</si>
  <si>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</si>
  <si>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</si>
  <si>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</si>
  <si>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</si>
  <si>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</si>
  <si>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</si>
  <si>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</si>
  <si>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</si>
  <si>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</si>
  <si>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</si>
  <si>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</si>
  <si>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</si>
  <si>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</si>
  <si>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</si>
  <si>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</si>
  <si>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</si>
  <si>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</si>
  <si>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</si>
  <si>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</si>
  <si>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</si>
  <si>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</si>
  <si>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</si>
  <si>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</si>
  <si>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</si>
  <si>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</si>
  <si>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</si>
  <si>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</si>
  <si>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</si>
  <si>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</si>
  <si>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</si>
  <si>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</si>
  <si>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</si>
  <si>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</si>
  <si>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</si>
  <si>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</si>
  <si>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</si>
  <si>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</si>
  <si>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</si>
  <si>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</si>
  <si>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</si>
  <si>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</si>
  <si>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</si>
  <si>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</si>
  <si>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</si>
  <si>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</si>
  <si>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</si>
  <si>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</si>
  <si>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</si>
  <si>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</si>
  <si>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</si>
  <si>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</si>
  <si>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</si>
  <si>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</si>
  <si>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</si>
  <si>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</si>
  <si>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</si>
  <si>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</si>
  <si>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</si>
  <si>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</si>
  <si>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</si>
  <si>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</si>
  <si>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</si>
  <si>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</si>
  <si>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</si>
  <si>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</si>
  <si>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</si>
  <si>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</si>
  <si>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</si>
  <si>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</si>
  <si>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</si>
  <si>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</si>
  <si>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</si>
  <si>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</si>
  <si>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</si>
  <si>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</si>
  <si>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</si>
  <si>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</si>
  <si>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</si>
  <si>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</si>
  <si>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</si>
  <si>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</si>
  <si>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</si>
  <si>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</si>
  <si>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</si>
  <si>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</si>
  <si>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</si>
  <si>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</si>
  <si>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</si>
  <si>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</si>
  <si>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</si>
  <si>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</si>
  <si>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</si>
  <si>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</si>
  <si>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</si>
  <si>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</si>
  <si>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</si>
  <si>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</si>
  <si>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</si>
  <si>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</si>
  <si>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</si>
  <si>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</si>
  <si>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</si>
  <si>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</si>
  <si>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</si>
  <si>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</si>
  <si>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</si>
  <si>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</si>
  <si>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</si>
  <si>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</si>
  <si>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</si>
  <si>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</si>
  <si>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</si>
  <si>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</si>
  <si>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</si>
  <si>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</si>
  <si>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</si>
  <si>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</si>
  <si>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</si>
  <si>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</si>
  <si>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</si>
  <si>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</si>
  <si>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</si>
  <si>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</si>
  <si>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</si>
  <si>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</si>
  <si>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</si>
  <si>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</si>
  <si>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</si>
  <si>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</si>
  <si>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</si>
  <si>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</si>
  <si>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</si>
  <si>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</si>
  <si>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</si>
  <si>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</si>
  <si>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</si>
  <si>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</si>
  <si>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</si>
  <si>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</si>
  <si>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</si>
  <si>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</si>
  <si>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</si>
  <si>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</si>
  <si>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</si>
  <si>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</si>
  <si>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</si>
  <si>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</si>
  <si>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</si>
  <si>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</si>
  <si>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</si>
  <si>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</si>
  <si>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</si>
  <si>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</si>
  <si>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</si>
  <si>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</si>
  <si>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</si>
  <si>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</si>
  <si>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</si>
  <si>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</si>
  <si>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</si>
  <si>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</si>
  <si>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</si>
  <si>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</si>
  <si>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</si>
  <si>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</si>
  <si>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</si>
  <si>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</si>
  <si>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</si>
  <si>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</si>
  <si>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</si>
  <si>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</si>
  <si>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</si>
  <si>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</si>
  <si>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</si>
  <si>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</si>
  <si>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</si>
  <si>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</si>
  <si>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</si>
  <si>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</si>
  <si>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</si>
  <si>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</si>
  <si>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</si>
  <si>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</si>
  <si>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</si>
  <si>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</si>
  <si>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</si>
  <si>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</si>
  <si>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</si>
  <si>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</si>
  <si>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</si>
  <si>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</si>
  <si>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</si>
  <si>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</si>
  <si>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</si>
  <si>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</si>
  <si>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</si>
  <si>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</si>
  <si>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</si>
  <si>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</si>
  <si>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</si>
  <si>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</si>
  <si>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</si>
  <si>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</si>
  <si>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</si>
  <si>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</si>
  <si>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</si>
  <si>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</si>
  <si>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</si>
  <si>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</si>
  <si>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</si>
  <si>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</si>
  <si>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</si>
  <si>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</si>
  <si>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</si>
  <si>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2021 PSP RESOLVE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</si>
</sst>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5" fillId="14" borderId="9" applyNumberFormat="0" applyAlignment="0" applyProtection="0"/>
    <xf numFmtId="0" fontId="26" fillId="15" borderId="10" applyNumberFormat="0" applyAlignment="0" applyProtection="0"/>
    <xf numFmtId="0" fontId="27" fillId="15" borderId="9" applyNumberFormat="0" applyAlignment="0" applyProtection="0"/>
    <xf numFmtId="0" fontId="28" fillId="0" borderId="11" applyNumberFormat="0" applyFill="0" applyAlignment="0" applyProtection="0"/>
    <xf numFmtId="0" fontId="29" fillId="16" borderId="12" applyNumberFormat="0" applyAlignment="0" applyProtection="0"/>
    <xf numFmtId="0" fontId="30" fillId="0" borderId="0" applyNumberFormat="0" applyFill="0" applyBorder="0" applyAlignment="0" applyProtection="0"/>
    <xf numFmtId="0" fontId="3" fillId="17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2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" fillId="0" borderId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24" fillId="1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41" borderId="0" applyNumberFormat="0" applyBorder="0" applyAlignment="0" applyProtection="0"/>
    <xf numFmtId="0" fontId="3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3" borderId="0" applyNumberFormat="0" applyFont="0" applyBorder="0" applyAlignment="0" applyProtection="0"/>
  </cellStyleXfs>
  <cellXfs count="138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2" borderId="15" xfId="0" applyFont="1" applyFill="1" applyBorder="1"/>
    <xf numFmtId="0" fontId="38" fillId="42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2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2" borderId="21" xfId="0" applyFont="1" applyFill="1" applyBorder="1"/>
    <xf numFmtId="0" fontId="35" fillId="0" borderId="21" xfId="0" applyFont="1" applyFill="1" applyBorder="1"/>
    <xf numFmtId="0" fontId="38" fillId="42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2" borderId="16" xfId="0" applyFont="1" applyFill="1" applyBorder="1"/>
    <xf numFmtId="167" fontId="35" fillId="10" borderId="0" xfId="46" applyNumberFormat="1" applyFont="1" applyFill="1" applyBorder="1"/>
    <xf numFmtId="168" fontId="35" fillId="10" borderId="16" xfId="46" applyNumberFormat="1" applyFont="1" applyFill="1" applyBorder="1"/>
    <xf numFmtId="168" fontId="35" fillId="10" borderId="0" xfId="46" applyNumberFormat="1" applyFont="1" applyFill="1" applyBorder="1"/>
    <xf numFmtId="168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2" borderId="22" xfId="0" applyFont="1" applyFill="1" applyBorder="1"/>
    <xf numFmtId="0" fontId="37" fillId="0" borderId="18" xfId="0" applyFont="1" applyBorder="1"/>
    <xf numFmtId="0" fontId="38" fillId="42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69" fontId="35" fillId="10" borderId="20" xfId="12" applyNumberFormat="1" applyFont="1" applyFill="1" applyBorder="1"/>
    <xf numFmtId="0" fontId="35" fillId="0" borderId="15" xfId="0" applyFont="1" applyFill="1" applyBorder="1"/>
    <xf numFmtId="168" fontId="35" fillId="10" borderId="18" xfId="46" applyNumberFormat="1" applyFont="1" applyFill="1" applyBorder="1"/>
    <xf numFmtId="169" fontId="35" fillId="10" borderId="21" xfId="12" applyNumberFormat="1" applyFont="1" applyFill="1" applyBorder="1"/>
    <xf numFmtId="169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68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68" fontId="37" fillId="10" borderId="21" xfId="46" applyNumberFormat="1" applyFont="1" applyFill="1" applyBorder="1"/>
    <xf numFmtId="168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68" fontId="37" fillId="10" borderId="18" xfId="46" applyNumberFormat="1" applyFont="1" applyFill="1" applyBorder="1"/>
    <xf numFmtId="168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68" fontId="37" fillId="10" borderId="15" xfId="46" applyNumberFormat="1" applyFont="1" applyFill="1" applyBorder="1"/>
    <xf numFmtId="168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69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  <xf numFmtId="164" fontId="0" fillId="7" borderId="0" xfId="1" applyNumberFormat="1" applyFont="1" applyFill="1"/>
    <xf numFmtId="164" fontId="1" fillId="0" borderId="0" xfId="1" applyNumberFormat="1" applyFont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7</xdr:col>
      <xdr:colOff>227739</xdr:colOff>
      <xdr:row>58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0DAD9-38F1-3762-CD31-4EB14C3E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6885714" cy="417142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3283</v>
      </c>
      <c r="F35" s="19"/>
      <c r="G35" s="19"/>
    </row>
    <row r="36" spans="1:7" s="46" customFormat="1" x14ac:dyDescent="0.25">
      <c r="B36" s="46" t="s">
        <v>3284</v>
      </c>
      <c r="F36" s="19"/>
      <c r="G36" s="19"/>
    </row>
    <row r="37" spans="1:7" s="46" customFormat="1" x14ac:dyDescent="0.25">
      <c r="B37" s="13" t="s">
        <v>3285</v>
      </c>
      <c r="F37" s="19"/>
      <c r="G37" s="19"/>
    </row>
    <row r="38" spans="1:7" s="46" customFormat="1" x14ac:dyDescent="0.25">
      <c r="B38" s="46" t="s">
        <v>3287</v>
      </c>
      <c r="F38" s="19"/>
      <c r="G38" s="19"/>
    </row>
    <row r="39" spans="1:7" s="46" customFormat="1" x14ac:dyDescent="0.25">
      <c r="B39" s="46" t="s">
        <v>3286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W7" sqref="W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4" customFormat="1" ht="90" customHeight="1" x14ac:dyDescent="0.25">
      <c r="A7" s="65" t="s">
        <v>166</v>
      </c>
      <c r="B7" s="67" t="s">
        <v>16</v>
      </c>
      <c r="C7" s="71" t="s">
        <v>167</v>
      </c>
      <c r="D7" s="62" t="s">
        <v>168</v>
      </c>
      <c r="E7" s="62" t="s">
        <v>169</v>
      </c>
      <c r="F7" s="61">
        <f>SUMIFS('EIA 2019 ESRAP Table 10'!E:E,'EIA 2019 ESRAP Table 10'!B:B,B7)</f>
        <v>181470082</v>
      </c>
      <c r="G7" s="63">
        <f>(0.25-0.2)/3+0.2</f>
        <v>0.21666666666666667</v>
      </c>
      <c r="H7" s="69">
        <f>$G7+($I7-$G7)*(H$2-$G$2)/($I$2-$G$2)</f>
        <v>0.21488853743028194</v>
      </c>
      <c r="I7" s="72">
        <f>25%*SUM('Extra State Data'!B66:B67)/'Extra State Data'!B68</f>
        <v>0.21311040819389721</v>
      </c>
      <c r="J7" s="69">
        <f>$I7+($M7-$I7)*(J$2-$I$2)/($M$2-$I$2)</f>
        <v>0.23015924084940897</v>
      </c>
      <c r="K7" s="69">
        <f>$I7+($M7-$I7)*(K$2-$I$2)/($M$2-$I$2)</f>
        <v>0.24720807350492077</v>
      </c>
      <c r="L7" s="69">
        <f>$I7+($M7-$I7)*(L$2-$I$2)/($M$2-$I$2)</f>
        <v>0.26425690616043257</v>
      </c>
      <c r="M7" s="70">
        <f>33%*SUM('Extra State Data'!B66:B67)/'Extra State Data'!B68</f>
        <v>0.28130573881594434</v>
      </c>
      <c r="N7" s="69">
        <f>$M7+($Q7-$M7)*(N$2-$M$2)/($Q$2-$M$2)</f>
        <v>0.30474788371727302</v>
      </c>
      <c r="O7" s="69">
        <f>$M7+($Q7-$M7)*(O$2-$M$2)/($Q$2-$M$2)</f>
        <v>0.32819002861860175</v>
      </c>
      <c r="P7" s="69">
        <f>$M7+($Q7-$M7)*(P$2-$M$2)/($Q$2-$M$2)</f>
        <v>0.35163217351993048</v>
      </c>
      <c r="Q7" s="70">
        <f>44%*SUM('Extra State Data'!B66:B67)/'Extra State Data'!B68</f>
        <v>0.37507431842125916</v>
      </c>
      <c r="R7" s="69">
        <f>$Q7+($T7-$Q7)*(R$2-$Q$2)/($T$2-$Q$2)</f>
        <v>0.39780609529527483</v>
      </c>
      <c r="S7" s="69">
        <f>$Q7+($T7-$Q7)*(S$2-$Q$2)/($T$2-$Q$2)</f>
        <v>0.42053787216929056</v>
      </c>
      <c r="T7" s="70">
        <f>52%*SUM('Extra State Data'!B66:B67)/'Extra State Data'!B68</f>
        <v>0.44326964904330624</v>
      </c>
      <c r="U7" s="69">
        <f>$T7+($W7-$T7)*(U$2-$T$2)/($W$2-$T$2)</f>
        <v>0.46600142591732191</v>
      </c>
      <c r="V7" s="69">
        <f>$T7+($W7-$T7)*(V$2-$T$2)/($W$2-$T$2)</f>
        <v>0.48873320279133764</v>
      </c>
      <c r="W7" s="70">
        <f>60%*SUM('Extra State Data'!B66:B67)/'Extra State Data'!B68</f>
        <v>0.51146497966535331</v>
      </c>
      <c r="X7" s="68">
        <f t="shared" ref="X7:AK7" si="1">($AL$7-$W$7)/COUNT($X$2:$AL$2)+W7</f>
        <v>0.53419675653936904</v>
      </c>
      <c r="Y7" s="68">
        <f t="shared" si="1"/>
        <v>0.55692853341338477</v>
      </c>
      <c r="Z7" s="68">
        <f t="shared" si="1"/>
        <v>0.5796603102874005</v>
      </c>
      <c r="AA7" s="68">
        <f t="shared" si="1"/>
        <v>0.60239208716141623</v>
      </c>
      <c r="AB7" s="68">
        <f t="shared" si="1"/>
        <v>0.62512386403543196</v>
      </c>
      <c r="AC7" s="68">
        <f t="shared" si="1"/>
        <v>0.64785564090944769</v>
      </c>
      <c r="AD7" s="68">
        <f t="shared" si="1"/>
        <v>0.67058741778346342</v>
      </c>
      <c r="AE7" s="68">
        <f t="shared" si="1"/>
        <v>0.69331919465747915</v>
      </c>
      <c r="AF7" s="68">
        <f t="shared" si="1"/>
        <v>0.71605097153149488</v>
      </c>
      <c r="AG7" s="68">
        <f t="shared" si="1"/>
        <v>0.73878274840551061</v>
      </c>
      <c r="AH7" s="68">
        <f t="shared" si="1"/>
        <v>0.76151452527952634</v>
      </c>
      <c r="AI7" s="68">
        <f t="shared" si="1"/>
        <v>0.78424630215354207</v>
      </c>
      <c r="AJ7" s="68">
        <f t="shared" si="1"/>
        <v>0.8069780790275578</v>
      </c>
      <c r="AK7" s="68">
        <f t="shared" si="1"/>
        <v>0.82970985590157353</v>
      </c>
      <c r="AL7" s="70">
        <f>100%*SUM('Extra State Data'!B66:B67)/'Extra State Data'!B68</f>
        <v>0.85244163277558882</v>
      </c>
      <c r="AM7" s="68">
        <f>AL7</f>
        <v>0.85244163277558882</v>
      </c>
      <c r="AN7" s="68">
        <f>AM7</f>
        <v>0.85244163277558882</v>
      </c>
      <c r="AO7" s="68">
        <f>AN7</f>
        <v>0.85244163277558882</v>
      </c>
      <c r="AP7" s="68">
        <f>AO7</f>
        <v>0.85244163277558882</v>
      </c>
      <c r="AQ7" s="68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3"/>
  <sheetViews>
    <sheetView topLeftCell="B1" workbookViewId="0">
      <selection activeCell="AB9" sqref="AB9"/>
    </sheetView>
  </sheetViews>
  <sheetFormatPr defaultRowHeight="15" x14ac:dyDescent="0.25"/>
  <cols>
    <col min="1" max="1" width="45" customWidth="1"/>
  </cols>
  <sheetData>
    <row r="1" spans="1:34" x14ac:dyDescent="0.25">
      <c r="A1" t="s">
        <v>3386</v>
      </c>
    </row>
    <row r="2" spans="1:34" x14ac:dyDescent="0.25">
      <c r="A2" t="s">
        <v>3387</v>
      </c>
    </row>
    <row r="3" spans="1:34" x14ac:dyDescent="0.25">
      <c r="A3" t="s">
        <v>3401</v>
      </c>
    </row>
    <row r="5" spans="1:34" x14ac:dyDescent="0.25">
      <c r="A5" s="82" t="s">
        <v>3388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spans="1:34" x14ac:dyDescent="0.25">
      <c r="A7" s="75"/>
      <c r="B7" s="76" t="s">
        <v>3288</v>
      </c>
      <c r="C7" s="103"/>
      <c r="D7" s="85">
        <v>2015</v>
      </c>
      <c r="E7" s="101">
        <v>2016</v>
      </c>
      <c r="F7" s="101">
        <v>2017</v>
      </c>
      <c r="G7" s="101">
        <v>2018</v>
      </c>
      <c r="H7" s="101">
        <v>2019</v>
      </c>
      <c r="I7" s="101">
        <v>2020</v>
      </c>
      <c r="J7" s="101">
        <v>2021</v>
      </c>
      <c r="K7" s="101">
        <v>2022</v>
      </c>
      <c r="L7" s="101">
        <v>2023</v>
      </c>
      <c r="M7" s="101">
        <v>2024</v>
      </c>
      <c r="N7" s="101">
        <v>2025</v>
      </c>
      <c r="O7" s="101">
        <v>2026</v>
      </c>
      <c r="P7" s="101">
        <v>2027</v>
      </c>
      <c r="Q7" s="101">
        <v>2028</v>
      </c>
      <c r="R7" s="101">
        <v>2029</v>
      </c>
      <c r="S7" s="101">
        <v>2030</v>
      </c>
      <c r="T7" s="101">
        <v>2031</v>
      </c>
      <c r="U7" s="101">
        <v>2032</v>
      </c>
      <c r="V7" s="101">
        <v>2033</v>
      </c>
      <c r="W7" s="101">
        <v>2034</v>
      </c>
      <c r="X7" s="101">
        <v>2035</v>
      </c>
      <c r="Y7" s="101">
        <v>2036</v>
      </c>
      <c r="Z7" s="101">
        <v>2037</v>
      </c>
      <c r="AA7" s="101">
        <v>2038</v>
      </c>
      <c r="AB7" s="101">
        <v>2039</v>
      </c>
      <c r="AC7" s="101">
        <v>2040</v>
      </c>
      <c r="AD7" s="101">
        <v>2041</v>
      </c>
      <c r="AE7" s="101">
        <v>2042</v>
      </c>
      <c r="AF7" s="101">
        <v>2043</v>
      </c>
      <c r="AG7" s="101">
        <v>2044</v>
      </c>
      <c r="AH7" s="101">
        <v>2045</v>
      </c>
    </row>
    <row r="8" spans="1:34" x14ac:dyDescent="0.25">
      <c r="A8" s="81" t="s">
        <v>3289</v>
      </c>
      <c r="B8" s="77" t="s">
        <v>3290</v>
      </c>
      <c r="C8" s="100"/>
      <c r="D8" s="117">
        <v>0</v>
      </c>
      <c r="E8" s="105">
        <v>0</v>
      </c>
      <c r="F8" s="105">
        <v>0</v>
      </c>
      <c r="G8" s="105">
        <v>0</v>
      </c>
      <c r="H8" s="105">
        <v>0</v>
      </c>
      <c r="I8" s="105">
        <v>0</v>
      </c>
      <c r="J8" s="105">
        <v>0</v>
      </c>
      <c r="K8" s="105">
        <v>0.38540281754083178</v>
      </c>
      <c r="L8" s="105">
        <v>0.41260117712807415</v>
      </c>
      <c r="M8" s="105">
        <v>0.43970958170742147</v>
      </c>
      <c r="N8" s="105">
        <v>0.46680801969307284</v>
      </c>
      <c r="O8" s="105">
        <v>0.49386593493502989</v>
      </c>
      <c r="P8" s="105">
        <v>0</v>
      </c>
      <c r="Q8" s="105">
        <v>0.54817566879985191</v>
      </c>
      <c r="R8" s="105">
        <v>0</v>
      </c>
      <c r="S8" s="105">
        <v>0.60279112698722459</v>
      </c>
      <c r="T8" s="105">
        <v>0</v>
      </c>
      <c r="U8" s="105">
        <v>0.62243825118394958</v>
      </c>
      <c r="V8" s="105">
        <v>0</v>
      </c>
      <c r="W8" s="105">
        <v>0</v>
      </c>
      <c r="X8" s="105">
        <v>0.68219292107067886</v>
      </c>
      <c r="Y8" s="105">
        <v>0</v>
      </c>
      <c r="Z8" s="105">
        <v>0</v>
      </c>
      <c r="AA8" s="105">
        <v>0</v>
      </c>
      <c r="AB8" s="105">
        <v>0</v>
      </c>
      <c r="AC8" s="105">
        <v>0.77924003320039958</v>
      </c>
      <c r="AD8" s="105">
        <v>0</v>
      </c>
      <c r="AE8" s="105">
        <v>0</v>
      </c>
      <c r="AF8" s="105">
        <v>0</v>
      </c>
      <c r="AG8" s="105">
        <v>0</v>
      </c>
      <c r="AH8" s="105">
        <v>0.87291531979507586</v>
      </c>
    </row>
    <row r="9" spans="1:34" x14ac:dyDescent="0.25">
      <c r="A9" s="81" t="s">
        <v>3291</v>
      </c>
      <c r="B9" s="77" t="s">
        <v>3290</v>
      </c>
      <c r="C9" s="100"/>
      <c r="D9" s="64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0.47253917249544719</v>
      </c>
      <c r="L9" s="66">
        <v>0.51511065368019282</v>
      </c>
      <c r="M9" s="66">
        <v>0.53678928649740032</v>
      </c>
      <c r="N9" s="66">
        <v>0.59314472207277591</v>
      </c>
      <c r="O9" s="66">
        <v>0.59746243903109131</v>
      </c>
      <c r="P9" s="66">
        <v>0</v>
      </c>
      <c r="Q9" s="66">
        <v>0.63443334058813416</v>
      </c>
      <c r="R9" s="66">
        <v>0</v>
      </c>
      <c r="S9" s="66">
        <v>0.68522733189608853</v>
      </c>
      <c r="T9" s="66">
        <v>0</v>
      </c>
      <c r="U9" s="66">
        <v>0.72584666613363358</v>
      </c>
      <c r="V9" s="66">
        <v>0</v>
      </c>
      <c r="W9" s="66">
        <v>0</v>
      </c>
      <c r="X9" s="66">
        <v>0.77292890394225477</v>
      </c>
      <c r="Y9" s="66">
        <v>0</v>
      </c>
      <c r="Z9" s="66">
        <v>0</v>
      </c>
      <c r="AA9" s="66">
        <v>0</v>
      </c>
      <c r="AB9" s="66">
        <v>0</v>
      </c>
      <c r="AC9" s="66">
        <v>0.85093715051128682</v>
      </c>
      <c r="AD9" s="66">
        <v>0</v>
      </c>
      <c r="AE9" s="66">
        <v>0</v>
      </c>
      <c r="AF9" s="66">
        <v>0</v>
      </c>
      <c r="AG9" s="66">
        <v>0</v>
      </c>
      <c r="AH9" s="66">
        <v>0.97081968260457008</v>
      </c>
    </row>
    <row r="10" spans="1:34" x14ac:dyDescent="0.25">
      <c r="A10" s="81" t="s">
        <v>3292</v>
      </c>
      <c r="B10" s="77" t="s">
        <v>3290</v>
      </c>
      <c r="C10" s="100"/>
      <c r="D10" s="117">
        <v>0</v>
      </c>
      <c r="E10" s="105">
        <v>0</v>
      </c>
      <c r="F10" s="105">
        <v>0</v>
      </c>
      <c r="G10" s="105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2.5080222333334037E-2</v>
      </c>
      <c r="N10" s="105">
        <v>5.3188797376300501E-2</v>
      </c>
      <c r="O10" s="105">
        <v>7.9716910556169029E-2</v>
      </c>
      <c r="P10" s="105">
        <v>0</v>
      </c>
      <c r="Q10" s="105">
        <v>0.12455661721911933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</row>
    <row r="11" spans="1:34" x14ac:dyDescent="0.25">
      <c r="A11" s="80" t="s">
        <v>3293</v>
      </c>
      <c r="B11" s="79" t="s">
        <v>3290</v>
      </c>
      <c r="C11" s="106"/>
      <c r="D11" s="117">
        <v>0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0.47253917249544719</v>
      </c>
      <c r="L11" s="105">
        <v>0.51511065368019282</v>
      </c>
      <c r="M11" s="105">
        <v>0.56186950883073439</v>
      </c>
      <c r="N11" s="105">
        <v>0.64633351944907647</v>
      </c>
      <c r="O11" s="105">
        <v>0.67717934958726034</v>
      </c>
      <c r="P11" s="105">
        <v>0</v>
      </c>
      <c r="Q11" s="105">
        <v>0.75898995780725353</v>
      </c>
      <c r="R11" s="105">
        <v>0</v>
      </c>
      <c r="S11" s="105">
        <v>0.68522733189608853</v>
      </c>
      <c r="T11" s="105">
        <v>0</v>
      </c>
      <c r="U11" s="105">
        <v>0.72584666613363358</v>
      </c>
      <c r="V11" s="105">
        <v>0</v>
      </c>
      <c r="W11" s="105">
        <v>0</v>
      </c>
      <c r="X11" s="105">
        <v>0.77292890394225477</v>
      </c>
      <c r="Y11" s="105">
        <v>0</v>
      </c>
      <c r="Z11" s="105">
        <v>0</v>
      </c>
      <c r="AA11" s="105">
        <v>0</v>
      </c>
      <c r="AB11" s="105">
        <v>0</v>
      </c>
      <c r="AC11" s="105">
        <v>0.85093715051128682</v>
      </c>
      <c r="AD11" s="105">
        <v>0</v>
      </c>
      <c r="AE11" s="105">
        <v>0</v>
      </c>
      <c r="AF11" s="105">
        <v>0</v>
      </c>
      <c r="AG11" s="105">
        <v>0</v>
      </c>
      <c r="AH11" s="105">
        <v>0.97081968260457008</v>
      </c>
    </row>
    <row r="12" spans="1:34" x14ac:dyDescent="0.25">
      <c r="A12" s="81" t="s">
        <v>3294</v>
      </c>
      <c r="B12" s="77" t="s">
        <v>3295</v>
      </c>
      <c r="C12" s="100"/>
      <c r="D12" s="117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1.9122939401378148E-2</v>
      </c>
      <c r="L12" s="105">
        <v>2.978269943365203E-2</v>
      </c>
      <c r="M12" s="105">
        <v>1.4921254118491899E-2</v>
      </c>
      <c r="N12" s="105">
        <v>2.3069513193601926E-2</v>
      </c>
      <c r="O12" s="105">
        <v>2.0285311621963231E-2</v>
      </c>
      <c r="P12" s="105">
        <v>0</v>
      </c>
      <c r="Q12" s="105">
        <v>2.2639293599021785E-2</v>
      </c>
      <c r="R12" s="105">
        <v>0</v>
      </c>
      <c r="S12" s="105">
        <v>3.5684304080615341E-2</v>
      </c>
      <c r="T12" s="105">
        <v>0</v>
      </c>
      <c r="U12" s="105">
        <v>4.7269617637552303E-2</v>
      </c>
      <c r="V12" s="105">
        <v>0</v>
      </c>
      <c r="W12" s="105">
        <v>0</v>
      </c>
      <c r="X12" s="105">
        <v>5.653766897968162E-2</v>
      </c>
      <c r="Y12" s="105">
        <v>0</v>
      </c>
      <c r="Z12" s="105">
        <v>0</v>
      </c>
      <c r="AA12" s="105">
        <v>0</v>
      </c>
      <c r="AB12" s="105">
        <v>0</v>
      </c>
      <c r="AC12" s="105">
        <v>6.7776790394945108E-2</v>
      </c>
      <c r="AD12" s="105">
        <v>0</v>
      </c>
      <c r="AE12" s="105">
        <v>0</v>
      </c>
      <c r="AF12" s="105">
        <v>0</v>
      </c>
      <c r="AG12" s="105">
        <v>0</v>
      </c>
      <c r="AH12" s="105">
        <v>0.13606641803746672</v>
      </c>
    </row>
    <row r="13" spans="1:34" x14ac:dyDescent="0.25">
      <c r="A13" s="80" t="s">
        <v>3296</v>
      </c>
      <c r="B13" s="79" t="s">
        <v>3295</v>
      </c>
      <c r="C13" s="106"/>
      <c r="D13" s="120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8">
        <v>3.6960276721240658E-2</v>
      </c>
      <c r="L13" s="118">
        <v>5.4574663324578242E-2</v>
      </c>
      <c r="M13" s="118">
        <v>4.6369500738322231E-2</v>
      </c>
      <c r="N13" s="118">
        <v>5.7053681760238922E-2</v>
      </c>
      <c r="O13" s="118">
        <v>5.5358070829837396E-2</v>
      </c>
      <c r="P13" s="118">
        <v>0</v>
      </c>
      <c r="Q13" s="118">
        <v>6.0794261321364E-2</v>
      </c>
      <c r="R13" s="118">
        <v>0</v>
      </c>
      <c r="S13" s="118">
        <v>7.5658459849897178E-2</v>
      </c>
      <c r="T13" s="118">
        <v>0</v>
      </c>
      <c r="U13" s="118">
        <v>8.8294664206490875E-2</v>
      </c>
      <c r="V13" s="118">
        <v>0</v>
      </c>
      <c r="W13" s="118">
        <v>0</v>
      </c>
      <c r="X13" s="118">
        <v>0.10611721496549141</v>
      </c>
      <c r="Y13" s="118">
        <v>0</v>
      </c>
      <c r="Z13" s="118">
        <v>0</v>
      </c>
      <c r="AA13" s="118">
        <v>0</v>
      </c>
      <c r="AB13" s="118">
        <v>0</v>
      </c>
      <c r="AC13" s="118">
        <v>0.12943567962850264</v>
      </c>
      <c r="AD13" s="118">
        <v>0</v>
      </c>
      <c r="AE13" s="118">
        <v>0</v>
      </c>
      <c r="AF13" s="118">
        <v>0</v>
      </c>
      <c r="AG13" s="118">
        <v>0</v>
      </c>
      <c r="AH13" s="118">
        <v>0.20550868960983881</v>
      </c>
    </row>
    <row r="14" spans="1:34" x14ac:dyDescent="0.25">
      <c r="A14" s="90" t="s">
        <v>3297</v>
      </c>
      <c r="B14" s="79" t="s">
        <v>3298</v>
      </c>
      <c r="C14" s="106"/>
      <c r="D14" s="133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</row>
    <row r="15" spans="1:34" x14ac:dyDescent="0.25">
      <c r="A15" s="113" t="s">
        <v>3299</v>
      </c>
      <c r="B15" s="78" t="s">
        <v>3300</v>
      </c>
      <c r="C15" s="104"/>
      <c r="D15" s="10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8">
        <v>89508.993029165882</v>
      </c>
      <c r="L15" s="98">
        <v>100354.12492412757</v>
      </c>
      <c r="M15" s="98">
        <v>105897.23253174165</v>
      </c>
      <c r="N15" s="98">
        <v>118141.06715165617</v>
      </c>
      <c r="O15" s="98">
        <v>119581.14075452619</v>
      </c>
      <c r="P15" s="98">
        <v>0</v>
      </c>
      <c r="Q15" s="98">
        <v>128101.17662454103</v>
      </c>
      <c r="R15" s="98">
        <v>0</v>
      </c>
      <c r="S15" s="98">
        <v>140189.46692582185</v>
      </c>
      <c r="T15" s="98">
        <v>0</v>
      </c>
      <c r="U15" s="98">
        <v>153268.97681515128</v>
      </c>
      <c r="V15" s="98">
        <v>0</v>
      </c>
      <c r="W15" s="98">
        <v>0</v>
      </c>
      <c r="X15" s="98">
        <v>177660.6633374677</v>
      </c>
      <c r="Y15" s="98">
        <v>0</v>
      </c>
      <c r="Z15" s="98">
        <v>0</v>
      </c>
      <c r="AA15" s="98">
        <v>0</v>
      </c>
      <c r="AB15" s="98">
        <v>0</v>
      </c>
      <c r="AC15" s="98">
        <v>221299.74536037864</v>
      </c>
      <c r="AD15" s="98">
        <v>0</v>
      </c>
      <c r="AE15" s="98">
        <v>0</v>
      </c>
      <c r="AF15" s="98">
        <v>0</v>
      </c>
      <c r="AG15" s="98">
        <v>0</v>
      </c>
      <c r="AH15" s="98">
        <v>279227.4339611684</v>
      </c>
    </row>
    <row r="16" spans="1:34" x14ac:dyDescent="0.25">
      <c r="A16" s="81" t="s">
        <v>3301</v>
      </c>
      <c r="B16" s="77" t="s">
        <v>3300</v>
      </c>
      <c r="C16" s="100"/>
      <c r="D16" s="107">
        <v>0</v>
      </c>
      <c r="E16" s="94">
        <v>0</v>
      </c>
      <c r="F16" s="94">
        <v>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4">
        <v>0</v>
      </c>
      <c r="Q16" s="94">
        <v>0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v>0</v>
      </c>
      <c r="Z16" s="94">
        <v>0</v>
      </c>
      <c r="AA16" s="94">
        <v>0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</row>
    <row r="17" spans="1:34" x14ac:dyDescent="0.25">
      <c r="A17" s="80" t="s">
        <v>3302</v>
      </c>
      <c r="B17" s="79" t="s">
        <v>3300</v>
      </c>
      <c r="C17" s="106"/>
      <c r="D17" s="110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2847.6088199999999</v>
      </c>
      <c r="L17" s="99">
        <v>2847.6088199999999</v>
      </c>
      <c r="M17" s="99">
        <v>2847.6088200000004</v>
      </c>
      <c r="N17" s="99">
        <v>2847.6088199999995</v>
      </c>
      <c r="O17" s="99">
        <v>2847.6088200000013</v>
      </c>
      <c r="P17" s="99">
        <v>0</v>
      </c>
      <c r="Q17" s="99">
        <v>2847.6088200000013</v>
      </c>
      <c r="R17" s="99">
        <v>0</v>
      </c>
      <c r="S17" s="99">
        <v>2847.6088199999999</v>
      </c>
      <c r="T17" s="99">
        <v>0</v>
      </c>
      <c r="U17" s="99">
        <v>2847.6088199999999</v>
      </c>
      <c r="V17" s="99">
        <v>0</v>
      </c>
      <c r="W17" s="99">
        <v>0</v>
      </c>
      <c r="X17" s="99">
        <v>2544.0748199999998</v>
      </c>
      <c r="Y17" s="99">
        <v>0</v>
      </c>
      <c r="Z17" s="99">
        <v>0</v>
      </c>
      <c r="AA17" s="99">
        <v>0</v>
      </c>
      <c r="AB17" s="99">
        <v>0</v>
      </c>
      <c r="AC17" s="99">
        <v>1307.9556</v>
      </c>
      <c r="AD17" s="99">
        <v>0</v>
      </c>
      <c r="AE17" s="99">
        <v>0</v>
      </c>
      <c r="AF17" s="99">
        <v>0</v>
      </c>
      <c r="AG17" s="99">
        <v>0</v>
      </c>
      <c r="AH17" s="99">
        <v>1307.9556</v>
      </c>
    </row>
    <row r="18" spans="1:34" x14ac:dyDescent="0.25">
      <c r="A18" s="86" t="s">
        <v>3303</v>
      </c>
      <c r="B18" s="83" t="s">
        <v>3290</v>
      </c>
      <c r="C18" s="109"/>
      <c r="D18" s="134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30">
        <v>0</v>
      </c>
      <c r="K18" s="130">
        <v>0.72258281637000532</v>
      </c>
      <c r="L18" s="130">
        <v>0.75864880016747016</v>
      </c>
      <c r="M18" s="130">
        <v>0.73222837310307132</v>
      </c>
      <c r="N18" s="130">
        <v>0.74002962898123359</v>
      </c>
      <c r="O18" s="130">
        <v>0.74364465861132623</v>
      </c>
      <c r="P18" s="130">
        <v>0</v>
      </c>
      <c r="Q18" s="130">
        <v>0.778399960680629</v>
      </c>
      <c r="R18" s="130">
        <v>0</v>
      </c>
      <c r="S18" s="130">
        <v>0.8262617362889062</v>
      </c>
      <c r="T18" s="130">
        <v>0</v>
      </c>
      <c r="U18" s="130">
        <v>0.86081868239746173</v>
      </c>
      <c r="V18" s="130">
        <v>0</v>
      </c>
      <c r="W18" s="130">
        <v>0</v>
      </c>
      <c r="X18" s="130">
        <v>0.89774383829957649</v>
      </c>
      <c r="Y18" s="130">
        <v>0</v>
      </c>
      <c r="Z18" s="130">
        <v>0</v>
      </c>
      <c r="AA18" s="130">
        <v>0</v>
      </c>
      <c r="AB18" s="130">
        <v>0</v>
      </c>
      <c r="AC18" s="130">
        <v>0.95911496497862503</v>
      </c>
      <c r="AD18" s="130">
        <v>0</v>
      </c>
      <c r="AE18" s="130">
        <v>0</v>
      </c>
      <c r="AF18" s="130">
        <v>0</v>
      </c>
      <c r="AG18" s="130">
        <v>0</v>
      </c>
      <c r="AH18" s="130">
        <v>1.0588148679987655</v>
      </c>
    </row>
    <row r="19" spans="1:34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</row>
    <row r="20" spans="1:34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</row>
    <row r="21" spans="1:34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</row>
    <row r="22" spans="1:34" x14ac:dyDescent="0.25">
      <c r="A22" s="82" t="s">
        <v>3389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</row>
    <row r="23" spans="1:34" x14ac:dyDescent="0.2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92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x14ac:dyDescent="0.25">
      <c r="A24" s="75"/>
      <c r="B24" s="87" t="s">
        <v>3288</v>
      </c>
      <c r="C24" s="103"/>
      <c r="D24" s="75">
        <v>2015</v>
      </c>
      <c r="E24" s="93">
        <v>2016</v>
      </c>
      <c r="F24" s="93">
        <v>2017</v>
      </c>
      <c r="G24" s="93">
        <v>2018</v>
      </c>
      <c r="H24" s="93">
        <v>2019</v>
      </c>
      <c r="I24" s="93">
        <v>2020</v>
      </c>
      <c r="J24" s="93">
        <v>2021</v>
      </c>
      <c r="K24" s="93">
        <v>2022</v>
      </c>
      <c r="L24" s="93">
        <v>2023</v>
      </c>
      <c r="M24" s="93">
        <v>2024</v>
      </c>
      <c r="N24" s="93">
        <v>2025</v>
      </c>
      <c r="O24" s="93">
        <v>2026</v>
      </c>
      <c r="P24" s="93">
        <v>2027</v>
      </c>
      <c r="Q24" s="93">
        <v>2028</v>
      </c>
      <c r="R24" s="93">
        <v>2029</v>
      </c>
      <c r="S24" s="93">
        <v>2030</v>
      </c>
      <c r="T24" s="93">
        <v>2031</v>
      </c>
      <c r="U24" s="93">
        <v>2032</v>
      </c>
      <c r="V24" s="93">
        <v>2033</v>
      </c>
      <c r="W24" s="93">
        <v>2034</v>
      </c>
      <c r="X24" s="93">
        <v>2035</v>
      </c>
      <c r="Y24" s="93">
        <v>2036</v>
      </c>
      <c r="Z24" s="93">
        <v>2037</v>
      </c>
      <c r="AA24" s="93">
        <v>2038</v>
      </c>
      <c r="AB24" s="93">
        <v>2039</v>
      </c>
      <c r="AC24" s="93">
        <v>2040</v>
      </c>
      <c r="AD24" s="93">
        <v>2041</v>
      </c>
      <c r="AE24" s="93">
        <v>2042</v>
      </c>
      <c r="AF24" s="93">
        <v>2043</v>
      </c>
      <c r="AG24" s="93">
        <v>2044</v>
      </c>
      <c r="AH24" s="93">
        <v>2045</v>
      </c>
    </row>
    <row r="25" spans="1:34" x14ac:dyDescent="0.25">
      <c r="A25" s="121" t="s">
        <v>3390</v>
      </c>
      <c r="B25" s="78" t="s">
        <v>3391</v>
      </c>
      <c r="C25" s="127"/>
      <c r="D25" s="128">
        <v>0</v>
      </c>
      <c r="E25" s="129">
        <v>0</v>
      </c>
      <c r="F25" s="129">
        <v>0</v>
      </c>
      <c r="G25" s="129">
        <v>0</v>
      </c>
      <c r="H25" s="129">
        <v>0</v>
      </c>
      <c r="I25" s="131">
        <v>0</v>
      </c>
      <c r="J25" s="131">
        <v>0</v>
      </c>
      <c r="K25" s="131">
        <v>46.974551579999996</v>
      </c>
      <c r="L25" s="131">
        <v>44.990232630000001</v>
      </c>
      <c r="M25" s="131">
        <v>43.00591369</v>
      </c>
      <c r="N25" s="131">
        <v>41.021594740000005</v>
      </c>
      <c r="O25" s="131">
        <v>39.037275790000002</v>
      </c>
      <c r="P25" s="131">
        <v>0</v>
      </c>
      <c r="Q25" s="131">
        <v>35.068637899999999</v>
      </c>
      <c r="R25" s="131">
        <v>0</v>
      </c>
      <c r="S25" s="131">
        <v>31.1</v>
      </c>
      <c r="T25" s="95">
        <v>0</v>
      </c>
      <c r="U25" s="95">
        <v>28.586861729999999</v>
      </c>
      <c r="V25" s="95">
        <v>0</v>
      </c>
      <c r="W25" s="95">
        <v>0</v>
      </c>
      <c r="X25" s="95">
        <v>24.817154329999997</v>
      </c>
      <c r="Y25" s="95">
        <v>0</v>
      </c>
      <c r="Z25" s="95">
        <v>0</v>
      </c>
      <c r="AA25" s="95">
        <v>0</v>
      </c>
      <c r="AB25" s="95">
        <v>0</v>
      </c>
      <c r="AC25" s="95">
        <v>18.534308660000001</v>
      </c>
      <c r="AD25" s="95">
        <v>0</v>
      </c>
      <c r="AE25" s="95">
        <v>0</v>
      </c>
      <c r="AF25" s="95">
        <v>0</v>
      </c>
      <c r="AG25" s="95">
        <v>0</v>
      </c>
      <c r="AH25" s="95">
        <v>12.25146299</v>
      </c>
    </row>
    <row r="26" spans="1:34" x14ac:dyDescent="0.25">
      <c r="A26" s="89" t="s">
        <v>3392</v>
      </c>
      <c r="B26" s="77" t="s">
        <v>3391</v>
      </c>
      <c r="C26" s="100"/>
      <c r="D26" s="114">
        <v>0</v>
      </c>
      <c r="E26" s="96">
        <v>0</v>
      </c>
      <c r="F26" s="96">
        <v>0</v>
      </c>
      <c r="G26" s="96">
        <v>0</v>
      </c>
      <c r="H26" s="96">
        <v>0</v>
      </c>
      <c r="I26" s="94">
        <v>0</v>
      </c>
      <c r="J26" s="94">
        <v>0</v>
      </c>
      <c r="K26" s="94">
        <v>4.9888370899999996</v>
      </c>
      <c r="L26" s="94">
        <v>4.94615457</v>
      </c>
      <c r="M26" s="94">
        <v>4.9038988699999999</v>
      </c>
      <c r="N26" s="94">
        <v>4.8620657300000003</v>
      </c>
      <c r="O26" s="94">
        <v>4.8206509200000003</v>
      </c>
      <c r="P26" s="94">
        <v>0</v>
      </c>
      <c r="Q26" s="94">
        <v>4.7390596</v>
      </c>
      <c r="R26" s="94">
        <v>0</v>
      </c>
      <c r="S26" s="94">
        <v>4.6590919599999996</v>
      </c>
      <c r="T26" s="96">
        <v>0</v>
      </c>
      <c r="U26" s="96">
        <v>3.72727356</v>
      </c>
      <c r="V26" s="96">
        <v>0</v>
      </c>
      <c r="W26" s="96">
        <v>0</v>
      </c>
      <c r="X26" s="96">
        <v>2.3295459799999998</v>
      </c>
      <c r="Y26" s="96">
        <v>0</v>
      </c>
      <c r="Z26" s="96">
        <v>0</v>
      </c>
      <c r="AA26" s="96">
        <v>0</v>
      </c>
      <c r="AB26" s="96">
        <v>0</v>
      </c>
      <c r="AC26" s="96">
        <v>0</v>
      </c>
      <c r="AD26" s="96">
        <v>0</v>
      </c>
      <c r="AE26" s="96">
        <v>0</v>
      </c>
      <c r="AF26" s="96">
        <v>0</v>
      </c>
      <c r="AG26" s="96">
        <v>0</v>
      </c>
      <c r="AH26" s="96">
        <v>0</v>
      </c>
    </row>
    <row r="27" spans="1:34" x14ac:dyDescent="0.25">
      <c r="A27" s="84" t="s">
        <v>3393</v>
      </c>
      <c r="B27" s="83" t="s">
        <v>3391</v>
      </c>
      <c r="C27" s="124"/>
      <c r="D27" s="122">
        <v>0</v>
      </c>
      <c r="E27" s="123">
        <v>0</v>
      </c>
      <c r="F27" s="123">
        <v>0</v>
      </c>
      <c r="G27" s="123">
        <v>0</v>
      </c>
      <c r="H27" s="123">
        <v>0</v>
      </c>
      <c r="I27" s="132">
        <v>0</v>
      </c>
      <c r="J27" s="132">
        <v>0</v>
      </c>
      <c r="K27" s="132">
        <v>41.985714489999999</v>
      </c>
      <c r="L27" s="132">
        <v>40.044078060000004</v>
      </c>
      <c r="M27" s="132">
        <v>38.102014820000001</v>
      </c>
      <c r="N27" s="132">
        <v>36.159529010000007</v>
      </c>
      <c r="O27" s="132">
        <v>34.216624870000004</v>
      </c>
      <c r="P27" s="132">
        <v>0</v>
      </c>
      <c r="Q27" s="132">
        <v>30.329578299999998</v>
      </c>
      <c r="R27" s="132">
        <v>0</v>
      </c>
      <c r="S27" s="132">
        <v>26.440908040000004</v>
      </c>
      <c r="T27" s="123">
        <v>0</v>
      </c>
      <c r="U27" s="123">
        <v>24.859588169999999</v>
      </c>
      <c r="V27" s="123">
        <v>0</v>
      </c>
      <c r="W27" s="123">
        <v>0</v>
      </c>
      <c r="X27" s="123">
        <v>22.487608349999999</v>
      </c>
      <c r="Y27" s="123">
        <v>0</v>
      </c>
      <c r="Z27" s="123">
        <v>0</v>
      </c>
      <c r="AA27" s="123">
        <v>0</v>
      </c>
      <c r="AB27" s="123">
        <v>0</v>
      </c>
      <c r="AC27" s="123">
        <v>18.534308660000001</v>
      </c>
      <c r="AD27" s="123">
        <v>0</v>
      </c>
      <c r="AE27" s="123">
        <v>0</v>
      </c>
      <c r="AF27" s="123">
        <v>0</v>
      </c>
      <c r="AG27" s="123">
        <v>0</v>
      </c>
      <c r="AH27" s="123">
        <v>12.25146299</v>
      </c>
    </row>
    <row r="28" spans="1:34" x14ac:dyDescent="0.25">
      <c r="A28" s="88" t="s">
        <v>3394</v>
      </c>
      <c r="B28" s="78" t="s">
        <v>3391</v>
      </c>
      <c r="C28" s="100"/>
      <c r="D28" s="114">
        <v>0</v>
      </c>
      <c r="E28" s="96">
        <v>0</v>
      </c>
      <c r="F28" s="96">
        <v>0</v>
      </c>
      <c r="G28" s="96">
        <v>0</v>
      </c>
      <c r="H28" s="96">
        <v>0</v>
      </c>
      <c r="I28" s="94">
        <v>0</v>
      </c>
      <c r="J28" s="94">
        <v>0</v>
      </c>
      <c r="K28" s="94">
        <v>23.624984286880252</v>
      </c>
      <c r="L28" s="94">
        <v>20.774018329853977</v>
      </c>
      <c r="M28" s="94">
        <v>22.373120765651734</v>
      </c>
      <c r="N28" s="94">
        <v>21.286166817314257</v>
      </c>
      <c r="O28" s="94">
        <v>21.236231376175816</v>
      </c>
      <c r="P28" s="94">
        <v>0</v>
      </c>
      <c r="Q28" s="94">
        <v>18.790510315274148</v>
      </c>
      <c r="R28" s="94">
        <v>0</v>
      </c>
      <c r="S28" s="94">
        <v>15.882907940086739</v>
      </c>
      <c r="T28" s="96">
        <v>0</v>
      </c>
      <c r="U28" s="96">
        <v>14.786277213751173</v>
      </c>
      <c r="V28" s="96">
        <v>0</v>
      </c>
      <c r="W28" s="96">
        <v>0</v>
      </c>
      <c r="X28" s="96">
        <v>13.974283309628827</v>
      </c>
      <c r="Y28" s="96">
        <v>0</v>
      </c>
      <c r="Z28" s="96">
        <v>0</v>
      </c>
      <c r="AA28" s="96">
        <v>0</v>
      </c>
      <c r="AB28" s="96">
        <v>0</v>
      </c>
      <c r="AC28" s="96">
        <v>11.956265116713334</v>
      </c>
      <c r="AD28" s="96">
        <v>0</v>
      </c>
      <c r="AE28" s="96">
        <v>0</v>
      </c>
      <c r="AF28" s="96">
        <v>0</v>
      </c>
      <c r="AG28" s="96">
        <v>0</v>
      </c>
      <c r="AH28" s="96">
        <v>10.696979733542037</v>
      </c>
    </row>
    <row r="29" spans="1:34" x14ac:dyDescent="0.25">
      <c r="A29" s="90" t="s">
        <v>3395</v>
      </c>
      <c r="B29" s="79" t="s">
        <v>3391</v>
      </c>
      <c r="C29" s="106"/>
      <c r="D29" s="119">
        <v>0</v>
      </c>
      <c r="E29" s="97">
        <v>0</v>
      </c>
      <c r="F29" s="97">
        <v>0</v>
      </c>
      <c r="G29" s="97">
        <v>0</v>
      </c>
      <c r="H29" s="97">
        <v>0</v>
      </c>
      <c r="I29" s="99">
        <v>0</v>
      </c>
      <c r="J29" s="99">
        <v>0</v>
      </c>
      <c r="K29" s="99">
        <v>8.1049068885508078</v>
      </c>
      <c r="L29" s="99">
        <v>9.1004847726177474</v>
      </c>
      <c r="M29" s="99">
        <v>9.2829021844835609</v>
      </c>
      <c r="N29" s="99">
        <v>10.153085790295519</v>
      </c>
      <c r="O29" s="99">
        <v>10.276906234619</v>
      </c>
      <c r="P29" s="99">
        <v>0</v>
      </c>
      <c r="Q29" s="99">
        <v>10.444301332791973</v>
      </c>
      <c r="R29" s="99">
        <v>0</v>
      </c>
      <c r="S29" s="99">
        <v>10.557999965251671</v>
      </c>
      <c r="T29" s="97">
        <v>0</v>
      </c>
      <c r="U29" s="97">
        <v>10.073277337222107</v>
      </c>
      <c r="V29" s="97">
        <v>0</v>
      </c>
      <c r="W29" s="97">
        <v>0</v>
      </c>
      <c r="X29" s="97">
        <v>8.5132944697767332</v>
      </c>
      <c r="Y29" s="97">
        <v>0</v>
      </c>
      <c r="Z29" s="97">
        <v>0</v>
      </c>
      <c r="AA29" s="97">
        <v>0</v>
      </c>
      <c r="AB29" s="97">
        <v>0</v>
      </c>
      <c r="AC29" s="97">
        <v>6.5780013434212252</v>
      </c>
      <c r="AD29" s="97">
        <v>0</v>
      </c>
      <c r="AE29" s="97">
        <v>0</v>
      </c>
      <c r="AF29" s="97">
        <v>0</v>
      </c>
      <c r="AG29" s="97">
        <v>0</v>
      </c>
      <c r="AH29" s="97">
        <v>1.5544003562274107</v>
      </c>
    </row>
    <row r="30" spans="1:34" x14ac:dyDescent="0.25">
      <c r="A30" s="102" t="s">
        <v>3396</v>
      </c>
      <c r="B30" s="77" t="s">
        <v>3391</v>
      </c>
      <c r="C30" s="100"/>
      <c r="D30" s="125">
        <v>0</v>
      </c>
      <c r="E30" s="126">
        <v>0</v>
      </c>
      <c r="F30" s="126">
        <v>0</v>
      </c>
      <c r="G30" s="126">
        <v>0</v>
      </c>
      <c r="H30" s="126">
        <v>0</v>
      </c>
      <c r="I30" s="111">
        <v>0</v>
      </c>
      <c r="J30" s="111">
        <v>0</v>
      </c>
      <c r="K30" s="111">
        <v>36.718728265431061</v>
      </c>
      <c r="L30" s="111">
        <v>34.820657672471725</v>
      </c>
      <c r="M30" s="111">
        <v>36.559921820135294</v>
      </c>
      <c r="N30" s="111">
        <v>36.301318337609771</v>
      </c>
      <c r="O30" s="111">
        <v>36.333788530794813</v>
      </c>
      <c r="P30" s="111">
        <v>0</v>
      </c>
      <c r="Q30" s="111">
        <v>33.973871248066118</v>
      </c>
      <c r="R30" s="111">
        <v>0</v>
      </c>
      <c r="S30" s="126">
        <v>31.099999865338411</v>
      </c>
      <c r="T30" s="126">
        <v>0</v>
      </c>
      <c r="U30" s="126">
        <v>28.586828110973279</v>
      </c>
      <c r="V30" s="126">
        <v>0</v>
      </c>
      <c r="W30" s="126">
        <v>0</v>
      </c>
      <c r="X30" s="126">
        <v>24.817123759405561</v>
      </c>
      <c r="Y30" s="126">
        <v>0</v>
      </c>
      <c r="Z30" s="126">
        <v>0</v>
      </c>
      <c r="AA30" s="126">
        <v>0</v>
      </c>
      <c r="AB30" s="126">
        <v>0</v>
      </c>
      <c r="AC30" s="126">
        <v>18.53426646013456</v>
      </c>
      <c r="AD30" s="126">
        <v>0</v>
      </c>
      <c r="AE30" s="126">
        <v>0</v>
      </c>
      <c r="AF30" s="126">
        <v>0</v>
      </c>
      <c r="AG30" s="126">
        <v>0</v>
      </c>
      <c r="AH30" s="126">
        <v>12.251380089769448</v>
      </c>
    </row>
    <row r="31" spans="1:34" x14ac:dyDescent="0.25">
      <c r="A31" s="91" t="s">
        <v>3397</v>
      </c>
      <c r="B31" s="83" t="s">
        <v>3398</v>
      </c>
      <c r="C31" s="109"/>
      <c r="D31" s="115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6">
        <v>0</v>
      </c>
      <c r="P31" s="116">
        <v>0</v>
      </c>
      <c r="Q31" s="116">
        <v>0</v>
      </c>
      <c r="R31" s="116">
        <v>0</v>
      </c>
      <c r="S31" s="116">
        <v>37.880000000000003</v>
      </c>
      <c r="T31" s="116">
        <v>0</v>
      </c>
      <c r="U31" s="116">
        <v>86.55</v>
      </c>
      <c r="V31" s="116">
        <v>0</v>
      </c>
      <c r="W31" s="116">
        <v>0</v>
      </c>
      <c r="X31" s="116">
        <v>93.92</v>
      </c>
      <c r="Y31" s="116">
        <v>0</v>
      </c>
      <c r="Z31" s="116">
        <v>0</v>
      </c>
      <c r="AA31" s="116">
        <v>0</v>
      </c>
      <c r="AB31" s="116">
        <v>0</v>
      </c>
      <c r="AC31" s="116">
        <v>100.59</v>
      </c>
      <c r="AD31" s="116">
        <v>0</v>
      </c>
      <c r="AE31" s="116">
        <v>0</v>
      </c>
      <c r="AF31" s="116">
        <v>0</v>
      </c>
      <c r="AG31" s="116">
        <v>0</v>
      </c>
      <c r="AH31" s="116">
        <v>269.38</v>
      </c>
    </row>
    <row r="32" spans="1:34" x14ac:dyDescent="0.25">
      <c r="A32" s="91" t="s">
        <v>3399</v>
      </c>
      <c r="B32" s="83" t="s">
        <v>3398</v>
      </c>
      <c r="C32" s="109"/>
      <c r="D32" s="115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16.7766964847259</v>
      </c>
      <c r="J32" s="116">
        <v>17.647862784190899</v>
      </c>
      <c r="K32" s="135">
        <v>18.5471567294416</v>
      </c>
      <c r="L32" s="135">
        <v>19.517728333939498</v>
      </c>
      <c r="M32" s="135">
        <v>20.5285563034601</v>
      </c>
      <c r="N32" s="135">
        <v>21.6026553330314</v>
      </c>
      <c r="O32" s="135">
        <v>22.742330872598099</v>
      </c>
      <c r="P32" s="135">
        <v>23.949482277653399</v>
      </c>
      <c r="Q32" s="135">
        <v>25.2247455241171</v>
      </c>
      <c r="R32" s="135">
        <v>26.5581059788204</v>
      </c>
      <c r="S32" s="135">
        <v>27.957596025791801</v>
      </c>
      <c r="T32" s="135">
        <v>29.437326375894099</v>
      </c>
      <c r="U32" s="135">
        <v>30.995375402144099</v>
      </c>
      <c r="V32" s="135">
        <v>32.635888329402</v>
      </c>
      <c r="W32" s="135">
        <v>34.363229779611501</v>
      </c>
      <c r="X32" s="135">
        <v>36.181995383976101</v>
      </c>
      <c r="Y32" s="135">
        <v>38.097024009739798</v>
      </c>
      <c r="Z32" s="135">
        <v>40.113410634104099</v>
      </c>
      <c r="AA32" s="135">
        <v>42.236519899530201</v>
      </c>
      <c r="AB32" s="135">
        <v>44.472000386492503</v>
      </c>
      <c r="AC32" s="135">
        <v>46.825799641655301</v>
      </c>
      <c r="AD32" s="135">
        <v>49.304180001456103</v>
      </c>
      <c r="AE32" s="135">
        <v>51.913735253193501</v>
      </c>
      <c r="AF32" s="135">
        <v>54.661408177949099</v>
      </c>
      <c r="AG32" s="135">
        <v>57.554509022013903</v>
      </c>
      <c r="AH32" s="135">
        <v>60.600734945964597</v>
      </c>
    </row>
    <row r="33" spans="1:34" x14ac:dyDescent="0.25">
      <c r="A33" s="84" t="s">
        <v>3400</v>
      </c>
      <c r="B33" s="83" t="s">
        <v>3398</v>
      </c>
      <c r="C33" s="109"/>
      <c r="D33" s="115">
        <v>0</v>
      </c>
      <c r="E33" s="116">
        <v>0</v>
      </c>
      <c r="F33" s="116">
        <v>0</v>
      </c>
      <c r="G33" s="116">
        <v>0</v>
      </c>
      <c r="H33" s="116">
        <v>0</v>
      </c>
      <c r="I33" s="116">
        <v>16.7766964847259</v>
      </c>
      <c r="J33" s="116">
        <v>17.647862784190899</v>
      </c>
      <c r="K33" s="116">
        <v>18.5471567294416</v>
      </c>
      <c r="L33" s="116">
        <v>19.517728333939498</v>
      </c>
      <c r="M33" s="116">
        <v>20.5285563034601</v>
      </c>
      <c r="N33" s="116">
        <v>21.6026553330314</v>
      </c>
      <c r="O33" s="116">
        <v>22.742330872598099</v>
      </c>
      <c r="P33" s="116">
        <v>23.949482277653399</v>
      </c>
      <c r="Q33" s="116">
        <v>25.2247455241171</v>
      </c>
      <c r="R33" s="116">
        <v>26.5581059788204</v>
      </c>
      <c r="S33" s="116">
        <v>65.837596025791811</v>
      </c>
      <c r="T33" s="116">
        <v>29.437326375894099</v>
      </c>
      <c r="U33" s="116">
        <v>117.54537540214409</v>
      </c>
      <c r="V33" s="116">
        <v>32.635888329402</v>
      </c>
      <c r="W33" s="116">
        <v>34.363229779611501</v>
      </c>
      <c r="X33" s="116">
        <v>130.10199538397609</v>
      </c>
      <c r="Y33" s="116">
        <v>38.097024009739798</v>
      </c>
      <c r="Z33" s="116">
        <v>40.113410634104099</v>
      </c>
      <c r="AA33" s="116">
        <v>42.236519899530201</v>
      </c>
      <c r="AB33" s="116">
        <v>44.472000386492503</v>
      </c>
      <c r="AC33" s="116">
        <v>147.4157996416553</v>
      </c>
      <c r="AD33" s="116">
        <v>49.304180001456103</v>
      </c>
      <c r="AE33" s="116">
        <v>51.913735253193501</v>
      </c>
      <c r="AF33" s="116">
        <v>54.661408177949099</v>
      </c>
      <c r="AG33" s="116">
        <v>57.554509022013903</v>
      </c>
      <c r="AH33" s="116">
        <v>329.98073494596457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CC5-7232-4779-BDCF-A2D4B7FE2F71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9">
        <v>2032</v>
      </c>
      <c r="B1" s="73">
        <v>2035</v>
      </c>
      <c r="C1" s="73">
        <v>2040</v>
      </c>
    </row>
    <row r="2" spans="1:3" x14ac:dyDescent="0.25">
      <c r="A2" s="136">
        <v>0.69</v>
      </c>
      <c r="B2" s="137">
        <v>0.77292890394225477</v>
      </c>
      <c r="C2" s="137">
        <v>0.85093715051128682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activeCell="L6" sqref="L6"/>
    </sheetView>
  </sheetViews>
  <sheetFormatPr defaultColWidth="8.85546875" defaultRowHeight="15" x14ac:dyDescent="0.25"/>
  <cols>
    <col min="1" max="1" width="14" style="46" customWidth="1"/>
  </cols>
  <sheetData>
    <row r="1" spans="1:83" x14ac:dyDescent="0.25">
      <c r="A1" t="s">
        <v>3281</v>
      </c>
      <c r="B1" t="s">
        <v>3385</v>
      </c>
      <c r="C1" s="46" t="s">
        <v>3304</v>
      </c>
      <c r="D1" s="46" t="s">
        <v>3305</v>
      </c>
      <c r="E1" s="46" t="s">
        <v>3306</v>
      </c>
      <c r="F1" s="46" t="s">
        <v>3307</v>
      </c>
      <c r="G1" s="46" t="s">
        <v>3308</v>
      </c>
      <c r="H1" s="46" t="s">
        <v>3309</v>
      </c>
      <c r="I1" s="46" t="s">
        <v>3310</v>
      </c>
      <c r="J1" s="46" t="s">
        <v>3311</v>
      </c>
      <c r="K1" s="46" t="s">
        <v>3312</v>
      </c>
      <c r="L1" s="46" t="s">
        <v>3313</v>
      </c>
      <c r="M1" s="9" t="s">
        <v>3314</v>
      </c>
      <c r="N1" s="46" t="s">
        <v>3315</v>
      </c>
      <c r="O1" s="9" t="s">
        <v>3316</v>
      </c>
      <c r="P1" s="46" t="s">
        <v>3317</v>
      </c>
      <c r="Q1" s="46" t="s">
        <v>3318</v>
      </c>
      <c r="R1" s="46" t="s">
        <v>3319</v>
      </c>
      <c r="S1" s="46" t="s">
        <v>3320</v>
      </c>
      <c r="T1" s="46" t="s">
        <v>3321</v>
      </c>
      <c r="U1" s="46" t="s">
        <v>3322</v>
      </c>
      <c r="V1" s="46" t="s">
        <v>3323</v>
      </c>
      <c r="W1" s="46" t="s">
        <v>3324</v>
      </c>
      <c r="X1" s="46" t="s">
        <v>3325</v>
      </c>
      <c r="Y1" s="46" t="s">
        <v>3326</v>
      </c>
      <c r="Z1" s="46" t="s">
        <v>3327</v>
      </c>
      <c r="AA1" s="46" t="s">
        <v>3328</v>
      </c>
      <c r="AB1" s="46" t="s">
        <v>3329</v>
      </c>
      <c r="AC1" s="46" t="s">
        <v>3330</v>
      </c>
      <c r="AD1" s="46" t="s">
        <v>3331</v>
      </c>
      <c r="AE1" s="46" t="s">
        <v>3332</v>
      </c>
      <c r="AF1" s="46" t="s">
        <v>3333</v>
      </c>
      <c r="AG1" s="46" t="s">
        <v>3334</v>
      </c>
      <c r="AH1" s="46" t="s">
        <v>3335</v>
      </c>
      <c r="AI1" s="46" t="s">
        <v>3336</v>
      </c>
      <c r="AJ1" s="46" t="s">
        <v>3337</v>
      </c>
      <c r="AK1" s="46" t="s">
        <v>3338</v>
      </c>
      <c r="AL1" s="46" t="s">
        <v>3339</v>
      </c>
      <c r="AM1" s="46" t="s">
        <v>3340</v>
      </c>
      <c r="AN1" s="46" t="s">
        <v>3341</v>
      </c>
      <c r="AO1" s="46" t="s">
        <v>3342</v>
      </c>
      <c r="AP1" s="46" t="s">
        <v>3343</v>
      </c>
      <c r="AQ1" s="46" t="s">
        <v>3344</v>
      </c>
      <c r="AR1" s="46" t="s">
        <v>3345</v>
      </c>
      <c r="AS1" s="46" t="s">
        <v>3346</v>
      </c>
      <c r="AT1" s="46" t="s">
        <v>3347</v>
      </c>
      <c r="AU1" s="46" t="s">
        <v>3348</v>
      </c>
      <c r="AV1" s="46" t="s">
        <v>3349</v>
      </c>
      <c r="AW1" s="46" t="s">
        <v>3350</v>
      </c>
      <c r="AX1" s="46" t="s">
        <v>3351</v>
      </c>
      <c r="AY1" s="46" t="s">
        <v>3352</v>
      </c>
      <c r="AZ1" s="46" t="s">
        <v>3353</v>
      </c>
      <c r="BA1" s="46" t="s">
        <v>3354</v>
      </c>
      <c r="BB1" s="46" t="s">
        <v>3355</v>
      </c>
      <c r="BC1" s="46" t="s">
        <v>3356</v>
      </c>
      <c r="BD1" s="46" t="s">
        <v>3357</v>
      </c>
      <c r="BE1" s="46" t="s">
        <v>3358</v>
      </c>
      <c r="BF1" s="46" t="s">
        <v>3359</v>
      </c>
      <c r="BG1" s="46" t="s">
        <v>3360</v>
      </c>
      <c r="BH1" s="46" t="s">
        <v>3361</v>
      </c>
      <c r="BI1" s="46" t="s">
        <v>3362</v>
      </c>
      <c r="BJ1" s="46" t="s">
        <v>3363</v>
      </c>
      <c r="BK1" s="46" t="s">
        <v>3364</v>
      </c>
      <c r="BL1" s="46" t="s">
        <v>3365</v>
      </c>
      <c r="BM1" s="46" t="s">
        <v>3366</v>
      </c>
      <c r="BN1" s="46" t="s">
        <v>3367</v>
      </c>
      <c r="BO1" s="46" t="s">
        <v>3368</v>
      </c>
      <c r="BP1" s="46" t="s">
        <v>3369</v>
      </c>
      <c r="BQ1" s="46" t="s">
        <v>3370</v>
      </c>
      <c r="BR1" s="46" t="s">
        <v>3371</v>
      </c>
      <c r="BS1" s="46" t="s">
        <v>3372</v>
      </c>
      <c r="BT1" s="46" t="s">
        <v>3373</v>
      </c>
      <c r="BU1" s="46" t="s">
        <v>3374</v>
      </c>
      <c r="BV1" s="46" t="s">
        <v>3375</v>
      </c>
      <c r="BW1" s="46" t="s">
        <v>3376</v>
      </c>
      <c r="BX1" s="46" t="s">
        <v>3377</v>
      </c>
      <c r="BY1" s="46" t="s">
        <v>3378</v>
      </c>
      <c r="BZ1" s="46" t="s">
        <v>3379</v>
      </c>
      <c r="CA1" s="46" t="s">
        <v>3380</v>
      </c>
      <c r="CB1" s="46" t="s">
        <v>3381</v>
      </c>
      <c r="CC1" s="46" t="s">
        <v>3382</v>
      </c>
      <c r="CD1" s="46" t="s">
        <v>3383</v>
      </c>
      <c r="CE1" s="46" t="s">
        <v>3384</v>
      </c>
    </row>
    <row r="2" spans="1:83" ht="32.1" customHeight="1" x14ac:dyDescent="0.25">
      <c r="A2" s="12" t="s">
        <v>3282</v>
      </c>
      <c r="B2" s="60">
        <v>0.26429999999999998</v>
      </c>
      <c r="C2" s="60">
        <v>0.28129999999999999</v>
      </c>
      <c r="D2" s="60">
        <v>0.30470000000000003</v>
      </c>
      <c r="E2" s="60">
        <v>0.32819999999999999</v>
      </c>
      <c r="F2" s="60">
        <v>0.35160000000000002</v>
      </c>
      <c r="G2" s="60">
        <v>0.37509999999999999</v>
      </c>
      <c r="H2" s="60">
        <v>0.39779999999999999</v>
      </c>
      <c r="I2" s="60">
        <v>0.42049999999999998</v>
      </c>
      <c r="J2" s="60">
        <v>0.44330000000000003</v>
      </c>
      <c r="K2" s="60">
        <v>0.46600000000000003</v>
      </c>
      <c r="L2" s="60">
        <v>0.48870000000000002</v>
      </c>
      <c r="M2" s="60">
        <v>0.65</v>
      </c>
      <c r="N2" s="60">
        <v>0.65</v>
      </c>
      <c r="O2" s="60">
        <v>0.65</v>
      </c>
      <c r="P2" s="60">
        <v>0.65</v>
      </c>
      <c r="Q2" s="60">
        <v>0.65</v>
      </c>
      <c r="R2" s="60">
        <v>0.65</v>
      </c>
      <c r="S2" s="60">
        <v>0.65</v>
      </c>
      <c r="T2" s="60">
        <v>0.67059999999999997</v>
      </c>
      <c r="U2" s="60">
        <v>0.69330000000000003</v>
      </c>
      <c r="V2" s="60">
        <v>0.71609999999999996</v>
      </c>
      <c r="W2" s="60">
        <v>0.73880000000000001</v>
      </c>
      <c r="X2" s="60">
        <v>0.76149999999999995</v>
      </c>
      <c r="Y2" s="60">
        <v>0.78420000000000001</v>
      </c>
      <c r="Z2" s="60">
        <v>0.80700000000000005</v>
      </c>
      <c r="AA2" s="60">
        <v>0.82969999999999999</v>
      </c>
      <c r="AB2" s="60">
        <v>0.85240000000000005</v>
      </c>
      <c r="AC2" s="60">
        <v>0.85240000000000005</v>
      </c>
      <c r="AD2" s="60">
        <v>0.85240000000000005</v>
      </c>
      <c r="AE2" s="60">
        <v>0.85240000000000005</v>
      </c>
      <c r="AF2" s="60">
        <v>0.85240000000000005</v>
      </c>
      <c r="AG2" s="60">
        <v>0.85240000000000005</v>
      </c>
      <c r="AH2" s="60">
        <v>0.85240000000000005</v>
      </c>
      <c r="AI2" s="60">
        <v>0.85240000000000005</v>
      </c>
      <c r="AJ2" s="60">
        <v>0.85240000000000005</v>
      </c>
      <c r="AK2" s="60">
        <v>0.85240000000000005</v>
      </c>
      <c r="AL2" s="60">
        <v>0.85240000000000005</v>
      </c>
      <c r="AM2" s="60">
        <v>0.85240000000000005</v>
      </c>
      <c r="AN2" s="60">
        <v>0.85240000000000005</v>
      </c>
      <c r="AO2" s="60">
        <v>0.85240000000000005</v>
      </c>
      <c r="AP2" s="60">
        <v>0.85240000000000005</v>
      </c>
      <c r="AQ2" s="60">
        <v>0.85240000000000005</v>
      </c>
      <c r="AR2" s="60">
        <v>0.85240000000000005</v>
      </c>
      <c r="AS2" s="60">
        <v>0.85240000000000005</v>
      </c>
      <c r="AT2" s="60">
        <v>0.85240000000000005</v>
      </c>
      <c r="AU2" s="60">
        <v>0.85240000000000005</v>
      </c>
      <c r="AV2" s="60">
        <v>0.85240000000000005</v>
      </c>
      <c r="AW2" s="60">
        <v>0.85240000000000005</v>
      </c>
      <c r="AX2" s="60">
        <v>0.85240000000000005</v>
      </c>
      <c r="AY2" s="60">
        <v>0.85240000000000005</v>
      </c>
      <c r="AZ2" s="60">
        <v>0.85240000000000005</v>
      </c>
      <c r="BA2" s="60">
        <v>0.85240000000000005</v>
      </c>
      <c r="BB2" s="60">
        <v>0.85240000000000005</v>
      </c>
      <c r="BC2" s="60">
        <v>0.85240000000000005</v>
      </c>
      <c r="BD2" s="60">
        <v>0.85240000000000005</v>
      </c>
      <c r="BE2" s="60">
        <v>0.85240000000000005</v>
      </c>
      <c r="BF2" s="60">
        <v>0.85240000000000005</v>
      </c>
      <c r="BG2" s="60">
        <v>0.85240000000000005</v>
      </c>
      <c r="BH2" s="60">
        <v>0.85240000000000005</v>
      </c>
      <c r="BI2" s="60">
        <v>0.85240000000000005</v>
      </c>
      <c r="BJ2" s="60">
        <v>0.85240000000000005</v>
      </c>
      <c r="BK2" s="60">
        <v>0.85240000000000005</v>
      </c>
      <c r="BL2" s="60">
        <v>0.85240000000000005</v>
      </c>
      <c r="BM2" s="60">
        <v>0.85240000000000005</v>
      </c>
      <c r="BN2" s="60">
        <v>0.85240000000000005</v>
      </c>
      <c r="BO2" s="60">
        <v>0.85240000000000005</v>
      </c>
      <c r="BP2" s="60">
        <v>0.85240000000000005</v>
      </c>
      <c r="BQ2" s="60">
        <v>0.85240000000000005</v>
      </c>
      <c r="BR2" s="60">
        <v>0.85240000000000005</v>
      </c>
      <c r="BS2" s="60">
        <v>0.85240000000000005</v>
      </c>
      <c r="BT2" s="60">
        <v>0.85240000000000005</v>
      </c>
      <c r="BU2" s="60">
        <v>0.85240000000000005</v>
      </c>
      <c r="BV2" s="60">
        <v>0.85240000000000005</v>
      </c>
      <c r="BW2" s="60">
        <v>0.85240000000000005</v>
      </c>
      <c r="BX2" s="60">
        <v>0.85240000000000005</v>
      </c>
      <c r="BY2" s="60">
        <v>0.85240000000000005</v>
      </c>
      <c r="BZ2" s="60">
        <v>0.85240000000000005</v>
      </c>
      <c r="CA2" s="60">
        <v>0.85240000000000005</v>
      </c>
      <c r="CB2" s="60">
        <v>0.85240000000000005</v>
      </c>
      <c r="CC2" s="60">
        <v>0.85240000000000005</v>
      </c>
      <c r="CD2" s="60">
        <v>0.85240000000000005</v>
      </c>
      <c r="CE2" s="60">
        <v>0.85240000000000005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RPS by State</vt:lpstr>
      <vt:lpstr>CA</vt:lpstr>
      <vt:lpstr>Webapp Output</vt:lpstr>
      <vt:lpstr>EIA 2019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2022-05-27T16:52:33Z</dcterms:modified>
</cp:coreProperties>
</file>