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indst\BIFUbC\"/>
    </mc:Choice>
  </mc:AlternateContent>
  <xr:revisionPtr revIDLastSave="0" documentId="13_ncr:1_{54B7DF3B-4133-4AB0-9803-B720F7F7A294}" xr6:coauthVersionLast="47" xr6:coauthVersionMax="47" xr10:uidLastSave="{00000000-0000-0000-0000-000000000000}"/>
  <bookViews>
    <workbookView xWindow="-120" yWindow="-120" windowWidth="29040" windowHeight="17640" firstSheet="13" activeTab="19" xr2:uid="{90659139-C450-4FC0-97C8-2F6AE7B7586F}"/>
  </bookViews>
  <sheets>
    <sheet name="About" sheetId="1" r:id="rId1"/>
    <sheet name="E3 Data&gt;" sheetId="59" r:id="rId2"/>
    <sheet name="Pathways-natural gas" sheetId="48" r:id="rId3"/>
    <sheet name="E3-Pathways-electricity" sheetId="23" r:id="rId4"/>
    <sheet name="Pathways-petroleum diesel" sheetId="51" r:id="rId5"/>
    <sheet name="Pathways-refinery gas" sheetId="50" r:id="rId6"/>
    <sheet name="Pathways-pet coke" sheetId="49" r:id="rId7"/>
    <sheet name="AEO 2.9" sheetId="45" r:id="rId8"/>
    <sheet name="SEDS" sheetId="33" r:id="rId9"/>
    <sheet name="AEO Industrial growth rate" sheetId="46" r:id="rId10"/>
    <sheet name="CARB Data&gt;" sheetId="60" r:id="rId11"/>
    <sheet name="CPUC_Public Facility Data" sheetId="40" r:id="rId12"/>
    <sheet name="CHP Estimated Industry Breakdow" sheetId="41" r:id="rId13"/>
    <sheet name="subset_fuel consump" sheetId="32" r:id="rId14"/>
    <sheet name="Calculations&gt;" sheetId="61" r:id="rId15"/>
    <sheet name="Growth rates" sheetId="47" r:id="rId16"/>
    <sheet name="CHP Distribution_calcs" sheetId="54" r:id="rId17"/>
    <sheet name="Summary_carb_combusted" sheetId="39" r:id="rId18"/>
    <sheet name="CARB_In-State Fuel Heat Content" sheetId="31" state="hidden" r:id="rId19"/>
    <sheet name="calcs" sheetId="42" r:id="rId20"/>
    <sheet name="BIFUbC-electricity" sheetId="2" r:id="rId21"/>
    <sheet name="BIFUbC-coal" sheetId="3" r:id="rId22"/>
    <sheet name="BIFUbC-natural-gas" sheetId="4" r:id="rId23"/>
    <sheet name="BIFUbC-biomass" sheetId="5" r:id="rId24"/>
    <sheet name="BIFUbC-petroleum-diesel" sheetId="6" r:id="rId25"/>
    <sheet name="BIFUbC-heat" sheetId="7" r:id="rId26"/>
    <sheet name="BIFUbC-crude-oil" sheetId="8" r:id="rId27"/>
    <sheet name="BIFUbC-heavy-or-residual-oil" sheetId="9" r:id="rId28"/>
    <sheet name="BIFUbC-LPG-propane-or-butane" sheetId="10" r:id="rId29"/>
    <sheet name="BIFUbC-hydrogen" sheetId="11" r:id="rId30"/>
  </sheets>
  <definedNames>
    <definedName name="__FDS_HYPERLINK_TOGGLE_STATE__" hidden="1">"ON"</definedName>
    <definedName name="_xlnm._FilterDatabase" localSheetId="18" hidden="1">'CARB_In-State Fuel Heat Content'!$A$2:$AC$246</definedName>
    <definedName name="_xlnm._FilterDatabase" localSheetId="11" hidden="1">'CPUC_Public Facility Data'!$A$18:$AA$203</definedName>
    <definedName name="_xlnm._FilterDatabase" localSheetId="13" hidden="1">'subset_fuel consump'!$A$2:$K$92</definedName>
    <definedName name="_Order1" hidden="1">255</definedName>
    <definedName name="_Order2" hidden="1">255</definedName>
    <definedName name="cem" localSheetId="11" hidden="1">{#N/A,#N/A,FALSE,"Cover";#N/A,#N/A,FALSE,"ProjectSelector";#N/A,#N/A,FALSE,"ProjectTable";#N/A,#N/A,FALSE,"SanGorgonio";#N/A,#N/A,FALSE,"Tehachapi";#N/A,#N/A,FALSE,"Results";#N/A,#N/A,FALSE,"ReplaceForecast"}</definedName>
    <definedName name="cem" hidden="1">{#N/A,#N/A,FALSE,"Cover";#N/A,#N/A,FALSE,"ProjectSelector";#N/A,#N/A,FALSE,"ProjectTable";#N/A,#N/A,FALSE,"SanGorgonio";#N/A,#N/A,FALSE,"Tehachapi";#N/A,#N/A,FALSE,"Results";#N/A,#N/A,FALSE,"ReplaceForecast"}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ew" localSheetId="11" hidden="1">{#N/A,#N/A,TRUE,"Section6";#N/A,#N/A,TRUE,"OHcycles";#N/A,#N/A,TRUE,"OHtiming";#N/A,#N/A,TRUE,"OHcosts";#N/A,#N/A,TRUE,"GTdegradation";#N/A,#N/A,TRUE,"GTperformance";#N/A,#N/A,TRUE,"GraphEquip"}</definedName>
    <definedName name="new" hidden="1">{#N/A,#N/A,TRUE,"Section6";#N/A,#N/A,TRUE,"OHcycles";#N/A,#N/A,TRUE,"OHtiming";#N/A,#N/A,TRUE,"OHcosts";#N/A,#N/A,TRUE,"GTdegradation";#N/A,#N/A,TRUE,"GTperformance";#N/A,#N/A,TRUE,"GraphEquip"}</definedName>
    <definedName name="wrn.Cover." localSheetId="11" hidden="1">{#N/A,#N/A,TRUE,"Cover";#N/A,#N/A,TRUE,"Contents"}</definedName>
    <definedName name="wrn.Cover." hidden="1">{#N/A,#N/A,TRUE,"Cover";#N/A,#N/A,TRUE,"Contents"}</definedName>
    <definedName name="wrn.CoverContents." localSheetId="11" hidden="1">{#N/A,#N/A,FALSE,"Cover";#N/A,#N/A,FALSE,"Contents"}</definedName>
    <definedName name="wrn.CoverContents." hidden="1">{#N/A,#N/A,FALSE,"Cover";#N/A,#N/A,FALSE,"Contents"}</definedName>
    <definedName name="wrn.El._.Paso._.Offshore." localSheetId="11" hidden="1">{#N/A,#N/A,TRUE,"EPEsum";#N/A,#N/A,TRUE,"Approve1";#N/A,#N/A,TRUE,"Approve2";#N/A,#N/A,TRUE,"Approve3";#N/A,#N/A,TRUE,"EPE1";#N/A,#N/A,TRUE,"EPE2";#N/A,#N/A,TRUE,"CashCompare";#N/A,#N/A,TRUE,"XIRR";#N/A,#N/A,TRUE,"EPEloan";#N/A,#N/A,TRUE,"GraphEPE";#N/A,#N/A,TRUE,"OrgChart";#N/A,#N/A,TRUE,"SA08B"}</definedName>
    <definedName name="wrn.El._.Paso._.Offshore." hidden="1">{#N/A,#N/A,TRUE,"EPEsum";#N/A,#N/A,TRUE,"Approve1";#N/A,#N/A,TRUE,"Approve2";#N/A,#N/A,TRUE,"Approve3";#N/A,#N/A,TRUE,"EPE1";#N/A,#N/A,TRUE,"EPE2";#N/A,#N/A,TRUE,"CashCompare";#N/A,#N/A,TRUE,"XIRR";#N/A,#N/A,TRUE,"EPEloan";#N/A,#N/A,TRUE,"GraphEPE";#N/A,#N/A,TRUE,"OrgChart";#N/A,#N/A,TRUE,"SA08B"}</definedName>
    <definedName name="wrn.PrintHistory." localSheetId="11" hidden="1">{#N/A,#N/A,FALSE,"6004";#N/A,#N/A,FALSE,"6006";#N/A,#N/A,FALSE,"6011";#N/A,#N/A,FALSE,"6019";#N/A,#N/A,FALSE,"6024";#N/A,#N/A,FALSE,"6030";#N/A,#N/A,FALSE,"6031";#N/A,#N/A,FALSE,"6035";#N/A,#N/A,FALSE,"6037";#N/A,#N/A,FALSE,"6051";#N/A,#N/A,FALSE,"6052";#N/A,#N/A,FALSE,"6056";#N/A,#N/A,FALSE,"6057";#N/A,#N/A,FALSE,"6058";#N/A,#N/A,FALSE,"6063";#N/A,#N/A,FALSE,"6087";#N/A,#N/A,FALSE,"6090";#N/A,#N/A,FALSE,"6091";#N/A,#N/A,FALSE,"6092";#N/A,#N/A,FALSE,"6094";#N/A,#N/A,FALSE,"6095";#N/A,#N/A,FALSE,"6097";#N/A,#N/A,FALSE,"6098";#N/A,#N/A,FALSE,"6114";#N/A,#N/A,FALSE,"6118";#N/A,#N/A,FALSE,"6213";#N/A,#N/A,FALSE,"6234";#N/A,#N/A,FALSE,"6236"}</definedName>
    <definedName name="wrn.PrintHistory." hidden="1">{#N/A,#N/A,FALSE,"6004";#N/A,#N/A,FALSE,"6006";#N/A,#N/A,FALSE,"6011";#N/A,#N/A,FALSE,"6019";#N/A,#N/A,FALSE,"6024";#N/A,#N/A,FALSE,"6030";#N/A,#N/A,FALSE,"6031";#N/A,#N/A,FALSE,"6035";#N/A,#N/A,FALSE,"6037";#N/A,#N/A,FALSE,"6051";#N/A,#N/A,FALSE,"6052";#N/A,#N/A,FALSE,"6056";#N/A,#N/A,FALSE,"6057";#N/A,#N/A,FALSE,"6058";#N/A,#N/A,FALSE,"6063";#N/A,#N/A,FALSE,"6087";#N/A,#N/A,FALSE,"6090";#N/A,#N/A,FALSE,"6091";#N/A,#N/A,FALSE,"6092";#N/A,#N/A,FALSE,"6094";#N/A,#N/A,FALSE,"6095";#N/A,#N/A,FALSE,"6097";#N/A,#N/A,FALSE,"6098";#N/A,#N/A,FALSE,"6114";#N/A,#N/A,FALSE,"6118";#N/A,#N/A,FALSE,"6213";#N/A,#N/A,FALSE,"6234";#N/A,#N/A,FALSE,"6236"}</definedName>
    <definedName name="wrn.PrintOther." localSheetId="11" hidden="1">{#N/A,#N/A,FALSE,"Cover";#N/A,#N/A,FALSE,"ProjectSelector";#N/A,#N/A,FALSE,"ProjectTable";#N/A,#N/A,FALSE,"SanGorgonio";#N/A,#N/A,FALSE,"Tehachapi";#N/A,#N/A,FALSE,"Results";#N/A,#N/A,FALSE,"ReplaceForecast"}</definedName>
    <definedName name="wrn.PrintOther." hidden="1">{#N/A,#N/A,FALSE,"Cover";#N/A,#N/A,FALSE,"ProjectSelector";#N/A,#N/A,FALSE,"ProjectTable";#N/A,#N/A,FALSE,"SanGorgonio";#N/A,#N/A,FALSE,"Tehachapi";#N/A,#N/A,FALSE,"Results";#N/A,#N/A,FALSE,"ReplaceForecast"}</definedName>
    <definedName name="wrn.Section1." localSheetId="11" hidden="1">{#N/A,#N/A,TRUE,"Section1";"SavingsTop",#N/A,TRUE,"SumSavings";#N/A,#N/A,TRUE,"GraphSum";"SavingsAll",#N/A,TRUE,"SumSavings";#N/A,#N/A,TRUE,"Inputs";#N/A,#N/A,TRUE,"Scenarios";#N/A,#N/A,TRUE,"LineLoss";#N/A,#N/A,TRUE,"Summary";#N/A,#N/A,TRUE,"TermSummary";#N/A,#N/A,TRUE,"NetRates";#N/A,#N/A,TRUE,"PPAtypes"}</definedName>
    <definedName name="wrn.Section1." hidden="1">{#N/A,#N/A,TRUE,"Section1";"SavingsTop",#N/A,TRUE,"SumSavings";#N/A,#N/A,TRUE,"GraphSum";"SavingsAll",#N/A,TRUE,"SumSavings";#N/A,#N/A,TRUE,"Inputs";#N/A,#N/A,TRUE,"Scenarios";#N/A,#N/A,TRUE,"LineLoss";#N/A,#N/A,TRUE,"Summary";#N/A,#N/A,TRUE,"TermSummary";#N/A,#N/A,TRUE,"NetRates";#N/A,#N/A,TRUE,"PPAtypes"}</definedName>
    <definedName name="wrn.Section1Summaries." localSheetId="11" hidden="1">{#N/A,#N/A,TRUE,"Section1";#N/A,#N/A,TRUE,"SumF";#N/A,#N/A,TRUE,"FigExchange";#N/A,#N/A,TRUE,"Escalation";#N/A,#N/A,TRUE,"GraphEscalate";#N/A,#N/A,TRUE,"Scenarios"}</definedName>
    <definedName name="wrn.Section1Summaries." hidden="1">{#N/A,#N/A,TRUE,"Section1";#N/A,#N/A,TRUE,"SumF";#N/A,#N/A,TRUE,"FigExchange";#N/A,#N/A,TRUE,"Escalation";#N/A,#N/A,TRUE,"GraphEscalate";#N/A,#N/A,TRUE,"Scenarios"}</definedName>
    <definedName name="wrn.Section2." localSheetId="11" hidden="1">{#N/A,#N/A,TRUE,"Section2";#N/A,#N/A,TRUE,"OverPymt";#N/A,#N/A,TRUE,"Energy";#N/A,#N/A,TRUE,"EnergyDiff1";#N/A,#N/A,TRUE,"EnergyDiff2";#N/A,#N/A,TRUE,"CapPerformance";#N/A,#N/A,TRUE,"BonusPerformance";#N/A,#N/A,TRUE,"BonusFormula";#N/A,#N/A,TRUE,"GraphPymt"}</definedName>
    <definedName name="wrn.Section2." hidden="1">{#N/A,#N/A,TRUE,"Section2";#N/A,#N/A,TRUE,"OverPymt";#N/A,#N/A,TRUE,"Energy";#N/A,#N/A,TRUE,"EnergyDiff1";#N/A,#N/A,TRUE,"EnergyDiff2";#N/A,#N/A,TRUE,"CapPerformance";#N/A,#N/A,TRUE,"BonusPerformance";#N/A,#N/A,TRUE,"BonusFormula";#N/A,#N/A,TRUE,"GraphPymt"}</definedName>
    <definedName name="wrn.Section2TotalProjectCost." localSheetId="11" hidden="1">{#N/A,#N/A,TRUE,"Section2";#N/A,#N/A,TRUE,"TPCestimate";#N/A,#N/A,TRUE,"SumTPC";#N/A,#N/A,TRUE,"ConstrLoan";#N/A,#N/A,TRUE,"FigBalance";#N/A,#N/A,TRUE,"DEV27air";#N/A,#N/A,TRUE,"Graph27air";#N/A,#N/A,TRUE,"PreOp"}</definedName>
    <definedName name="wrn.Section2TotalProjectCost." hidden="1">{#N/A,#N/A,TRUE,"Section2";#N/A,#N/A,TRUE,"TPCestimate";#N/A,#N/A,TRUE,"SumTPC";#N/A,#N/A,TRUE,"ConstrLoan";#N/A,#N/A,TRUE,"FigBalance";#N/A,#N/A,TRUE,"DEV27air";#N/A,#N/A,TRUE,"Graph27air";#N/A,#N/A,TRUE,"PreOp"}</definedName>
    <definedName name="wrn.Section3." localSheetId="11" hidden="1">{#N/A,#N/A,TRUE,"Section3";#N/A,#N/A,TRUE,"BaseYear";#N/A,#N/A,TRUE,"GenHistory";#N/A,#N/A,TRUE,"GenGraph";#N/A,#N/A,TRUE,"MonthCompare";#N/A,#N/A,TRUE,"HourHistory";#N/A,#N/A,TRUE,"PayHistory";#N/A,#N/A,TRUE,"PayGraphs";#N/A,#N/A,TRUE,"ReplaceForecast";#N/A,#N/A,TRUE,"PPAforecast";#N/A,#N/A,TRUE,"OLSier"}</definedName>
    <definedName name="wrn.Section3." hidden="1">{#N/A,#N/A,TRUE,"Section3";#N/A,#N/A,TRUE,"BaseYear";#N/A,#N/A,TRUE,"GenHistory";#N/A,#N/A,TRUE,"GenGraph";#N/A,#N/A,TRUE,"MonthCompare";#N/A,#N/A,TRUE,"HourHistory";#N/A,#N/A,TRUE,"PayHistory";#N/A,#N/A,TRUE,"PayGraphs";#N/A,#N/A,TRUE,"ReplaceForecast";#N/A,#N/A,TRUE,"PPAforecast";#N/A,#N/A,TRUE,"OLSier"}</definedName>
    <definedName name="wrn.Section3PowerPlantCompany." localSheetId="11" hidden="1">{#N/A,#N/A,TRUE,"Section3";#N/A,#N/A,TRUE,"Tax";#N/A,#N/A,TRUE,"Dividend";#N/A,#N/A,TRUE,"Depreciation";#N/A,#N/A,TRUE,"Balance";#N/A,#N/A,TRUE,"SaleGain";#N/A,#N/A,TRUE,"RevExp";#N/A,#N/A,TRUE,"PIG";#N/A,#N/A,TRUE,"GraphPlant"}</definedName>
    <definedName name="wrn.Section3PowerPlantCompany." hidden="1">{#N/A,#N/A,TRUE,"Section3";#N/A,#N/A,TRUE,"Tax";#N/A,#N/A,TRUE,"Dividend";#N/A,#N/A,TRUE,"Depreciation";#N/A,#N/A,TRUE,"Balance";#N/A,#N/A,TRUE,"SaleGain";#N/A,#N/A,TRUE,"RevExp";#N/A,#N/A,TRUE,"PIG";#N/A,#N/A,TRUE,"GraphPlant"}</definedName>
    <definedName name="wrn.Section4." localSheetId="11" hidden="1">{#N/A,#N/A,TRUE,"Section4";#N/A,#N/A,TRUE,"Tariffwksht";#N/A,#N/A,TRUE,"TariffINFO";#N/A,#N/A,TRUE,"Generation";#N/A,#N/A,TRUE,"PPAsum";#N/A,#N/A,TRUE,"PPApayments";#N/A,#N/A,TRUE,"RevExp";#N/A,#N/A,TRUE,"GraphRevenue";#N/A,#N/A,TRUE,"GraphRevExp"}</definedName>
    <definedName name="wrn.Section4." hidden="1">{#N/A,#N/A,TRUE,"Section4";#N/A,#N/A,TRUE,"Tariffwksht";#N/A,#N/A,TRUE,"TariffINFO";#N/A,#N/A,TRUE,"Generation";#N/A,#N/A,TRUE,"PPAsum";#N/A,#N/A,TRUE,"PPApayments";#N/A,#N/A,TRUE,"RevExp";#N/A,#N/A,TRUE,"GraphRevenue";#N/A,#N/A,TRUE,"GraphRevExp"}</definedName>
    <definedName name="wrn.Section4Revenue." localSheetId="11" hidden="1">{#N/A,#N/A,TRUE,"Section4";#N/A,#N/A,TRUE,"PPAtable";#N/A,#N/A,TRUE,"RFPtable";#N/A,#N/A,TRUE,"RevCap";#N/A,#N/A,TRUE,"RevOther";#N/A,#N/A,TRUE,"RevGas";#N/A,#N/A,TRUE,"GraphRev"}</definedName>
    <definedName name="wrn.Section4Revenue." hidden="1">{#N/A,#N/A,TRUE,"Section4";#N/A,#N/A,TRUE,"PPAtable";#N/A,#N/A,TRUE,"RFPtable";#N/A,#N/A,TRUE,"RevCap";#N/A,#N/A,TRUE,"RevOther";#N/A,#N/A,TRUE,"RevGas";#N/A,#N/A,TRUE,"GraphRev"}</definedName>
    <definedName name="wrn.Section5." localSheetId="11" hidden="1">{#N/A,#N/A,TRUE,"Section5";#N/A,#N/A,TRUE,"Coal";#N/A,#N/A,TRUE,"Fuel";#N/A,#N/A,TRUE,"OMwksht";#N/A,#N/A,TRUE,"VOM";#N/A,#N/A,TRUE,"FOM";#N/A,#N/A,TRUE,"Debt";#N/A,#N/A,TRUE,"LoanSchedules";#N/A,#N/A,TRUE,"GraphExp";#N/A,#N/A,TRUE,"Conversions"}</definedName>
    <definedName name="wrn.Section5." hidden="1">{#N/A,#N/A,TRUE,"Section5";#N/A,#N/A,TRUE,"Coal";#N/A,#N/A,TRUE,"Fuel";#N/A,#N/A,TRUE,"OMwksht";#N/A,#N/A,TRUE,"VOM";#N/A,#N/A,TRUE,"FOM";#N/A,#N/A,TRUE,"Debt";#N/A,#N/A,TRUE,"LoanSchedules";#N/A,#N/A,TRUE,"GraphExp";#N/A,#N/A,TRUE,"Conversions"}</definedName>
    <definedName name="wrn.Section6Equipment." localSheetId="11" hidden="1">{#N/A,#N/A,TRUE,"Section6";#N/A,#N/A,TRUE,"OHcycles";#N/A,#N/A,TRUE,"OHtiming";#N/A,#N/A,TRUE,"OHcosts";#N/A,#N/A,TRUE,"GTdegradation";#N/A,#N/A,TRUE,"GTperformance";#N/A,#N/A,TRUE,"GraphEquip"}</definedName>
    <definedName name="wrn.Section6Equipment." hidden="1">{#N/A,#N/A,TRUE,"Section6";#N/A,#N/A,TRUE,"OHcycles";#N/A,#N/A,TRUE,"OHtiming";#N/A,#N/A,TRUE,"OHcosts";#N/A,#N/A,TRUE,"GTdegradation";#N/A,#N/A,TRUE,"GTperformance";#N/A,#N/A,TRUE,"GraphEquip"}</definedName>
    <definedName name="wrn.Section7DebtService." localSheetId="11" hidden="1">{#N/A,#N/A,TRUE,"Section7";#N/A,#N/A,TRUE,"DebtService";#N/A,#N/A,TRUE,"LoanSchedules";#N/A,#N/A,TRUE,"GraphDebt"}</definedName>
    <definedName name="wrn.Section7DebtService." hidden="1">{#N/A,#N/A,TRUE,"Section7";#N/A,#N/A,TRUE,"DebtService";#N/A,#N/A,TRUE,"LoanSchedules";#N/A,#N/A,TRUE,"GraphDebt"}</definedName>
    <definedName name="wrn.SponsorSection." localSheetId="11" hidden="1">{#N/A,#N/A,TRUE,"Cover";#N/A,#N/A,TRUE,"Contents";#N/A,#N/A,TRUE,"Organization";#N/A,#N/A,TRUE,"SumSponsor";#N/A,#N/A,TRUE,"Plant1";#N/A,#N/A,TRUE,"Plant2";#N/A,#N/A,TRUE,"Sponsors";#N/A,#N/A,TRUE,"ElPaso1";#N/A,#N/A,TRUE,"GraphSponsor"}</definedName>
    <definedName name="wrn.SponsorSection." hidden="1">{#N/A,#N/A,TRUE,"Cover";#N/A,#N/A,TRUE,"Contents";#N/A,#N/A,TRUE,"Organization";#N/A,#N/A,TRUE,"SumSponsor";#N/A,#N/A,TRUE,"Plant1";#N/A,#N/A,TRUE,"Plant2";#N/A,#N/A,TRUE,"Sponsors";#N/A,#N/A,TRUE,"ElPaso1";#N/A,#N/A,TRUE,"GraphSponsor"}</definedName>
    <definedName name="wrn.Summary." localSheetId="11" hidden="1">{"Table A",#N/A,FALSE,"Summary";"Table D",#N/A,FALSE,"Summary";"Table E",#N/A,FALSE,"Summary"}</definedName>
    <definedName name="wrn.Summary." hidden="1">{"Table A",#N/A,FALSE,"Summary";"Table D",#N/A,FALSE,"Summary";"Table E",#N/A,FALSE,"Summary"}</definedName>
    <definedName name="wrn.Total._.Summary." localSheetId="11" hidden="1">{"Total Summary",#N/A,FALSE,"Summary"}</definedName>
    <definedName name="wrn.Total._.Summary." hidden="1">{"Total Summary",#N/A,FALSE,"Summary"}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9" l="1"/>
  <c r="J1" i="32"/>
  <c r="H5" i="39"/>
  <c r="I5" i="39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Z4" i="42"/>
  <c r="AA4" i="42"/>
  <c r="AB4" i="42"/>
  <c r="AC4" i="42"/>
  <c r="AD4" i="42"/>
  <c r="AE4" i="42"/>
  <c r="AF4" i="42"/>
  <c r="AG4" i="42"/>
  <c r="AH4" i="42"/>
  <c r="AI4" i="42"/>
  <c r="AJ4" i="42"/>
  <c r="AK4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Z5" i="42"/>
  <c r="AA5" i="42"/>
  <c r="AB5" i="42"/>
  <c r="AC5" i="42"/>
  <c r="AD5" i="42"/>
  <c r="AE5" i="42"/>
  <c r="AF5" i="42"/>
  <c r="AG5" i="42"/>
  <c r="AH5" i="42"/>
  <c r="AI5" i="42"/>
  <c r="AJ5" i="42"/>
  <c r="AK5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Z6" i="42"/>
  <c r="AA6" i="42"/>
  <c r="AB6" i="42"/>
  <c r="AC6" i="42"/>
  <c r="AD6" i="42"/>
  <c r="AE6" i="42"/>
  <c r="AF6" i="42"/>
  <c r="AG6" i="42"/>
  <c r="AH6" i="42"/>
  <c r="AI6" i="42"/>
  <c r="AJ6" i="42"/>
  <c r="AK6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AK7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Z8" i="42"/>
  <c r="AA8" i="42"/>
  <c r="AB8" i="42"/>
  <c r="AC8" i="42"/>
  <c r="AD8" i="42"/>
  <c r="AE8" i="42"/>
  <c r="AF8" i="42"/>
  <c r="AG8" i="42"/>
  <c r="AH8" i="42"/>
  <c r="AI8" i="42"/>
  <c r="AJ8" i="42"/>
  <c r="AK8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Z9" i="42"/>
  <c r="AA9" i="42"/>
  <c r="AB9" i="42"/>
  <c r="AC9" i="42"/>
  <c r="AD9" i="42"/>
  <c r="AE9" i="42"/>
  <c r="AF9" i="42"/>
  <c r="AG9" i="42"/>
  <c r="AH9" i="42"/>
  <c r="AI9" i="42"/>
  <c r="AJ9" i="42"/>
  <c r="AK9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Z10" i="42"/>
  <c r="AA10" i="42"/>
  <c r="AB10" i="42"/>
  <c r="AC10" i="42"/>
  <c r="AD10" i="42"/>
  <c r="AE10" i="42"/>
  <c r="AF10" i="42"/>
  <c r="AG10" i="42"/>
  <c r="AH10" i="42"/>
  <c r="AI10" i="42"/>
  <c r="AJ10" i="42"/>
  <c r="AK10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Z11" i="42"/>
  <c r="AA11" i="42"/>
  <c r="AB11" i="42"/>
  <c r="AC11" i="42"/>
  <c r="AD11" i="42"/>
  <c r="AE11" i="42"/>
  <c r="AF11" i="42"/>
  <c r="AG11" i="42"/>
  <c r="AH11" i="42"/>
  <c r="AI11" i="42"/>
  <c r="AJ11" i="42"/>
  <c r="AK11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Z12" i="42"/>
  <c r="AA12" i="42"/>
  <c r="AB12" i="42"/>
  <c r="AC12" i="42"/>
  <c r="AD12" i="42"/>
  <c r="AE12" i="42"/>
  <c r="AF12" i="42"/>
  <c r="AG12" i="42"/>
  <c r="AH12" i="42"/>
  <c r="AI12" i="42"/>
  <c r="AJ12" i="42"/>
  <c r="AK12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Z13" i="42"/>
  <c r="AA13" i="42"/>
  <c r="AB13" i="42"/>
  <c r="AC13" i="42"/>
  <c r="AD13" i="42"/>
  <c r="AE13" i="42"/>
  <c r="AF13" i="42"/>
  <c r="AG13" i="42"/>
  <c r="AH13" i="42"/>
  <c r="AI13" i="42"/>
  <c r="AJ13" i="42"/>
  <c r="AK13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Z14" i="42"/>
  <c r="AA14" i="42"/>
  <c r="AB14" i="42"/>
  <c r="AC14" i="42"/>
  <c r="AD14" i="42"/>
  <c r="AE14" i="42"/>
  <c r="AF14" i="42"/>
  <c r="AG14" i="42"/>
  <c r="AH14" i="42"/>
  <c r="AI14" i="42"/>
  <c r="AJ14" i="42"/>
  <c r="AK14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Z15" i="42"/>
  <c r="AA15" i="42"/>
  <c r="AB15" i="42"/>
  <c r="AC15" i="42"/>
  <c r="AD15" i="42"/>
  <c r="AE15" i="42"/>
  <c r="AF15" i="42"/>
  <c r="AG15" i="42"/>
  <c r="AH15" i="42"/>
  <c r="AI15" i="42"/>
  <c r="AJ15" i="42"/>
  <c r="AK15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Z16" i="42"/>
  <c r="AA16" i="42"/>
  <c r="AB16" i="42"/>
  <c r="AC16" i="42"/>
  <c r="AD16" i="42"/>
  <c r="AE16" i="42"/>
  <c r="AF16" i="42"/>
  <c r="AG16" i="42"/>
  <c r="AH16" i="42"/>
  <c r="AI16" i="42"/>
  <c r="AJ16" i="42"/>
  <c r="AK16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Z17" i="42"/>
  <c r="AA17" i="42"/>
  <c r="AB17" i="42"/>
  <c r="AC17" i="42"/>
  <c r="AD17" i="42"/>
  <c r="AE17" i="42"/>
  <c r="AF17" i="42"/>
  <c r="AG17" i="42"/>
  <c r="AH17" i="42"/>
  <c r="AI17" i="42"/>
  <c r="AJ17" i="42"/>
  <c r="AK17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Z18" i="42"/>
  <c r="AA18" i="42"/>
  <c r="AB18" i="42"/>
  <c r="AC18" i="42"/>
  <c r="AD18" i="42"/>
  <c r="AE18" i="42"/>
  <c r="AF18" i="42"/>
  <c r="AG18" i="42"/>
  <c r="AH18" i="42"/>
  <c r="AI18" i="42"/>
  <c r="AJ18" i="42"/>
  <c r="AK18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Z19" i="42"/>
  <c r="AA19" i="42"/>
  <c r="AB19" i="42"/>
  <c r="AC19" i="42"/>
  <c r="AD19" i="42"/>
  <c r="AE19" i="42"/>
  <c r="AF19" i="42"/>
  <c r="AG19" i="42"/>
  <c r="AH19" i="42"/>
  <c r="AI19" i="42"/>
  <c r="AJ19" i="42"/>
  <c r="AK19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Z20" i="42"/>
  <c r="AA20" i="42"/>
  <c r="AB20" i="42"/>
  <c r="AC20" i="42"/>
  <c r="AD20" i="42"/>
  <c r="AE20" i="42"/>
  <c r="AF20" i="42"/>
  <c r="AG20" i="42"/>
  <c r="AH20" i="42"/>
  <c r="AI20" i="42"/>
  <c r="AJ20" i="42"/>
  <c r="AK20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Z21" i="42"/>
  <c r="AA21" i="42"/>
  <c r="AB21" i="42"/>
  <c r="AC21" i="42"/>
  <c r="AD21" i="42"/>
  <c r="AE21" i="42"/>
  <c r="AF21" i="42"/>
  <c r="AG21" i="42"/>
  <c r="AH21" i="42"/>
  <c r="AI21" i="42"/>
  <c r="AJ21" i="42"/>
  <c r="AK21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Z22" i="42"/>
  <c r="AA22" i="42"/>
  <c r="AB22" i="42"/>
  <c r="AC22" i="42"/>
  <c r="AD22" i="42"/>
  <c r="AE22" i="42"/>
  <c r="AF22" i="42"/>
  <c r="AG22" i="42"/>
  <c r="AH22" i="42"/>
  <c r="AI22" i="42"/>
  <c r="AJ22" i="42"/>
  <c r="AK22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Z23" i="42"/>
  <c r="AA23" i="42"/>
  <c r="AB23" i="42"/>
  <c r="AC23" i="42"/>
  <c r="AD23" i="42"/>
  <c r="AE23" i="42"/>
  <c r="AF23" i="42"/>
  <c r="AG23" i="42"/>
  <c r="AH23" i="42"/>
  <c r="AI23" i="42"/>
  <c r="AJ23" i="42"/>
  <c r="AK23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Z24" i="42"/>
  <c r="AA24" i="42"/>
  <c r="AB24" i="42"/>
  <c r="AC24" i="42"/>
  <c r="AD24" i="42"/>
  <c r="AE24" i="42"/>
  <c r="AF24" i="42"/>
  <c r="AG24" i="42"/>
  <c r="AH24" i="42"/>
  <c r="AI24" i="42"/>
  <c r="AJ24" i="42"/>
  <c r="AK24" i="42"/>
  <c r="G25" i="42"/>
  <c r="H25" i="42"/>
  <c r="I25" i="42"/>
  <c r="J25" i="42"/>
  <c r="K25" i="42"/>
  <c r="L25" i="42"/>
  <c r="M25" i="42"/>
  <c r="N25" i="42"/>
  <c r="O25" i="42"/>
  <c r="P25" i="42"/>
  <c r="Q25" i="42"/>
  <c r="R25" i="42"/>
  <c r="S25" i="42"/>
  <c r="T25" i="42"/>
  <c r="U25" i="42"/>
  <c r="V25" i="42"/>
  <c r="W25" i="42"/>
  <c r="X25" i="42"/>
  <c r="Y25" i="42"/>
  <c r="Z25" i="42"/>
  <c r="AA25" i="42"/>
  <c r="AB25" i="42"/>
  <c r="AC25" i="42"/>
  <c r="AD25" i="42"/>
  <c r="AE25" i="42"/>
  <c r="AF25" i="42"/>
  <c r="AG25" i="42"/>
  <c r="AH25" i="42"/>
  <c r="AI25" i="42"/>
  <c r="AJ25" i="42"/>
  <c r="AK25" i="42"/>
  <c r="G26" i="42"/>
  <c r="H26" i="42"/>
  <c r="I26" i="42"/>
  <c r="J26" i="42"/>
  <c r="K26" i="42"/>
  <c r="L26" i="42"/>
  <c r="M26" i="42"/>
  <c r="N26" i="42"/>
  <c r="O26" i="42"/>
  <c r="P26" i="42"/>
  <c r="Q26" i="42"/>
  <c r="R26" i="42"/>
  <c r="S26" i="42"/>
  <c r="T26" i="42"/>
  <c r="U26" i="42"/>
  <c r="V26" i="42"/>
  <c r="W26" i="42"/>
  <c r="X26" i="42"/>
  <c r="Y26" i="42"/>
  <c r="Z26" i="42"/>
  <c r="AA26" i="42"/>
  <c r="AB26" i="42"/>
  <c r="AC26" i="42"/>
  <c r="AD26" i="42"/>
  <c r="AE26" i="42"/>
  <c r="AF26" i="42"/>
  <c r="AG26" i="42"/>
  <c r="AH26" i="42"/>
  <c r="AI26" i="42"/>
  <c r="AJ26" i="42"/>
  <c r="AK26" i="42"/>
  <c r="G27" i="42"/>
  <c r="H27" i="42"/>
  <c r="I27" i="42"/>
  <c r="J27" i="42"/>
  <c r="K27" i="42"/>
  <c r="L27" i="42"/>
  <c r="M27" i="42"/>
  <c r="N27" i="42"/>
  <c r="O27" i="42"/>
  <c r="P27" i="42"/>
  <c r="Q27" i="42"/>
  <c r="R27" i="42"/>
  <c r="S27" i="42"/>
  <c r="T27" i="42"/>
  <c r="U27" i="42"/>
  <c r="V27" i="42"/>
  <c r="W27" i="42"/>
  <c r="X27" i="42"/>
  <c r="Y27" i="42"/>
  <c r="Z27" i="42"/>
  <c r="AA27" i="42"/>
  <c r="AB27" i="42"/>
  <c r="AC27" i="42"/>
  <c r="AD27" i="42"/>
  <c r="AE27" i="42"/>
  <c r="AF27" i="42"/>
  <c r="AG27" i="42"/>
  <c r="AH27" i="42"/>
  <c r="AI27" i="42"/>
  <c r="AJ27" i="42"/>
  <c r="AK27" i="42"/>
  <c r="G28" i="42"/>
  <c r="H28" i="42"/>
  <c r="I28" i="42"/>
  <c r="J28" i="42"/>
  <c r="K28" i="42"/>
  <c r="L28" i="42"/>
  <c r="M28" i="42"/>
  <c r="N28" i="42"/>
  <c r="O28" i="42"/>
  <c r="P28" i="42"/>
  <c r="Q28" i="42"/>
  <c r="R28" i="42"/>
  <c r="S28" i="42"/>
  <c r="T28" i="42"/>
  <c r="U28" i="42"/>
  <c r="V28" i="42"/>
  <c r="W28" i="42"/>
  <c r="X28" i="42"/>
  <c r="Y28" i="42"/>
  <c r="Z28" i="42"/>
  <c r="AA28" i="42"/>
  <c r="AB28" i="42"/>
  <c r="AC28" i="42"/>
  <c r="AD28" i="42"/>
  <c r="AE28" i="42"/>
  <c r="AF28" i="42"/>
  <c r="AG28" i="42"/>
  <c r="AH28" i="42"/>
  <c r="AI28" i="42"/>
  <c r="AJ28" i="42"/>
  <c r="AK28" i="42"/>
  <c r="F5" i="42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4" i="42"/>
  <c r="H211" i="47"/>
  <c r="I211" i="47"/>
  <c r="J211" i="47"/>
  <c r="K211" i="47"/>
  <c r="L211" i="47"/>
  <c r="M211" i="47"/>
  <c r="N211" i="47"/>
  <c r="O211" i="47"/>
  <c r="P211" i="47"/>
  <c r="Q211" i="47"/>
  <c r="R211" i="47"/>
  <c r="S211" i="47"/>
  <c r="T211" i="47"/>
  <c r="U211" i="47"/>
  <c r="V211" i="47"/>
  <c r="W211" i="47"/>
  <c r="X211" i="47"/>
  <c r="Y211" i="47"/>
  <c r="Z211" i="47"/>
  <c r="AA211" i="47"/>
  <c r="AB211" i="47"/>
  <c r="AC211" i="47"/>
  <c r="AD211" i="47"/>
  <c r="AE211" i="47"/>
  <c r="AF211" i="47"/>
  <c r="AG211" i="47"/>
  <c r="AH211" i="47"/>
  <c r="AI211" i="47"/>
  <c r="AJ211" i="47"/>
  <c r="AK211" i="47"/>
  <c r="H212" i="47"/>
  <c r="I212" i="47"/>
  <c r="J212" i="47"/>
  <c r="K212" i="47"/>
  <c r="L212" i="47"/>
  <c r="M212" i="47"/>
  <c r="N212" i="47"/>
  <c r="O212" i="47"/>
  <c r="P212" i="47"/>
  <c r="Q212" i="47"/>
  <c r="R212" i="47"/>
  <c r="S212" i="47"/>
  <c r="T212" i="47"/>
  <c r="U212" i="47"/>
  <c r="V212" i="47"/>
  <c r="W212" i="47"/>
  <c r="X212" i="47"/>
  <c r="Y212" i="47"/>
  <c r="Z212" i="47"/>
  <c r="AA212" i="47"/>
  <c r="AB212" i="47"/>
  <c r="AC212" i="47"/>
  <c r="AD212" i="47"/>
  <c r="AE212" i="47"/>
  <c r="AF212" i="47"/>
  <c r="AG212" i="47"/>
  <c r="AH212" i="47"/>
  <c r="AI212" i="47"/>
  <c r="AJ212" i="47"/>
  <c r="AK212" i="47"/>
  <c r="H213" i="47"/>
  <c r="I213" i="47"/>
  <c r="J213" i="47"/>
  <c r="K213" i="47"/>
  <c r="L213" i="47"/>
  <c r="M213" i="47"/>
  <c r="N213" i="47"/>
  <c r="O213" i="47"/>
  <c r="P213" i="47"/>
  <c r="Q213" i="47"/>
  <c r="R213" i="47"/>
  <c r="S213" i="47"/>
  <c r="T213" i="47"/>
  <c r="U213" i="47"/>
  <c r="V213" i="47"/>
  <c r="W213" i="47"/>
  <c r="X213" i="47"/>
  <c r="Y213" i="47"/>
  <c r="Z213" i="47"/>
  <c r="AA213" i="47"/>
  <c r="AB213" i="47"/>
  <c r="AC213" i="47"/>
  <c r="AD213" i="47"/>
  <c r="AE213" i="47"/>
  <c r="AF213" i="47"/>
  <c r="AG213" i="47"/>
  <c r="AH213" i="47"/>
  <c r="AI213" i="47"/>
  <c r="AJ213" i="47"/>
  <c r="AK213" i="47"/>
  <c r="H214" i="47"/>
  <c r="I214" i="47"/>
  <c r="J214" i="47"/>
  <c r="K214" i="47"/>
  <c r="L214" i="47"/>
  <c r="M214" i="47"/>
  <c r="N214" i="47"/>
  <c r="O214" i="47"/>
  <c r="P214" i="47"/>
  <c r="Q214" i="47"/>
  <c r="R214" i="47"/>
  <c r="S214" i="47"/>
  <c r="T214" i="47"/>
  <c r="U214" i="47"/>
  <c r="V214" i="47"/>
  <c r="W214" i="47"/>
  <c r="X214" i="47"/>
  <c r="Y214" i="47"/>
  <c r="Z214" i="47"/>
  <c r="AA214" i="47"/>
  <c r="AB214" i="47"/>
  <c r="AC214" i="47"/>
  <c r="AD214" i="47"/>
  <c r="AE214" i="47"/>
  <c r="AF214" i="47"/>
  <c r="AG214" i="47"/>
  <c r="AH214" i="47"/>
  <c r="AI214" i="47"/>
  <c r="AJ214" i="47"/>
  <c r="AK214" i="47"/>
  <c r="H215" i="47"/>
  <c r="I215" i="47"/>
  <c r="J215" i="47"/>
  <c r="K215" i="47"/>
  <c r="L215" i="47"/>
  <c r="M215" i="47"/>
  <c r="N215" i="47"/>
  <c r="O215" i="47"/>
  <c r="P215" i="47"/>
  <c r="Q215" i="47"/>
  <c r="R215" i="47"/>
  <c r="S215" i="47"/>
  <c r="T215" i="47"/>
  <c r="U215" i="47"/>
  <c r="V215" i="47"/>
  <c r="W215" i="47"/>
  <c r="X215" i="47"/>
  <c r="Y215" i="47"/>
  <c r="Z215" i="47"/>
  <c r="AA215" i="47"/>
  <c r="AB215" i="47"/>
  <c r="AC215" i="47"/>
  <c r="AD215" i="47"/>
  <c r="AE215" i="47"/>
  <c r="AF215" i="47"/>
  <c r="AG215" i="47"/>
  <c r="AH215" i="47"/>
  <c r="AI215" i="47"/>
  <c r="AJ215" i="47"/>
  <c r="AK215" i="47"/>
  <c r="H216" i="47"/>
  <c r="I216" i="47"/>
  <c r="J216" i="47"/>
  <c r="K216" i="47"/>
  <c r="L216" i="47"/>
  <c r="M216" i="47"/>
  <c r="N216" i="47"/>
  <c r="O216" i="47"/>
  <c r="P216" i="47"/>
  <c r="Q216" i="47"/>
  <c r="R216" i="47"/>
  <c r="S216" i="47"/>
  <c r="T216" i="47"/>
  <c r="U216" i="47"/>
  <c r="V216" i="47"/>
  <c r="W216" i="47"/>
  <c r="X216" i="47"/>
  <c r="Y216" i="47"/>
  <c r="Z216" i="47"/>
  <c r="AA216" i="47"/>
  <c r="AB216" i="47"/>
  <c r="AC216" i="47"/>
  <c r="AD216" i="47"/>
  <c r="AE216" i="47"/>
  <c r="AF216" i="47"/>
  <c r="AG216" i="47"/>
  <c r="AH216" i="47"/>
  <c r="AI216" i="47"/>
  <c r="AJ216" i="47"/>
  <c r="AK216" i="47"/>
  <c r="H217" i="47"/>
  <c r="I217" i="47"/>
  <c r="J217" i="47"/>
  <c r="K217" i="47"/>
  <c r="L217" i="47"/>
  <c r="M217" i="47"/>
  <c r="N217" i="47"/>
  <c r="O217" i="47"/>
  <c r="P217" i="47"/>
  <c r="Q217" i="47"/>
  <c r="R217" i="47"/>
  <c r="S217" i="47"/>
  <c r="T217" i="47"/>
  <c r="U217" i="47"/>
  <c r="V217" i="47"/>
  <c r="W217" i="47"/>
  <c r="X217" i="47"/>
  <c r="Y217" i="47"/>
  <c r="Z217" i="47"/>
  <c r="AA217" i="47"/>
  <c r="AB217" i="47"/>
  <c r="AC217" i="47"/>
  <c r="AD217" i="47"/>
  <c r="AE217" i="47"/>
  <c r="AF217" i="47"/>
  <c r="AG217" i="47"/>
  <c r="AH217" i="47"/>
  <c r="AI217" i="47"/>
  <c r="AJ217" i="47"/>
  <c r="AK217" i="47"/>
  <c r="H218" i="47"/>
  <c r="I218" i="47"/>
  <c r="J218" i="47"/>
  <c r="K218" i="47"/>
  <c r="L218" i="47"/>
  <c r="M218" i="47"/>
  <c r="N218" i="47"/>
  <c r="O218" i="47"/>
  <c r="P218" i="47"/>
  <c r="Q218" i="47"/>
  <c r="R218" i="47"/>
  <c r="S218" i="47"/>
  <c r="T218" i="47"/>
  <c r="U218" i="47"/>
  <c r="V218" i="47"/>
  <c r="W218" i="47"/>
  <c r="X218" i="47"/>
  <c r="Y218" i="47"/>
  <c r="Z218" i="47"/>
  <c r="AA218" i="47"/>
  <c r="AB218" i="47"/>
  <c r="AC218" i="47"/>
  <c r="AD218" i="47"/>
  <c r="AE218" i="47"/>
  <c r="AF218" i="47"/>
  <c r="AG218" i="47"/>
  <c r="AH218" i="47"/>
  <c r="AI218" i="47"/>
  <c r="AJ218" i="47"/>
  <c r="AK218" i="47"/>
  <c r="H219" i="47"/>
  <c r="I219" i="47"/>
  <c r="J219" i="47"/>
  <c r="K219" i="47"/>
  <c r="L219" i="47"/>
  <c r="M219" i="47"/>
  <c r="N219" i="47"/>
  <c r="O219" i="47"/>
  <c r="P219" i="47"/>
  <c r="Q219" i="47"/>
  <c r="R219" i="47"/>
  <c r="S219" i="47"/>
  <c r="T219" i="47"/>
  <c r="U219" i="47"/>
  <c r="V219" i="47"/>
  <c r="W219" i="47"/>
  <c r="X219" i="47"/>
  <c r="Y219" i="47"/>
  <c r="Z219" i="47"/>
  <c r="AA219" i="47"/>
  <c r="AB219" i="47"/>
  <c r="AC219" i="47"/>
  <c r="AD219" i="47"/>
  <c r="AE219" i="47"/>
  <c r="AF219" i="47"/>
  <c r="AG219" i="47"/>
  <c r="AH219" i="47"/>
  <c r="AI219" i="47"/>
  <c r="AJ219" i="47"/>
  <c r="AK219" i="47"/>
  <c r="H220" i="47"/>
  <c r="I220" i="47"/>
  <c r="J220" i="47"/>
  <c r="K220" i="47"/>
  <c r="L220" i="47"/>
  <c r="M220" i="47"/>
  <c r="N220" i="47"/>
  <c r="O220" i="47"/>
  <c r="P220" i="47"/>
  <c r="Q220" i="47"/>
  <c r="R220" i="47"/>
  <c r="S220" i="47"/>
  <c r="T220" i="47"/>
  <c r="U220" i="47"/>
  <c r="V220" i="47"/>
  <c r="W220" i="47"/>
  <c r="X220" i="47"/>
  <c r="Y220" i="47"/>
  <c r="Z220" i="47"/>
  <c r="AA220" i="47"/>
  <c r="AB220" i="47"/>
  <c r="AC220" i="47"/>
  <c r="AD220" i="47"/>
  <c r="AE220" i="47"/>
  <c r="AF220" i="47"/>
  <c r="AG220" i="47"/>
  <c r="AH220" i="47"/>
  <c r="AI220" i="47"/>
  <c r="AJ220" i="47"/>
  <c r="AK220" i="47"/>
  <c r="H221" i="47"/>
  <c r="I221" i="47"/>
  <c r="J221" i="47"/>
  <c r="K221" i="47"/>
  <c r="L221" i="47"/>
  <c r="M221" i="47"/>
  <c r="N221" i="47"/>
  <c r="O221" i="47"/>
  <c r="P221" i="47"/>
  <c r="Q221" i="47"/>
  <c r="R221" i="47"/>
  <c r="S221" i="47"/>
  <c r="T221" i="47"/>
  <c r="U221" i="47"/>
  <c r="V221" i="47"/>
  <c r="W221" i="47"/>
  <c r="X221" i="47"/>
  <c r="Y221" i="47"/>
  <c r="Z221" i="47"/>
  <c r="AA221" i="47"/>
  <c r="AB221" i="47"/>
  <c r="AC221" i="47"/>
  <c r="AD221" i="47"/>
  <c r="AE221" i="47"/>
  <c r="AF221" i="47"/>
  <c r="AG221" i="47"/>
  <c r="AH221" i="47"/>
  <c r="AI221" i="47"/>
  <c r="AJ221" i="47"/>
  <c r="AK221" i="47"/>
  <c r="H222" i="47"/>
  <c r="I222" i="47"/>
  <c r="J222" i="47"/>
  <c r="K222" i="47"/>
  <c r="L222" i="47"/>
  <c r="M222" i="47"/>
  <c r="N222" i="47"/>
  <c r="O222" i="47"/>
  <c r="P222" i="47"/>
  <c r="Q222" i="47"/>
  <c r="R222" i="47"/>
  <c r="S222" i="47"/>
  <c r="T222" i="47"/>
  <c r="U222" i="47"/>
  <c r="V222" i="47"/>
  <c r="W222" i="47"/>
  <c r="X222" i="47"/>
  <c r="Y222" i="47"/>
  <c r="Z222" i="47"/>
  <c r="AA222" i="47"/>
  <c r="AB222" i="47"/>
  <c r="AC222" i="47"/>
  <c r="AD222" i="47"/>
  <c r="AE222" i="47"/>
  <c r="AF222" i="47"/>
  <c r="AG222" i="47"/>
  <c r="AH222" i="47"/>
  <c r="AI222" i="47"/>
  <c r="AJ222" i="47"/>
  <c r="AK222" i="47"/>
  <c r="H223" i="47"/>
  <c r="I223" i="47"/>
  <c r="J223" i="47"/>
  <c r="K223" i="47"/>
  <c r="L223" i="47"/>
  <c r="M223" i="47"/>
  <c r="N223" i="47"/>
  <c r="O223" i="47"/>
  <c r="P223" i="47"/>
  <c r="Q223" i="47"/>
  <c r="R223" i="47"/>
  <c r="S223" i="47"/>
  <c r="T223" i="47"/>
  <c r="U223" i="47"/>
  <c r="V223" i="47"/>
  <c r="W223" i="47"/>
  <c r="X223" i="47"/>
  <c r="Y223" i="47"/>
  <c r="Z223" i="47"/>
  <c r="AA223" i="47"/>
  <c r="AB223" i="47"/>
  <c r="AC223" i="47"/>
  <c r="AD223" i="47"/>
  <c r="AE223" i="47"/>
  <c r="AF223" i="47"/>
  <c r="AG223" i="47"/>
  <c r="AH223" i="47"/>
  <c r="AI223" i="47"/>
  <c r="AJ223" i="47"/>
  <c r="AK223" i="47"/>
  <c r="H224" i="47"/>
  <c r="I224" i="47"/>
  <c r="J224" i="47"/>
  <c r="K224" i="47"/>
  <c r="L224" i="47"/>
  <c r="M224" i="47"/>
  <c r="N224" i="47"/>
  <c r="O224" i="47"/>
  <c r="P224" i="47"/>
  <c r="Q224" i="47"/>
  <c r="R224" i="47"/>
  <c r="S224" i="47"/>
  <c r="T224" i="47"/>
  <c r="U224" i="47"/>
  <c r="V224" i="47"/>
  <c r="W224" i="47"/>
  <c r="X224" i="47"/>
  <c r="Y224" i="47"/>
  <c r="Z224" i="47"/>
  <c r="AA224" i="47"/>
  <c r="AB224" i="47"/>
  <c r="AC224" i="47"/>
  <c r="AD224" i="47"/>
  <c r="AE224" i="47"/>
  <c r="AF224" i="47"/>
  <c r="AG224" i="47"/>
  <c r="AH224" i="47"/>
  <c r="AI224" i="47"/>
  <c r="AJ224" i="47"/>
  <c r="AK224" i="47"/>
  <c r="H225" i="47"/>
  <c r="I225" i="47"/>
  <c r="J225" i="47"/>
  <c r="K225" i="47"/>
  <c r="L225" i="47"/>
  <c r="M225" i="47"/>
  <c r="N225" i="47"/>
  <c r="O225" i="47"/>
  <c r="P225" i="47"/>
  <c r="Q225" i="47"/>
  <c r="R225" i="47"/>
  <c r="S225" i="47"/>
  <c r="T225" i="47"/>
  <c r="U225" i="47"/>
  <c r="V225" i="47"/>
  <c r="W225" i="47"/>
  <c r="X225" i="47"/>
  <c r="Y225" i="47"/>
  <c r="Z225" i="47"/>
  <c r="AA225" i="47"/>
  <c r="AB225" i="47"/>
  <c r="AC225" i="47"/>
  <c r="AD225" i="47"/>
  <c r="AE225" i="47"/>
  <c r="AF225" i="47"/>
  <c r="AG225" i="47"/>
  <c r="AH225" i="47"/>
  <c r="AI225" i="47"/>
  <c r="AJ225" i="47"/>
  <c r="AK225" i="47"/>
  <c r="H226" i="47"/>
  <c r="I226" i="47"/>
  <c r="J226" i="47"/>
  <c r="K226" i="47"/>
  <c r="L226" i="47"/>
  <c r="M226" i="47"/>
  <c r="N226" i="47"/>
  <c r="O226" i="47"/>
  <c r="P226" i="47"/>
  <c r="Q226" i="47"/>
  <c r="R226" i="47"/>
  <c r="S226" i="47"/>
  <c r="T226" i="47"/>
  <c r="U226" i="47"/>
  <c r="V226" i="47"/>
  <c r="W226" i="47"/>
  <c r="X226" i="47"/>
  <c r="Y226" i="47"/>
  <c r="Z226" i="47"/>
  <c r="AA226" i="47"/>
  <c r="AB226" i="47"/>
  <c r="AC226" i="47"/>
  <c r="AD226" i="47"/>
  <c r="AE226" i="47"/>
  <c r="AF226" i="47"/>
  <c r="AG226" i="47"/>
  <c r="AH226" i="47"/>
  <c r="AI226" i="47"/>
  <c r="AJ226" i="47"/>
  <c r="AK226" i="47"/>
  <c r="H227" i="47"/>
  <c r="I227" i="47"/>
  <c r="J227" i="47"/>
  <c r="K227" i="47"/>
  <c r="L227" i="47"/>
  <c r="M227" i="47"/>
  <c r="N227" i="47"/>
  <c r="O227" i="47"/>
  <c r="P227" i="47"/>
  <c r="Q227" i="47"/>
  <c r="R227" i="47"/>
  <c r="S227" i="47"/>
  <c r="T227" i="47"/>
  <c r="U227" i="47"/>
  <c r="V227" i="47"/>
  <c r="W227" i="47"/>
  <c r="X227" i="47"/>
  <c r="Y227" i="47"/>
  <c r="Z227" i="47"/>
  <c r="AA227" i="47"/>
  <c r="AB227" i="47"/>
  <c r="AC227" i="47"/>
  <c r="AD227" i="47"/>
  <c r="AE227" i="47"/>
  <c r="AF227" i="47"/>
  <c r="AG227" i="47"/>
  <c r="AH227" i="47"/>
  <c r="AI227" i="47"/>
  <c r="AJ227" i="47"/>
  <c r="AK227" i="47"/>
  <c r="H228" i="47"/>
  <c r="I228" i="47"/>
  <c r="J228" i="47"/>
  <c r="K228" i="47"/>
  <c r="L228" i="47"/>
  <c r="M228" i="47"/>
  <c r="N228" i="47"/>
  <c r="O228" i="47"/>
  <c r="P228" i="47"/>
  <c r="Q228" i="47"/>
  <c r="R228" i="47"/>
  <c r="S228" i="47"/>
  <c r="T228" i="47"/>
  <c r="U228" i="47"/>
  <c r="V228" i="47"/>
  <c r="W228" i="47"/>
  <c r="X228" i="47"/>
  <c r="Y228" i="47"/>
  <c r="Z228" i="47"/>
  <c r="AA228" i="47"/>
  <c r="AB228" i="47"/>
  <c r="AC228" i="47"/>
  <c r="AD228" i="47"/>
  <c r="AE228" i="47"/>
  <c r="AF228" i="47"/>
  <c r="AG228" i="47"/>
  <c r="AH228" i="47"/>
  <c r="AI228" i="47"/>
  <c r="AJ228" i="47"/>
  <c r="AK228" i="47"/>
  <c r="H229" i="47"/>
  <c r="I229" i="47"/>
  <c r="J229" i="47"/>
  <c r="K229" i="47"/>
  <c r="L229" i="47"/>
  <c r="M229" i="47"/>
  <c r="N229" i="47"/>
  <c r="O229" i="47"/>
  <c r="P229" i="47"/>
  <c r="Q229" i="47"/>
  <c r="R229" i="47"/>
  <c r="S229" i="47"/>
  <c r="T229" i="47"/>
  <c r="U229" i="47"/>
  <c r="V229" i="47"/>
  <c r="W229" i="47"/>
  <c r="X229" i="47"/>
  <c r="Y229" i="47"/>
  <c r="Z229" i="47"/>
  <c r="AA229" i="47"/>
  <c r="AB229" i="47"/>
  <c r="AC229" i="47"/>
  <c r="AD229" i="47"/>
  <c r="AE229" i="47"/>
  <c r="AF229" i="47"/>
  <c r="AG229" i="47"/>
  <c r="AH229" i="47"/>
  <c r="AI229" i="47"/>
  <c r="AJ229" i="47"/>
  <c r="AK229" i="47"/>
  <c r="H230" i="47"/>
  <c r="I230" i="47"/>
  <c r="J230" i="47"/>
  <c r="K230" i="47"/>
  <c r="L230" i="47"/>
  <c r="M230" i="47"/>
  <c r="N230" i="47"/>
  <c r="O230" i="47"/>
  <c r="P230" i="47"/>
  <c r="Q230" i="47"/>
  <c r="R230" i="47"/>
  <c r="S230" i="47"/>
  <c r="T230" i="47"/>
  <c r="U230" i="47"/>
  <c r="V230" i="47"/>
  <c r="W230" i="47"/>
  <c r="X230" i="47"/>
  <c r="Y230" i="47"/>
  <c r="Z230" i="47"/>
  <c r="AA230" i="47"/>
  <c r="AB230" i="47"/>
  <c r="AC230" i="47"/>
  <c r="AD230" i="47"/>
  <c r="AE230" i="47"/>
  <c r="AF230" i="47"/>
  <c r="AG230" i="47"/>
  <c r="AH230" i="47"/>
  <c r="AI230" i="47"/>
  <c r="AJ230" i="47"/>
  <c r="AK230" i="47"/>
  <c r="H231" i="47"/>
  <c r="I231" i="47"/>
  <c r="J231" i="47"/>
  <c r="K231" i="47"/>
  <c r="L231" i="47"/>
  <c r="M231" i="47"/>
  <c r="N231" i="47"/>
  <c r="O231" i="47"/>
  <c r="P231" i="47"/>
  <c r="Q231" i="47"/>
  <c r="R231" i="47"/>
  <c r="S231" i="47"/>
  <c r="T231" i="47"/>
  <c r="U231" i="47"/>
  <c r="V231" i="47"/>
  <c r="W231" i="47"/>
  <c r="X231" i="47"/>
  <c r="Y231" i="47"/>
  <c r="Z231" i="47"/>
  <c r="AA231" i="47"/>
  <c r="AB231" i="47"/>
  <c r="AC231" i="47"/>
  <c r="AD231" i="47"/>
  <c r="AE231" i="47"/>
  <c r="AF231" i="47"/>
  <c r="AG231" i="47"/>
  <c r="AH231" i="47"/>
  <c r="AI231" i="47"/>
  <c r="AJ231" i="47"/>
  <c r="AK231" i="47"/>
  <c r="H232" i="47"/>
  <c r="I232" i="47"/>
  <c r="J232" i="47"/>
  <c r="K232" i="47"/>
  <c r="L232" i="47"/>
  <c r="M232" i="47"/>
  <c r="N232" i="47"/>
  <c r="O232" i="47"/>
  <c r="P232" i="47"/>
  <c r="Q232" i="47"/>
  <c r="R232" i="47"/>
  <c r="S232" i="47"/>
  <c r="T232" i="47"/>
  <c r="U232" i="47"/>
  <c r="V232" i="47"/>
  <c r="W232" i="47"/>
  <c r="X232" i="47"/>
  <c r="Y232" i="47"/>
  <c r="Z232" i="47"/>
  <c r="AA232" i="47"/>
  <c r="AB232" i="47"/>
  <c r="AC232" i="47"/>
  <c r="AD232" i="47"/>
  <c r="AE232" i="47"/>
  <c r="AF232" i="47"/>
  <c r="AG232" i="47"/>
  <c r="AH232" i="47"/>
  <c r="AI232" i="47"/>
  <c r="AJ232" i="47"/>
  <c r="AK232" i="47"/>
  <c r="H233" i="47"/>
  <c r="I233" i="47"/>
  <c r="J233" i="47"/>
  <c r="K233" i="47"/>
  <c r="L233" i="47"/>
  <c r="M233" i="47"/>
  <c r="N233" i="47"/>
  <c r="O233" i="47"/>
  <c r="P233" i="47"/>
  <c r="Q233" i="47"/>
  <c r="R233" i="47"/>
  <c r="S233" i="47"/>
  <c r="T233" i="47"/>
  <c r="U233" i="47"/>
  <c r="V233" i="47"/>
  <c r="W233" i="47"/>
  <c r="X233" i="47"/>
  <c r="Y233" i="47"/>
  <c r="Z233" i="47"/>
  <c r="AA233" i="47"/>
  <c r="AB233" i="47"/>
  <c r="AC233" i="47"/>
  <c r="AD233" i="47"/>
  <c r="AE233" i="47"/>
  <c r="AF233" i="47"/>
  <c r="AG233" i="47"/>
  <c r="AH233" i="47"/>
  <c r="AI233" i="47"/>
  <c r="AJ233" i="47"/>
  <c r="AK233" i="47"/>
  <c r="H234" i="47"/>
  <c r="I234" i="47"/>
  <c r="J234" i="47"/>
  <c r="K234" i="47"/>
  <c r="L234" i="47"/>
  <c r="M234" i="47"/>
  <c r="N234" i="47"/>
  <c r="O234" i="47"/>
  <c r="P234" i="47"/>
  <c r="Q234" i="47"/>
  <c r="R234" i="47"/>
  <c r="S234" i="47"/>
  <c r="T234" i="47"/>
  <c r="U234" i="47"/>
  <c r="V234" i="47"/>
  <c r="W234" i="47"/>
  <c r="X234" i="47"/>
  <c r="Y234" i="47"/>
  <c r="Z234" i="47"/>
  <c r="AA234" i="47"/>
  <c r="AB234" i="47"/>
  <c r="AC234" i="47"/>
  <c r="AD234" i="47"/>
  <c r="AE234" i="47"/>
  <c r="AF234" i="47"/>
  <c r="AG234" i="47"/>
  <c r="AH234" i="47"/>
  <c r="AI234" i="47"/>
  <c r="AJ234" i="47"/>
  <c r="AK234" i="47"/>
  <c r="H235" i="47"/>
  <c r="I235" i="47"/>
  <c r="J235" i="47"/>
  <c r="K235" i="47"/>
  <c r="L235" i="47"/>
  <c r="M235" i="47"/>
  <c r="N235" i="47"/>
  <c r="O235" i="47"/>
  <c r="P235" i="47"/>
  <c r="Q235" i="47"/>
  <c r="R235" i="47"/>
  <c r="S235" i="47"/>
  <c r="T235" i="47"/>
  <c r="U235" i="47"/>
  <c r="V235" i="47"/>
  <c r="W235" i="47"/>
  <c r="X235" i="47"/>
  <c r="Y235" i="47"/>
  <c r="Z235" i="47"/>
  <c r="AA235" i="47"/>
  <c r="AB235" i="47"/>
  <c r="AC235" i="47"/>
  <c r="AD235" i="47"/>
  <c r="AE235" i="47"/>
  <c r="AF235" i="47"/>
  <c r="AG235" i="47"/>
  <c r="AH235" i="47"/>
  <c r="AI235" i="47"/>
  <c r="AJ235" i="47"/>
  <c r="AK235" i="47"/>
  <c r="G212" i="47"/>
  <c r="G213" i="47"/>
  <c r="G214" i="47"/>
  <c r="G215" i="47"/>
  <c r="G216" i="47"/>
  <c r="G217" i="47"/>
  <c r="G218" i="47"/>
  <c r="G219" i="47"/>
  <c r="G220" i="47"/>
  <c r="G221" i="47"/>
  <c r="G222" i="47"/>
  <c r="G223" i="47"/>
  <c r="G224" i="47"/>
  <c r="G225" i="47"/>
  <c r="G226" i="47"/>
  <c r="G227" i="47"/>
  <c r="G228" i="47"/>
  <c r="G229" i="47"/>
  <c r="G230" i="47"/>
  <c r="G231" i="47"/>
  <c r="G232" i="47"/>
  <c r="G233" i="47"/>
  <c r="G234" i="47"/>
  <c r="G235" i="47"/>
  <c r="G211" i="47"/>
  <c r="H185" i="47"/>
  <c r="I185" i="47"/>
  <c r="J185" i="47"/>
  <c r="K185" i="47"/>
  <c r="L185" i="47"/>
  <c r="M185" i="47"/>
  <c r="N185" i="47"/>
  <c r="O185" i="47"/>
  <c r="P185" i="47"/>
  <c r="Q185" i="47"/>
  <c r="R185" i="47"/>
  <c r="S185" i="47"/>
  <c r="T185" i="47"/>
  <c r="U185" i="47"/>
  <c r="V185" i="47"/>
  <c r="W185" i="47"/>
  <c r="X185" i="47"/>
  <c r="Y185" i="47"/>
  <c r="Z185" i="47"/>
  <c r="AA185" i="47"/>
  <c r="AB185" i="47"/>
  <c r="AC185" i="47"/>
  <c r="AD185" i="47"/>
  <c r="AE185" i="47"/>
  <c r="AF185" i="47"/>
  <c r="AG185" i="47"/>
  <c r="AH185" i="47"/>
  <c r="AI185" i="47"/>
  <c r="AJ185" i="47"/>
  <c r="AK185" i="47"/>
  <c r="H186" i="47"/>
  <c r="I186" i="47"/>
  <c r="J186" i="47"/>
  <c r="K186" i="47"/>
  <c r="L186" i="47"/>
  <c r="M186" i="47"/>
  <c r="N186" i="47"/>
  <c r="O186" i="47"/>
  <c r="P186" i="47"/>
  <c r="Q186" i="47"/>
  <c r="R186" i="47"/>
  <c r="S186" i="47"/>
  <c r="T186" i="47"/>
  <c r="U186" i="47"/>
  <c r="V186" i="47"/>
  <c r="W186" i="47"/>
  <c r="X186" i="47"/>
  <c r="Y186" i="47"/>
  <c r="Z186" i="47"/>
  <c r="AA186" i="47"/>
  <c r="AB186" i="47"/>
  <c r="AC186" i="47"/>
  <c r="AD186" i="47"/>
  <c r="AE186" i="47"/>
  <c r="AF186" i="47"/>
  <c r="AG186" i="47"/>
  <c r="AH186" i="47"/>
  <c r="AI186" i="47"/>
  <c r="AJ186" i="47"/>
  <c r="AK186" i="47"/>
  <c r="H187" i="47"/>
  <c r="I187" i="47"/>
  <c r="J187" i="47"/>
  <c r="K187" i="47"/>
  <c r="L187" i="47"/>
  <c r="M187" i="47"/>
  <c r="N187" i="47"/>
  <c r="O187" i="47"/>
  <c r="P187" i="47"/>
  <c r="Q187" i="47"/>
  <c r="R187" i="47"/>
  <c r="S187" i="47"/>
  <c r="T187" i="47"/>
  <c r="U187" i="47"/>
  <c r="V187" i="47"/>
  <c r="W187" i="47"/>
  <c r="X187" i="47"/>
  <c r="Y187" i="47"/>
  <c r="Z187" i="47"/>
  <c r="AA187" i="47"/>
  <c r="AB187" i="47"/>
  <c r="AC187" i="47"/>
  <c r="AD187" i="47"/>
  <c r="AE187" i="47"/>
  <c r="AF187" i="47"/>
  <c r="AG187" i="47"/>
  <c r="AH187" i="47"/>
  <c r="AI187" i="47"/>
  <c r="AJ187" i="47"/>
  <c r="AK187" i="47"/>
  <c r="H188" i="47"/>
  <c r="I188" i="47"/>
  <c r="J188" i="47"/>
  <c r="K188" i="47"/>
  <c r="L188" i="47"/>
  <c r="M188" i="47"/>
  <c r="N188" i="47"/>
  <c r="O188" i="47"/>
  <c r="P188" i="47"/>
  <c r="Q188" i="47"/>
  <c r="R188" i="47"/>
  <c r="S188" i="47"/>
  <c r="T188" i="47"/>
  <c r="U188" i="47"/>
  <c r="V188" i="47"/>
  <c r="W188" i="47"/>
  <c r="X188" i="47"/>
  <c r="Y188" i="47"/>
  <c r="Z188" i="47"/>
  <c r="AA188" i="47"/>
  <c r="AB188" i="47"/>
  <c r="AC188" i="47"/>
  <c r="AD188" i="47"/>
  <c r="AE188" i="47"/>
  <c r="AF188" i="47"/>
  <c r="AG188" i="47"/>
  <c r="AH188" i="47"/>
  <c r="AI188" i="47"/>
  <c r="AJ188" i="47"/>
  <c r="AK188" i="47"/>
  <c r="H189" i="47"/>
  <c r="I189" i="47"/>
  <c r="J189" i="47"/>
  <c r="K189" i="47"/>
  <c r="L189" i="47"/>
  <c r="M189" i="47"/>
  <c r="N189" i="47"/>
  <c r="O189" i="47"/>
  <c r="P189" i="47"/>
  <c r="Q189" i="47"/>
  <c r="R189" i="47"/>
  <c r="S189" i="47"/>
  <c r="T189" i="47"/>
  <c r="U189" i="47"/>
  <c r="V189" i="47"/>
  <c r="W189" i="47"/>
  <c r="X189" i="47"/>
  <c r="Y189" i="47"/>
  <c r="Z189" i="47"/>
  <c r="AA189" i="47"/>
  <c r="AB189" i="47"/>
  <c r="AC189" i="47"/>
  <c r="AD189" i="47"/>
  <c r="AE189" i="47"/>
  <c r="AF189" i="47"/>
  <c r="AG189" i="47"/>
  <c r="AH189" i="47"/>
  <c r="AI189" i="47"/>
  <c r="AJ189" i="47"/>
  <c r="AK189" i="47"/>
  <c r="H190" i="47"/>
  <c r="I190" i="47"/>
  <c r="J190" i="47"/>
  <c r="K190" i="47"/>
  <c r="L190" i="47"/>
  <c r="M190" i="47"/>
  <c r="N190" i="47"/>
  <c r="O190" i="47"/>
  <c r="P190" i="47"/>
  <c r="Q190" i="47"/>
  <c r="R190" i="47"/>
  <c r="S190" i="47"/>
  <c r="T190" i="47"/>
  <c r="U190" i="47"/>
  <c r="V190" i="47"/>
  <c r="W190" i="47"/>
  <c r="X190" i="47"/>
  <c r="Y190" i="47"/>
  <c r="Z190" i="47"/>
  <c r="AA190" i="47"/>
  <c r="AB190" i="47"/>
  <c r="AC190" i="47"/>
  <c r="AD190" i="47"/>
  <c r="AE190" i="47"/>
  <c r="AF190" i="47"/>
  <c r="AG190" i="47"/>
  <c r="AH190" i="47"/>
  <c r="AI190" i="47"/>
  <c r="AJ190" i="47"/>
  <c r="AK190" i="47"/>
  <c r="H191" i="47"/>
  <c r="I191" i="47"/>
  <c r="J191" i="47"/>
  <c r="K191" i="47"/>
  <c r="L191" i="47"/>
  <c r="M191" i="47"/>
  <c r="N191" i="47"/>
  <c r="O191" i="47"/>
  <c r="P191" i="47"/>
  <c r="Q191" i="47"/>
  <c r="R191" i="47"/>
  <c r="S191" i="47"/>
  <c r="T191" i="47"/>
  <c r="U191" i="47"/>
  <c r="V191" i="47"/>
  <c r="W191" i="47"/>
  <c r="X191" i="47"/>
  <c r="Y191" i="47"/>
  <c r="Z191" i="47"/>
  <c r="AA191" i="47"/>
  <c r="AB191" i="47"/>
  <c r="AC191" i="47"/>
  <c r="AD191" i="47"/>
  <c r="AE191" i="47"/>
  <c r="AF191" i="47"/>
  <c r="AG191" i="47"/>
  <c r="AH191" i="47"/>
  <c r="AI191" i="47"/>
  <c r="AJ191" i="47"/>
  <c r="AK191" i="47"/>
  <c r="H192" i="47"/>
  <c r="I192" i="47"/>
  <c r="J192" i="47"/>
  <c r="K192" i="47"/>
  <c r="L192" i="47"/>
  <c r="M192" i="47"/>
  <c r="N192" i="47"/>
  <c r="O192" i="47"/>
  <c r="P192" i="47"/>
  <c r="Q192" i="47"/>
  <c r="R192" i="47"/>
  <c r="S192" i="47"/>
  <c r="T192" i="47"/>
  <c r="U192" i="47"/>
  <c r="V192" i="47"/>
  <c r="W192" i="47"/>
  <c r="X192" i="47"/>
  <c r="Y192" i="47"/>
  <c r="Z192" i="47"/>
  <c r="AA192" i="47"/>
  <c r="AB192" i="47"/>
  <c r="AC192" i="47"/>
  <c r="AD192" i="47"/>
  <c r="AE192" i="47"/>
  <c r="AF192" i="47"/>
  <c r="AG192" i="47"/>
  <c r="AH192" i="47"/>
  <c r="AI192" i="47"/>
  <c r="AJ192" i="47"/>
  <c r="AK192" i="47"/>
  <c r="H193" i="47"/>
  <c r="I193" i="47"/>
  <c r="J193" i="47"/>
  <c r="K193" i="47"/>
  <c r="L193" i="47"/>
  <c r="M193" i="47"/>
  <c r="N193" i="47"/>
  <c r="O193" i="47"/>
  <c r="P193" i="47"/>
  <c r="Q193" i="47"/>
  <c r="R193" i="47"/>
  <c r="S193" i="47"/>
  <c r="T193" i="47"/>
  <c r="U193" i="47"/>
  <c r="V193" i="47"/>
  <c r="W193" i="47"/>
  <c r="X193" i="47"/>
  <c r="Y193" i="47"/>
  <c r="Z193" i="47"/>
  <c r="AA193" i="47"/>
  <c r="AB193" i="47"/>
  <c r="AC193" i="47"/>
  <c r="AD193" i="47"/>
  <c r="AE193" i="47"/>
  <c r="AF193" i="47"/>
  <c r="AG193" i="47"/>
  <c r="AH193" i="47"/>
  <c r="AI193" i="47"/>
  <c r="AJ193" i="47"/>
  <c r="AK193" i="47"/>
  <c r="H194" i="47"/>
  <c r="I194" i="47"/>
  <c r="J194" i="47"/>
  <c r="K194" i="47"/>
  <c r="L194" i="47"/>
  <c r="M194" i="47"/>
  <c r="N194" i="47"/>
  <c r="O194" i="47"/>
  <c r="P194" i="47"/>
  <c r="Q194" i="47"/>
  <c r="R194" i="47"/>
  <c r="S194" i="47"/>
  <c r="T194" i="47"/>
  <c r="U194" i="47"/>
  <c r="V194" i="47"/>
  <c r="W194" i="47"/>
  <c r="X194" i="47"/>
  <c r="Y194" i="47"/>
  <c r="Z194" i="47"/>
  <c r="AA194" i="47"/>
  <c r="AB194" i="47"/>
  <c r="AC194" i="47"/>
  <c r="AD194" i="47"/>
  <c r="AE194" i="47"/>
  <c r="AF194" i="47"/>
  <c r="AG194" i="47"/>
  <c r="AH194" i="47"/>
  <c r="AI194" i="47"/>
  <c r="AJ194" i="47"/>
  <c r="AK194" i="47"/>
  <c r="H195" i="47"/>
  <c r="I195" i="47"/>
  <c r="J195" i="47"/>
  <c r="K195" i="47"/>
  <c r="L195" i="47"/>
  <c r="M195" i="47"/>
  <c r="N195" i="47"/>
  <c r="O195" i="47"/>
  <c r="P195" i="47"/>
  <c r="Q195" i="47"/>
  <c r="R195" i="47"/>
  <c r="S195" i="47"/>
  <c r="T195" i="47"/>
  <c r="U195" i="47"/>
  <c r="V195" i="47"/>
  <c r="W195" i="47"/>
  <c r="X195" i="47"/>
  <c r="Y195" i="47"/>
  <c r="Z195" i="47"/>
  <c r="AA195" i="47"/>
  <c r="AB195" i="47"/>
  <c r="AC195" i="47"/>
  <c r="AD195" i="47"/>
  <c r="AE195" i="47"/>
  <c r="AF195" i="47"/>
  <c r="AG195" i="47"/>
  <c r="AH195" i="47"/>
  <c r="AI195" i="47"/>
  <c r="AJ195" i="47"/>
  <c r="AK195" i="47"/>
  <c r="H196" i="47"/>
  <c r="I196" i="47"/>
  <c r="J196" i="47"/>
  <c r="K196" i="47"/>
  <c r="L196" i="47"/>
  <c r="M196" i="47"/>
  <c r="N196" i="47"/>
  <c r="O196" i="47"/>
  <c r="P196" i="47"/>
  <c r="Q196" i="47"/>
  <c r="R196" i="47"/>
  <c r="S196" i="47"/>
  <c r="T196" i="47"/>
  <c r="U196" i="47"/>
  <c r="V196" i="47"/>
  <c r="W196" i="47"/>
  <c r="X196" i="47"/>
  <c r="Y196" i="47"/>
  <c r="Z196" i="47"/>
  <c r="AA196" i="47"/>
  <c r="AB196" i="47"/>
  <c r="AC196" i="47"/>
  <c r="AD196" i="47"/>
  <c r="AE196" i="47"/>
  <c r="AF196" i="47"/>
  <c r="AG196" i="47"/>
  <c r="AH196" i="47"/>
  <c r="AI196" i="47"/>
  <c r="AJ196" i="47"/>
  <c r="AK196" i="47"/>
  <c r="H197" i="47"/>
  <c r="I197" i="47"/>
  <c r="J197" i="47"/>
  <c r="K197" i="47"/>
  <c r="L197" i="47"/>
  <c r="M197" i="47"/>
  <c r="N197" i="47"/>
  <c r="O197" i="47"/>
  <c r="P197" i="47"/>
  <c r="Q197" i="47"/>
  <c r="R197" i="47"/>
  <c r="S197" i="47"/>
  <c r="T197" i="47"/>
  <c r="U197" i="47"/>
  <c r="V197" i="47"/>
  <c r="W197" i="47"/>
  <c r="X197" i="47"/>
  <c r="Y197" i="47"/>
  <c r="Z197" i="47"/>
  <c r="AA197" i="47"/>
  <c r="AB197" i="47"/>
  <c r="AC197" i="47"/>
  <c r="AD197" i="47"/>
  <c r="AE197" i="47"/>
  <c r="AF197" i="47"/>
  <c r="AG197" i="47"/>
  <c r="AH197" i="47"/>
  <c r="AI197" i="47"/>
  <c r="AJ197" i="47"/>
  <c r="AK197" i="47"/>
  <c r="H198" i="47"/>
  <c r="I198" i="47"/>
  <c r="J198" i="47"/>
  <c r="K198" i="47"/>
  <c r="L198" i="47"/>
  <c r="M198" i="47"/>
  <c r="N198" i="47"/>
  <c r="O198" i="47"/>
  <c r="P198" i="47"/>
  <c r="Q198" i="47"/>
  <c r="R198" i="47"/>
  <c r="S198" i="47"/>
  <c r="T198" i="47"/>
  <c r="U198" i="47"/>
  <c r="V198" i="47"/>
  <c r="W198" i="47"/>
  <c r="X198" i="47"/>
  <c r="Y198" i="47"/>
  <c r="Z198" i="47"/>
  <c r="AA198" i="47"/>
  <c r="AB198" i="47"/>
  <c r="AC198" i="47"/>
  <c r="AD198" i="47"/>
  <c r="AE198" i="47"/>
  <c r="AF198" i="47"/>
  <c r="AG198" i="47"/>
  <c r="AH198" i="47"/>
  <c r="AI198" i="47"/>
  <c r="AJ198" i="47"/>
  <c r="AK198" i="47"/>
  <c r="H199" i="47"/>
  <c r="I199" i="47"/>
  <c r="J199" i="47"/>
  <c r="K199" i="47"/>
  <c r="L199" i="47"/>
  <c r="M199" i="47"/>
  <c r="N199" i="47"/>
  <c r="O199" i="47"/>
  <c r="P199" i="47"/>
  <c r="Q199" i="47"/>
  <c r="R199" i="47"/>
  <c r="S199" i="47"/>
  <c r="T199" i="47"/>
  <c r="U199" i="47"/>
  <c r="V199" i="47"/>
  <c r="W199" i="47"/>
  <c r="X199" i="47"/>
  <c r="Y199" i="47"/>
  <c r="Z199" i="47"/>
  <c r="AA199" i="47"/>
  <c r="AB199" i="47"/>
  <c r="AC199" i="47"/>
  <c r="AD199" i="47"/>
  <c r="AE199" i="47"/>
  <c r="AF199" i="47"/>
  <c r="AG199" i="47"/>
  <c r="AH199" i="47"/>
  <c r="AI199" i="47"/>
  <c r="AJ199" i="47"/>
  <c r="AK199" i="47"/>
  <c r="H200" i="47"/>
  <c r="I200" i="47"/>
  <c r="J200" i="47"/>
  <c r="K200" i="47"/>
  <c r="L200" i="47"/>
  <c r="M200" i="47"/>
  <c r="N200" i="47"/>
  <c r="O200" i="47"/>
  <c r="P200" i="47"/>
  <c r="Q200" i="47"/>
  <c r="R200" i="47"/>
  <c r="S200" i="47"/>
  <c r="T200" i="47"/>
  <c r="U200" i="47"/>
  <c r="V200" i="47"/>
  <c r="W200" i="47"/>
  <c r="X200" i="47"/>
  <c r="Y200" i="47"/>
  <c r="Z200" i="47"/>
  <c r="AA200" i="47"/>
  <c r="AB200" i="47"/>
  <c r="AC200" i="47"/>
  <c r="AD200" i="47"/>
  <c r="AE200" i="47"/>
  <c r="AF200" i="47"/>
  <c r="AG200" i="47"/>
  <c r="AH200" i="47"/>
  <c r="AI200" i="47"/>
  <c r="AJ200" i="47"/>
  <c r="AK200" i="47"/>
  <c r="H201" i="47"/>
  <c r="I201" i="47"/>
  <c r="J201" i="47"/>
  <c r="K201" i="47"/>
  <c r="L201" i="47"/>
  <c r="M201" i="47"/>
  <c r="N201" i="47"/>
  <c r="O201" i="47"/>
  <c r="P201" i="47"/>
  <c r="Q201" i="47"/>
  <c r="R201" i="47"/>
  <c r="S201" i="47"/>
  <c r="T201" i="47"/>
  <c r="U201" i="47"/>
  <c r="V201" i="47"/>
  <c r="W201" i="47"/>
  <c r="X201" i="47"/>
  <c r="Y201" i="47"/>
  <c r="Z201" i="47"/>
  <c r="AA201" i="47"/>
  <c r="AB201" i="47"/>
  <c r="AC201" i="47"/>
  <c r="AD201" i="47"/>
  <c r="AE201" i="47"/>
  <c r="AF201" i="47"/>
  <c r="AG201" i="47"/>
  <c r="AH201" i="47"/>
  <c r="AI201" i="47"/>
  <c r="AJ201" i="47"/>
  <c r="AK201" i="47"/>
  <c r="H202" i="47"/>
  <c r="I202" i="47"/>
  <c r="J202" i="47"/>
  <c r="K202" i="47"/>
  <c r="L202" i="47"/>
  <c r="M202" i="47"/>
  <c r="N202" i="47"/>
  <c r="O202" i="47"/>
  <c r="P202" i="47"/>
  <c r="Q202" i="47"/>
  <c r="R202" i="47"/>
  <c r="S202" i="47"/>
  <c r="T202" i="47"/>
  <c r="U202" i="47"/>
  <c r="V202" i="47"/>
  <c r="W202" i="47"/>
  <c r="X202" i="47"/>
  <c r="Y202" i="47"/>
  <c r="Z202" i="47"/>
  <c r="AA202" i="47"/>
  <c r="AB202" i="47"/>
  <c r="AC202" i="47"/>
  <c r="AD202" i="47"/>
  <c r="AE202" i="47"/>
  <c r="AF202" i="47"/>
  <c r="AG202" i="47"/>
  <c r="AH202" i="47"/>
  <c r="AI202" i="47"/>
  <c r="AJ202" i="47"/>
  <c r="AK202" i="47"/>
  <c r="H203" i="47"/>
  <c r="I203" i="47"/>
  <c r="J203" i="47"/>
  <c r="K203" i="47"/>
  <c r="L203" i="47"/>
  <c r="M203" i="47"/>
  <c r="N203" i="47"/>
  <c r="O203" i="47"/>
  <c r="P203" i="47"/>
  <c r="Q203" i="47"/>
  <c r="R203" i="47"/>
  <c r="S203" i="47"/>
  <c r="T203" i="47"/>
  <c r="U203" i="47"/>
  <c r="V203" i="47"/>
  <c r="W203" i="47"/>
  <c r="X203" i="47"/>
  <c r="Y203" i="47"/>
  <c r="Z203" i="47"/>
  <c r="AA203" i="47"/>
  <c r="AB203" i="47"/>
  <c r="AC203" i="47"/>
  <c r="AD203" i="47"/>
  <c r="AE203" i="47"/>
  <c r="AF203" i="47"/>
  <c r="AG203" i="47"/>
  <c r="AH203" i="47"/>
  <c r="AI203" i="47"/>
  <c r="AJ203" i="47"/>
  <c r="AK203" i="47"/>
  <c r="H204" i="47"/>
  <c r="I204" i="47"/>
  <c r="J204" i="47"/>
  <c r="K204" i="47"/>
  <c r="L204" i="47"/>
  <c r="M204" i="47"/>
  <c r="N204" i="47"/>
  <c r="O204" i="47"/>
  <c r="P204" i="47"/>
  <c r="Q204" i="47"/>
  <c r="R204" i="47"/>
  <c r="S204" i="47"/>
  <c r="T204" i="47"/>
  <c r="U204" i="47"/>
  <c r="V204" i="47"/>
  <c r="W204" i="47"/>
  <c r="X204" i="47"/>
  <c r="Y204" i="47"/>
  <c r="Z204" i="47"/>
  <c r="AA204" i="47"/>
  <c r="AB204" i="47"/>
  <c r="AC204" i="47"/>
  <c r="AD204" i="47"/>
  <c r="AE204" i="47"/>
  <c r="AF204" i="47"/>
  <c r="AG204" i="47"/>
  <c r="AH204" i="47"/>
  <c r="AI204" i="47"/>
  <c r="AJ204" i="47"/>
  <c r="AK204" i="47"/>
  <c r="H205" i="47"/>
  <c r="I205" i="47"/>
  <c r="J205" i="47"/>
  <c r="K205" i="47"/>
  <c r="L205" i="47"/>
  <c r="M205" i="47"/>
  <c r="N205" i="47"/>
  <c r="O205" i="47"/>
  <c r="P205" i="47"/>
  <c r="Q205" i="47"/>
  <c r="R205" i="47"/>
  <c r="S205" i="47"/>
  <c r="T205" i="47"/>
  <c r="U205" i="47"/>
  <c r="V205" i="47"/>
  <c r="W205" i="47"/>
  <c r="X205" i="47"/>
  <c r="Y205" i="47"/>
  <c r="Z205" i="47"/>
  <c r="AA205" i="47"/>
  <c r="AB205" i="47"/>
  <c r="AC205" i="47"/>
  <c r="AD205" i="47"/>
  <c r="AE205" i="47"/>
  <c r="AF205" i="47"/>
  <c r="AG205" i="47"/>
  <c r="AH205" i="47"/>
  <c r="AI205" i="47"/>
  <c r="AJ205" i="47"/>
  <c r="AK205" i="47"/>
  <c r="H206" i="47"/>
  <c r="I206" i="47"/>
  <c r="J206" i="47"/>
  <c r="K206" i="47"/>
  <c r="L206" i="47"/>
  <c r="M206" i="47"/>
  <c r="N206" i="47"/>
  <c r="O206" i="47"/>
  <c r="P206" i="47"/>
  <c r="Q206" i="47"/>
  <c r="R206" i="47"/>
  <c r="S206" i="47"/>
  <c r="T206" i="47"/>
  <c r="U206" i="47"/>
  <c r="V206" i="47"/>
  <c r="W206" i="47"/>
  <c r="X206" i="47"/>
  <c r="Y206" i="47"/>
  <c r="Z206" i="47"/>
  <c r="AA206" i="47"/>
  <c r="AB206" i="47"/>
  <c r="AC206" i="47"/>
  <c r="AD206" i="47"/>
  <c r="AE206" i="47"/>
  <c r="AF206" i="47"/>
  <c r="AG206" i="47"/>
  <c r="AH206" i="47"/>
  <c r="AI206" i="47"/>
  <c r="AJ206" i="47"/>
  <c r="AK206" i="47"/>
  <c r="H207" i="47"/>
  <c r="I207" i="47"/>
  <c r="J207" i="47"/>
  <c r="K207" i="47"/>
  <c r="L207" i="47"/>
  <c r="M207" i="47"/>
  <c r="N207" i="47"/>
  <c r="O207" i="47"/>
  <c r="P207" i="47"/>
  <c r="Q207" i="47"/>
  <c r="R207" i="47"/>
  <c r="S207" i="47"/>
  <c r="T207" i="47"/>
  <c r="U207" i="47"/>
  <c r="V207" i="47"/>
  <c r="W207" i="47"/>
  <c r="X207" i="47"/>
  <c r="Y207" i="47"/>
  <c r="Z207" i="47"/>
  <c r="AA207" i="47"/>
  <c r="AB207" i="47"/>
  <c r="AC207" i="47"/>
  <c r="AD207" i="47"/>
  <c r="AE207" i="47"/>
  <c r="AF207" i="47"/>
  <c r="AG207" i="47"/>
  <c r="AH207" i="47"/>
  <c r="AI207" i="47"/>
  <c r="AJ207" i="47"/>
  <c r="AK207" i="47"/>
  <c r="H208" i="47"/>
  <c r="I208" i="47"/>
  <c r="J208" i="47"/>
  <c r="K208" i="47"/>
  <c r="L208" i="47"/>
  <c r="M208" i="47"/>
  <c r="N208" i="47"/>
  <c r="O208" i="47"/>
  <c r="P208" i="47"/>
  <c r="Q208" i="47"/>
  <c r="R208" i="47"/>
  <c r="S208" i="47"/>
  <c r="T208" i="47"/>
  <c r="U208" i="47"/>
  <c r="V208" i="47"/>
  <c r="W208" i="47"/>
  <c r="X208" i="47"/>
  <c r="Y208" i="47"/>
  <c r="Z208" i="47"/>
  <c r="AA208" i="47"/>
  <c r="AB208" i="47"/>
  <c r="AC208" i="47"/>
  <c r="AD208" i="47"/>
  <c r="AE208" i="47"/>
  <c r="AF208" i="47"/>
  <c r="AG208" i="47"/>
  <c r="AH208" i="47"/>
  <c r="AI208" i="47"/>
  <c r="AJ208" i="47"/>
  <c r="AK208" i="47"/>
  <c r="H209" i="47"/>
  <c r="I209" i="47"/>
  <c r="J209" i="47"/>
  <c r="K209" i="47"/>
  <c r="L209" i="47"/>
  <c r="M209" i="47"/>
  <c r="N209" i="47"/>
  <c r="O209" i="47"/>
  <c r="P209" i="47"/>
  <c r="Q209" i="47"/>
  <c r="R209" i="47"/>
  <c r="S209" i="47"/>
  <c r="T209" i="47"/>
  <c r="U209" i="47"/>
  <c r="V209" i="47"/>
  <c r="W209" i="47"/>
  <c r="X209" i="47"/>
  <c r="Y209" i="47"/>
  <c r="Z209" i="47"/>
  <c r="AA209" i="47"/>
  <c r="AB209" i="47"/>
  <c r="AC209" i="47"/>
  <c r="AD209" i="47"/>
  <c r="AE209" i="47"/>
  <c r="AF209" i="47"/>
  <c r="AG209" i="47"/>
  <c r="AH209" i="47"/>
  <c r="AI209" i="47"/>
  <c r="AJ209" i="47"/>
  <c r="AK209" i="47"/>
  <c r="G186" i="47"/>
  <c r="G187" i="47"/>
  <c r="G188" i="47"/>
  <c r="G189" i="47"/>
  <c r="G190" i="47"/>
  <c r="G191" i="47"/>
  <c r="G192" i="47"/>
  <c r="G193" i="47"/>
  <c r="G194" i="47"/>
  <c r="G195" i="47"/>
  <c r="G196" i="47"/>
  <c r="G197" i="47"/>
  <c r="G198" i="47"/>
  <c r="G199" i="47"/>
  <c r="G200" i="47"/>
  <c r="G201" i="47"/>
  <c r="G202" i="47"/>
  <c r="G203" i="47"/>
  <c r="G204" i="47"/>
  <c r="G205" i="47"/>
  <c r="G206" i="47"/>
  <c r="G207" i="47"/>
  <c r="G208" i="47"/>
  <c r="G209" i="47"/>
  <c r="G185" i="47"/>
  <c r="F107" i="47"/>
  <c r="G107" i="47"/>
  <c r="H107" i="47"/>
  <c r="I107" i="47"/>
  <c r="J107" i="47"/>
  <c r="K107" i="47"/>
  <c r="L107" i="47"/>
  <c r="M107" i="47"/>
  <c r="N107" i="47"/>
  <c r="O107" i="47"/>
  <c r="P107" i="47"/>
  <c r="Q107" i="47"/>
  <c r="R107" i="47"/>
  <c r="S107" i="47"/>
  <c r="T107" i="47"/>
  <c r="U107" i="47"/>
  <c r="V107" i="47"/>
  <c r="W107" i="47"/>
  <c r="X107" i="47"/>
  <c r="Y107" i="47"/>
  <c r="Z107" i="47"/>
  <c r="AA107" i="47"/>
  <c r="AB107" i="47"/>
  <c r="AC107" i="47"/>
  <c r="AD107" i="47"/>
  <c r="AE107" i="47"/>
  <c r="AF107" i="47"/>
  <c r="AG107" i="47"/>
  <c r="AH107" i="47"/>
  <c r="AI107" i="47"/>
  <c r="AJ107" i="47"/>
  <c r="AK107" i="47"/>
  <c r="F108" i="47"/>
  <c r="G108" i="47"/>
  <c r="H108" i="47"/>
  <c r="I108" i="47"/>
  <c r="J108" i="47"/>
  <c r="K108" i="47"/>
  <c r="L108" i="47"/>
  <c r="M108" i="47"/>
  <c r="N108" i="47"/>
  <c r="O108" i="47"/>
  <c r="P108" i="47"/>
  <c r="Q108" i="47"/>
  <c r="R108" i="47"/>
  <c r="S108" i="47"/>
  <c r="T108" i="47"/>
  <c r="U108" i="47"/>
  <c r="V108" i="47"/>
  <c r="W108" i="47"/>
  <c r="X108" i="47"/>
  <c r="Y108" i="47"/>
  <c r="Z108" i="47"/>
  <c r="AA108" i="47"/>
  <c r="AB108" i="47"/>
  <c r="AC108" i="47"/>
  <c r="AD108" i="47"/>
  <c r="AE108" i="47"/>
  <c r="AF108" i="47"/>
  <c r="AG108" i="47"/>
  <c r="AH108" i="47"/>
  <c r="AI108" i="47"/>
  <c r="AJ108" i="47"/>
  <c r="AK108" i="47"/>
  <c r="F109" i="47"/>
  <c r="G109" i="47"/>
  <c r="H109" i="47"/>
  <c r="I109" i="47"/>
  <c r="J109" i="47"/>
  <c r="K109" i="47"/>
  <c r="L109" i="47"/>
  <c r="M109" i="47"/>
  <c r="N109" i="47"/>
  <c r="O109" i="47"/>
  <c r="P109" i="47"/>
  <c r="Q109" i="47"/>
  <c r="R109" i="47"/>
  <c r="S109" i="47"/>
  <c r="T109" i="47"/>
  <c r="U109" i="47"/>
  <c r="V109" i="47"/>
  <c r="W109" i="47"/>
  <c r="X109" i="47"/>
  <c r="Y109" i="47"/>
  <c r="Z109" i="47"/>
  <c r="AA109" i="47"/>
  <c r="AB109" i="47"/>
  <c r="AC109" i="47"/>
  <c r="AD109" i="47"/>
  <c r="AE109" i="47"/>
  <c r="AF109" i="47"/>
  <c r="AG109" i="47"/>
  <c r="AH109" i="47"/>
  <c r="AI109" i="47"/>
  <c r="AJ109" i="47"/>
  <c r="AK109" i="47"/>
  <c r="F110" i="47"/>
  <c r="G110" i="47"/>
  <c r="H110" i="47"/>
  <c r="I110" i="47"/>
  <c r="J110" i="47"/>
  <c r="K110" i="47"/>
  <c r="L110" i="47"/>
  <c r="M110" i="47"/>
  <c r="N110" i="47"/>
  <c r="O110" i="47"/>
  <c r="P110" i="47"/>
  <c r="Q110" i="47"/>
  <c r="R110" i="47"/>
  <c r="S110" i="47"/>
  <c r="T110" i="47"/>
  <c r="U110" i="47"/>
  <c r="V110" i="47"/>
  <c r="W110" i="47"/>
  <c r="X110" i="47"/>
  <c r="Y110" i="47"/>
  <c r="Z110" i="47"/>
  <c r="AA110" i="47"/>
  <c r="AB110" i="47"/>
  <c r="AC110" i="47"/>
  <c r="AD110" i="47"/>
  <c r="AE110" i="47"/>
  <c r="AF110" i="47"/>
  <c r="AG110" i="47"/>
  <c r="AH110" i="47"/>
  <c r="AI110" i="47"/>
  <c r="AJ110" i="47"/>
  <c r="AK110" i="47"/>
  <c r="F111" i="47"/>
  <c r="G111" i="47"/>
  <c r="H111" i="47"/>
  <c r="I111" i="47"/>
  <c r="J111" i="47"/>
  <c r="K111" i="47"/>
  <c r="L111" i="47"/>
  <c r="M111" i="47"/>
  <c r="N111" i="47"/>
  <c r="O111" i="47"/>
  <c r="P111" i="47"/>
  <c r="Q111" i="47"/>
  <c r="R111" i="47"/>
  <c r="S111" i="47"/>
  <c r="T111" i="47"/>
  <c r="U111" i="47"/>
  <c r="V111" i="47"/>
  <c r="W111" i="47"/>
  <c r="X111" i="47"/>
  <c r="Y111" i="47"/>
  <c r="Z111" i="47"/>
  <c r="AA111" i="47"/>
  <c r="AB111" i="47"/>
  <c r="AC111" i="47"/>
  <c r="AD111" i="47"/>
  <c r="AE111" i="47"/>
  <c r="AF111" i="47"/>
  <c r="AG111" i="47"/>
  <c r="AH111" i="47"/>
  <c r="AI111" i="47"/>
  <c r="AJ111" i="47"/>
  <c r="AK111" i="47"/>
  <c r="F112" i="47"/>
  <c r="G112" i="47"/>
  <c r="H112" i="47"/>
  <c r="I112" i="47"/>
  <c r="J112" i="47"/>
  <c r="K112" i="47"/>
  <c r="L112" i="47"/>
  <c r="M112" i="47"/>
  <c r="N112" i="47"/>
  <c r="O112" i="47"/>
  <c r="P112" i="47"/>
  <c r="Q112" i="47"/>
  <c r="R112" i="47"/>
  <c r="S112" i="47"/>
  <c r="T112" i="47"/>
  <c r="U112" i="47"/>
  <c r="V112" i="47"/>
  <c r="W112" i="47"/>
  <c r="X112" i="47"/>
  <c r="Y112" i="47"/>
  <c r="Z112" i="47"/>
  <c r="AA112" i="47"/>
  <c r="AB112" i="47"/>
  <c r="AC112" i="47"/>
  <c r="AD112" i="47"/>
  <c r="AE112" i="47"/>
  <c r="AF112" i="47"/>
  <c r="AG112" i="47"/>
  <c r="AH112" i="47"/>
  <c r="AI112" i="47"/>
  <c r="AJ112" i="47"/>
  <c r="AK112" i="47"/>
  <c r="F113" i="47"/>
  <c r="G113" i="47"/>
  <c r="H113" i="47"/>
  <c r="I113" i="47"/>
  <c r="J113" i="47"/>
  <c r="K113" i="47"/>
  <c r="L113" i="47"/>
  <c r="M113" i="47"/>
  <c r="N113" i="47"/>
  <c r="O113" i="47"/>
  <c r="P113" i="47"/>
  <c r="Q113" i="47"/>
  <c r="R113" i="47"/>
  <c r="S113" i="47"/>
  <c r="T113" i="47"/>
  <c r="U113" i="47"/>
  <c r="V113" i="47"/>
  <c r="W113" i="47"/>
  <c r="X113" i="47"/>
  <c r="Y113" i="47"/>
  <c r="Z113" i="47"/>
  <c r="AA113" i="47"/>
  <c r="AB113" i="47"/>
  <c r="AC113" i="47"/>
  <c r="AD113" i="47"/>
  <c r="AE113" i="47"/>
  <c r="AF113" i="47"/>
  <c r="AG113" i="47"/>
  <c r="AH113" i="47"/>
  <c r="AI113" i="47"/>
  <c r="AJ113" i="47"/>
  <c r="AK113" i="47"/>
  <c r="F114" i="47"/>
  <c r="G114" i="47"/>
  <c r="H114" i="47"/>
  <c r="I114" i="47"/>
  <c r="J114" i="47"/>
  <c r="K114" i="47"/>
  <c r="L114" i="47"/>
  <c r="M114" i="47"/>
  <c r="N114" i="47"/>
  <c r="O114" i="47"/>
  <c r="P114" i="47"/>
  <c r="Q114" i="47"/>
  <c r="R114" i="47"/>
  <c r="S114" i="47"/>
  <c r="T114" i="47"/>
  <c r="U114" i="47"/>
  <c r="V114" i="47"/>
  <c r="W114" i="47"/>
  <c r="X114" i="47"/>
  <c r="Y114" i="47"/>
  <c r="Z114" i="47"/>
  <c r="AA114" i="47"/>
  <c r="AB114" i="47"/>
  <c r="AC114" i="47"/>
  <c r="AD114" i="47"/>
  <c r="AE114" i="47"/>
  <c r="AF114" i="47"/>
  <c r="AG114" i="47"/>
  <c r="AH114" i="47"/>
  <c r="AI114" i="47"/>
  <c r="AJ114" i="47"/>
  <c r="AK114" i="47"/>
  <c r="F115" i="47"/>
  <c r="G115" i="47"/>
  <c r="H115" i="47"/>
  <c r="I115" i="47"/>
  <c r="J115" i="47"/>
  <c r="K115" i="47"/>
  <c r="L115" i="47"/>
  <c r="M115" i="47"/>
  <c r="N115" i="47"/>
  <c r="O115" i="47"/>
  <c r="P115" i="47"/>
  <c r="Q115" i="47"/>
  <c r="R115" i="47"/>
  <c r="S115" i="47"/>
  <c r="T115" i="47"/>
  <c r="U115" i="47"/>
  <c r="V115" i="47"/>
  <c r="W115" i="47"/>
  <c r="X115" i="47"/>
  <c r="Y115" i="47"/>
  <c r="Z115" i="47"/>
  <c r="AA115" i="47"/>
  <c r="AB115" i="47"/>
  <c r="AC115" i="47"/>
  <c r="AD115" i="47"/>
  <c r="AE115" i="47"/>
  <c r="AF115" i="47"/>
  <c r="AG115" i="47"/>
  <c r="AH115" i="47"/>
  <c r="AI115" i="47"/>
  <c r="AJ115" i="47"/>
  <c r="AK115" i="47"/>
  <c r="F116" i="47"/>
  <c r="G116" i="47"/>
  <c r="H116" i="47"/>
  <c r="I116" i="47"/>
  <c r="J116" i="47"/>
  <c r="K116" i="47"/>
  <c r="L116" i="47"/>
  <c r="M116" i="47"/>
  <c r="N116" i="47"/>
  <c r="O116" i="47"/>
  <c r="P116" i="47"/>
  <c r="Q116" i="47"/>
  <c r="R116" i="47"/>
  <c r="S116" i="47"/>
  <c r="T116" i="47"/>
  <c r="U116" i="47"/>
  <c r="V116" i="47"/>
  <c r="W116" i="47"/>
  <c r="X116" i="47"/>
  <c r="Y116" i="47"/>
  <c r="Z116" i="47"/>
  <c r="AA116" i="47"/>
  <c r="AB116" i="47"/>
  <c r="AC116" i="47"/>
  <c r="AD116" i="47"/>
  <c r="AE116" i="47"/>
  <c r="AF116" i="47"/>
  <c r="AG116" i="47"/>
  <c r="AH116" i="47"/>
  <c r="AI116" i="47"/>
  <c r="AJ116" i="47"/>
  <c r="AK116" i="47"/>
  <c r="F117" i="47"/>
  <c r="G117" i="47"/>
  <c r="H117" i="47"/>
  <c r="I117" i="47"/>
  <c r="J117" i="47"/>
  <c r="K117" i="47"/>
  <c r="L117" i="47"/>
  <c r="M117" i="47"/>
  <c r="N117" i="47"/>
  <c r="O117" i="47"/>
  <c r="P117" i="47"/>
  <c r="Q117" i="47"/>
  <c r="R117" i="47"/>
  <c r="S117" i="47"/>
  <c r="T117" i="47"/>
  <c r="U117" i="47"/>
  <c r="V117" i="47"/>
  <c r="W117" i="47"/>
  <c r="X117" i="47"/>
  <c r="Y117" i="47"/>
  <c r="Z117" i="47"/>
  <c r="AA117" i="47"/>
  <c r="AB117" i="47"/>
  <c r="AC117" i="47"/>
  <c r="AD117" i="47"/>
  <c r="AE117" i="47"/>
  <c r="AF117" i="47"/>
  <c r="AG117" i="47"/>
  <c r="AH117" i="47"/>
  <c r="AI117" i="47"/>
  <c r="AJ117" i="47"/>
  <c r="AK117" i="47"/>
  <c r="F118" i="47"/>
  <c r="G118" i="47"/>
  <c r="H118" i="47"/>
  <c r="I118" i="47"/>
  <c r="J118" i="47"/>
  <c r="K118" i="47"/>
  <c r="L118" i="47"/>
  <c r="M118" i="47"/>
  <c r="N118" i="47"/>
  <c r="O118" i="47"/>
  <c r="P118" i="47"/>
  <c r="Q118" i="47"/>
  <c r="R118" i="47"/>
  <c r="S118" i="47"/>
  <c r="T118" i="47"/>
  <c r="U118" i="47"/>
  <c r="V118" i="47"/>
  <c r="W118" i="47"/>
  <c r="X118" i="47"/>
  <c r="Y118" i="47"/>
  <c r="Z118" i="47"/>
  <c r="AA118" i="47"/>
  <c r="AB118" i="47"/>
  <c r="AC118" i="47"/>
  <c r="AD118" i="47"/>
  <c r="AE118" i="47"/>
  <c r="AF118" i="47"/>
  <c r="AG118" i="47"/>
  <c r="AH118" i="47"/>
  <c r="AI118" i="47"/>
  <c r="AJ118" i="47"/>
  <c r="AK118" i="47"/>
  <c r="F119" i="47"/>
  <c r="G119" i="47"/>
  <c r="H119" i="47"/>
  <c r="I119" i="47"/>
  <c r="J119" i="47"/>
  <c r="K119" i="47"/>
  <c r="L119" i="47"/>
  <c r="M119" i="47"/>
  <c r="N119" i="47"/>
  <c r="O119" i="47"/>
  <c r="P119" i="47"/>
  <c r="Q119" i="47"/>
  <c r="R119" i="47"/>
  <c r="S119" i="47"/>
  <c r="T119" i="47"/>
  <c r="U119" i="47"/>
  <c r="V119" i="47"/>
  <c r="W119" i="47"/>
  <c r="X119" i="47"/>
  <c r="Y119" i="47"/>
  <c r="Z119" i="47"/>
  <c r="AA119" i="47"/>
  <c r="AB119" i="47"/>
  <c r="AC119" i="47"/>
  <c r="AD119" i="47"/>
  <c r="AE119" i="47"/>
  <c r="AF119" i="47"/>
  <c r="AG119" i="47"/>
  <c r="AH119" i="47"/>
  <c r="AI119" i="47"/>
  <c r="AJ119" i="47"/>
  <c r="AK119" i="47"/>
  <c r="F120" i="47"/>
  <c r="G120" i="47"/>
  <c r="H120" i="47"/>
  <c r="I120" i="47"/>
  <c r="J120" i="47"/>
  <c r="K120" i="47"/>
  <c r="L120" i="47"/>
  <c r="M120" i="47"/>
  <c r="N120" i="47"/>
  <c r="O120" i="47"/>
  <c r="P120" i="47"/>
  <c r="Q120" i="47"/>
  <c r="R120" i="47"/>
  <c r="S120" i="47"/>
  <c r="T120" i="47"/>
  <c r="U120" i="47"/>
  <c r="V120" i="47"/>
  <c r="W120" i="47"/>
  <c r="X120" i="47"/>
  <c r="Y120" i="47"/>
  <c r="Z120" i="47"/>
  <c r="AA120" i="47"/>
  <c r="AB120" i="47"/>
  <c r="AC120" i="47"/>
  <c r="AD120" i="47"/>
  <c r="AE120" i="47"/>
  <c r="AF120" i="47"/>
  <c r="AG120" i="47"/>
  <c r="AH120" i="47"/>
  <c r="AI120" i="47"/>
  <c r="AJ120" i="47"/>
  <c r="AK120" i="47"/>
  <c r="F121" i="47"/>
  <c r="G121" i="47"/>
  <c r="H121" i="47"/>
  <c r="I121" i="47"/>
  <c r="J121" i="47"/>
  <c r="K121" i="47"/>
  <c r="L121" i="47"/>
  <c r="M121" i="47"/>
  <c r="N121" i="47"/>
  <c r="O121" i="47"/>
  <c r="P121" i="47"/>
  <c r="Q121" i="47"/>
  <c r="R121" i="47"/>
  <c r="S121" i="47"/>
  <c r="T121" i="47"/>
  <c r="U121" i="47"/>
  <c r="V121" i="47"/>
  <c r="W121" i="47"/>
  <c r="X121" i="47"/>
  <c r="Y121" i="47"/>
  <c r="Z121" i="47"/>
  <c r="AA121" i="47"/>
  <c r="AB121" i="47"/>
  <c r="AC121" i="47"/>
  <c r="AD121" i="47"/>
  <c r="AE121" i="47"/>
  <c r="AF121" i="47"/>
  <c r="AG121" i="47"/>
  <c r="AH121" i="47"/>
  <c r="AI121" i="47"/>
  <c r="AJ121" i="47"/>
  <c r="AK121" i="47"/>
  <c r="F122" i="47"/>
  <c r="G122" i="47"/>
  <c r="H122" i="47"/>
  <c r="I122" i="47"/>
  <c r="J122" i="47"/>
  <c r="K122" i="47"/>
  <c r="L122" i="47"/>
  <c r="M122" i="47"/>
  <c r="N122" i="47"/>
  <c r="O122" i="47"/>
  <c r="P122" i="47"/>
  <c r="Q122" i="47"/>
  <c r="R122" i="47"/>
  <c r="S122" i="47"/>
  <c r="T122" i="47"/>
  <c r="U122" i="47"/>
  <c r="V122" i="47"/>
  <c r="W122" i="47"/>
  <c r="X122" i="47"/>
  <c r="Y122" i="47"/>
  <c r="Z122" i="47"/>
  <c r="AA122" i="47"/>
  <c r="AB122" i="47"/>
  <c r="AC122" i="47"/>
  <c r="AD122" i="47"/>
  <c r="AE122" i="47"/>
  <c r="AF122" i="47"/>
  <c r="AG122" i="47"/>
  <c r="AH122" i="47"/>
  <c r="AI122" i="47"/>
  <c r="AJ122" i="47"/>
  <c r="AK122" i="47"/>
  <c r="F123" i="47"/>
  <c r="G123" i="47"/>
  <c r="H123" i="47"/>
  <c r="I123" i="47"/>
  <c r="J123" i="47"/>
  <c r="K123" i="47"/>
  <c r="L123" i="47"/>
  <c r="M123" i="47"/>
  <c r="N123" i="47"/>
  <c r="O123" i="47"/>
  <c r="P123" i="47"/>
  <c r="Q123" i="47"/>
  <c r="R123" i="47"/>
  <c r="S123" i="47"/>
  <c r="T123" i="47"/>
  <c r="U123" i="47"/>
  <c r="V123" i="47"/>
  <c r="W123" i="47"/>
  <c r="X123" i="47"/>
  <c r="Y123" i="47"/>
  <c r="Z123" i="47"/>
  <c r="AA123" i="47"/>
  <c r="AB123" i="47"/>
  <c r="AC123" i="47"/>
  <c r="AD123" i="47"/>
  <c r="AE123" i="47"/>
  <c r="AF123" i="47"/>
  <c r="AG123" i="47"/>
  <c r="AH123" i="47"/>
  <c r="AI123" i="47"/>
  <c r="AJ123" i="47"/>
  <c r="AK123" i="47"/>
  <c r="F124" i="47"/>
  <c r="G124" i="47"/>
  <c r="H124" i="47"/>
  <c r="I124" i="47"/>
  <c r="J124" i="47"/>
  <c r="K124" i="47"/>
  <c r="L124" i="47"/>
  <c r="M124" i="47"/>
  <c r="N124" i="47"/>
  <c r="O124" i="47"/>
  <c r="P124" i="47"/>
  <c r="Q124" i="47"/>
  <c r="R124" i="47"/>
  <c r="S124" i="47"/>
  <c r="T124" i="47"/>
  <c r="U124" i="47"/>
  <c r="V124" i="47"/>
  <c r="W124" i="47"/>
  <c r="X124" i="47"/>
  <c r="Y124" i="47"/>
  <c r="Z124" i="47"/>
  <c r="AA124" i="47"/>
  <c r="AB124" i="47"/>
  <c r="AC124" i="47"/>
  <c r="AD124" i="47"/>
  <c r="AE124" i="47"/>
  <c r="AF124" i="47"/>
  <c r="AG124" i="47"/>
  <c r="AH124" i="47"/>
  <c r="AI124" i="47"/>
  <c r="AJ124" i="47"/>
  <c r="AK124" i="47"/>
  <c r="F125" i="47"/>
  <c r="G125" i="47"/>
  <c r="H125" i="47"/>
  <c r="I125" i="47"/>
  <c r="J125" i="47"/>
  <c r="K125" i="47"/>
  <c r="L125" i="47"/>
  <c r="M125" i="47"/>
  <c r="N125" i="47"/>
  <c r="O125" i="47"/>
  <c r="P125" i="47"/>
  <c r="Q125" i="47"/>
  <c r="R125" i="47"/>
  <c r="S125" i="47"/>
  <c r="T125" i="47"/>
  <c r="U125" i="47"/>
  <c r="V125" i="47"/>
  <c r="W125" i="47"/>
  <c r="X125" i="47"/>
  <c r="Y125" i="47"/>
  <c r="Z125" i="47"/>
  <c r="AA125" i="47"/>
  <c r="AB125" i="47"/>
  <c r="AC125" i="47"/>
  <c r="AD125" i="47"/>
  <c r="AE125" i="47"/>
  <c r="AF125" i="47"/>
  <c r="AG125" i="47"/>
  <c r="AH125" i="47"/>
  <c r="AI125" i="47"/>
  <c r="AJ125" i="47"/>
  <c r="AK125" i="47"/>
  <c r="F126" i="47"/>
  <c r="G126" i="47"/>
  <c r="H126" i="47"/>
  <c r="I126" i="47"/>
  <c r="J126" i="47"/>
  <c r="K126" i="47"/>
  <c r="L126" i="47"/>
  <c r="M126" i="47"/>
  <c r="N126" i="47"/>
  <c r="O126" i="47"/>
  <c r="P126" i="47"/>
  <c r="Q126" i="47"/>
  <c r="R126" i="47"/>
  <c r="S126" i="47"/>
  <c r="T126" i="47"/>
  <c r="U126" i="47"/>
  <c r="V126" i="47"/>
  <c r="W126" i="47"/>
  <c r="X126" i="47"/>
  <c r="Y126" i="47"/>
  <c r="Z126" i="47"/>
  <c r="AA126" i="47"/>
  <c r="AB126" i="47"/>
  <c r="AC126" i="47"/>
  <c r="AD126" i="47"/>
  <c r="AE126" i="47"/>
  <c r="AF126" i="47"/>
  <c r="AG126" i="47"/>
  <c r="AH126" i="47"/>
  <c r="AI126" i="47"/>
  <c r="AJ126" i="47"/>
  <c r="AK126" i="47"/>
  <c r="F127" i="47"/>
  <c r="G127" i="47"/>
  <c r="H127" i="47"/>
  <c r="I127" i="47"/>
  <c r="J127" i="47"/>
  <c r="K127" i="47"/>
  <c r="L127" i="47"/>
  <c r="M127" i="47"/>
  <c r="N127" i="47"/>
  <c r="O127" i="47"/>
  <c r="P127" i="47"/>
  <c r="Q127" i="47"/>
  <c r="R127" i="47"/>
  <c r="S127" i="47"/>
  <c r="T127" i="47"/>
  <c r="U127" i="47"/>
  <c r="V127" i="47"/>
  <c r="W127" i="47"/>
  <c r="X127" i="47"/>
  <c r="Y127" i="47"/>
  <c r="Z127" i="47"/>
  <c r="AA127" i="47"/>
  <c r="AB127" i="47"/>
  <c r="AC127" i="47"/>
  <c r="AD127" i="47"/>
  <c r="AE127" i="47"/>
  <c r="AF127" i="47"/>
  <c r="AG127" i="47"/>
  <c r="AH127" i="47"/>
  <c r="AI127" i="47"/>
  <c r="AJ127" i="47"/>
  <c r="AK127" i="47"/>
  <c r="F128" i="47"/>
  <c r="G128" i="47"/>
  <c r="H128" i="47"/>
  <c r="I128" i="47"/>
  <c r="J128" i="47"/>
  <c r="K128" i="47"/>
  <c r="L128" i="47"/>
  <c r="M128" i="47"/>
  <c r="N128" i="47"/>
  <c r="O128" i="47"/>
  <c r="P128" i="47"/>
  <c r="Q128" i="47"/>
  <c r="R128" i="47"/>
  <c r="S128" i="47"/>
  <c r="T128" i="47"/>
  <c r="U128" i="47"/>
  <c r="V128" i="47"/>
  <c r="W128" i="47"/>
  <c r="X128" i="47"/>
  <c r="Y128" i="47"/>
  <c r="Z128" i="47"/>
  <c r="AA128" i="47"/>
  <c r="AB128" i="47"/>
  <c r="AC128" i="47"/>
  <c r="AD128" i="47"/>
  <c r="AE128" i="47"/>
  <c r="AF128" i="47"/>
  <c r="AG128" i="47"/>
  <c r="AH128" i="47"/>
  <c r="AI128" i="47"/>
  <c r="AJ128" i="47"/>
  <c r="AK128" i="47"/>
  <c r="F129" i="47"/>
  <c r="G129" i="47"/>
  <c r="H129" i="47"/>
  <c r="I129" i="47"/>
  <c r="J129" i="47"/>
  <c r="K129" i="47"/>
  <c r="L129" i="47"/>
  <c r="M129" i="47"/>
  <c r="N129" i="47"/>
  <c r="O129" i="47"/>
  <c r="P129" i="47"/>
  <c r="Q129" i="47"/>
  <c r="R129" i="47"/>
  <c r="S129" i="47"/>
  <c r="T129" i="47"/>
  <c r="U129" i="47"/>
  <c r="V129" i="47"/>
  <c r="W129" i="47"/>
  <c r="X129" i="47"/>
  <c r="Y129" i="47"/>
  <c r="Z129" i="47"/>
  <c r="AA129" i="47"/>
  <c r="AB129" i="47"/>
  <c r="AC129" i="47"/>
  <c r="AD129" i="47"/>
  <c r="AE129" i="47"/>
  <c r="AF129" i="47"/>
  <c r="AG129" i="47"/>
  <c r="AH129" i="47"/>
  <c r="AI129" i="47"/>
  <c r="AJ129" i="47"/>
  <c r="AK129" i="47"/>
  <c r="F130" i="47"/>
  <c r="G130" i="47"/>
  <c r="H130" i="47"/>
  <c r="I130" i="47"/>
  <c r="J130" i="47"/>
  <c r="K130" i="47"/>
  <c r="L130" i="47"/>
  <c r="M130" i="47"/>
  <c r="N130" i="47"/>
  <c r="O130" i="47"/>
  <c r="P130" i="47"/>
  <c r="Q130" i="47"/>
  <c r="R130" i="47"/>
  <c r="S130" i="47"/>
  <c r="T130" i="47"/>
  <c r="U130" i="47"/>
  <c r="V130" i="47"/>
  <c r="W130" i="47"/>
  <c r="X130" i="47"/>
  <c r="Y130" i="47"/>
  <c r="Z130" i="47"/>
  <c r="AA130" i="47"/>
  <c r="AB130" i="47"/>
  <c r="AC130" i="47"/>
  <c r="AD130" i="47"/>
  <c r="AE130" i="47"/>
  <c r="AF130" i="47"/>
  <c r="AG130" i="47"/>
  <c r="AH130" i="47"/>
  <c r="AI130" i="47"/>
  <c r="AJ130" i="47"/>
  <c r="AK130" i="47"/>
  <c r="F131" i="47"/>
  <c r="G131" i="47"/>
  <c r="H131" i="47"/>
  <c r="I131" i="47"/>
  <c r="J131" i="47"/>
  <c r="K131" i="47"/>
  <c r="L131" i="47"/>
  <c r="M131" i="47"/>
  <c r="N131" i="47"/>
  <c r="O131" i="47"/>
  <c r="P131" i="47"/>
  <c r="Q131" i="47"/>
  <c r="R131" i="47"/>
  <c r="S131" i="47"/>
  <c r="T131" i="47"/>
  <c r="U131" i="47"/>
  <c r="V131" i="47"/>
  <c r="W131" i="47"/>
  <c r="X131" i="47"/>
  <c r="Y131" i="47"/>
  <c r="Z131" i="47"/>
  <c r="AA131" i="47"/>
  <c r="AB131" i="47"/>
  <c r="AC131" i="47"/>
  <c r="AD131" i="47"/>
  <c r="AE131" i="47"/>
  <c r="AF131" i="47"/>
  <c r="AG131" i="47"/>
  <c r="AH131" i="47"/>
  <c r="AI131" i="47"/>
  <c r="AJ131" i="47"/>
  <c r="AK131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07" i="47"/>
  <c r="I81" i="47"/>
  <c r="J81" i="47"/>
  <c r="K81" i="47"/>
  <c r="L81" i="47"/>
  <c r="M81" i="47"/>
  <c r="N81" i="47"/>
  <c r="O81" i="47"/>
  <c r="P81" i="47"/>
  <c r="Q81" i="47"/>
  <c r="R81" i="47"/>
  <c r="S81" i="47"/>
  <c r="T81" i="47"/>
  <c r="U81" i="47"/>
  <c r="V81" i="47"/>
  <c r="W81" i="47"/>
  <c r="X81" i="47"/>
  <c r="Y81" i="47"/>
  <c r="Z81" i="47"/>
  <c r="AA81" i="47"/>
  <c r="AB81" i="47"/>
  <c r="AC81" i="47"/>
  <c r="AD81" i="47"/>
  <c r="AE81" i="47"/>
  <c r="AF81" i="47"/>
  <c r="AG81" i="47"/>
  <c r="AH81" i="47"/>
  <c r="AI81" i="47"/>
  <c r="AJ81" i="47"/>
  <c r="AK81" i="47"/>
  <c r="I82" i="47"/>
  <c r="J82" i="47"/>
  <c r="K82" i="47"/>
  <c r="L82" i="47"/>
  <c r="M82" i="47"/>
  <c r="N82" i="47"/>
  <c r="O82" i="47"/>
  <c r="P82" i="47"/>
  <c r="Q82" i="47"/>
  <c r="R82" i="47"/>
  <c r="S82" i="47"/>
  <c r="T82" i="47"/>
  <c r="U82" i="47"/>
  <c r="V82" i="47"/>
  <c r="W82" i="47"/>
  <c r="X82" i="47"/>
  <c r="Y82" i="47"/>
  <c r="Z82" i="47"/>
  <c r="AA82" i="47"/>
  <c r="AB82" i="47"/>
  <c r="AC82" i="47"/>
  <c r="AD82" i="47"/>
  <c r="AE82" i="47"/>
  <c r="AF82" i="47"/>
  <c r="AG82" i="47"/>
  <c r="AH82" i="47"/>
  <c r="AI82" i="47"/>
  <c r="AJ82" i="47"/>
  <c r="AK82" i="47"/>
  <c r="I83" i="47"/>
  <c r="J83" i="47"/>
  <c r="K83" i="47"/>
  <c r="L83" i="47"/>
  <c r="M83" i="47"/>
  <c r="N83" i="47"/>
  <c r="O83" i="47"/>
  <c r="P83" i="47"/>
  <c r="Q83" i="47"/>
  <c r="R83" i="47"/>
  <c r="S83" i="47"/>
  <c r="T83" i="47"/>
  <c r="U83" i="47"/>
  <c r="V83" i="47"/>
  <c r="W83" i="47"/>
  <c r="X83" i="47"/>
  <c r="Y83" i="47"/>
  <c r="Z83" i="47"/>
  <c r="AA83" i="47"/>
  <c r="AB83" i="47"/>
  <c r="AC83" i="47"/>
  <c r="AD83" i="47"/>
  <c r="AE83" i="47"/>
  <c r="AF83" i="47"/>
  <c r="AG83" i="47"/>
  <c r="AH83" i="47"/>
  <c r="AI83" i="47"/>
  <c r="AJ83" i="47"/>
  <c r="AK83" i="47"/>
  <c r="I84" i="47"/>
  <c r="J84" i="47"/>
  <c r="K84" i="47"/>
  <c r="L84" i="47"/>
  <c r="M84" i="47"/>
  <c r="N84" i="47"/>
  <c r="O84" i="47"/>
  <c r="P84" i="47"/>
  <c r="Q84" i="47"/>
  <c r="R84" i="47"/>
  <c r="S84" i="47"/>
  <c r="T84" i="47"/>
  <c r="U84" i="47"/>
  <c r="V84" i="47"/>
  <c r="W84" i="47"/>
  <c r="X84" i="47"/>
  <c r="Y84" i="47"/>
  <c r="Z84" i="47"/>
  <c r="AA84" i="47"/>
  <c r="AB84" i="47"/>
  <c r="AC84" i="47"/>
  <c r="AD84" i="47"/>
  <c r="AE84" i="47"/>
  <c r="AF84" i="47"/>
  <c r="AG84" i="47"/>
  <c r="AH84" i="47"/>
  <c r="AI84" i="47"/>
  <c r="AJ84" i="47"/>
  <c r="AK84" i="47"/>
  <c r="I85" i="47"/>
  <c r="J85" i="47"/>
  <c r="K85" i="47"/>
  <c r="L85" i="47"/>
  <c r="M85" i="47"/>
  <c r="N85" i="47"/>
  <c r="O85" i="47"/>
  <c r="P85" i="47"/>
  <c r="Q85" i="47"/>
  <c r="R85" i="47"/>
  <c r="S85" i="47"/>
  <c r="T85" i="47"/>
  <c r="U85" i="47"/>
  <c r="V85" i="47"/>
  <c r="W85" i="47"/>
  <c r="X85" i="47"/>
  <c r="Y85" i="47"/>
  <c r="Z85" i="47"/>
  <c r="AA85" i="47"/>
  <c r="AB85" i="47"/>
  <c r="AC85" i="47"/>
  <c r="AD85" i="47"/>
  <c r="AE85" i="47"/>
  <c r="AF85" i="47"/>
  <c r="AG85" i="47"/>
  <c r="AH85" i="47"/>
  <c r="AI85" i="47"/>
  <c r="AJ85" i="47"/>
  <c r="AK85" i="47"/>
  <c r="I86" i="47"/>
  <c r="J86" i="47"/>
  <c r="K86" i="47"/>
  <c r="L86" i="47"/>
  <c r="M86" i="47"/>
  <c r="N86" i="47"/>
  <c r="O86" i="47"/>
  <c r="P86" i="47"/>
  <c r="Q86" i="47"/>
  <c r="R86" i="47"/>
  <c r="S86" i="47"/>
  <c r="T86" i="47"/>
  <c r="U86" i="47"/>
  <c r="V86" i="47"/>
  <c r="W86" i="47"/>
  <c r="X86" i="47"/>
  <c r="Y86" i="47"/>
  <c r="Z86" i="47"/>
  <c r="AA86" i="47"/>
  <c r="AB86" i="47"/>
  <c r="AC86" i="47"/>
  <c r="AD86" i="47"/>
  <c r="AE86" i="47"/>
  <c r="AF86" i="47"/>
  <c r="AG86" i="47"/>
  <c r="AH86" i="47"/>
  <c r="AI86" i="47"/>
  <c r="AJ86" i="47"/>
  <c r="AK86" i="47"/>
  <c r="I87" i="47"/>
  <c r="J87" i="47"/>
  <c r="K87" i="47"/>
  <c r="L87" i="47"/>
  <c r="M87" i="47"/>
  <c r="N87" i="47"/>
  <c r="O87" i="47"/>
  <c r="P87" i="47"/>
  <c r="Q87" i="47"/>
  <c r="R87" i="47"/>
  <c r="S87" i="47"/>
  <c r="T87" i="47"/>
  <c r="U87" i="47"/>
  <c r="V87" i="47"/>
  <c r="W87" i="47"/>
  <c r="X87" i="47"/>
  <c r="Y87" i="47"/>
  <c r="Z87" i="47"/>
  <c r="AA87" i="47"/>
  <c r="AB87" i="47"/>
  <c r="AC87" i="47"/>
  <c r="AD87" i="47"/>
  <c r="AE87" i="47"/>
  <c r="AF87" i="47"/>
  <c r="AG87" i="47"/>
  <c r="AH87" i="47"/>
  <c r="AI87" i="47"/>
  <c r="AJ87" i="47"/>
  <c r="AK87" i="47"/>
  <c r="I88" i="47"/>
  <c r="J88" i="47"/>
  <c r="K88" i="47"/>
  <c r="L88" i="47"/>
  <c r="M88" i="47"/>
  <c r="N88" i="47"/>
  <c r="O88" i="47"/>
  <c r="P88" i="47"/>
  <c r="Q88" i="47"/>
  <c r="R88" i="47"/>
  <c r="S88" i="47"/>
  <c r="T88" i="47"/>
  <c r="U88" i="47"/>
  <c r="V88" i="47"/>
  <c r="W88" i="47"/>
  <c r="X88" i="47"/>
  <c r="Y88" i="47"/>
  <c r="Z88" i="47"/>
  <c r="AA88" i="47"/>
  <c r="AB88" i="47"/>
  <c r="AC88" i="47"/>
  <c r="AD88" i="47"/>
  <c r="AE88" i="47"/>
  <c r="AF88" i="47"/>
  <c r="AG88" i="47"/>
  <c r="AH88" i="47"/>
  <c r="AI88" i="47"/>
  <c r="AJ88" i="47"/>
  <c r="AK88" i="47"/>
  <c r="I89" i="47"/>
  <c r="J89" i="47"/>
  <c r="K89" i="47"/>
  <c r="L89" i="47"/>
  <c r="M89" i="47"/>
  <c r="N89" i="47"/>
  <c r="O89" i="47"/>
  <c r="P89" i="47"/>
  <c r="Q89" i="47"/>
  <c r="R89" i="47"/>
  <c r="S89" i="47"/>
  <c r="T89" i="47"/>
  <c r="U89" i="47"/>
  <c r="V89" i="47"/>
  <c r="W89" i="47"/>
  <c r="X89" i="47"/>
  <c r="Y89" i="47"/>
  <c r="Z89" i="47"/>
  <c r="AA89" i="47"/>
  <c r="AB89" i="47"/>
  <c r="AC89" i="47"/>
  <c r="AD89" i="47"/>
  <c r="AE89" i="47"/>
  <c r="AF89" i="47"/>
  <c r="AG89" i="47"/>
  <c r="AH89" i="47"/>
  <c r="AI89" i="47"/>
  <c r="AJ89" i="47"/>
  <c r="AK89" i="47"/>
  <c r="I90" i="47"/>
  <c r="J90" i="47"/>
  <c r="K90" i="47"/>
  <c r="L90" i="47"/>
  <c r="M90" i="47"/>
  <c r="N90" i="47"/>
  <c r="O90" i="47"/>
  <c r="P90" i="47"/>
  <c r="Q90" i="47"/>
  <c r="R90" i="47"/>
  <c r="S90" i="47"/>
  <c r="T90" i="47"/>
  <c r="U90" i="47"/>
  <c r="V90" i="47"/>
  <c r="W90" i="47"/>
  <c r="X90" i="47"/>
  <c r="Y90" i="47"/>
  <c r="Z90" i="47"/>
  <c r="AA90" i="47"/>
  <c r="AB90" i="47"/>
  <c r="AC90" i="47"/>
  <c r="AD90" i="47"/>
  <c r="AE90" i="47"/>
  <c r="AF90" i="47"/>
  <c r="AG90" i="47"/>
  <c r="AH90" i="47"/>
  <c r="AI90" i="47"/>
  <c r="AJ90" i="47"/>
  <c r="AK90" i="47"/>
  <c r="I91" i="47"/>
  <c r="J91" i="47"/>
  <c r="K91" i="47"/>
  <c r="L91" i="47"/>
  <c r="M91" i="47"/>
  <c r="N91" i="47"/>
  <c r="O91" i="47"/>
  <c r="P91" i="47"/>
  <c r="Q91" i="47"/>
  <c r="R91" i="47"/>
  <c r="S91" i="47"/>
  <c r="T91" i="47"/>
  <c r="U91" i="47"/>
  <c r="V91" i="47"/>
  <c r="W91" i="47"/>
  <c r="X91" i="47"/>
  <c r="Y91" i="47"/>
  <c r="Z91" i="47"/>
  <c r="AA91" i="47"/>
  <c r="AB91" i="47"/>
  <c r="AC91" i="47"/>
  <c r="AD91" i="47"/>
  <c r="AE91" i="47"/>
  <c r="AF91" i="47"/>
  <c r="AG91" i="47"/>
  <c r="AH91" i="47"/>
  <c r="AI91" i="47"/>
  <c r="AJ91" i="47"/>
  <c r="AK91" i="47"/>
  <c r="I92" i="47"/>
  <c r="J92" i="47"/>
  <c r="K92" i="47"/>
  <c r="L92" i="47"/>
  <c r="M92" i="47"/>
  <c r="N92" i="47"/>
  <c r="O92" i="47"/>
  <c r="P92" i="47"/>
  <c r="Q92" i="47"/>
  <c r="R92" i="47"/>
  <c r="S92" i="47"/>
  <c r="T92" i="47"/>
  <c r="U92" i="47"/>
  <c r="V92" i="47"/>
  <c r="W92" i="47"/>
  <c r="X92" i="47"/>
  <c r="Y92" i="47"/>
  <c r="Z92" i="47"/>
  <c r="AA92" i="47"/>
  <c r="AB92" i="47"/>
  <c r="AC92" i="47"/>
  <c r="AD92" i="47"/>
  <c r="AE92" i="47"/>
  <c r="AF92" i="47"/>
  <c r="AG92" i="47"/>
  <c r="AH92" i="47"/>
  <c r="AI92" i="47"/>
  <c r="AJ92" i="47"/>
  <c r="AK92" i="47"/>
  <c r="I93" i="47"/>
  <c r="J93" i="47"/>
  <c r="K93" i="47"/>
  <c r="L93" i="47"/>
  <c r="M93" i="47"/>
  <c r="N93" i="47"/>
  <c r="O93" i="47"/>
  <c r="P93" i="47"/>
  <c r="Q93" i="47"/>
  <c r="R93" i="47"/>
  <c r="S93" i="47"/>
  <c r="T93" i="47"/>
  <c r="U93" i="47"/>
  <c r="V93" i="47"/>
  <c r="W93" i="47"/>
  <c r="X93" i="47"/>
  <c r="Y93" i="47"/>
  <c r="Z93" i="47"/>
  <c r="AA93" i="47"/>
  <c r="AB93" i="47"/>
  <c r="AC93" i="47"/>
  <c r="AD93" i="47"/>
  <c r="AE93" i="47"/>
  <c r="AF93" i="47"/>
  <c r="AG93" i="47"/>
  <c r="AH93" i="47"/>
  <c r="AI93" i="47"/>
  <c r="AJ93" i="47"/>
  <c r="AK93" i="47"/>
  <c r="I94" i="47"/>
  <c r="J94" i="47"/>
  <c r="K94" i="47"/>
  <c r="L94" i="47"/>
  <c r="M94" i="47"/>
  <c r="N94" i="47"/>
  <c r="O94" i="47"/>
  <c r="P94" i="47"/>
  <c r="Q94" i="47"/>
  <c r="R94" i="47"/>
  <c r="S94" i="47"/>
  <c r="T94" i="47"/>
  <c r="U94" i="47"/>
  <c r="V94" i="47"/>
  <c r="W94" i="47"/>
  <c r="X94" i="47"/>
  <c r="Y94" i="47"/>
  <c r="Z94" i="47"/>
  <c r="AA94" i="47"/>
  <c r="AB94" i="47"/>
  <c r="AC94" i="47"/>
  <c r="AD94" i="47"/>
  <c r="AE94" i="47"/>
  <c r="AF94" i="47"/>
  <c r="AG94" i="47"/>
  <c r="AH94" i="47"/>
  <c r="AI94" i="47"/>
  <c r="AJ94" i="47"/>
  <c r="AK94" i="47"/>
  <c r="I95" i="47"/>
  <c r="J95" i="47"/>
  <c r="K95" i="47"/>
  <c r="L95" i="47"/>
  <c r="M95" i="47"/>
  <c r="N95" i="47"/>
  <c r="O95" i="47"/>
  <c r="P95" i="47"/>
  <c r="Q95" i="47"/>
  <c r="R95" i="47"/>
  <c r="S95" i="47"/>
  <c r="T95" i="47"/>
  <c r="U95" i="47"/>
  <c r="V95" i="47"/>
  <c r="W95" i="47"/>
  <c r="X95" i="47"/>
  <c r="Y95" i="47"/>
  <c r="Z95" i="47"/>
  <c r="AA95" i="47"/>
  <c r="AB95" i="47"/>
  <c r="AC95" i="47"/>
  <c r="AD95" i="47"/>
  <c r="AE95" i="47"/>
  <c r="AF95" i="47"/>
  <c r="AG95" i="47"/>
  <c r="AH95" i="47"/>
  <c r="AI95" i="47"/>
  <c r="AJ95" i="47"/>
  <c r="AK95" i="47"/>
  <c r="I96" i="47"/>
  <c r="J96" i="47"/>
  <c r="K96" i="47"/>
  <c r="L96" i="47"/>
  <c r="M96" i="47"/>
  <c r="N96" i="47"/>
  <c r="O96" i="47"/>
  <c r="P96" i="47"/>
  <c r="Q96" i="47"/>
  <c r="R96" i="47"/>
  <c r="S96" i="47"/>
  <c r="T96" i="47"/>
  <c r="U96" i="47"/>
  <c r="V96" i="47"/>
  <c r="W96" i="47"/>
  <c r="X96" i="47"/>
  <c r="Y96" i="47"/>
  <c r="Z96" i="47"/>
  <c r="AA96" i="47"/>
  <c r="AB96" i="47"/>
  <c r="AC96" i="47"/>
  <c r="AD96" i="47"/>
  <c r="AE96" i="47"/>
  <c r="AF96" i="47"/>
  <c r="AG96" i="47"/>
  <c r="AH96" i="47"/>
  <c r="AI96" i="47"/>
  <c r="AJ96" i="47"/>
  <c r="AK96" i="47"/>
  <c r="I97" i="47"/>
  <c r="J97" i="47"/>
  <c r="K97" i="47"/>
  <c r="L97" i="47"/>
  <c r="M97" i="47"/>
  <c r="N97" i="47"/>
  <c r="O97" i="47"/>
  <c r="P97" i="47"/>
  <c r="Q97" i="47"/>
  <c r="R97" i="47"/>
  <c r="S97" i="47"/>
  <c r="T97" i="47"/>
  <c r="U97" i="47"/>
  <c r="V97" i="47"/>
  <c r="W97" i="47"/>
  <c r="X97" i="47"/>
  <c r="Y97" i="47"/>
  <c r="Z97" i="47"/>
  <c r="AA97" i="47"/>
  <c r="AB97" i="47"/>
  <c r="AC97" i="47"/>
  <c r="AD97" i="47"/>
  <c r="AE97" i="47"/>
  <c r="AF97" i="47"/>
  <c r="AG97" i="47"/>
  <c r="AH97" i="47"/>
  <c r="AI97" i="47"/>
  <c r="AJ97" i="47"/>
  <c r="AK97" i="47"/>
  <c r="I98" i="47"/>
  <c r="J98" i="47"/>
  <c r="K98" i="47"/>
  <c r="L98" i="47"/>
  <c r="M98" i="47"/>
  <c r="N98" i="47"/>
  <c r="O98" i="47"/>
  <c r="P98" i="47"/>
  <c r="Q98" i="47"/>
  <c r="R98" i="47"/>
  <c r="S98" i="47"/>
  <c r="T98" i="47"/>
  <c r="U98" i="47"/>
  <c r="V98" i="47"/>
  <c r="W98" i="47"/>
  <c r="X98" i="47"/>
  <c r="Y98" i="47"/>
  <c r="Z98" i="47"/>
  <c r="AA98" i="47"/>
  <c r="AB98" i="47"/>
  <c r="AC98" i="47"/>
  <c r="AD98" i="47"/>
  <c r="AE98" i="47"/>
  <c r="AF98" i="47"/>
  <c r="AG98" i="47"/>
  <c r="AH98" i="47"/>
  <c r="AI98" i="47"/>
  <c r="AJ98" i="47"/>
  <c r="AK98" i="47"/>
  <c r="I99" i="47"/>
  <c r="J99" i="47"/>
  <c r="K99" i="47"/>
  <c r="L99" i="47"/>
  <c r="M99" i="47"/>
  <c r="N99" i="47"/>
  <c r="O99" i="47"/>
  <c r="P99" i="47"/>
  <c r="Q99" i="47"/>
  <c r="R99" i="47"/>
  <c r="S99" i="47"/>
  <c r="T99" i="47"/>
  <c r="U99" i="47"/>
  <c r="V99" i="47"/>
  <c r="W99" i="47"/>
  <c r="X99" i="47"/>
  <c r="Y99" i="47"/>
  <c r="Z99" i="47"/>
  <c r="AA99" i="47"/>
  <c r="AB99" i="47"/>
  <c r="AC99" i="47"/>
  <c r="AD99" i="47"/>
  <c r="AE99" i="47"/>
  <c r="AF99" i="47"/>
  <c r="AG99" i="47"/>
  <c r="AH99" i="47"/>
  <c r="AI99" i="47"/>
  <c r="AJ99" i="47"/>
  <c r="AK99" i="47"/>
  <c r="I100" i="47"/>
  <c r="J100" i="47"/>
  <c r="K100" i="47"/>
  <c r="L100" i="47"/>
  <c r="M100" i="47"/>
  <c r="N100" i="47"/>
  <c r="O100" i="47"/>
  <c r="P100" i="47"/>
  <c r="Q100" i="47"/>
  <c r="R100" i="47"/>
  <c r="S100" i="47"/>
  <c r="T100" i="47"/>
  <c r="U100" i="47"/>
  <c r="V100" i="47"/>
  <c r="W100" i="47"/>
  <c r="X100" i="47"/>
  <c r="Y100" i="47"/>
  <c r="Z100" i="47"/>
  <c r="AA100" i="47"/>
  <c r="AB100" i="47"/>
  <c r="AC100" i="47"/>
  <c r="AD100" i="47"/>
  <c r="AE100" i="47"/>
  <c r="AF100" i="47"/>
  <c r="AG100" i="47"/>
  <c r="AH100" i="47"/>
  <c r="AI100" i="47"/>
  <c r="AJ100" i="47"/>
  <c r="AK100" i="47"/>
  <c r="I101" i="47"/>
  <c r="J101" i="47"/>
  <c r="K101" i="47"/>
  <c r="L101" i="47"/>
  <c r="M101" i="47"/>
  <c r="N101" i="47"/>
  <c r="O101" i="47"/>
  <c r="P101" i="47"/>
  <c r="Q101" i="47"/>
  <c r="R101" i="47"/>
  <c r="S101" i="47"/>
  <c r="T101" i="47"/>
  <c r="U101" i="47"/>
  <c r="V101" i="47"/>
  <c r="W101" i="47"/>
  <c r="X101" i="47"/>
  <c r="Y101" i="47"/>
  <c r="Z101" i="47"/>
  <c r="AA101" i="47"/>
  <c r="AB101" i="47"/>
  <c r="AC101" i="47"/>
  <c r="AD101" i="47"/>
  <c r="AE101" i="47"/>
  <c r="AF101" i="47"/>
  <c r="AG101" i="47"/>
  <c r="AH101" i="47"/>
  <c r="AI101" i="47"/>
  <c r="AJ101" i="47"/>
  <c r="AK101" i="47"/>
  <c r="I102" i="47"/>
  <c r="J102" i="47"/>
  <c r="K102" i="47"/>
  <c r="L102" i="47"/>
  <c r="M102" i="47"/>
  <c r="N102" i="47"/>
  <c r="O102" i="47"/>
  <c r="P102" i="47"/>
  <c r="Q102" i="47"/>
  <c r="R102" i="47"/>
  <c r="S102" i="47"/>
  <c r="T102" i="47"/>
  <c r="U102" i="47"/>
  <c r="V102" i="47"/>
  <c r="W102" i="47"/>
  <c r="X102" i="47"/>
  <c r="Y102" i="47"/>
  <c r="Z102" i="47"/>
  <c r="AA102" i="47"/>
  <c r="AB102" i="47"/>
  <c r="AC102" i="47"/>
  <c r="AD102" i="47"/>
  <c r="AE102" i="47"/>
  <c r="AF102" i="47"/>
  <c r="AG102" i="47"/>
  <c r="AH102" i="47"/>
  <c r="AI102" i="47"/>
  <c r="AJ102" i="47"/>
  <c r="AK102" i="47"/>
  <c r="I103" i="47"/>
  <c r="J103" i="47"/>
  <c r="K103" i="47"/>
  <c r="L103" i="47"/>
  <c r="M103" i="47"/>
  <c r="N103" i="47"/>
  <c r="O103" i="47"/>
  <c r="P103" i="47"/>
  <c r="Q103" i="47"/>
  <c r="R103" i="47"/>
  <c r="S103" i="47"/>
  <c r="T103" i="47"/>
  <c r="U103" i="47"/>
  <c r="V103" i="47"/>
  <c r="W103" i="47"/>
  <c r="X103" i="47"/>
  <c r="Y103" i="47"/>
  <c r="Z103" i="47"/>
  <c r="AA103" i="47"/>
  <c r="AB103" i="47"/>
  <c r="AC103" i="47"/>
  <c r="AD103" i="47"/>
  <c r="AE103" i="47"/>
  <c r="AF103" i="47"/>
  <c r="AG103" i="47"/>
  <c r="AH103" i="47"/>
  <c r="AI103" i="47"/>
  <c r="AJ103" i="47"/>
  <c r="AK103" i="47"/>
  <c r="I104" i="47"/>
  <c r="J104" i="47"/>
  <c r="K104" i="47"/>
  <c r="L104" i="47"/>
  <c r="M104" i="47"/>
  <c r="N104" i="47"/>
  <c r="O104" i="47"/>
  <c r="P104" i="47"/>
  <c r="Q104" i="47"/>
  <c r="R104" i="47"/>
  <c r="S104" i="47"/>
  <c r="T104" i="47"/>
  <c r="U104" i="47"/>
  <c r="V104" i="47"/>
  <c r="W104" i="47"/>
  <c r="X104" i="47"/>
  <c r="Y104" i="47"/>
  <c r="Z104" i="47"/>
  <c r="AA104" i="47"/>
  <c r="AB104" i="47"/>
  <c r="AC104" i="47"/>
  <c r="AD104" i="47"/>
  <c r="AE104" i="47"/>
  <c r="AF104" i="47"/>
  <c r="AG104" i="47"/>
  <c r="AH104" i="47"/>
  <c r="AI104" i="47"/>
  <c r="AJ104" i="47"/>
  <c r="AK104" i="47"/>
  <c r="I105" i="47"/>
  <c r="J105" i="47"/>
  <c r="K105" i="47"/>
  <c r="L105" i="47"/>
  <c r="M105" i="47"/>
  <c r="N105" i="47"/>
  <c r="O105" i="47"/>
  <c r="P105" i="47"/>
  <c r="Q105" i="47"/>
  <c r="R105" i="47"/>
  <c r="S105" i="47"/>
  <c r="T105" i="47"/>
  <c r="U105" i="47"/>
  <c r="V105" i="47"/>
  <c r="W105" i="47"/>
  <c r="X105" i="47"/>
  <c r="Y105" i="47"/>
  <c r="Z105" i="47"/>
  <c r="AA105" i="47"/>
  <c r="AB105" i="47"/>
  <c r="AC105" i="47"/>
  <c r="AD105" i="47"/>
  <c r="AE105" i="47"/>
  <c r="AF105" i="47"/>
  <c r="AG105" i="47"/>
  <c r="AH105" i="47"/>
  <c r="AI105" i="47"/>
  <c r="AJ105" i="47"/>
  <c r="AK105" i="47"/>
  <c r="H82" i="47"/>
  <c r="H83" i="47"/>
  <c r="H84" i="47"/>
  <c r="H85" i="47"/>
  <c r="H86" i="47"/>
  <c r="H87" i="47"/>
  <c r="H88" i="47"/>
  <c r="H89" i="47"/>
  <c r="H90" i="47"/>
  <c r="H91" i="47"/>
  <c r="H92" i="47"/>
  <c r="H93" i="47"/>
  <c r="H94" i="47"/>
  <c r="H95" i="47"/>
  <c r="H96" i="47"/>
  <c r="H97" i="47"/>
  <c r="H98" i="47"/>
  <c r="H99" i="47"/>
  <c r="H100" i="47"/>
  <c r="H101" i="47"/>
  <c r="H102" i="47"/>
  <c r="H103" i="47"/>
  <c r="H104" i="47"/>
  <c r="H105" i="47"/>
  <c r="H81" i="47"/>
  <c r="AN13" i="48"/>
  <c r="AN14" i="48"/>
  <c r="AN15" i="48"/>
  <c r="AN16" i="48"/>
  <c r="AN17" i="48"/>
  <c r="AN18" i="48"/>
  <c r="AN19" i="48"/>
  <c r="AN20" i="48"/>
  <c r="AN21" i="48"/>
  <c r="AN22" i="48"/>
  <c r="AN23" i="48"/>
  <c r="AN24" i="48"/>
  <c r="AN25" i="48"/>
  <c r="AN26" i="48"/>
  <c r="AN27" i="48"/>
  <c r="AN28" i="48"/>
  <c r="AN29" i="48"/>
  <c r="AN30" i="48"/>
  <c r="AN31" i="48"/>
  <c r="AN32" i="48"/>
  <c r="AN33" i="48"/>
  <c r="AN34" i="48"/>
  <c r="AN35" i="48"/>
  <c r="AN36" i="48"/>
  <c r="AN37" i="48"/>
  <c r="AN38" i="48"/>
  <c r="AN39" i="48"/>
  <c r="AN40" i="48"/>
  <c r="AN41" i="48"/>
  <c r="AN42" i="48"/>
  <c r="AN12" i="48"/>
  <c r="K55" i="47"/>
  <c r="L55" i="47"/>
  <c r="M55" i="47"/>
  <c r="N55" i="47"/>
  <c r="O55" i="47"/>
  <c r="P55" i="47"/>
  <c r="Q55" i="47"/>
  <c r="R55" i="47"/>
  <c r="S55" i="47"/>
  <c r="T55" i="47"/>
  <c r="U55" i="47"/>
  <c r="V55" i="47"/>
  <c r="W55" i="47"/>
  <c r="X55" i="47"/>
  <c r="Y55" i="47"/>
  <c r="Z55" i="47"/>
  <c r="AA55" i="47"/>
  <c r="AB55" i="47"/>
  <c r="AC55" i="47"/>
  <c r="AD55" i="47"/>
  <c r="AE55" i="47"/>
  <c r="AF55" i="47"/>
  <c r="AG55" i="47"/>
  <c r="AH55" i="47"/>
  <c r="AI55" i="47"/>
  <c r="AJ55" i="47"/>
  <c r="AK55" i="47"/>
  <c r="K56" i="47"/>
  <c r="L56" i="47"/>
  <c r="M56" i="47"/>
  <c r="N56" i="47"/>
  <c r="O56" i="47"/>
  <c r="P56" i="47"/>
  <c r="Q56" i="47"/>
  <c r="R56" i="47"/>
  <c r="S56" i="47"/>
  <c r="T56" i="47"/>
  <c r="U56" i="47"/>
  <c r="V56" i="47"/>
  <c r="W56" i="47"/>
  <c r="X56" i="47"/>
  <c r="Y56" i="47"/>
  <c r="Z56" i="47"/>
  <c r="AA56" i="47"/>
  <c r="AB56" i="47"/>
  <c r="AC56" i="47"/>
  <c r="AD56" i="47"/>
  <c r="AE56" i="47"/>
  <c r="AF56" i="47"/>
  <c r="AG56" i="47"/>
  <c r="AH56" i="47"/>
  <c r="AI56" i="47"/>
  <c r="AJ56" i="47"/>
  <c r="AK56" i="47"/>
  <c r="K57" i="47"/>
  <c r="L57" i="47"/>
  <c r="M57" i="47"/>
  <c r="N57" i="47"/>
  <c r="O57" i="47"/>
  <c r="P57" i="47"/>
  <c r="Q57" i="47"/>
  <c r="R57" i="47"/>
  <c r="S57" i="47"/>
  <c r="T57" i="47"/>
  <c r="U57" i="47"/>
  <c r="V57" i="47"/>
  <c r="W57" i="47"/>
  <c r="X57" i="47"/>
  <c r="Y57" i="47"/>
  <c r="Z57" i="47"/>
  <c r="AA57" i="47"/>
  <c r="AB57" i="47"/>
  <c r="AC57" i="47"/>
  <c r="AD57" i="47"/>
  <c r="AE57" i="47"/>
  <c r="AF57" i="47"/>
  <c r="AG57" i="47"/>
  <c r="AH57" i="47"/>
  <c r="AI57" i="47"/>
  <c r="AJ57" i="47"/>
  <c r="AK57" i="47"/>
  <c r="K58" i="47"/>
  <c r="L58" i="47"/>
  <c r="M58" i="47"/>
  <c r="N58" i="47"/>
  <c r="O58" i="47"/>
  <c r="P58" i="47"/>
  <c r="Q58" i="47"/>
  <c r="R58" i="47"/>
  <c r="S58" i="47"/>
  <c r="T58" i="47"/>
  <c r="U58" i="47"/>
  <c r="V58" i="47"/>
  <c r="W58" i="47"/>
  <c r="X58" i="47"/>
  <c r="Y58" i="47"/>
  <c r="Z58" i="47"/>
  <c r="AA58" i="47"/>
  <c r="AB58" i="47"/>
  <c r="AC58" i="47"/>
  <c r="AD58" i="47"/>
  <c r="AE58" i="47"/>
  <c r="AF58" i="47"/>
  <c r="AG58" i="47"/>
  <c r="AH58" i="47"/>
  <c r="AI58" i="47"/>
  <c r="AJ58" i="47"/>
  <c r="AK58" i="47"/>
  <c r="K59" i="47"/>
  <c r="L59" i="47"/>
  <c r="M59" i="47"/>
  <c r="N59" i="47"/>
  <c r="O59" i="47"/>
  <c r="P59" i="47"/>
  <c r="Q59" i="47"/>
  <c r="R59" i="47"/>
  <c r="S59" i="47"/>
  <c r="T59" i="47"/>
  <c r="U59" i="47"/>
  <c r="V59" i="47"/>
  <c r="W59" i="47"/>
  <c r="X59" i="47"/>
  <c r="Y59" i="47"/>
  <c r="Z59" i="47"/>
  <c r="AA59" i="47"/>
  <c r="AB59" i="47"/>
  <c r="AC59" i="47"/>
  <c r="AD59" i="47"/>
  <c r="AE59" i="47"/>
  <c r="AF59" i="47"/>
  <c r="AG59" i="47"/>
  <c r="AH59" i="47"/>
  <c r="AI59" i="47"/>
  <c r="AJ59" i="47"/>
  <c r="AK59" i="47"/>
  <c r="K60" i="47"/>
  <c r="L60" i="47"/>
  <c r="M60" i="47"/>
  <c r="N60" i="47"/>
  <c r="O60" i="47"/>
  <c r="P60" i="47"/>
  <c r="Q60" i="47"/>
  <c r="R60" i="47"/>
  <c r="S60" i="47"/>
  <c r="T60" i="47"/>
  <c r="U60" i="47"/>
  <c r="V60" i="47"/>
  <c r="W60" i="47"/>
  <c r="X60" i="47"/>
  <c r="Y60" i="47"/>
  <c r="Z60" i="47"/>
  <c r="AA60" i="47"/>
  <c r="AB60" i="47"/>
  <c r="AC60" i="47"/>
  <c r="AD60" i="47"/>
  <c r="AE60" i="47"/>
  <c r="AF60" i="47"/>
  <c r="AG60" i="47"/>
  <c r="AH60" i="47"/>
  <c r="AI60" i="47"/>
  <c r="AJ60" i="47"/>
  <c r="AK60" i="47"/>
  <c r="K61" i="47"/>
  <c r="L61" i="47"/>
  <c r="M61" i="47"/>
  <c r="N61" i="47"/>
  <c r="O61" i="47"/>
  <c r="P61" i="47"/>
  <c r="Q61" i="47"/>
  <c r="R61" i="47"/>
  <c r="S61" i="47"/>
  <c r="T61" i="47"/>
  <c r="U61" i="47"/>
  <c r="V61" i="47"/>
  <c r="W61" i="47"/>
  <c r="X61" i="47"/>
  <c r="Y61" i="47"/>
  <c r="Z61" i="47"/>
  <c r="AA61" i="47"/>
  <c r="AB61" i="47"/>
  <c r="AC61" i="47"/>
  <c r="AD61" i="47"/>
  <c r="AE61" i="47"/>
  <c r="AF61" i="47"/>
  <c r="AG61" i="47"/>
  <c r="AH61" i="47"/>
  <c r="AI61" i="47"/>
  <c r="AJ61" i="47"/>
  <c r="AK61" i="47"/>
  <c r="K62" i="47"/>
  <c r="L62" i="47"/>
  <c r="M62" i="47"/>
  <c r="N62" i="47"/>
  <c r="O62" i="47"/>
  <c r="P62" i="47"/>
  <c r="Q62" i="47"/>
  <c r="R62" i="47"/>
  <c r="S62" i="47"/>
  <c r="T62" i="47"/>
  <c r="U62" i="47"/>
  <c r="V62" i="47"/>
  <c r="W62" i="47"/>
  <c r="X62" i="47"/>
  <c r="Y62" i="47"/>
  <c r="Z62" i="47"/>
  <c r="AA62" i="47"/>
  <c r="AB62" i="47"/>
  <c r="AC62" i="47"/>
  <c r="AD62" i="47"/>
  <c r="AE62" i="47"/>
  <c r="AF62" i="47"/>
  <c r="AG62" i="47"/>
  <c r="AH62" i="47"/>
  <c r="AI62" i="47"/>
  <c r="AJ62" i="47"/>
  <c r="AK62" i="47"/>
  <c r="K63" i="47"/>
  <c r="L63" i="47"/>
  <c r="M63" i="47"/>
  <c r="N63" i="47"/>
  <c r="O63" i="47"/>
  <c r="P63" i="47"/>
  <c r="Q63" i="47"/>
  <c r="R63" i="47"/>
  <c r="S63" i="47"/>
  <c r="T63" i="47"/>
  <c r="U63" i="47"/>
  <c r="V63" i="47"/>
  <c r="W63" i="47"/>
  <c r="X63" i="47"/>
  <c r="Y63" i="47"/>
  <c r="Z63" i="47"/>
  <c r="AA63" i="47"/>
  <c r="AB63" i="47"/>
  <c r="AC63" i="47"/>
  <c r="AD63" i="47"/>
  <c r="AE63" i="47"/>
  <c r="AF63" i="47"/>
  <c r="AG63" i="47"/>
  <c r="AH63" i="47"/>
  <c r="AI63" i="47"/>
  <c r="AJ63" i="47"/>
  <c r="AK63" i="47"/>
  <c r="K64" i="47"/>
  <c r="L64" i="47"/>
  <c r="M64" i="47"/>
  <c r="N64" i="47"/>
  <c r="O64" i="47"/>
  <c r="P64" i="47"/>
  <c r="Q64" i="47"/>
  <c r="R64" i="47"/>
  <c r="S64" i="47"/>
  <c r="T64" i="47"/>
  <c r="U64" i="47"/>
  <c r="V64" i="47"/>
  <c r="W64" i="47"/>
  <c r="X64" i="47"/>
  <c r="Y64" i="47"/>
  <c r="Z64" i="47"/>
  <c r="AA64" i="47"/>
  <c r="AB64" i="47"/>
  <c r="AC64" i="47"/>
  <c r="AD64" i="47"/>
  <c r="AE64" i="47"/>
  <c r="AF64" i="47"/>
  <c r="AG64" i="47"/>
  <c r="AH64" i="47"/>
  <c r="AI64" i="47"/>
  <c r="AJ64" i="47"/>
  <c r="AK64" i="47"/>
  <c r="K65" i="47"/>
  <c r="L65" i="47"/>
  <c r="M65" i="47"/>
  <c r="N65" i="47"/>
  <c r="O65" i="47"/>
  <c r="P65" i="47"/>
  <c r="Q65" i="47"/>
  <c r="R65" i="47"/>
  <c r="S65" i="47"/>
  <c r="T65" i="47"/>
  <c r="U65" i="47"/>
  <c r="V65" i="47"/>
  <c r="W65" i="47"/>
  <c r="X65" i="47"/>
  <c r="Y65" i="47"/>
  <c r="Z65" i="47"/>
  <c r="AA65" i="47"/>
  <c r="AB65" i="47"/>
  <c r="AC65" i="47"/>
  <c r="AD65" i="47"/>
  <c r="AE65" i="47"/>
  <c r="AF65" i="47"/>
  <c r="AG65" i="47"/>
  <c r="AH65" i="47"/>
  <c r="AI65" i="47"/>
  <c r="AJ65" i="47"/>
  <c r="AK65" i="47"/>
  <c r="K66" i="47"/>
  <c r="L66" i="47"/>
  <c r="M66" i="47"/>
  <c r="N66" i="47"/>
  <c r="O66" i="47"/>
  <c r="P66" i="47"/>
  <c r="Q66" i="47"/>
  <c r="R66" i="47"/>
  <c r="S66" i="47"/>
  <c r="T66" i="47"/>
  <c r="U66" i="47"/>
  <c r="V66" i="47"/>
  <c r="W66" i="47"/>
  <c r="X66" i="47"/>
  <c r="Y66" i="47"/>
  <c r="Z66" i="47"/>
  <c r="AA66" i="47"/>
  <c r="AB66" i="47"/>
  <c r="AC66" i="47"/>
  <c r="AD66" i="47"/>
  <c r="AE66" i="47"/>
  <c r="AF66" i="47"/>
  <c r="AG66" i="47"/>
  <c r="AH66" i="47"/>
  <c r="AI66" i="47"/>
  <c r="AJ66" i="47"/>
  <c r="AK66" i="47"/>
  <c r="K67" i="47"/>
  <c r="L67" i="47"/>
  <c r="M67" i="47"/>
  <c r="N67" i="47"/>
  <c r="O67" i="47"/>
  <c r="P67" i="47"/>
  <c r="Q67" i="47"/>
  <c r="R67" i="47"/>
  <c r="S67" i="47"/>
  <c r="T67" i="47"/>
  <c r="U67" i="47"/>
  <c r="V67" i="47"/>
  <c r="W67" i="47"/>
  <c r="X67" i="47"/>
  <c r="Y67" i="47"/>
  <c r="Z67" i="47"/>
  <c r="AA67" i="47"/>
  <c r="AB67" i="47"/>
  <c r="AC67" i="47"/>
  <c r="AD67" i="47"/>
  <c r="AE67" i="47"/>
  <c r="AF67" i="47"/>
  <c r="AG67" i="47"/>
  <c r="AH67" i="47"/>
  <c r="AI67" i="47"/>
  <c r="AJ67" i="47"/>
  <c r="AK67" i="47"/>
  <c r="K68" i="47"/>
  <c r="L68" i="47"/>
  <c r="M68" i="47"/>
  <c r="N68" i="47"/>
  <c r="O68" i="47"/>
  <c r="P68" i="47"/>
  <c r="Q68" i="47"/>
  <c r="R68" i="47"/>
  <c r="S68" i="47"/>
  <c r="T68" i="47"/>
  <c r="U68" i="47"/>
  <c r="V68" i="47"/>
  <c r="W68" i="47"/>
  <c r="X68" i="47"/>
  <c r="Y68" i="47"/>
  <c r="Z68" i="47"/>
  <c r="AA68" i="47"/>
  <c r="AB68" i="47"/>
  <c r="AC68" i="47"/>
  <c r="AD68" i="47"/>
  <c r="AE68" i="47"/>
  <c r="AF68" i="47"/>
  <c r="AG68" i="47"/>
  <c r="AH68" i="47"/>
  <c r="AI68" i="47"/>
  <c r="AJ68" i="47"/>
  <c r="AK68" i="47"/>
  <c r="K69" i="47"/>
  <c r="L69" i="47"/>
  <c r="M69" i="47"/>
  <c r="N69" i="47"/>
  <c r="O69" i="47"/>
  <c r="P69" i="47"/>
  <c r="Q69" i="47"/>
  <c r="R69" i="47"/>
  <c r="S69" i="47"/>
  <c r="T69" i="47"/>
  <c r="U69" i="47"/>
  <c r="V69" i="47"/>
  <c r="W69" i="47"/>
  <c r="X69" i="47"/>
  <c r="Y69" i="47"/>
  <c r="Z69" i="47"/>
  <c r="AA69" i="47"/>
  <c r="AB69" i="47"/>
  <c r="AC69" i="47"/>
  <c r="AD69" i="47"/>
  <c r="AE69" i="47"/>
  <c r="AF69" i="47"/>
  <c r="AG69" i="47"/>
  <c r="AH69" i="47"/>
  <c r="AI69" i="47"/>
  <c r="AJ69" i="47"/>
  <c r="AK69" i="47"/>
  <c r="K70" i="47"/>
  <c r="L70" i="47"/>
  <c r="M70" i="47"/>
  <c r="N70" i="47"/>
  <c r="O70" i="47"/>
  <c r="P70" i="47"/>
  <c r="Q70" i="47"/>
  <c r="R70" i="47"/>
  <c r="S70" i="47"/>
  <c r="T70" i="47"/>
  <c r="U70" i="47"/>
  <c r="V70" i="47"/>
  <c r="W70" i="47"/>
  <c r="X70" i="47"/>
  <c r="Y70" i="47"/>
  <c r="Z70" i="47"/>
  <c r="AA70" i="47"/>
  <c r="AB70" i="47"/>
  <c r="AC70" i="47"/>
  <c r="AD70" i="47"/>
  <c r="AE70" i="47"/>
  <c r="AF70" i="47"/>
  <c r="AG70" i="47"/>
  <c r="AH70" i="47"/>
  <c r="AI70" i="47"/>
  <c r="AJ70" i="47"/>
  <c r="AK70" i="47"/>
  <c r="K71" i="47"/>
  <c r="L71" i="47"/>
  <c r="M71" i="47"/>
  <c r="N71" i="47"/>
  <c r="O71" i="47"/>
  <c r="P71" i="47"/>
  <c r="Q71" i="47"/>
  <c r="R71" i="47"/>
  <c r="S71" i="47"/>
  <c r="T71" i="47"/>
  <c r="U71" i="47"/>
  <c r="V71" i="47"/>
  <c r="W71" i="47"/>
  <c r="X71" i="47"/>
  <c r="Y71" i="47"/>
  <c r="Z71" i="47"/>
  <c r="AA71" i="47"/>
  <c r="AB71" i="47"/>
  <c r="AC71" i="47"/>
  <c r="AD71" i="47"/>
  <c r="AE71" i="47"/>
  <c r="AF71" i="47"/>
  <c r="AG71" i="47"/>
  <c r="AH71" i="47"/>
  <c r="AI71" i="47"/>
  <c r="AJ71" i="47"/>
  <c r="AK71" i="47"/>
  <c r="K72" i="47"/>
  <c r="L72" i="47"/>
  <c r="M72" i="47"/>
  <c r="N72" i="47"/>
  <c r="O72" i="47"/>
  <c r="P72" i="47"/>
  <c r="Q72" i="47"/>
  <c r="R72" i="47"/>
  <c r="S72" i="47"/>
  <c r="T72" i="47"/>
  <c r="U72" i="47"/>
  <c r="V72" i="47"/>
  <c r="W72" i="47"/>
  <c r="X72" i="47"/>
  <c r="Y72" i="47"/>
  <c r="Z72" i="47"/>
  <c r="AA72" i="47"/>
  <c r="AB72" i="47"/>
  <c r="AC72" i="47"/>
  <c r="AD72" i="47"/>
  <c r="AE72" i="47"/>
  <c r="AF72" i="47"/>
  <c r="AG72" i="47"/>
  <c r="AH72" i="47"/>
  <c r="AI72" i="47"/>
  <c r="AJ72" i="47"/>
  <c r="AK72" i="47"/>
  <c r="K73" i="47"/>
  <c r="L73" i="47"/>
  <c r="M73" i="47"/>
  <c r="N73" i="47"/>
  <c r="O73" i="47"/>
  <c r="P73" i="47"/>
  <c r="Q73" i="47"/>
  <c r="R73" i="47"/>
  <c r="S73" i="47"/>
  <c r="T73" i="47"/>
  <c r="U73" i="47"/>
  <c r="V73" i="47"/>
  <c r="W73" i="47"/>
  <c r="X73" i="47"/>
  <c r="Y73" i="47"/>
  <c r="Z73" i="47"/>
  <c r="AA73" i="47"/>
  <c r="AB73" i="47"/>
  <c r="AC73" i="47"/>
  <c r="AD73" i="47"/>
  <c r="AE73" i="47"/>
  <c r="AF73" i="47"/>
  <c r="AG73" i="47"/>
  <c r="AH73" i="47"/>
  <c r="AI73" i="47"/>
  <c r="AJ73" i="47"/>
  <c r="AK73" i="47"/>
  <c r="K74" i="47"/>
  <c r="L74" i="47"/>
  <c r="M74" i="47"/>
  <c r="N74" i="47"/>
  <c r="O74" i="47"/>
  <c r="P74" i="47"/>
  <c r="Q74" i="47"/>
  <c r="R74" i="47"/>
  <c r="S74" i="47"/>
  <c r="T74" i="47"/>
  <c r="U74" i="47"/>
  <c r="V74" i="47"/>
  <c r="W74" i="47"/>
  <c r="X74" i="47"/>
  <c r="Y74" i="47"/>
  <c r="Z74" i="47"/>
  <c r="AA74" i="47"/>
  <c r="AB74" i="47"/>
  <c r="AC74" i="47"/>
  <c r="AD74" i="47"/>
  <c r="AE74" i="47"/>
  <c r="AF74" i="47"/>
  <c r="AG74" i="47"/>
  <c r="AH74" i="47"/>
  <c r="AI74" i="47"/>
  <c r="AJ74" i="47"/>
  <c r="AK74" i="47"/>
  <c r="K75" i="47"/>
  <c r="L75" i="47"/>
  <c r="M75" i="47"/>
  <c r="N75" i="47"/>
  <c r="O75" i="47"/>
  <c r="P75" i="47"/>
  <c r="Q75" i="47"/>
  <c r="R75" i="47"/>
  <c r="S75" i="47"/>
  <c r="T75" i="47"/>
  <c r="U75" i="47"/>
  <c r="V75" i="47"/>
  <c r="W75" i="47"/>
  <c r="X75" i="47"/>
  <c r="Y75" i="47"/>
  <c r="Z75" i="47"/>
  <c r="AA75" i="47"/>
  <c r="AB75" i="47"/>
  <c r="AC75" i="47"/>
  <c r="AD75" i="47"/>
  <c r="AE75" i="47"/>
  <c r="AF75" i="47"/>
  <c r="AG75" i="47"/>
  <c r="AH75" i="47"/>
  <c r="AI75" i="47"/>
  <c r="AJ75" i="47"/>
  <c r="AK75" i="47"/>
  <c r="K76" i="47"/>
  <c r="L76" i="47"/>
  <c r="M76" i="47"/>
  <c r="N76" i="47"/>
  <c r="O76" i="47"/>
  <c r="P76" i="47"/>
  <c r="Q76" i="47"/>
  <c r="R76" i="47"/>
  <c r="S76" i="47"/>
  <c r="T76" i="47"/>
  <c r="U76" i="47"/>
  <c r="V76" i="47"/>
  <c r="W76" i="47"/>
  <c r="X76" i="47"/>
  <c r="Y76" i="47"/>
  <c r="Z76" i="47"/>
  <c r="AA76" i="47"/>
  <c r="AB76" i="47"/>
  <c r="AC76" i="47"/>
  <c r="AD76" i="47"/>
  <c r="AE76" i="47"/>
  <c r="AF76" i="47"/>
  <c r="AG76" i="47"/>
  <c r="AH76" i="47"/>
  <c r="AI76" i="47"/>
  <c r="AJ76" i="47"/>
  <c r="AK76" i="47"/>
  <c r="K77" i="47"/>
  <c r="L77" i="47"/>
  <c r="M77" i="47"/>
  <c r="N77" i="47"/>
  <c r="O77" i="47"/>
  <c r="P77" i="47"/>
  <c r="Q77" i="47"/>
  <c r="R77" i="47"/>
  <c r="S77" i="47"/>
  <c r="T77" i="47"/>
  <c r="U77" i="47"/>
  <c r="V77" i="47"/>
  <c r="W77" i="47"/>
  <c r="X77" i="47"/>
  <c r="Y77" i="47"/>
  <c r="Z77" i="47"/>
  <c r="AA77" i="47"/>
  <c r="AB77" i="47"/>
  <c r="AC77" i="47"/>
  <c r="AD77" i="47"/>
  <c r="AE77" i="47"/>
  <c r="AF77" i="47"/>
  <c r="AG77" i="47"/>
  <c r="AH77" i="47"/>
  <c r="AI77" i="47"/>
  <c r="AJ77" i="47"/>
  <c r="AK77" i="47"/>
  <c r="K78" i="47"/>
  <c r="L78" i="47"/>
  <c r="M78" i="47"/>
  <c r="N78" i="47"/>
  <c r="O78" i="47"/>
  <c r="P78" i="47"/>
  <c r="Q78" i="47"/>
  <c r="R78" i="47"/>
  <c r="S78" i="47"/>
  <c r="T78" i="47"/>
  <c r="U78" i="47"/>
  <c r="V78" i="47"/>
  <c r="W78" i="47"/>
  <c r="X78" i="47"/>
  <c r="Y78" i="47"/>
  <c r="Z78" i="47"/>
  <c r="AA78" i="47"/>
  <c r="AB78" i="47"/>
  <c r="AC78" i="47"/>
  <c r="AD78" i="47"/>
  <c r="AE78" i="47"/>
  <c r="AF78" i="47"/>
  <c r="AG78" i="47"/>
  <c r="AH78" i="47"/>
  <c r="AI78" i="47"/>
  <c r="AJ78" i="47"/>
  <c r="AK78" i="47"/>
  <c r="K79" i="47"/>
  <c r="L79" i="47"/>
  <c r="M79" i="47"/>
  <c r="N79" i="47"/>
  <c r="O79" i="47"/>
  <c r="P79" i="47"/>
  <c r="Q79" i="47"/>
  <c r="R79" i="47"/>
  <c r="S79" i="47"/>
  <c r="T79" i="47"/>
  <c r="U79" i="47"/>
  <c r="V79" i="47"/>
  <c r="W79" i="47"/>
  <c r="X79" i="47"/>
  <c r="Y79" i="47"/>
  <c r="Z79" i="47"/>
  <c r="AA79" i="47"/>
  <c r="AB79" i="47"/>
  <c r="AC79" i="47"/>
  <c r="AD79" i="47"/>
  <c r="AE79" i="47"/>
  <c r="AF79" i="47"/>
  <c r="AG79" i="47"/>
  <c r="AH79" i="47"/>
  <c r="AI79" i="47"/>
  <c r="AJ79" i="47"/>
  <c r="AK79" i="47"/>
  <c r="J55" i="47"/>
  <c r="F55" i="47"/>
  <c r="G55" i="47"/>
  <c r="H55" i="47"/>
  <c r="I55" i="47"/>
  <c r="F56" i="47"/>
  <c r="G56" i="47"/>
  <c r="H56" i="47"/>
  <c r="I56" i="47"/>
  <c r="J56" i="47"/>
  <c r="F57" i="47"/>
  <c r="G57" i="47"/>
  <c r="H57" i="47"/>
  <c r="I57" i="47"/>
  <c r="J57" i="47"/>
  <c r="F58" i="47"/>
  <c r="G58" i="47"/>
  <c r="H58" i="47"/>
  <c r="I58" i="47"/>
  <c r="J58" i="47"/>
  <c r="F59" i="47"/>
  <c r="G59" i="47"/>
  <c r="H59" i="47"/>
  <c r="I59" i="47"/>
  <c r="J59" i="47"/>
  <c r="F60" i="47"/>
  <c r="G60" i="47"/>
  <c r="H60" i="47"/>
  <c r="I60" i="47"/>
  <c r="J60" i="47"/>
  <c r="F61" i="47"/>
  <c r="G61" i="47"/>
  <c r="H61" i="47"/>
  <c r="I61" i="47"/>
  <c r="J61" i="47"/>
  <c r="F62" i="47"/>
  <c r="G62" i="47"/>
  <c r="H62" i="47"/>
  <c r="I62" i="47"/>
  <c r="J62" i="47"/>
  <c r="F63" i="47"/>
  <c r="G63" i="47"/>
  <c r="H63" i="47"/>
  <c r="I63" i="47"/>
  <c r="J63" i="47"/>
  <c r="F64" i="47"/>
  <c r="G64" i="47"/>
  <c r="H64" i="47"/>
  <c r="I64" i="47"/>
  <c r="J64" i="47"/>
  <c r="F65" i="47"/>
  <c r="G65" i="47"/>
  <c r="H65" i="47"/>
  <c r="I65" i="47"/>
  <c r="J65" i="47"/>
  <c r="F66" i="47"/>
  <c r="G66" i="47"/>
  <c r="H66" i="47"/>
  <c r="I66" i="47"/>
  <c r="J66" i="47"/>
  <c r="F67" i="47"/>
  <c r="G67" i="47"/>
  <c r="H67" i="47"/>
  <c r="I67" i="47"/>
  <c r="J67" i="47"/>
  <c r="F68" i="47"/>
  <c r="G68" i="47"/>
  <c r="H68" i="47"/>
  <c r="I68" i="47"/>
  <c r="J68" i="47"/>
  <c r="F69" i="47"/>
  <c r="G69" i="47"/>
  <c r="H69" i="47"/>
  <c r="I69" i="47"/>
  <c r="J69" i="47"/>
  <c r="F70" i="47"/>
  <c r="G70" i="47"/>
  <c r="H70" i="47"/>
  <c r="I70" i="47"/>
  <c r="J70" i="47"/>
  <c r="F71" i="47"/>
  <c r="G71" i="47"/>
  <c r="H71" i="47"/>
  <c r="I71" i="47"/>
  <c r="J71" i="47"/>
  <c r="F72" i="47"/>
  <c r="G72" i="47"/>
  <c r="H72" i="47"/>
  <c r="I72" i="47"/>
  <c r="J72" i="47"/>
  <c r="F73" i="47"/>
  <c r="G73" i="47"/>
  <c r="H73" i="47"/>
  <c r="I73" i="47"/>
  <c r="J73" i="47"/>
  <c r="F74" i="47"/>
  <c r="G74" i="47"/>
  <c r="H74" i="47"/>
  <c r="I74" i="47"/>
  <c r="J74" i="47"/>
  <c r="F75" i="47"/>
  <c r="G75" i="47"/>
  <c r="H75" i="47"/>
  <c r="I75" i="47"/>
  <c r="J75" i="47"/>
  <c r="F76" i="47"/>
  <c r="G76" i="47"/>
  <c r="H76" i="47"/>
  <c r="I76" i="47"/>
  <c r="J76" i="47"/>
  <c r="F77" i="47"/>
  <c r="G77" i="47"/>
  <c r="H77" i="47"/>
  <c r="I77" i="47"/>
  <c r="J77" i="47"/>
  <c r="F78" i="47"/>
  <c r="G78" i="47"/>
  <c r="H78" i="47"/>
  <c r="I78" i="47"/>
  <c r="J78" i="47"/>
  <c r="F79" i="47"/>
  <c r="G79" i="47"/>
  <c r="H79" i="47"/>
  <c r="I79" i="47"/>
  <c r="J79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55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I31" i="47"/>
  <c r="J31" i="47"/>
  <c r="K31" i="47"/>
  <c r="L31" i="47"/>
  <c r="M31" i="47"/>
  <c r="N31" i="47"/>
  <c r="O31" i="47"/>
  <c r="P31" i="47"/>
  <c r="Q31" i="47"/>
  <c r="R31" i="47"/>
  <c r="S31" i="47"/>
  <c r="T31" i="47"/>
  <c r="U31" i="47"/>
  <c r="V31" i="47"/>
  <c r="W31" i="47"/>
  <c r="X31" i="47"/>
  <c r="Y31" i="47"/>
  <c r="Z31" i="47"/>
  <c r="AA31" i="47"/>
  <c r="AB31" i="47"/>
  <c r="AC31" i="47"/>
  <c r="AD31" i="47"/>
  <c r="AE31" i="47"/>
  <c r="AF31" i="47"/>
  <c r="AG31" i="47"/>
  <c r="AH31" i="47"/>
  <c r="AI31" i="47"/>
  <c r="AJ31" i="47"/>
  <c r="AK31" i="47"/>
  <c r="I32" i="47"/>
  <c r="J32" i="47"/>
  <c r="K32" i="47"/>
  <c r="L32" i="47"/>
  <c r="M32" i="47"/>
  <c r="N32" i="47"/>
  <c r="O32" i="47"/>
  <c r="P32" i="47"/>
  <c r="Q32" i="47"/>
  <c r="R32" i="47"/>
  <c r="S32" i="47"/>
  <c r="T32" i="47"/>
  <c r="U32" i="47"/>
  <c r="V32" i="47"/>
  <c r="W32" i="47"/>
  <c r="X32" i="47"/>
  <c r="Y32" i="47"/>
  <c r="Z32" i="47"/>
  <c r="AA32" i="47"/>
  <c r="AB32" i="47"/>
  <c r="AC32" i="47"/>
  <c r="AD32" i="47"/>
  <c r="AE32" i="47"/>
  <c r="AF32" i="47"/>
  <c r="AG32" i="47"/>
  <c r="AH32" i="47"/>
  <c r="AI32" i="47"/>
  <c r="AJ32" i="47"/>
  <c r="AK32" i="47"/>
  <c r="I33" i="47"/>
  <c r="J33" i="47"/>
  <c r="K33" i="47"/>
  <c r="L33" i="47"/>
  <c r="M33" i="47"/>
  <c r="N33" i="47"/>
  <c r="O33" i="47"/>
  <c r="P33" i="47"/>
  <c r="Q33" i="47"/>
  <c r="R33" i="47"/>
  <c r="S33" i="47"/>
  <c r="T33" i="47"/>
  <c r="U33" i="47"/>
  <c r="V33" i="47"/>
  <c r="W33" i="47"/>
  <c r="X33" i="47"/>
  <c r="Y33" i="47"/>
  <c r="Z33" i="47"/>
  <c r="AA33" i="47"/>
  <c r="AB33" i="47"/>
  <c r="AC33" i="47"/>
  <c r="AD33" i="47"/>
  <c r="AE33" i="47"/>
  <c r="AF33" i="47"/>
  <c r="AG33" i="47"/>
  <c r="AH33" i="47"/>
  <c r="AI33" i="47"/>
  <c r="AJ33" i="47"/>
  <c r="AK33" i="47"/>
  <c r="I34" i="47"/>
  <c r="J34" i="47"/>
  <c r="K34" i="47"/>
  <c r="L34" i="47"/>
  <c r="M34" i="47"/>
  <c r="N34" i="47"/>
  <c r="O34" i="47"/>
  <c r="P34" i="47"/>
  <c r="Q34" i="47"/>
  <c r="R34" i="47"/>
  <c r="S34" i="47"/>
  <c r="T34" i="47"/>
  <c r="U34" i="47"/>
  <c r="V34" i="47"/>
  <c r="W34" i="47"/>
  <c r="X34" i="47"/>
  <c r="Y34" i="47"/>
  <c r="Z34" i="47"/>
  <c r="AA34" i="47"/>
  <c r="AB34" i="47"/>
  <c r="AC34" i="47"/>
  <c r="AD34" i="47"/>
  <c r="AE34" i="47"/>
  <c r="AF34" i="47"/>
  <c r="AG34" i="47"/>
  <c r="AH34" i="47"/>
  <c r="AI34" i="47"/>
  <c r="AJ34" i="47"/>
  <c r="AK34" i="47"/>
  <c r="I35" i="47"/>
  <c r="J35" i="47"/>
  <c r="K35" i="47"/>
  <c r="L35" i="47"/>
  <c r="M35" i="47"/>
  <c r="N35" i="47"/>
  <c r="O35" i="47"/>
  <c r="P35" i="47"/>
  <c r="Q35" i="47"/>
  <c r="R35" i="47"/>
  <c r="S35" i="47"/>
  <c r="T35" i="47"/>
  <c r="U35" i="47"/>
  <c r="V35" i="47"/>
  <c r="W35" i="47"/>
  <c r="X35" i="47"/>
  <c r="Y35" i="47"/>
  <c r="Z35" i="47"/>
  <c r="AA35" i="47"/>
  <c r="AB35" i="47"/>
  <c r="AC35" i="47"/>
  <c r="AD35" i="47"/>
  <c r="AE35" i="47"/>
  <c r="AF35" i="47"/>
  <c r="AG35" i="47"/>
  <c r="AH35" i="47"/>
  <c r="AI35" i="47"/>
  <c r="AJ35" i="47"/>
  <c r="AK35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I38" i="47"/>
  <c r="J38" i="47"/>
  <c r="K38" i="47"/>
  <c r="L38" i="47"/>
  <c r="M38" i="47"/>
  <c r="N38" i="47"/>
  <c r="O38" i="47"/>
  <c r="P38" i="47"/>
  <c r="Q38" i="47"/>
  <c r="R38" i="47"/>
  <c r="S38" i="47"/>
  <c r="T38" i="47"/>
  <c r="U38" i="47"/>
  <c r="V38" i="47"/>
  <c r="W38" i="47"/>
  <c r="X38" i="47"/>
  <c r="Y38" i="47"/>
  <c r="Z38" i="47"/>
  <c r="AA38" i="47"/>
  <c r="AB38" i="47"/>
  <c r="AC38" i="47"/>
  <c r="AD38" i="47"/>
  <c r="AE38" i="47"/>
  <c r="AF38" i="47"/>
  <c r="AG38" i="47"/>
  <c r="AH38" i="47"/>
  <c r="AI38" i="47"/>
  <c r="AJ38" i="47"/>
  <c r="AK38" i="47"/>
  <c r="I39" i="47"/>
  <c r="J39" i="47"/>
  <c r="K39" i="47"/>
  <c r="L39" i="47"/>
  <c r="M39" i="47"/>
  <c r="N39" i="47"/>
  <c r="O39" i="47"/>
  <c r="P39" i="47"/>
  <c r="Q39" i="47"/>
  <c r="R39" i="47"/>
  <c r="S39" i="47"/>
  <c r="T39" i="47"/>
  <c r="U39" i="47"/>
  <c r="V39" i="47"/>
  <c r="W39" i="47"/>
  <c r="X39" i="47"/>
  <c r="Y39" i="47"/>
  <c r="Z39" i="47"/>
  <c r="AA39" i="47"/>
  <c r="AB39" i="47"/>
  <c r="AC39" i="47"/>
  <c r="AD39" i="47"/>
  <c r="AE39" i="47"/>
  <c r="AF39" i="47"/>
  <c r="AG39" i="47"/>
  <c r="AH39" i="47"/>
  <c r="AI39" i="47"/>
  <c r="AJ39" i="47"/>
  <c r="AK39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I42" i="47"/>
  <c r="J42" i="47"/>
  <c r="K42" i="47"/>
  <c r="L42" i="47"/>
  <c r="M42" i="47"/>
  <c r="N42" i="47"/>
  <c r="O42" i="47"/>
  <c r="P42" i="47"/>
  <c r="Q42" i="47"/>
  <c r="R42" i="47"/>
  <c r="S42" i="47"/>
  <c r="T42" i="47"/>
  <c r="U42" i="47"/>
  <c r="V42" i="47"/>
  <c r="W42" i="47"/>
  <c r="X42" i="47"/>
  <c r="Y42" i="47"/>
  <c r="Z42" i="47"/>
  <c r="AA42" i="47"/>
  <c r="AB42" i="47"/>
  <c r="AC42" i="47"/>
  <c r="AD42" i="47"/>
  <c r="AE42" i="47"/>
  <c r="AF42" i="47"/>
  <c r="AG42" i="47"/>
  <c r="AH42" i="47"/>
  <c r="AI42" i="47"/>
  <c r="AJ42" i="47"/>
  <c r="AK42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I45" i="47"/>
  <c r="J45" i="47"/>
  <c r="K45" i="47"/>
  <c r="L45" i="47"/>
  <c r="M45" i="47"/>
  <c r="N45" i="47"/>
  <c r="O45" i="47"/>
  <c r="P45" i="47"/>
  <c r="Q45" i="47"/>
  <c r="R45" i="47"/>
  <c r="S45" i="47"/>
  <c r="T45" i="47"/>
  <c r="U45" i="47"/>
  <c r="V45" i="47"/>
  <c r="W45" i="47"/>
  <c r="X45" i="47"/>
  <c r="Y45" i="47"/>
  <c r="Z45" i="47"/>
  <c r="AA45" i="47"/>
  <c r="AB45" i="47"/>
  <c r="AC45" i="47"/>
  <c r="AD45" i="47"/>
  <c r="AE45" i="47"/>
  <c r="AF45" i="47"/>
  <c r="AG45" i="47"/>
  <c r="AH45" i="47"/>
  <c r="AI45" i="47"/>
  <c r="AJ45" i="47"/>
  <c r="AK45" i="47"/>
  <c r="I46" i="47"/>
  <c r="J46" i="47"/>
  <c r="K46" i="47"/>
  <c r="L46" i="47"/>
  <c r="M46" i="47"/>
  <c r="N46" i="47"/>
  <c r="O46" i="47"/>
  <c r="P46" i="47"/>
  <c r="Q46" i="47"/>
  <c r="R46" i="47"/>
  <c r="S46" i="47"/>
  <c r="T46" i="47"/>
  <c r="U46" i="47"/>
  <c r="V46" i="47"/>
  <c r="W46" i="47"/>
  <c r="X46" i="47"/>
  <c r="Y46" i="47"/>
  <c r="Z46" i="47"/>
  <c r="AA46" i="47"/>
  <c r="AB46" i="47"/>
  <c r="AC46" i="47"/>
  <c r="AD46" i="47"/>
  <c r="AE46" i="47"/>
  <c r="AF46" i="47"/>
  <c r="AG46" i="47"/>
  <c r="AH46" i="47"/>
  <c r="AI46" i="47"/>
  <c r="AJ46" i="47"/>
  <c r="AK46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I49" i="47"/>
  <c r="J49" i="47"/>
  <c r="K49" i="47"/>
  <c r="L49" i="47"/>
  <c r="M49" i="47"/>
  <c r="N49" i="47"/>
  <c r="O49" i="47"/>
  <c r="P49" i="47"/>
  <c r="Q49" i="47"/>
  <c r="R49" i="47"/>
  <c r="S49" i="47"/>
  <c r="T49" i="47"/>
  <c r="U49" i="47"/>
  <c r="V49" i="47"/>
  <c r="W49" i="47"/>
  <c r="X49" i="47"/>
  <c r="Y49" i="47"/>
  <c r="Z49" i="47"/>
  <c r="AA49" i="47"/>
  <c r="AB49" i="47"/>
  <c r="AC49" i="47"/>
  <c r="AD49" i="47"/>
  <c r="AE49" i="47"/>
  <c r="AF49" i="47"/>
  <c r="AG49" i="47"/>
  <c r="AH49" i="47"/>
  <c r="AI49" i="47"/>
  <c r="AJ49" i="47"/>
  <c r="AK49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I52" i="47"/>
  <c r="J52" i="47"/>
  <c r="K52" i="47"/>
  <c r="L52" i="47"/>
  <c r="M52" i="47"/>
  <c r="N52" i="47"/>
  <c r="O52" i="47"/>
  <c r="P52" i="47"/>
  <c r="Q52" i="47"/>
  <c r="R52" i="47"/>
  <c r="S52" i="47"/>
  <c r="T52" i="47"/>
  <c r="U52" i="47"/>
  <c r="V52" i="47"/>
  <c r="W52" i="47"/>
  <c r="X52" i="47"/>
  <c r="Y52" i="47"/>
  <c r="Z52" i="47"/>
  <c r="AA52" i="47"/>
  <c r="AB52" i="47"/>
  <c r="AC52" i="47"/>
  <c r="AD52" i="47"/>
  <c r="AE52" i="47"/>
  <c r="AF52" i="47"/>
  <c r="AG52" i="47"/>
  <c r="AH52" i="47"/>
  <c r="AI52" i="47"/>
  <c r="AJ52" i="47"/>
  <c r="AK52" i="47"/>
  <c r="I53" i="47"/>
  <c r="J53" i="47"/>
  <c r="K53" i="47"/>
  <c r="L53" i="47"/>
  <c r="M53" i="47"/>
  <c r="N53" i="47"/>
  <c r="O53" i="47"/>
  <c r="P53" i="47"/>
  <c r="Q53" i="47"/>
  <c r="R53" i="47"/>
  <c r="S53" i="47"/>
  <c r="T53" i="47"/>
  <c r="U53" i="47"/>
  <c r="V53" i="47"/>
  <c r="W53" i="47"/>
  <c r="X53" i="47"/>
  <c r="Y53" i="47"/>
  <c r="Z53" i="47"/>
  <c r="AA53" i="47"/>
  <c r="AB53" i="47"/>
  <c r="AC53" i="47"/>
  <c r="AD53" i="47"/>
  <c r="AE53" i="47"/>
  <c r="AF53" i="47"/>
  <c r="AG53" i="47"/>
  <c r="AH53" i="47"/>
  <c r="AI53" i="47"/>
  <c r="AJ53" i="47"/>
  <c r="AK53" i="47"/>
  <c r="H30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44" i="47"/>
  <c r="H45" i="47"/>
  <c r="H46" i="47"/>
  <c r="H47" i="47"/>
  <c r="H48" i="47"/>
  <c r="H49" i="47"/>
  <c r="H50" i="47"/>
  <c r="H51" i="47"/>
  <c r="H52" i="47"/>
  <c r="H53" i="47"/>
  <c r="H29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AG7" i="47"/>
  <c r="AH7" i="47"/>
  <c r="AI7" i="47"/>
  <c r="AJ7" i="47"/>
  <c r="AK7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Z10" i="47"/>
  <c r="AA10" i="47"/>
  <c r="AB10" i="47"/>
  <c r="AC10" i="47"/>
  <c r="AD10" i="47"/>
  <c r="AE10" i="47"/>
  <c r="AF10" i="47"/>
  <c r="AG10" i="47"/>
  <c r="AH10" i="47"/>
  <c r="AI10" i="47"/>
  <c r="AJ10" i="47"/>
  <c r="AK10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Z11" i="47"/>
  <c r="AA11" i="47"/>
  <c r="AB11" i="47"/>
  <c r="AC11" i="47"/>
  <c r="AD11" i="47"/>
  <c r="AE11" i="47"/>
  <c r="AF11" i="47"/>
  <c r="AG11" i="47"/>
  <c r="AH11" i="47"/>
  <c r="AI11" i="47"/>
  <c r="AJ11" i="47"/>
  <c r="AK11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Z14" i="47"/>
  <c r="AA14" i="47"/>
  <c r="AB14" i="47"/>
  <c r="AC14" i="47"/>
  <c r="AD14" i="47"/>
  <c r="AE14" i="47"/>
  <c r="AF14" i="47"/>
  <c r="AG14" i="47"/>
  <c r="AH14" i="47"/>
  <c r="AI14" i="47"/>
  <c r="AJ14" i="47"/>
  <c r="AK14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F17" i="47"/>
  <c r="G17" i="47"/>
  <c r="H17" i="47"/>
  <c r="I17" i="47"/>
  <c r="J17" i="47"/>
  <c r="K17" i="47"/>
  <c r="L17" i="47"/>
  <c r="M17" i="47"/>
  <c r="N17" i="47"/>
  <c r="O17" i="47"/>
  <c r="P17" i="47"/>
  <c r="Q17" i="47"/>
  <c r="R17" i="47"/>
  <c r="S17" i="47"/>
  <c r="T17" i="47"/>
  <c r="U17" i="47"/>
  <c r="V17" i="47"/>
  <c r="W17" i="47"/>
  <c r="X17" i="47"/>
  <c r="Y17" i="47"/>
  <c r="Z17" i="47"/>
  <c r="AA17" i="47"/>
  <c r="AB17" i="47"/>
  <c r="AC17" i="47"/>
  <c r="AD17" i="47"/>
  <c r="AE17" i="47"/>
  <c r="AF17" i="47"/>
  <c r="AG17" i="47"/>
  <c r="AH17" i="47"/>
  <c r="AI17" i="47"/>
  <c r="AJ17" i="47"/>
  <c r="AK17" i="47"/>
  <c r="F18" i="47"/>
  <c r="G18" i="47"/>
  <c r="H18" i="47"/>
  <c r="I18" i="47"/>
  <c r="J18" i="47"/>
  <c r="K18" i="47"/>
  <c r="L18" i="47"/>
  <c r="M18" i="47"/>
  <c r="N18" i="47"/>
  <c r="O18" i="47"/>
  <c r="P18" i="47"/>
  <c r="Q18" i="47"/>
  <c r="R18" i="47"/>
  <c r="S18" i="47"/>
  <c r="T18" i="47"/>
  <c r="U18" i="47"/>
  <c r="V18" i="47"/>
  <c r="W18" i="47"/>
  <c r="X18" i="47"/>
  <c r="Y18" i="47"/>
  <c r="Z18" i="47"/>
  <c r="AA18" i="47"/>
  <c r="AB18" i="47"/>
  <c r="AC18" i="47"/>
  <c r="AD18" i="47"/>
  <c r="AE18" i="47"/>
  <c r="AF18" i="47"/>
  <c r="AG18" i="47"/>
  <c r="AH18" i="47"/>
  <c r="AI18" i="47"/>
  <c r="AJ18" i="47"/>
  <c r="AK18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F21" i="47"/>
  <c r="G21" i="47"/>
  <c r="H21" i="47"/>
  <c r="I21" i="47"/>
  <c r="J21" i="47"/>
  <c r="K21" i="47"/>
  <c r="L21" i="47"/>
  <c r="M21" i="47"/>
  <c r="N21" i="47"/>
  <c r="O21" i="47"/>
  <c r="P21" i="47"/>
  <c r="Q21" i="47"/>
  <c r="R21" i="47"/>
  <c r="S21" i="47"/>
  <c r="T21" i="47"/>
  <c r="U21" i="47"/>
  <c r="V21" i="47"/>
  <c r="W21" i="47"/>
  <c r="X21" i="47"/>
  <c r="Y21" i="47"/>
  <c r="Z21" i="47"/>
  <c r="AA21" i="47"/>
  <c r="AB21" i="47"/>
  <c r="AC21" i="47"/>
  <c r="AD21" i="47"/>
  <c r="AE21" i="47"/>
  <c r="AF21" i="47"/>
  <c r="AG21" i="47"/>
  <c r="AH21" i="47"/>
  <c r="AI21" i="47"/>
  <c r="AJ21" i="47"/>
  <c r="AK21" i="47"/>
  <c r="F22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F23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F24" i="47"/>
  <c r="G24" i="47"/>
  <c r="H24" i="47"/>
  <c r="I24" i="47"/>
  <c r="J24" i="47"/>
  <c r="K24" i="47"/>
  <c r="L24" i="47"/>
  <c r="M24" i="47"/>
  <c r="N24" i="47"/>
  <c r="O24" i="47"/>
  <c r="P24" i="47"/>
  <c r="Q24" i="47"/>
  <c r="R24" i="47"/>
  <c r="S24" i="47"/>
  <c r="T24" i="47"/>
  <c r="U24" i="47"/>
  <c r="V24" i="47"/>
  <c r="W24" i="47"/>
  <c r="X24" i="47"/>
  <c r="Y24" i="47"/>
  <c r="Z24" i="47"/>
  <c r="AA24" i="47"/>
  <c r="AB24" i="47"/>
  <c r="AC24" i="47"/>
  <c r="AD24" i="47"/>
  <c r="AE24" i="47"/>
  <c r="AF24" i="47"/>
  <c r="AG24" i="47"/>
  <c r="AH24" i="47"/>
  <c r="AI24" i="47"/>
  <c r="AJ24" i="47"/>
  <c r="AK24" i="47"/>
  <c r="F25" i="47"/>
  <c r="G25" i="47"/>
  <c r="H25" i="47"/>
  <c r="I25" i="47"/>
  <c r="J25" i="47"/>
  <c r="K25" i="47"/>
  <c r="L25" i="47"/>
  <c r="M25" i="47"/>
  <c r="N25" i="47"/>
  <c r="O25" i="47"/>
  <c r="P25" i="47"/>
  <c r="Q25" i="47"/>
  <c r="R25" i="47"/>
  <c r="S25" i="47"/>
  <c r="T25" i="47"/>
  <c r="U25" i="47"/>
  <c r="V25" i="47"/>
  <c r="W25" i="47"/>
  <c r="X25" i="47"/>
  <c r="Y25" i="47"/>
  <c r="Z25" i="47"/>
  <c r="AA25" i="47"/>
  <c r="AB25" i="47"/>
  <c r="AC25" i="47"/>
  <c r="AD25" i="47"/>
  <c r="AE25" i="47"/>
  <c r="AF25" i="47"/>
  <c r="AG25" i="47"/>
  <c r="AH25" i="47"/>
  <c r="AI25" i="47"/>
  <c r="AJ25" i="47"/>
  <c r="AK25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3" i="47"/>
  <c r="AA8" i="54"/>
  <c r="AA11" i="54"/>
  <c r="AA13" i="54"/>
  <c r="AA15" i="54"/>
  <c r="L26" i="54"/>
  <c r="L11" i="41"/>
  <c r="J33" i="41" s="1"/>
  <c r="U17" i="54" s="1"/>
  <c r="P30" i="54" s="1"/>
  <c r="F11" i="41"/>
  <c r="D33" i="41" s="1"/>
  <c r="U5" i="54" s="1"/>
  <c r="D30" i="54" s="1"/>
  <c r="E11" i="41"/>
  <c r="D11" i="41"/>
  <c r="B33" i="41" s="1"/>
  <c r="U14" i="54" s="1"/>
  <c r="C5" i="41"/>
  <c r="C7" i="41"/>
  <c r="G7" i="41"/>
  <c r="E29" i="41" s="1"/>
  <c r="I7" i="41"/>
  <c r="J7" i="41"/>
  <c r="G8" i="41"/>
  <c r="E30" i="41" s="1"/>
  <c r="R6" i="54" s="1"/>
  <c r="E27" i="54" s="1"/>
  <c r="H8" i="41"/>
  <c r="F30" i="41" s="1"/>
  <c r="R7" i="54" s="1"/>
  <c r="I8" i="41"/>
  <c r="G30" i="41" s="1"/>
  <c r="R9" i="54" s="1"/>
  <c r="H27" i="54" s="1"/>
  <c r="J8" i="41"/>
  <c r="H30" i="41" s="1"/>
  <c r="R12" i="54" s="1"/>
  <c r="K27" i="54" s="1"/>
  <c r="K8" i="41"/>
  <c r="I30" i="41" s="1"/>
  <c r="R16" i="54" s="1"/>
  <c r="G9" i="41"/>
  <c r="E31" i="41" s="1"/>
  <c r="S6" i="54" s="1"/>
  <c r="E28" i="54" s="1"/>
  <c r="H9" i="41"/>
  <c r="F31" i="41" s="1"/>
  <c r="S7" i="54" s="1"/>
  <c r="I9" i="41"/>
  <c r="G31" i="41" s="1"/>
  <c r="S9" i="54" s="1"/>
  <c r="H28" i="54" s="1"/>
  <c r="J9" i="41"/>
  <c r="H31" i="41" s="1"/>
  <c r="S12" i="54" s="1"/>
  <c r="K28" i="54" s="1"/>
  <c r="K9" i="41"/>
  <c r="I31" i="41" s="1"/>
  <c r="S16" i="54" s="1"/>
  <c r="G10" i="41"/>
  <c r="E32" i="41" s="1"/>
  <c r="T6" i="54" s="1"/>
  <c r="E29" i="54" s="1"/>
  <c r="H10" i="41"/>
  <c r="F32" i="41" s="1"/>
  <c r="T7" i="54" s="1"/>
  <c r="I10" i="41"/>
  <c r="G32" i="41" s="1"/>
  <c r="T9" i="54" s="1"/>
  <c r="H29" i="54" s="1"/>
  <c r="J10" i="41"/>
  <c r="H32" i="41" s="1"/>
  <c r="T12" i="54" s="1"/>
  <c r="K29" i="54" s="1"/>
  <c r="K10" i="41"/>
  <c r="I32" i="41" s="1"/>
  <c r="T16" i="54" s="1"/>
  <c r="G11" i="41"/>
  <c r="E33" i="41" s="1"/>
  <c r="U6" i="54" s="1"/>
  <c r="E30" i="54" s="1"/>
  <c r="H11" i="41"/>
  <c r="F33" i="41" s="1"/>
  <c r="U7" i="54" s="1"/>
  <c r="K11" i="41"/>
  <c r="I33" i="41" s="1"/>
  <c r="U16" i="54" s="1"/>
  <c r="G12" i="41"/>
  <c r="E34" i="41" s="1"/>
  <c r="V6" i="54" s="1"/>
  <c r="E31" i="54" s="1"/>
  <c r="H12" i="41"/>
  <c r="F34" i="41" s="1"/>
  <c r="V7" i="54" s="1"/>
  <c r="I12" i="41"/>
  <c r="G34" i="41" s="1"/>
  <c r="V9" i="54" s="1"/>
  <c r="H31" i="54" s="1"/>
  <c r="J12" i="41"/>
  <c r="H34" i="41" s="1"/>
  <c r="V12" i="54" s="1"/>
  <c r="K31" i="54" s="1"/>
  <c r="K12" i="41"/>
  <c r="I34" i="41" s="1"/>
  <c r="V16" i="54" s="1"/>
  <c r="H13" i="41"/>
  <c r="F35" i="41" s="1"/>
  <c r="W7" i="54" s="1"/>
  <c r="I13" i="41"/>
  <c r="G35" i="41" s="1"/>
  <c r="W9" i="54" s="1"/>
  <c r="H32" i="54" s="1"/>
  <c r="J13" i="41"/>
  <c r="H35" i="41" s="1"/>
  <c r="W12" i="54" s="1"/>
  <c r="K32" i="54" s="1"/>
  <c r="K13" i="41"/>
  <c r="I35" i="41" s="1"/>
  <c r="W16" i="54" s="1"/>
  <c r="G14" i="41"/>
  <c r="E36" i="41" s="1"/>
  <c r="X6" i="54" s="1"/>
  <c r="E33" i="54" s="1"/>
  <c r="H14" i="41"/>
  <c r="F36" i="41" s="1"/>
  <c r="X7" i="54" s="1"/>
  <c r="I14" i="41"/>
  <c r="G36" i="41" s="1"/>
  <c r="X9" i="54" s="1"/>
  <c r="H33" i="54" s="1"/>
  <c r="J14" i="41"/>
  <c r="H36" i="41" s="1"/>
  <c r="X12" i="54" s="1"/>
  <c r="K33" i="54" s="1"/>
  <c r="K14" i="41"/>
  <c r="I36" i="41" s="1"/>
  <c r="X16" i="54" s="1"/>
  <c r="G15" i="41"/>
  <c r="E37" i="41" s="1"/>
  <c r="Y6" i="54" s="1"/>
  <c r="E34" i="54" s="1"/>
  <c r="H15" i="41"/>
  <c r="F37" i="41" s="1"/>
  <c r="Y7" i="54" s="1"/>
  <c r="I15" i="41"/>
  <c r="G37" i="41" s="1"/>
  <c r="Y9" i="54" s="1"/>
  <c r="H34" i="54" s="1"/>
  <c r="J15" i="41"/>
  <c r="H37" i="41" s="1"/>
  <c r="Y12" i="54" s="1"/>
  <c r="K34" i="54" s="1"/>
  <c r="K15" i="41"/>
  <c r="I37" i="41" s="1"/>
  <c r="Y16" i="54" s="1"/>
  <c r="G16" i="41"/>
  <c r="E38" i="41" s="1"/>
  <c r="Z6" i="54" s="1"/>
  <c r="E35" i="54" s="1"/>
  <c r="H16" i="41"/>
  <c r="F38" i="41" s="1"/>
  <c r="Z7" i="54" s="1"/>
  <c r="I16" i="41"/>
  <c r="G38" i="41" s="1"/>
  <c r="Z9" i="54" s="1"/>
  <c r="H35" i="54" s="1"/>
  <c r="J16" i="41"/>
  <c r="H38" i="41" s="1"/>
  <c r="Z12" i="54" s="1"/>
  <c r="K35" i="54" s="1"/>
  <c r="K16" i="41"/>
  <c r="I38" i="41" s="1"/>
  <c r="Z16" i="54" s="1"/>
  <c r="E225" i="42"/>
  <c r="E228" i="42"/>
  <c r="E232" i="42"/>
  <c r="E199" i="42"/>
  <c r="E202" i="42"/>
  <c r="E206" i="42"/>
  <c r="E121" i="42"/>
  <c r="E124" i="42"/>
  <c r="E128" i="42"/>
  <c r="AE128" i="42" s="1"/>
  <c r="Z22" i="6" s="1"/>
  <c r="E95" i="42"/>
  <c r="E98" i="42"/>
  <c r="E102" i="42"/>
  <c r="M102" i="42" s="1"/>
  <c r="H22" i="5" s="1"/>
  <c r="E69" i="42"/>
  <c r="AK69" i="42" s="1"/>
  <c r="AF15" i="4" s="1"/>
  <c r="E72" i="42"/>
  <c r="E76" i="42"/>
  <c r="AC76" i="42" s="1"/>
  <c r="X22" i="4" s="1"/>
  <c r="E43" i="42"/>
  <c r="AD43" i="42" s="1"/>
  <c r="Y15" i="3" s="1"/>
  <c r="E46" i="42"/>
  <c r="AD46" i="42" s="1"/>
  <c r="Y18" i="3" s="1"/>
  <c r="E50" i="42"/>
  <c r="AD50" i="42" s="1"/>
  <c r="Y22" i="3" s="1"/>
  <c r="G26" i="54"/>
  <c r="H42" i="54" s="1"/>
  <c r="J26" i="54"/>
  <c r="N26" i="54"/>
  <c r="Q26" i="54"/>
  <c r="J42" i="54" s="1"/>
  <c r="R26" i="54"/>
  <c r="S26" i="54"/>
  <c r="G27" i="54"/>
  <c r="H43" i="54" s="1"/>
  <c r="J27" i="54"/>
  <c r="L27" i="54"/>
  <c r="N27" i="54"/>
  <c r="Q27" i="54"/>
  <c r="J43" i="54" s="1"/>
  <c r="R27" i="54"/>
  <c r="S27" i="54"/>
  <c r="G28" i="54"/>
  <c r="H44" i="54" s="1"/>
  <c r="J28" i="54"/>
  <c r="L28" i="54"/>
  <c r="N28" i="54"/>
  <c r="Q28" i="54"/>
  <c r="J44" i="54" s="1"/>
  <c r="R28" i="54"/>
  <c r="S28" i="54"/>
  <c r="G29" i="54"/>
  <c r="H45" i="54" s="1"/>
  <c r="J29" i="54"/>
  <c r="L29" i="54"/>
  <c r="N29" i="54"/>
  <c r="Q29" i="54"/>
  <c r="J45" i="54" s="1"/>
  <c r="R29" i="54"/>
  <c r="S29" i="54"/>
  <c r="G30" i="54"/>
  <c r="H46" i="54" s="1"/>
  <c r="J30" i="54"/>
  <c r="L30" i="54"/>
  <c r="N30" i="54"/>
  <c r="Q30" i="54"/>
  <c r="J46" i="54" s="1"/>
  <c r="E209" i="42" s="1"/>
  <c r="R30" i="54"/>
  <c r="S30" i="54"/>
  <c r="G31" i="54"/>
  <c r="H47" i="54" s="1"/>
  <c r="J31" i="54"/>
  <c r="L31" i="54"/>
  <c r="N31" i="54"/>
  <c r="Q31" i="54"/>
  <c r="J47" i="54" s="1"/>
  <c r="R31" i="54"/>
  <c r="S31" i="54"/>
  <c r="G32" i="54"/>
  <c r="H48" i="54" s="1"/>
  <c r="J32" i="54"/>
  <c r="L32" i="54"/>
  <c r="N32" i="54"/>
  <c r="Q32" i="54"/>
  <c r="J48" i="54" s="1"/>
  <c r="R32" i="54"/>
  <c r="S32" i="54"/>
  <c r="G33" i="54"/>
  <c r="H49" i="54" s="1"/>
  <c r="J33" i="54"/>
  <c r="L33" i="54"/>
  <c r="N33" i="54"/>
  <c r="Q33" i="54"/>
  <c r="J49" i="54" s="1"/>
  <c r="R33" i="54"/>
  <c r="S33" i="54"/>
  <c r="G34" i="54"/>
  <c r="H50" i="54" s="1"/>
  <c r="J34" i="54"/>
  <c r="L34" i="54"/>
  <c r="N34" i="54"/>
  <c r="Q34" i="54"/>
  <c r="J50" i="54" s="1"/>
  <c r="R34" i="54"/>
  <c r="S34" i="54"/>
  <c r="G35" i="54"/>
  <c r="H51" i="54" s="1"/>
  <c r="J35" i="54"/>
  <c r="L35" i="54"/>
  <c r="N35" i="54"/>
  <c r="Q35" i="54"/>
  <c r="J51" i="54" s="1"/>
  <c r="R35" i="54"/>
  <c r="S35" i="54"/>
  <c r="C3" i="41"/>
  <c r="H33" i="41" l="1"/>
  <c r="U12" i="54" s="1"/>
  <c r="K30" i="54" s="1"/>
  <c r="G33" i="41"/>
  <c r="U9" i="54" s="1"/>
  <c r="H30" i="54" s="1"/>
  <c r="Q6" i="54"/>
  <c r="E26" i="54" s="1"/>
  <c r="I29" i="41"/>
  <c r="H29" i="41"/>
  <c r="E35" i="41"/>
  <c r="W6" i="54" s="1"/>
  <c r="E32" i="54" s="1"/>
  <c r="F48" i="54" s="1"/>
  <c r="G29" i="41"/>
  <c r="M11" i="41"/>
  <c r="F29" i="41"/>
  <c r="AH124" i="42"/>
  <c r="AC18" i="6" s="1"/>
  <c r="Z124" i="42"/>
  <c r="U18" i="6" s="1"/>
  <c r="AG124" i="42"/>
  <c r="AB18" i="6" s="1"/>
  <c r="Y124" i="42"/>
  <c r="T18" i="6" s="1"/>
  <c r="Q124" i="42"/>
  <c r="L18" i="6" s="1"/>
  <c r="I124" i="42"/>
  <c r="D18" i="6" s="1"/>
  <c r="AD124" i="42"/>
  <c r="Y18" i="6" s="1"/>
  <c r="V124" i="42"/>
  <c r="Q18" i="6" s="1"/>
  <c r="N124" i="42"/>
  <c r="I18" i="6" s="1"/>
  <c r="AK124" i="42"/>
  <c r="AF18" i="6" s="1"/>
  <c r="AC124" i="42"/>
  <c r="X18" i="6" s="1"/>
  <c r="AJ124" i="42"/>
  <c r="AE18" i="6" s="1"/>
  <c r="U124" i="42"/>
  <c r="P18" i="6" s="1"/>
  <c r="K124" i="42"/>
  <c r="F18" i="6" s="1"/>
  <c r="AI124" i="42"/>
  <c r="AD18" i="6" s="1"/>
  <c r="T124" i="42"/>
  <c r="O18" i="6" s="1"/>
  <c r="J124" i="42"/>
  <c r="E18" i="6" s="1"/>
  <c r="AF124" i="42"/>
  <c r="AA18" i="6" s="1"/>
  <c r="S124" i="42"/>
  <c r="N18" i="6" s="1"/>
  <c r="H124" i="42"/>
  <c r="C18" i="6" s="1"/>
  <c r="AE124" i="42"/>
  <c r="Z18" i="6" s="1"/>
  <c r="R124" i="42"/>
  <c r="M18" i="6" s="1"/>
  <c r="G124" i="42"/>
  <c r="B18" i="6" s="1"/>
  <c r="AB124" i="42"/>
  <c r="W18" i="6" s="1"/>
  <c r="P124" i="42"/>
  <c r="K18" i="6" s="1"/>
  <c r="F124" i="42"/>
  <c r="X124" i="42"/>
  <c r="S18" i="6" s="1"/>
  <c r="M124" i="42"/>
  <c r="H18" i="6" s="1"/>
  <c r="AA124" i="42"/>
  <c r="V18" i="6" s="1"/>
  <c r="W124" i="42"/>
  <c r="R18" i="6" s="1"/>
  <c r="L124" i="42"/>
  <c r="G18" i="6" s="1"/>
  <c r="AG225" i="42"/>
  <c r="AB15" i="10" s="1"/>
  <c r="Y225" i="42"/>
  <c r="T15" i="10" s="1"/>
  <c r="Q225" i="42"/>
  <c r="L15" i="10" s="1"/>
  <c r="I225" i="42"/>
  <c r="D15" i="10" s="1"/>
  <c r="AF225" i="42"/>
  <c r="AA15" i="10" s="1"/>
  <c r="X225" i="42"/>
  <c r="S15" i="10" s="1"/>
  <c r="P225" i="42"/>
  <c r="K15" i="10" s="1"/>
  <c r="H225" i="42"/>
  <c r="C15" i="10" s="1"/>
  <c r="AE225" i="42"/>
  <c r="Z15" i="10" s="1"/>
  <c r="W225" i="42"/>
  <c r="R15" i="10" s="1"/>
  <c r="O225" i="42"/>
  <c r="J15" i="10" s="1"/>
  <c r="G225" i="42"/>
  <c r="B15" i="10" s="1"/>
  <c r="AD225" i="42"/>
  <c r="Y15" i="10" s="1"/>
  <c r="V225" i="42"/>
  <c r="Q15" i="10" s="1"/>
  <c r="N225" i="42"/>
  <c r="I15" i="10" s="1"/>
  <c r="F225" i="42"/>
  <c r="AK225" i="42"/>
  <c r="AF15" i="10" s="1"/>
  <c r="AC225" i="42"/>
  <c r="X15" i="10" s="1"/>
  <c r="U225" i="42"/>
  <c r="P15" i="10" s="1"/>
  <c r="M225" i="42"/>
  <c r="H15" i="10" s="1"/>
  <c r="AI225" i="42"/>
  <c r="AD15" i="10" s="1"/>
  <c r="AA225" i="42"/>
  <c r="V15" i="10" s="1"/>
  <c r="S225" i="42"/>
  <c r="N15" i="10" s="1"/>
  <c r="K225" i="42"/>
  <c r="F15" i="10" s="1"/>
  <c r="AH225" i="42"/>
  <c r="AC15" i="10" s="1"/>
  <c r="Z225" i="42"/>
  <c r="U15" i="10" s="1"/>
  <c r="R225" i="42"/>
  <c r="M15" i="10" s="1"/>
  <c r="J225" i="42"/>
  <c r="E15" i="10" s="1"/>
  <c r="AJ225" i="42"/>
  <c r="AE15" i="10" s="1"/>
  <c r="T225" i="42"/>
  <c r="O15" i="10" s="1"/>
  <c r="L225" i="42"/>
  <c r="G15" i="10" s="1"/>
  <c r="AB225" i="42"/>
  <c r="W15" i="10" s="1"/>
  <c r="G43" i="42"/>
  <c r="B15" i="3" s="1"/>
  <c r="O43" i="42"/>
  <c r="J15" i="3" s="1"/>
  <c r="W43" i="42"/>
  <c r="R15" i="3" s="1"/>
  <c r="AE43" i="42"/>
  <c r="Z15" i="3" s="1"/>
  <c r="G46" i="42"/>
  <c r="B18" i="3" s="1"/>
  <c r="O46" i="42"/>
  <c r="J18" i="3" s="1"/>
  <c r="W46" i="42"/>
  <c r="R18" i="3" s="1"/>
  <c r="AE46" i="42"/>
  <c r="Z18" i="3" s="1"/>
  <c r="G50" i="42"/>
  <c r="B22" i="3" s="1"/>
  <c r="O50" i="42"/>
  <c r="J22" i="3" s="1"/>
  <c r="W50" i="42"/>
  <c r="R22" i="3" s="1"/>
  <c r="AE50" i="42"/>
  <c r="Z22" i="3" s="1"/>
  <c r="M69" i="42"/>
  <c r="H15" i="4" s="1"/>
  <c r="AH98" i="42"/>
  <c r="AC18" i="5" s="1"/>
  <c r="Z98" i="42"/>
  <c r="U18" i="5" s="1"/>
  <c r="R98" i="42"/>
  <c r="M18" i="5" s="1"/>
  <c r="J98" i="42"/>
  <c r="E18" i="5" s="1"/>
  <c r="AG98" i="42"/>
  <c r="AB18" i="5" s="1"/>
  <c r="Y98" i="42"/>
  <c r="T18" i="5" s="1"/>
  <c r="Q98" i="42"/>
  <c r="L18" i="5" s="1"/>
  <c r="I98" i="42"/>
  <c r="D18" i="5" s="1"/>
  <c r="AF98" i="42"/>
  <c r="AA18" i="5" s="1"/>
  <c r="X98" i="42"/>
  <c r="S18" i="5" s="1"/>
  <c r="P98" i="42"/>
  <c r="K18" i="5" s="1"/>
  <c r="H98" i="42"/>
  <c r="C18" i="5" s="1"/>
  <c r="AE98" i="42"/>
  <c r="Z18" i="5" s="1"/>
  <c r="W98" i="42"/>
  <c r="R18" i="5" s="1"/>
  <c r="O98" i="42"/>
  <c r="J18" i="5" s="1"/>
  <c r="G98" i="42"/>
  <c r="B18" i="5" s="1"/>
  <c r="AD98" i="42"/>
  <c r="Y18" i="5" s="1"/>
  <c r="V98" i="42"/>
  <c r="Q18" i="5" s="1"/>
  <c r="N98" i="42"/>
  <c r="I18" i="5" s="1"/>
  <c r="F98" i="42"/>
  <c r="AJ98" i="42"/>
  <c r="AE18" i="5" s="1"/>
  <c r="AB98" i="42"/>
  <c r="W18" i="5" s="1"/>
  <c r="T98" i="42"/>
  <c r="O18" i="5" s="1"/>
  <c r="L98" i="42"/>
  <c r="G18" i="5" s="1"/>
  <c r="AI98" i="42"/>
  <c r="AD18" i="5" s="1"/>
  <c r="AC98" i="42"/>
  <c r="X18" i="5" s="1"/>
  <c r="AA98" i="42"/>
  <c r="V18" i="5" s="1"/>
  <c r="U98" i="42"/>
  <c r="P18" i="5" s="1"/>
  <c r="S98" i="42"/>
  <c r="N18" i="5" s="1"/>
  <c r="K98" i="42"/>
  <c r="F18" i="5" s="1"/>
  <c r="AK98" i="42"/>
  <c r="AF18" i="5" s="1"/>
  <c r="AJ199" i="42"/>
  <c r="AE15" i="9" s="1"/>
  <c r="AB199" i="42"/>
  <c r="W15" i="9" s="1"/>
  <c r="T199" i="42"/>
  <c r="O15" i="9" s="1"/>
  <c r="L199" i="42"/>
  <c r="G15" i="9" s="1"/>
  <c r="AI199" i="42"/>
  <c r="AD15" i="9" s="1"/>
  <c r="AA199" i="42"/>
  <c r="V15" i="9" s="1"/>
  <c r="S199" i="42"/>
  <c r="N15" i="9" s="1"/>
  <c r="K199" i="42"/>
  <c r="F15" i="9" s="1"/>
  <c r="AH199" i="42"/>
  <c r="AC15" i="9" s="1"/>
  <c r="Z199" i="42"/>
  <c r="U15" i="9" s="1"/>
  <c r="R199" i="42"/>
  <c r="M15" i="9" s="1"/>
  <c r="J199" i="42"/>
  <c r="E15" i="9" s="1"/>
  <c r="AG199" i="42"/>
  <c r="AB15" i="9" s="1"/>
  <c r="Y199" i="42"/>
  <c r="T15" i="9" s="1"/>
  <c r="Q199" i="42"/>
  <c r="L15" i="9" s="1"/>
  <c r="I199" i="42"/>
  <c r="D15" i="9" s="1"/>
  <c r="AF199" i="42"/>
  <c r="AA15" i="9" s="1"/>
  <c r="X199" i="42"/>
  <c r="S15" i="9" s="1"/>
  <c r="P199" i="42"/>
  <c r="K15" i="9" s="1"/>
  <c r="H199" i="42"/>
  <c r="C15" i="9" s="1"/>
  <c r="AD199" i="42"/>
  <c r="Y15" i="9" s="1"/>
  <c r="V199" i="42"/>
  <c r="Q15" i="9" s="1"/>
  <c r="N199" i="42"/>
  <c r="I15" i="9" s="1"/>
  <c r="F199" i="42"/>
  <c r="AK199" i="42"/>
  <c r="AF15" i="9" s="1"/>
  <c r="AC199" i="42"/>
  <c r="X15" i="9" s="1"/>
  <c r="U199" i="42"/>
  <c r="P15" i="9" s="1"/>
  <c r="M199" i="42"/>
  <c r="H15" i="9" s="1"/>
  <c r="W199" i="42"/>
  <c r="R15" i="9" s="1"/>
  <c r="O199" i="42"/>
  <c r="J15" i="9" s="1"/>
  <c r="G199" i="42"/>
  <c r="B15" i="9" s="1"/>
  <c r="AE199" i="42"/>
  <c r="Z15" i="9" s="1"/>
  <c r="H43" i="42"/>
  <c r="C15" i="3" s="1"/>
  <c r="P43" i="42"/>
  <c r="K15" i="3" s="1"/>
  <c r="X43" i="42"/>
  <c r="S15" i="3" s="1"/>
  <c r="AF43" i="42"/>
  <c r="AA15" i="3" s="1"/>
  <c r="H46" i="42"/>
  <c r="C18" i="3" s="1"/>
  <c r="P46" i="42"/>
  <c r="K18" i="3" s="1"/>
  <c r="X46" i="42"/>
  <c r="S18" i="3" s="1"/>
  <c r="AF46" i="42"/>
  <c r="AA18" i="3" s="1"/>
  <c r="H50" i="42"/>
  <c r="C22" i="3" s="1"/>
  <c r="P50" i="42"/>
  <c r="K22" i="3" s="1"/>
  <c r="X50" i="42"/>
  <c r="S22" i="3" s="1"/>
  <c r="AF50" i="42"/>
  <c r="AA22" i="3" s="1"/>
  <c r="U69" i="42"/>
  <c r="P15" i="4" s="1"/>
  <c r="M98" i="42"/>
  <c r="H18" i="5" s="1"/>
  <c r="AH72" i="42"/>
  <c r="AC18" i="4" s="1"/>
  <c r="Z72" i="42"/>
  <c r="U18" i="4" s="1"/>
  <c r="R72" i="42"/>
  <c r="M18" i="4" s="1"/>
  <c r="J72" i="42"/>
  <c r="E18" i="4" s="1"/>
  <c r="AG72" i="42"/>
  <c r="AB18" i="4" s="1"/>
  <c r="Y72" i="42"/>
  <c r="T18" i="4" s="1"/>
  <c r="Q72" i="42"/>
  <c r="L18" i="4" s="1"/>
  <c r="I72" i="42"/>
  <c r="D18" i="4" s="1"/>
  <c r="AF72" i="42"/>
  <c r="AA18" i="4" s="1"/>
  <c r="X72" i="42"/>
  <c r="S18" i="4" s="1"/>
  <c r="P72" i="42"/>
  <c r="K18" i="4" s="1"/>
  <c r="H72" i="42"/>
  <c r="C18" i="4" s="1"/>
  <c r="AE72" i="42"/>
  <c r="Z18" i="4" s="1"/>
  <c r="W72" i="42"/>
  <c r="R18" i="4" s="1"/>
  <c r="O72" i="42"/>
  <c r="J18" i="4" s="1"/>
  <c r="G72" i="42"/>
  <c r="B18" i="4" s="1"/>
  <c r="AD72" i="42"/>
  <c r="Y18" i="4" s="1"/>
  <c r="V72" i="42"/>
  <c r="Q18" i="4" s="1"/>
  <c r="N72" i="42"/>
  <c r="I18" i="4" s="1"/>
  <c r="F72" i="42"/>
  <c r="AJ72" i="42"/>
  <c r="AE18" i="4" s="1"/>
  <c r="AB72" i="42"/>
  <c r="W18" i="4" s="1"/>
  <c r="T72" i="42"/>
  <c r="O18" i="4" s="1"/>
  <c r="L72" i="42"/>
  <c r="G18" i="4" s="1"/>
  <c r="AI72" i="42"/>
  <c r="AD18" i="4" s="1"/>
  <c r="AA72" i="42"/>
  <c r="V18" i="4" s="1"/>
  <c r="S72" i="42"/>
  <c r="N18" i="4" s="1"/>
  <c r="K72" i="42"/>
  <c r="F18" i="4" s="1"/>
  <c r="AH121" i="42"/>
  <c r="AC15" i="6" s="1"/>
  <c r="Z121" i="42"/>
  <c r="U15" i="6" s="1"/>
  <c r="R121" i="42"/>
  <c r="M15" i="6" s="1"/>
  <c r="J121" i="42"/>
  <c r="E15" i="6" s="1"/>
  <c r="AG121" i="42"/>
  <c r="AB15" i="6" s="1"/>
  <c r="Y121" i="42"/>
  <c r="T15" i="6" s="1"/>
  <c r="Q121" i="42"/>
  <c r="L15" i="6" s="1"/>
  <c r="I121" i="42"/>
  <c r="D15" i="6" s="1"/>
  <c r="AF121" i="42"/>
  <c r="AA15" i="6" s="1"/>
  <c r="X121" i="42"/>
  <c r="S15" i="6" s="1"/>
  <c r="P121" i="42"/>
  <c r="K15" i="6" s="1"/>
  <c r="H121" i="42"/>
  <c r="C15" i="6" s="1"/>
  <c r="AE121" i="42"/>
  <c r="Z15" i="6" s="1"/>
  <c r="W121" i="42"/>
  <c r="R15" i="6" s="1"/>
  <c r="O121" i="42"/>
  <c r="J15" i="6" s="1"/>
  <c r="G121" i="42"/>
  <c r="B15" i="6" s="1"/>
  <c r="AD121" i="42"/>
  <c r="Y15" i="6" s="1"/>
  <c r="V121" i="42"/>
  <c r="Q15" i="6" s="1"/>
  <c r="N121" i="42"/>
  <c r="I15" i="6" s="1"/>
  <c r="F121" i="42"/>
  <c r="AJ121" i="42"/>
  <c r="AE15" i="6" s="1"/>
  <c r="AB121" i="42"/>
  <c r="W15" i="6" s="1"/>
  <c r="T121" i="42"/>
  <c r="O15" i="6" s="1"/>
  <c r="L121" i="42"/>
  <c r="G15" i="6" s="1"/>
  <c r="AI121" i="42"/>
  <c r="AD15" i="6" s="1"/>
  <c r="AC121" i="42"/>
  <c r="X15" i="6" s="1"/>
  <c r="AA121" i="42"/>
  <c r="V15" i="6" s="1"/>
  <c r="U121" i="42"/>
  <c r="P15" i="6" s="1"/>
  <c r="S121" i="42"/>
  <c r="N15" i="6" s="1"/>
  <c r="K121" i="42"/>
  <c r="F15" i="6" s="1"/>
  <c r="AK121" i="42"/>
  <c r="AF15" i="6" s="1"/>
  <c r="I43" i="42"/>
  <c r="D15" i="3" s="1"/>
  <c r="Q43" i="42"/>
  <c r="L15" i="3" s="1"/>
  <c r="Y43" i="42"/>
  <c r="T15" i="3" s="1"/>
  <c r="AG43" i="42"/>
  <c r="AB15" i="3" s="1"/>
  <c r="I46" i="42"/>
  <c r="D18" i="3" s="1"/>
  <c r="Q46" i="42"/>
  <c r="L18" i="3" s="1"/>
  <c r="Y46" i="42"/>
  <c r="T18" i="3" s="1"/>
  <c r="AG46" i="42"/>
  <c r="AB18" i="3" s="1"/>
  <c r="I50" i="42"/>
  <c r="D22" i="3" s="1"/>
  <c r="Q50" i="42"/>
  <c r="L22" i="3" s="1"/>
  <c r="Y50" i="42"/>
  <c r="T22" i="3" s="1"/>
  <c r="AG50" i="42"/>
  <c r="AB22" i="3" s="1"/>
  <c r="AC69" i="42"/>
  <c r="X15" i="4" s="1"/>
  <c r="O124" i="42"/>
  <c r="J18" i="6" s="1"/>
  <c r="AJ209" i="42"/>
  <c r="AE25" i="9" s="1"/>
  <c r="AB209" i="42"/>
  <c r="W25" i="9" s="1"/>
  <c r="T209" i="42"/>
  <c r="O25" i="9" s="1"/>
  <c r="L209" i="42"/>
  <c r="G25" i="9" s="1"/>
  <c r="AI209" i="42"/>
  <c r="AD25" i="9" s="1"/>
  <c r="AA209" i="42"/>
  <c r="V25" i="9" s="1"/>
  <c r="S209" i="42"/>
  <c r="N25" i="9" s="1"/>
  <c r="K209" i="42"/>
  <c r="F25" i="9" s="1"/>
  <c r="AH209" i="42"/>
  <c r="AC25" i="9" s="1"/>
  <c r="Z209" i="42"/>
  <c r="U25" i="9" s="1"/>
  <c r="R209" i="42"/>
  <c r="M25" i="9" s="1"/>
  <c r="J209" i="42"/>
  <c r="E25" i="9" s="1"/>
  <c r="AG209" i="42"/>
  <c r="AB25" i="9" s="1"/>
  <c r="Y209" i="42"/>
  <c r="T25" i="9" s="1"/>
  <c r="Q209" i="42"/>
  <c r="L25" i="9" s="1"/>
  <c r="I209" i="42"/>
  <c r="D25" i="9" s="1"/>
  <c r="AF209" i="42"/>
  <c r="AA25" i="9" s="1"/>
  <c r="X209" i="42"/>
  <c r="S25" i="9" s="1"/>
  <c r="P209" i="42"/>
  <c r="K25" i="9" s="1"/>
  <c r="H209" i="42"/>
  <c r="C25" i="9" s="1"/>
  <c r="AD209" i="42"/>
  <c r="Y25" i="9" s="1"/>
  <c r="V209" i="42"/>
  <c r="Q25" i="9" s="1"/>
  <c r="N209" i="42"/>
  <c r="I25" i="9" s="1"/>
  <c r="F209" i="42"/>
  <c r="AK209" i="42"/>
  <c r="AF25" i="9" s="1"/>
  <c r="AC209" i="42"/>
  <c r="X25" i="9" s="1"/>
  <c r="U209" i="42"/>
  <c r="P25" i="9" s="1"/>
  <c r="M209" i="42"/>
  <c r="H25" i="9" s="1"/>
  <c r="W209" i="42"/>
  <c r="R25" i="9" s="1"/>
  <c r="O209" i="42"/>
  <c r="J25" i="9" s="1"/>
  <c r="G209" i="42"/>
  <c r="B25" i="9" s="1"/>
  <c r="AE209" i="42"/>
  <c r="Z25" i="9" s="1"/>
  <c r="AH95" i="42"/>
  <c r="AC15" i="5" s="1"/>
  <c r="Z95" i="42"/>
  <c r="U15" i="5" s="1"/>
  <c r="R95" i="42"/>
  <c r="M15" i="5" s="1"/>
  <c r="J95" i="42"/>
  <c r="E15" i="5" s="1"/>
  <c r="AG95" i="42"/>
  <c r="AB15" i="5" s="1"/>
  <c r="Y95" i="42"/>
  <c r="T15" i="5" s="1"/>
  <c r="Q95" i="42"/>
  <c r="L15" i="5" s="1"/>
  <c r="I95" i="42"/>
  <c r="D15" i="5" s="1"/>
  <c r="AF95" i="42"/>
  <c r="AA15" i="5" s="1"/>
  <c r="X95" i="42"/>
  <c r="S15" i="5" s="1"/>
  <c r="P95" i="42"/>
  <c r="K15" i="5" s="1"/>
  <c r="H95" i="42"/>
  <c r="C15" i="5" s="1"/>
  <c r="AE95" i="42"/>
  <c r="Z15" i="5" s="1"/>
  <c r="W95" i="42"/>
  <c r="R15" i="5" s="1"/>
  <c r="O95" i="42"/>
  <c r="J15" i="5" s="1"/>
  <c r="G95" i="42"/>
  <c r="B15" i="5" s="1"/>
  <c r="AD95" i="42"/>
  <c r="Y15" i="5" s="1"/>
  <c r="V95" i="42"/>
  <c r="Q15" i="5" s="1"/>
  <c r="N95" i="42"/>
  <c r="I15" i="5" s="1"/>
  <c r="F95" i="42"/>
  <c r="AJ95" i="42"/>
  <c r="AE15" i="5" s="1"/>
  <c r="AB95" i="42"/>
  <c r="W15" i="5" s="1"/>
  <c r="T95" i="42"/>
  <c r="O15" i="5" s="1"/>
  <c r="L95" i="42"/>
  <c r="G15" i="5" s="1"/>
  <c r="AI95" i="42"/>
  <c r="AD15" i="5" s="1"/>
  <c r="AC95" i="42"/>
  <c r="X15" i="5" s="1"/>
  <c r="AA95" i="42"/>
  <c r="V15" i="5" s="1"/>
  <c r="U95" i="42"/>
  <c r="P15" i="5" s="1"/>
  <c r="S95" i="42"/>
  <c r="N15" i="5" s="1"/>
  <c r="K95" i="42"/>
  <c r="F15" i="5" s="1"/>
  <c r="AK95" i="42"/>
  <c r="AF15" i="5" s="1"/>
  <c r="AG232" i="42"/>
  <c r="AB22" i="10" s="1"/>
  <c r="Y232" i="42"/>
  <c r="T22" i="10" s="1"/>
  <c r="Q232" i="42"/>
  <c r="L22" i="10" s="1"/>
  <c r="I232" i="42"/>
  <c r="D22" i="10" s="1"/>
  <c r="AF232" i="42"/>
  <c r="AA22" i="10" s="1"/>
  <c r="X232" i="42"/>
  <c r="S22" i="10" s="1"/>
  <c r="P232" i="42"/>
  <c r="K22" i="10" s="1"/>
  <c r="H232" i="42"/>
  <c r="C22" i="10" s="1"/>
  <c r="AE232" i="42"/>
  <c r="Z22" i="10" s="1"/>
  <c r="W232" i="42"/>
  <c r="R22" i="10" s="1"/>
  <c r="O232" i="42"/>
  <c r="J22" i="10" s="1"/>
  <c r="G232" i="42"/>
  <c r="B22" i="10" s="1"/>
  <c r="AD232" i="42"/>
  <c r="Y22" i="10" s="1"/>
  <c r="V232" i="42"/>
  <c r="Q22" i="10" s="1"/>
  <c r="N232" i="42"/>
  <c r="I22" i="10" s="1"/>
  <c r="F232" i="42"/>
  <c r="AK232" i="42"/>
  <c r="AF22" i="10" s="1"/>
  <c r="AC232" i="42"/>
  <c r="X22" i="10" s="1"/>
  <c r="U232" i="42"/>
  <c r="P22" i="10" s="1"/>
  <c r="M232" i="42"/>
  <c r="H22" i="10" s="1"/>
  <c r="AI232" i="42"/>
  <c r="AD22" i="10" s="1"/>
  <c r="AA232" i="42"/>
  <c r="V22" i="10" s="1"/>
  <c r="S232" i="42"/>
  <c r="N22" i="10" s="1"/>
  <c r="K232" i="42"/>
  <c r="F22" i="10" s="1"/>
  <c r="AH232" i="42"/>
  <c r="AC22" i="10" s="1"/>
  <c r="Z232" i="42"/>
  <c r="U22" i="10" s="1"/>
  <c r="R232" i="42"/>
  <c r="M22" i="10" s="1"/>
  <c r="J232" i="42"/>
  <c r="E22" i="10" s="1"/>
  <c r="AJ232" i="42"/>
  <c r="AE22" i="10" s="1"/>
  <c r="AB232" i="42"/>
  <c r="W22" i="10" s="1"/>
  <c r="T232" i="42"/>
  <c r="O22" i="10" s="1"/>
  <c r="L232" i="42"/>
  <c r="G22" i="10" s="1"/>
  <c r="J43" i="42"/>
  <c r="E15" i="3" s="1"/>
  <c r="R43" i="42"/>
  <c r="M15" i="3" s="1"/>
  <c r="Z43" i="42"/>
  <c r="U15" i="3" s="1"/>
  <c r="AH43" i="42"/>
  <c r="AC15" i="3" s="1"/>
  <c r="J46" i="42"/>
  <c r="E18" i="3" s="1"/>
  <c r="R46" i="42"/>
  <c r="M18" i="3" s="1"/>
  <c r="Z46" i="42"/>
  <c r="U18" i="3" s="1"/>
  <c r="AH46" i="42"/>
  <c r="AC18" i="3" s="1"/>
  <c r="J50" i="42"/>
  <c r="E22" i="3" s="1"/>
  <c r="R50" i="42"/>
  <c r="M22" i="3" s="1"/>
  <c r="Z50" i="42"/>
  <c r="U22" i="3" s="1"/>
  <c r="AH50" i="42"/>
  <c r="AC22" i="3" s="1"/>
  <c r="K43" i="42"/>
  <c r="F15" i="3" s="1"/>
  <c r="S43" i="42"/>
  <c r="N15" i="3" s="1"/>
  <c r="AA43" i="42"/>
  <c r="V15" i="3" s="1"/>
  <c r="AI43" i="42"/>
  <c r="AD15" i="3" s="1"/>
  <c r="K46" i="42"/>
  <c r="F18" i="3" s="1"/>
  <c r="S46" i="42"/>
  <c r="N18" i="3" s="1"/>
  <c r="AA46" i="42"/>
  <c r="V18" i="3" s="1"/>
  <c r="AI46" i="42"/>
  <c r="AD18" i="3" s="1"/>
  <c r="K50" i="42"/>
  <c r="F22" i="3" s="1"/>
  <c r="S50" i="42"/>
  <c r="N22" i="3" s="1"/>
  <c r="AA50" i="42"/>
  <c r="V22" i="3" s="1"/>
  <c r="AI50" i="42"/>
  <c r="AD22" i="3" s="1"/>
  <c r="M72" i="42"/>
  <c r="H18" i="4" s="1"/>
  <c r="M76" i="42"/>
  <c r="H22" i="4" s="1"/>
  <c r="AI128" i="42"/>
  <c r="AD22" i="6" s="1"/>
  <c r="AA128" i="42"/>
  <c r="V22" i="6" s="1"/>
  <c r="S128" i="42"/>
  <c r="N22" i="6" s="1"/>
  <c r="K128" i="42"/>
  <c r="F22" i="6" s="1"/>
  <c r="AH128" i="42"/>
  <c r="AC22" i="6" s="1"/>
  <c r="Z128" i="42"/>
  <c r="U22" i="6" s="1"/>
  <c r="R128" i="42"/>
  <c r="M22" i="6" s="1"/>
  <c r="J128" i="42"/>
  <c r="E22" i="6" s="1"/>
  <c r="AG128" i="42"/>
  <c r="AB22" i="6" s="1"/>
  <c r="Y128" i="42"/>
  <c r="T22" i="6" s="1"/>
  <c r="Q128" i="42"/>
  <c r="L22" i="6" s="1"/>
  <c r="I128" i="42"/>
  <c r="D22" i="6" s="1"/>
  <c r="AD128" i="42"/>
  <c r="Y22" i="6" s="1"/>
  <c r="V128" i="42"/>
  <c r="Q22" i="6" s="1"/>
  <c r="N128" i="42"/>
  <c r="I22" i="6" s="1"/>
  <c r="F128" i="42"/>
  <c r="AK128" i="42"/>
  <c r="AF22" i="6" s="1"/>
  <c r="AC128" i="42"/>
  <c r="X22" i="6" s="1"/>
  <c r="U128" i="42"/>
  <c r="P22" i="6" s="1"/>
  <c r="M128" i="42"/>
  <c r="H22" i="6" s="1"/>
  <c r="W128" i="42"/>
  <c r="R22" i="6" s="1"/>
  <c r="T128" i="42"/>
  <c r="O22" i="6" s="1"/>
  <c r="P128" i="42"/>
  <c r="K22" i="6" s="1"/>
  <c r="AJ128" i="42"/>
  <c r="AE22" i="6" s="1"/>
  <c r="O128" i="42"/>
  <c r="J22" i="6" s="1"/>
  <c r="AF128" i="42"/>
  <c r="AA22" i="6" s="1"/>
  <c r="L128" i="42"/>
  <c r="G22" i="6" s="1"/>
  <c r="AB128" i="42"/>
  <c r="W22" i="6" s="1"/>
  <c r="G128" i="42"/>
  <c r="B22" i="6" s="1"/>
  <c r="X128" i="42"/>
  <c r="S22" i="6" s="1"/>
  <c r="H128" i="42"/>
  <c r="C22" i="6" s="1"/>
  <c r="L43" i="42"/>
  <c r="G15" i="3" s="1"/>
  <c r="T43" i="42"/>
  <c r="O15" i="3" s="1"/>
  <c r="AB43" i="42"/>
  <c r="W15" i="3" s="1"/>
  <c r="AJ43" i="42"/>
  <c r="AE15" i="3" s="1"/>
  <c r="L46" i="42"/>
  <c r="G18" i="3" s="1"/>
  <c r="T46" i="42"/>
  <c r="O18" i="3" s="1"/>
  <c r="AB46" i="42"/>
  <c r="W18" i="3" s="1"/>
  <c r="AJ46" i="42"/>
  <c r="AE18" i="3" s="1"/>
  <c r="L50" i="42"/>
  <c r="G22" i="3" s="1"/>
  <c r="T50" i="42"/>
  <c r="O22" i="3" s="1"/>
  <c r="AB50" i="42"/>
  <c r="W22" i="3" s="1"/>
  <c r="AJ50" i="42"/>
  <c r="AE22" i="3" s="1"/>
  <c r="U72" i="42"/>
  <c r="P18" i="4" s="1"/>
  <c r="U76" i="42"/>
  <c r="P22" i="4" s="1"/>
  <c r="AH69" i="42"/>
  <c r="AC15" i="4" s="1"/>
  <c r="Z69" i="42"/>
  <c r="U15" i="4" s="1"/>
  <c r="R69" i="42"/>
  <c r="M15" i="4" s="1"/>
  <c r="J69" i="42"/>
  <c r="E15" i="4" s="1"/>
  <c r="AG69" i="42"/>
  <c r="AB15" i="4" s="1"/>
  <c r="Y69" i="42"/>
  <c r="T15" i="4" s="1"/>
  <c r="Q69" i="42"/>
  <c r="L15" i="4" s="1"/>
  <c r="I69" i="42"/>
  <c r="D15" i="4" s="1"/>
  <c r="AF69" i="42"/>
  <c r="AA15" i="4" s="1"/>
  <c r="X69" i="42"/>
  <c r="S15" i="4" s="1"/>
  <c r="P69" i="42"/>
  <c r="K15" i="4" s="1"/>
  <c r="H69" i="42"/>
  <c r="C15" i="4" s="1"/>
  <c r="AE69" i="42"/>
  <c r="Z15" i="4" s="1"/>
  <c r="W69" i="42"/>
  <c r="R15" i="4" s="1"/>
  <c r="O69" i="42"/>
  <c r="J15" i="4" s="1"/>
  <c r="G69" i="42"/>
  <c r="B15" i="4" s="1"/>
  <c r="AD69" i="42"/>
  <c r="Y15" i="4" s="1"/>
  <c r="V69" i="42"/>
  <c r="Q15" i="4" s="1"/>
  <c r="N69" i="42"/>
  <c r="I15" i="4" s="1"/>
  <c r="F69" i="42"/>
  <c r="AJ69" i="42"/>
  <c r="AE15" i="4" s="1"/>
  <c r="AB69" i="42"/>
  <c r="W15" i="4" s="1"/>
  <c r="T69" i="42"/>
  <c r="O15" i="4" s="1"/>
  <c r="L69" i="42"/>
  <c r="G15" i="4" s="1"/>
  <c r="AI69" i="42"/>
  <c r="AD15" i="4" s="1"/>
  <c r="AA69" i="42"/>
  <c r="V15" i="4" s="1"/>
  <c r="S69" i="42"/>
  <c r="N15" i="4" s="1"/>
  <c r="K69" i="42"/>
  <c r="F15" i="4" s="1"/>
  <c r="AJ206" i="42"/>
  <c r="AE22" i="9" s="1"/>
  <c r="AB206" i="42"/>
  <c r="W22" i="9" s="1"/>
  <c r="T206" i="42"/>
  <c r="O22" i="9" s="1"/>
  <c r="L206" i="42"/>
  <c r="G22" i="9" s="1"/>
  <c r="AI206" i="42"/>
  <c r="AD22" i="9" s="1"/>
  <c r="AA206" i="42"/>
  <c r="V22" i="9" s="1"/>
  <c r="S206" i="42"/>
  <c r="N22" i="9" s="1"/>
  <c r="K206" i="42"/>
  <c r="F22" i="9" s="1"/>
  <c r="AH206" i="42"/>
  <c r="AC22" i="9" s="1"/>
  <c r="Z206" i="42"/>
  <c r="U22" i="9" s="1"/>
  <c r="R206" i="42"/>
  <c r="M22" i="9" s="1"/>
  <c r="J206" i="42"/>
  <c r="E22" i="9" s="1"/>
  <c r="AG206" i="42"/>
  <c r="AB22" i="9" s="1"/>
  <c r="Y206" i="42"/>
  <c r="T22" i="9" s="1"/>
  <c r="Q206" i="42"/>
  <c r="L22" i="9" s="1"/>
  <c r="I206" i="42"/>
  <c r="D22" i="9" s="1"/>
  <c r="AF206" i="42"/>
  <c r="AA22" i="9" s="1"/>
  <c r="X206" i="42"/>
  <c r="S22" i="9" s="1"/>
  <c r="P206" i="42"/>
  <c r="K22" i="9" s="1"/>
  <c r="H206" i="42"/>
  <c r="C22" i="9" s="1"/>
  <c r="AD206" i="42"/>
  <c r="Y22" i="9" s="1"/>
  <c r="V206" i="42"/>
  <c r="Q22" i="9" s="1"/>
  <c r="N206" i="42"/>
  <c r="I22" i="9" s="1"/>
  <c r="F206" i="42"/>
  <c r="AK206" i="42"/>
  <c r="AF22" i="9" s="1"/>
  <c r="AC206" i="42"/>
  <c r="X22" i="9" s="1"/>
  <c r="U206" i="42"/>
  <c r="P22" i="9" s="1"/>
  <c r="M206" i="42"/>
  <c r="H22" i="9" s="1"/>
  <c r="AE206" i="42"/>
  <c r="Z22" i="9" s="1"/>
  <c r="W206" i="42"/>
  <c r="R22" i="9" s="1"/>
  <c r="O206" i="42"/>
  <c r="J22" i="9" s="1"/>
  <c r="G206" i="42"/>
  <c r="B22" i="9" s="1"/>
  <c r="AH102" i="42"/>
  <c r="AC22" i="5" s="1"/>
  <c r="Z102" i="42"/>
  <c r="U22" i="5" s="1"/>
  <c r="R102" i="42"/>
  <c r="M22" i="5" s="1"/>
  <c r="J102" i="42"/>
  <c r="E22" i="5" s="1"/>
  <c r="AG102" i="42"/>
  <c r="AB22" i="5" s="1"/>
  <c r="Y102" i="42"/>
  <c r="T22" i="5" s="1"/>
  <c r="Q102" i="42"/>
  <c r="L22" i="5" s="1"/>
  <c r="I102" i="42"/>
  <c r="D22" i="5" s="1"/>
  <c r="AF102" i="42"/>
  <c r="AA22" i="5" s="1"/>
  <c r="X102" i="42"/>
  <c r="S22" i="5" s="1"/>
  <c r="P102" i="42"/>
  <c r="K22" i="5" s="1"/>
  <c r="H102" i="42"/>
  <c r="C22" i="5" s="1"/>
  <c r="AE102" i="42"/>
  <c r="Z22" i="5" s="1"/>
  <c r="W102" i="42"/>
  <c r="R22" i="5" s="1"/>
  <c r="O102" i="42"/>
  <c r="J22" i="5" s="1"/>
  <c r="G102" i="42"/>
  <c r="B22" i="5" s="1"/>
  <c r="AD102" i="42"/>
  <c r="Y22" i="5" s="1"/>
  <c r="V102" i="42"/>
  <c r="Q22" i="5" s="1"/>
  <c r="N102" i="42"/>
  <c r="I22" i="5" s="1"/>
  <c r="F102" i="42"/>
  <c r="AJ102" i="42"/>
  <c r="AE22" i="5" s="1"/>
  <c r="AB102" i="42"/>
  <c r="W22" i="5" s="1"/>
  <c r="T102" i="42"/>
  <c r="O22" i="5" s="1"/>
  <c r="L102" i="42"/>
  <c r="G22" i="5" s="1"/>
  <c r="AI102" i="42"/>
  <c r="AD22" i="5" s="1"/>
  <c r="AC102" i="42"/>
  <c r="X22" i="5" s="1"/>
  <c r="AA102" i="42"/>
  <c r="V22" i="5" s="1"/>
  <c r="U102" i="42"/>
  <c r="P22" i="5" s="1"/>
  <c r="S102" i="42"/>
  <c r="N22" i="5" s="1"/>
  <c r="K102" i="42"/>
  <c r="F22" i="5" s="1"/>
  <c r="AK102" i="42"/>
  <c r="AF22" i="5" s="1"/>
  <c r="AG228" i="42"/>
  <c r="AB18" i="10" s="1"/>
  <c r="Y228" i="42"/>
  <c r="T18" i="10" s="1"/>
  <c r="Q228" i="42"/>
  <c r="L18" i="10" s="1"/>
  <c r="I228" i="42"/>
  <c r="D18" i="10" s="1"/>
  <c r="AF228" i="42"/>
  <c r="AA18" i="10" s="1"/>
  <c r="X228" i="42"/>
  <c r="S18" i="10" s="1"/>
  <c r="P228" i="42"/>
  <c r="K18" i="10" s="1"/>
  <c r="H228" i="42"/>
  <c r="C18" i="10" s="1"/>
  <c r="AE228" i="42"/>
  <c r="Z18" i="10" s="1"/>
  <c r="W228" i="42"/>
  <c r="R18" i="10" s="1"/>
  <c r="O228" i="42"/>
  <c r="J18" i="10" s="1"/>
  <c r="G228" i="42"/>
  <c r="B18" i="10" s="1"/>
  <c r="AD228" i="42"/>
  <c r="Y18" i="10" s="1"/>
  <c r="V228" i="42"/>
  <c r="Q18" i="10" s="1"/>
  <c r="N228" i="42"/>
  <c r="I18" i="10" s="1"/>
  <c r="F228" i="42"/>
  <c r="AK228" i="42"/>
  <c r="AF18" i="10" s="1"/>
  <c r="AC228" i="42"/>
  <c r="X18" i="10" s="1"/>
  <c r="U228" i="42"/>
  <c r="P18" i="10" s="1"/>
  <c r="M228" i="42"/>
  <c r="H18" i="10" s="1"/>
  <c r="AI228" i="42"/>
  <c r="AD18" i="10" s="1"/>
  <c r="AA228" i="42"/>
  <c r="V18" i="10" s="1"/>
  <c r="S228" i="42"/>
  <c r="N18" i="10" s="1"/>
  <c r="K228" i="42"/>
  <c r="F18" i="10" s="1"/>
  <c r="AH228" i="42"/>
  <c r="AC18" i="10" s="1"/>
  <c r="Z228" i="42"/>
  <c r="U18" i="10" s="1"/>
  <c r="R228" i="42"/>
  <c r="M18" i="10" s="1"/>
  <c r="J228" i="42"/>
  <c r="E18" i="10" s="1"/>
  <c r="AJ228" i="42"/>
  <c r="AE18" i="10" s="1"/>
  <c r="AB228" i="42"/>
  <c r="W18" i="10" s="1"/>
  <c r="T228" i="42"/>
  <c r="O18" i="10" s="1"/>
  <c r="L228" i="42"/>
  <c r="G18" i="10" s="1"/>
  <c r="M43" i="42"/>
  <c r="H15" i="3" s="1"/>
  <c r="U43" i="42"/>
  <c r="P15" i="3" s="1"/>
  <c r="AC43" i="42"/>
  <c r="X15" i="3" s="1"/>
  <c r="AK43" i="42"/>
  <c r="AF15" i="3" s="1"/>
  <c r="M46" i="42"/>
  <c r="H18" i="3" s="1"/>
  <c r="U46" i="42"/>
  <c r="P18" i="3" s="1"/>
  <c r="AC46" i="42"/>
  <c r="X18" i="3" s="1"/>
  <c r="AK46" i="42"/>
  <c r="AF18" i="3" s="1"/>
  <c r="M50" i="42"/>
  <c r="H22" i="3" s="1"/>
  <c r="U50" i="42"/>
  <c r="P22" i="3" s="1"/>
  <c r="AC50" i="42"/>
  <c r="X22" i="3" s="1"/>
  <c r="AK50" i="42"/>
  <c r="AF22" i="3" s="1"/>
  <c r="AC72" i="42"/>
  <c r="X18" i="4" s="1"/>
  <c r="M95" i="42"/>
  <c r="H15" i="5" s="1"/>
  <c r="AH76" i="42"/>
  <c r="AC22" i="4" s="1"/>
  <c r="Z76" i="42"/>
  <c r="U22" i="4" s="1"/>
  <c r="R76" i="42"/>
  <c r="M22" i="4" s="1"/>
  <c r="J76" i="42"/>
  <c r="E22" i="4" s="1"/>
  <c r="AG76" i="42"/>
  <c r="AB22" i="4" s="1"/>
  <c r="Y76" i="42"/>
  <c r="T22" i="4" s="1"/>
  <c r="Q76" i="42"/>
  <c r="L22" i="4" s="1"/>
  <c r="I76" i="42"/>
  <c r="D22" i="4" s="1"/>
  <c r="AF76" i="42"/>
  <c r="AA22" i="4" s="1"/>
  <c r="X76" i="42"/>
  <c r="S22" i="4" s="1"/>
  <c r="P76" i="42"/>
  <c r="K22" i="4" s="1"/>
  <c r="H76" i="42"/>
  <c r="C22" i="4" s="1"/>
  <c r="AE76" i="42"/>
  <c r="Z22" i="4" s="1"/>
  <c r="W76" i="42"/>
  <c r="R22" i="4" s="1"/>
  <c r="O76" i="42"/>
  <c r="J22" i="4" s="1"/>
  <c r="G76" i="42"/>
  <c r="B22" i="4" s="1"/>
  <c r="AD76" i="42"/>
  <c r="Y22" i="4" s="1"/>
  <c r="V76" i="42"/>
  <c r="Q22" i="4" s="1"/>
  <c r="N76" i="42"/>
  <c r="I22" i="4" s="1"/>
  <c r="F76" i="42"/>
  <c r="AJ76" i="42"/>
  <c r="AE22" i="4" s="1"/>
  <c r="AB76" i="42"/>
  <c r="W22" i="4" s="1"/>
  <c r="T76" i="42"/>
  <c r="O22" i="4" s="1"/>
  <c r="L76" i="42"/>
  <c r="G22" i="4" s="1"/>
  <c r="AI76" i="42"/>
  <c r="AD22" i="4" s="1"/>
  <c r="AA76" i="42"/>
  <c r="V22" i="4" s="1"/>
  <c r="S76" i="42"/>
  <c r="N22" i="4" s="1"/>
  <c r="K76" i="42"/>
  <c r="F22" i="4" s="1"/>
  <c r="AJ202" i="42"/>
  <c r="AE18" i="9" s="1"/>
  <c r="AB202" i="42"/>
  <c r="W18" i="9" s="1"/>
  <c r="T202" i="42"/>
  <c r="O18" i="9" s="1"/>
  <c r="L202" i="42"/>
  <c r="G18" i="9" s="1"/>
  <c r="AI202" i="42"/>
  <c r="AD18" i="9" s="1"/>
  <c r="AA202" i="42"/>
  <c r="V18" i="9" s="1"/>
  <c r="S202" i="42"/>
  <c r="N18" i="9" s="1"/>
  <c r="K202" i="42"/>
  <c r="F18" i="9" s="1"/>
  <c r="AH202" i="42"/>
  <c r="AC18" i="9" s="1"/>
  <c r="Z202" i="42"/>
  <c r="U18" i="9" s="1"/>
  <c r="R202" i="42"/>
  <c r="M18" i="9" s="1"/>
  <c r="J202" i="42"/>
  <c r="E18" i="9" s="1"/>
  <c r="AG202" i="42"/>
  <c r="AB18" i="9" s="1"/>
  <c r="Y202" i="42"/>
  <c r="T18" i="9" s="1"/>
  <c r="Q202" i="42"/>
  <c r="L18" i="9" s="1"/>
  <c r="I202" i="42"/>
  <c r="D18" i="9" s="1"/>
  <c r="AF202" i="42"/>
  <c r="AA18" i="9" s="1"/>
  <c r="X202" i="42"/>
  <c r="S18" i="9" s="1"/>
  <c r="P202" i="42"/>
  <c r="K18" i="9" s="1"/>
  <c r="H202" i="42"/>
  <c r="C18" i="9" s="1"/>
  <c r="AD202" i="42"/>
  <c r="Y18" i="9" s="1"/>
  <c r="V202" i="42"/>
  <c r="Q18" i="9" s="1"/>
  <c r="N202" i="42"/>
  <c r="I18" i="9" s="1"/>
  <c r="F202" i="42"/>
  <c r="AK202" i="42"/>
  <c r="AF18" i="9" s="1"/>
  <c r="AC202" i="42"/>
  <c r="X18" i="9" s="1"/>
  <c r="U202" i="42"/>
  <c r="P18" i="9" s="1"/>
  <c r="M202" i="42"/>
  <c r="H18" i="9" s="1"/>
  <c r="AE202" i="42"/>
  <c r="Z18" i="9" s="1"/>
  <c r="W202" i="42"/>
  <c r="R18" i="9" s="1"/>
  <c r="O202" i="42"/>
  <c r="J18" i="9" s="1"/>
  <c r="G202" i="42"/>
  <c r="B18" i="9" s="1"/>
  <c r="C33" i="41"/>
  <c r="U10" i="54" s="1"/>
  <c r="F43" i="42"/>
  <c r="N43" i="42"/>
  <c r="I15" i="3" s="1"/>
  <c r="V43" i="42"/>
  <c r="Q15" i="3" s="1"/>
  <c r="F46" i="42"/>
  <c r="N46" i="42"/>
  <c r="I18" i="3" s="1"/>
  <c r="V46" i="42"/>
  <c r="Q18" i="3" s="1"/>
  <c r="F50" i="42"/>
  <c r="N50" i="42"/>
  <c r="I22" i="3" s="1"/>
  <c r="V50" i="42"/>
  <c r="Q22" i="3" s="1"/>
  <c r="AK72" i="42"/>
  <c r="AF18" i="4" s="1"/>
  <c r="AK76" i="42"/>
  <c r="AF22" i="4" s="1"/>
  <c r="M121" i="42"/>
  <c r="H15" i="6" s="1"/>
  <c r="J17" i="41"/>
  <c r="I17" i="41"/>
  <c r="H17" i="41"/>
  <c r="G17" i="41"/>
  <c r="K17" i="41"/>
  <c r="F45" i="54"/>
  <c r="F42" i="54"/>
  <c r="F50" i="54"/>
  <c r="F47" i="54"/>
  <c r="F44" i="54"/>
  <c r="F46" i="54"/>
  <c r="E105" i="42" s="1"/>
  <c r="F49" i="54"/>
  <c r="F51" i="54"/>
  <c r="F43" i="54"/>
  <c r="E4" i="42"/>
  <c r="E37" i="54" l="1"/>
  <c r="Q7" i="54"/>
  <c r="AA7" i="54" s="1"/>
  <c r="F40" i="41"/>
  <c r="Q16" i="54"/>
  <c r="AA16" i="54" s="1"/>
  <c r="I40" i="41"/>
  <c r="Q9" i="54"/>
  <c r="G40" i="41"/>
  <c r="AA6" i="54"/>
  <c r="E40" i="41"/>
  <c r="Q12" i="54"/>
  <c r="H40" i="41"/>
  <c r="AH105" i="42"/>
  <c r="AC25" i="5" s="1"/>
  <c r="Z105" i="42"/>
  <c r="U25" i="5" s="1"/>
  <c r="R105" i="42"/>
  <c r="M25" i="5" s="1"/>
  <c r="J105" i="42"/>
  <c r="E25" i="5" s="1"/>
  <c r="AG105" i="42"/>
  <c r="AB25" i="5" s="1"/>
  <c r="Y105" i="42"/>
  <c r="T25" i="5" s="1"/>
  <c r="Q105" i="42"/>
  <c r="L25" i="5" s="1"/>
  <c r="I105" i="42"/>
  <c r="D25" i="5" s="1"/>
  <c r="AF105" i="42"/>
  <c r="AA25" i="5" s="1"/>
  <c r="X105" i="42"/>
  <c r="S25" i="5" s="1"/>
  <c r="P105" i="42"/>
  <c r="K25" i="5" s="1"/>
  <c r="H105" i="42"/>
  <c r="C25" i="5" s="1"/>
  <c r="AE105" i="42"/>
  <c r="Z25" i="5" s="1"/>
  <c r="W105" i="42"/>
  <c r="R25" i="5" s="1"/>
  <c r="O105" i="42"/>
  <c r="J25" i="5" s="1"/>
  <c r="G105" i="42"/>
  <c r="B25" i="5" s="1"/>
  <c r="AD105" i="42"/>
  <c r="Y25" i="5" s="1"/>
  <c r="V105" i="42"/>
  <c r="Q25" i="5" s="1"/>
  <c r="N105" i="42"/>
  <c r="I25" i="5" s="1"/>
  <c r="F105" i="42"/>
  <c r="AJ105" i="42"/>
  <c r="AE25" i="5" s="1"/>
  <c r="AB105" i="42"/>
  <c r="W25" i="5" s="1"/>
  <c r="T105" i="42"/>
  <c r="O25" i="5" s="1"/>
  <c r="L105" i="42"/>
  <c r="G25" i="5" s="1"/>
  <c r="AI105" i="42"/>
  <c r="AD25" i="5" s="1"/>
  <c r="AC105" i="42"/>
  <c r="X25" i="5" s="1"/>
  <c r="AA105" i="42"/>
  <c r="V25" i="5" s="1"/>
  <c r="U105" i="42"/>
  <c r="P25" i="5" s="1"/>
  <c r="S105" i="42"/>
  <c r="N25" i="5" s="1"/>
  <c r="K105" i="42"/>
  <c r="F25" i="5" s="1"/>
  <c r="AK105" i="42"/>
  <c r="AF25" i="5" s="1"/>
  <c r="M105" i="42"/>
  <c r="H25" i="5" s="1"/>
  <c r="AM106" i="51"/>
  <c r="AL106" i="51"/>
  <c r="AK106" i="51"/>
  <c r="AJ106" i="51"/>
  <c r="AI106" i="51"/>
  <c r="AH106" i="51"/>
  <c r="AG106" i="51"/>
  <c r="AF106" i="51"/>
  <c r="AE106" i="51"/>
  <c r="AD106" i="51"/>
  <c r="AC106" i="51"/>
  <c r="AB106" i="51"/>
  <c r="AA106" i="51"/>
  <c r="Z106" i="51"/>
  <c r="Y106" i="51"/>
  <c r="X106" i="51"/>
  <c r="W106" i="51"/>
  <c r="V106" i="51"/>
  <c r="U106" i="51"/>
  <c r="T106" i="51"/>
  <c r="S106" i="51"/>
  <c r="R106" i="51"/>
  <c r="Q106" i="51"/>
  <c r="P106" i="51"/>
  <c r="O106" i="51"/>
  <c r="N106" i="51"/>
  <c r="M106" i="51"/>
  <c r="L106" i="51"/>
  <c r="K106" i="51"/>
  <c r="J106" i="51"/>
  <c r="I106" i="51"/>
  <c r="H106" i="51"/>
  <c r="G106" i="51"/>
  <c r="F106" i="51"/>
  <c r="E106" i="51"/>
  <c r="D106" i="51"/>
  <c r="AM110" i="48"/>
  <c r="AL110" i="48"/>
  <c r="AK110" i="48"/>
  <c r="AJ110" i="48"/>
  <c r="AI110" i="48"/>
  <c r="AH110" i="48"/>
  <c r="AG110" i="48"/>
  <c r="AF110" i="48"/>
  <c r="AE110" i="48"/>
  <c r="AD110" i="48"/>
  <c r="AC110" i="48"/>
  <c r="AB110" i="48"/>
  <c r="AA110" i="48"/>
  <c r="Z110" i="48"/>
  <c r="Y110" i="48"/>
  <c r="X110" i="48"/>
  <c r="W110" i="48"/>
  <c r="V110" i="48"/>
  <c r="U110" i="48"/>
  <c r="T110" i="48"/>
  <c r="S110" i="48"/>
  <c r="R110" i="48"/>
  <c r="Q110" i="48"/>
  <c r="P110" i="48"/>
  <c r="O110" i="48"/>
  <c r="N110" i="48"/>
  <c r="M110" i="48"/>
  <c r="L110" i="48"/>
  <c r="K110" i="48"/>
  <c r="J110" i="48"/>
  <c r="I110" i="48"/>
  <c r="H110" i="48"/>
  <c r="G110" i="48"/>
  <c r="F110" i="48"/>
  <c r="E110" i="48"/>
  <c r="D110" i="48"/>
  <c r="AM108" i="48"/>
  <c r="AL108" i="48"/>
  <c r="AK108" i="48"/>
  <c r="AJ108" i="48"/>
  <c r="AI108" i="48"/>
  <c r="AH108" i="48"/>
  <c r="AG108" i="48"/>
  <c r="AF108" i="48"/>
  <c r="AE108" i="48"/>
  <c r="AD108" i="48"/>
  <c r="AC108" i="48"/>
  <c r="AB108" i="48"/>
  <c r="AA108" i="48"/>
  <c r="Z108" i="48"/>
  <c r="Y108" i="48"/>
  <c r="X108" i="48"/>
  <c r="W108" i="48"/>
  <c r="V108" i="48"/>
  <c r="U108" i="48"/>
  <c r="T108" i="48"/>
  <c r="S108" i="48"/>
  <c r="R108" i="48"/>
  <c r="Q108" i="48"/>
  <c r="P108" i="48"/>
  <c r="O108" i="48"/>
  <c r="N108" i="48"/>
  <c r="M108" i="48"/>
  <c r="L108" i="48"/>
  <c r="K108" i="48"/>
  <c r="J108" i="48"/>
  <c r="I108" i="48"/>
  <c r="H108" i="48"/>
  <c r="G108" i="48"/>
  <c r="F108" i="48"/>
  <c r="E108" i="48"/>
  <c r="D108" i="48"/>
  <c r="AM102" i="48"/>
  <c r="AL102" i="48"/>
  <c r="AK102" i="48"/>
  <c r="AJ102" i="48"/>
  <c r="AI102" i="48"/>
  <c r="AH102" i="48"/>
  <c r="AG102" i="48"/>
  <c r="AF102" i="48"/>
  <c r="AE102" i="48"/>
  <c r="AD102" i="48"/>
  <c r="AC102" i="48"/>
  <c r="AB102" i="48"/>
  <c r="AA102" i="48"/>
  <c r="Z102" i="48"/>
  <c r="Y102" i="48"/>
  <c r="X102" i="48"/>
  <c r="W102" i="48"/>
  <c r="V102" i="48"/>
  <c r="U102" i="48"/>
  <c r="T102" i="48"/>
  <c r="S102" i="48"/>
  <c r="R102" i="48"/>
  <c r="Q102" i="48"/>
  <c r="P102" i="48"/>
  <c r="O102" i="48"/>
  <c r="N102" i="48"/>
  <c r="M102" i="48"/>
  <c r="L102" i="48"/>
  <c r="K102" i="48"/>
  <c r="J102" i="48"/>
  <c r="I102" i="48"/>
  <c r="H102" i="48"/>
  <c r="G102" i="48"/>
  <c r="F102" i="48"/>
  <c r="E102" i="48"/>
  <c r="D102" i="48"/>
  <c r="AM93" i="48"/>
  <c r="AL93" i="48"/>
  <c r="AK93" i="48"/>
  <c r="AJ93" i="48"/>
  <c r="AI93" i="48"/>
  <c r="AH93" i="48"/>
  <c r="AG93" i="48"/>
  <c r="AF93" i="48"/>
  <c r="AE93" i="48"/>
  <c r="AD93" i="48"/>
  <c r="AC93" i="48"/>
  <c r="AB93" i="48"/>
  <c r="AA93" i="48"/>
  <c r="Z93" i="48"/>
  <c r="Y93" i="48"/>
  <c r="X93" i="48"/>
  <c r="W93" i="48"/>
  <c r="V93" i="48"/>
  <c r="U93" i="48"/>
  <c r="T93" i="48"/>
  <c r="S93" i="48"/>
  <c r="R93" i="48"/>
  <c r="Q93" i="48"/>
  <c r="P93" i="48"/>
  <c r="O93" i="48"/>
  <c r="N93" i="48"/>
  <c r="M93" i="48"/>
  <c r="L93" i="48"/>
  <c r="K93" i="48"/>
  <c r="J93" i="48"/>
  <c r="I93" i="48"/>
  <c r="H93" i="48"/>
  <c r="G93" i="48"/>
  <c r="F93" i="48"/>
  <c r="E93" i="48"/>
  <c r="D93" i="48"/>
  <c r="AM92" i="48"/>
  <c r="AL92" i="48"/>
  <c r="AK92" i="48"/>
  <c r="AJ92" i="48"/>
  <c r="AI92" i="48"/>
  <c r="AH92" i="48"/>
  <c r="AG92" i="48"/>
  <c r="AF92" i="48"/>
  <c r="AE92" i="48"/>
  <c r="AD92" i="48"/>
  <c r="AC92" i="48"/>
  <c r="AB92" i="48"/>
  <c r="AA92" i="48"/>
  <c r="Z92" i="48"/>
  <c r="Y92" i="48"/>
  <c r="X92" i="48"/>
  <c r="W92" i="48"/>
  <c r="V92" i="48"/>
  <c r="U92" i="48"/>
  <c r="T92" i="48"/>
  <c r="S92" i="48"/>
  <c r="R92" i="48"/>
  <c r="Q92" i="48"/>
  <c r="P92" i="48"/>
  <c r="O92" i="48"/>
  <c r="N92" i="48"/>
  <c r="M92" i="48"/>
  <c r="L92" i="48"/>
  <c r="K92" i="48"/>
  <c r="J92" i="48"/>
  <c r="I92" i="48"/>
  <c r="H92" i="48"/>
  <c r="G92" i="48"/>
  <c r="F92" i="48"/>
  <c r="E92" i="48"/>
  <c r="D92" i="48"/>
  <c r="AM91" i="48"/>
  <c r="AM111" i="48" s="1"/>
  <c r="AL91" i="48"/>
  <c r="AK91" i="48"/>
  <c r="AJ91" i="48"/>
  <c r="AJ111" i="48" s="1"/>
  <c r="AI91" i="48"/>
  <c r="AI111" i="48" s="1"/>
  <c r="AH91" i="48"/>
  <c r="AG91" i="48"/>
  <c r="AG111" i="48" s="1"/>
  <c r="AF91" i="48"/>
  <c r="AE91" i="48"/>
  <c r="AE111" i="48" s="1"/>
  <c r="AD91" i="48"/>
  <c r="AC91" i="48"/>
  <c r="AB91" i="48"/>
  <c r="AB111" i="48" s="1"/>
  <c r="AA91" i="48"/>
  <c r="AA111" i="48" s="1"/>
  <c r="Z91" i="48"/>
  <c r="Y91" i="48"/>
  <c r="Y111" i="48" s="1"/>
  <c r="X91" i="48"/>
  <c r="W91" i="48"/>
  <c r="W111" i="48" s="1"/>
  <c r="V91" i="48"/>
  <c r="U91" i="48"/>
  <c r="T91" i="48"/>
  <c r="T111" i="48" s="1"/>
  <c r="S91" i="48"/>
  <c r="S111" i="48" s="1"/>
  <c r="R91" i="48"/>
  <c r="Q91" i="48"/>
  <c r="Q111" i="48" s="1"/>
  <c r="P91" i="48"/>
  <c r="O91" i="48"/>
  <c r="O111" i="48" s="1"/>
  <c r="N91" i="48"/>
  <c r="M91" i="48"/>
  <c r="L91" i="48"/>
  <c r="L111" i="48" s="1"/>
  <c r="K91" i="48"/>
  <c r="K111" i="48" s="1"/>
  <c r="J91" i="48"/>
  <c r="I91" i="48"/>
  <c r="I111" i="48" s="1"/>
  <c r="H91" i="48"/>
  <c r="G91" i="48"/>
  <c r="G111" i="48" s="1"/>
  <c r="F91" i="48"/>
  <c r="E91" i="48"/>
  <c r="D91" i="48"/>
  <c r="D111" i="48" s="1"/>
  <c r="AM85" i="48"/>
  <c r="AL85" i="48"/>
  <c r="AK85" i="48"/>
  <c r="AJ85" i="48"/>
  <c r="AJ87" i="48" s="1"/>
  <c r="AI85" i="48"/>
  <c r="AI87" i="48" s="1"/>
  <c r="AH85" i="48"/>
  <c r="AH87" i="48" s="1"/>
  <c r="AG85" i="48"/>
  <c r="AG87" i="48" s="1"/>
  <c r="AF85" i="48"/>
  <c r="AE85" i="48"/>
  <c r="AD85" i="48"/>
  <c r="AC85" i="48"/>
  <c r="AB85" i="48"/>
  <c r="AB87" i="48" s="1"/>
  <c r="AA85" i="48"/>
  <c r="AA87" i="48" s="1"/>
  <c r="Z85" i="48"/>
  <c r="Z87" i="48" s="1"/>
  <c r="Y85" i="48"/>
  <c r="Y87" i="48" s="1"/>
  <c r="X85" i="48"/>
  <c r="W85" i="48"/>
  <c r="V85" i="48"/>
  <c r="U85" i="48"/>
  <c r="T85" i="48"/>
  <c r="T87" i="48" s="1"/>
  <c r="S85" i="48"/>
  <c r="S87" i="48" s="1"/>
  <c r="R85" i="48"/>
  <c r="R87" i="48" s="1"/>
  <c r="Q85" i="48"/>
  <c r="Q87" i="48" s="1"/>
  <c r="P85" i="48"/>
  <c r="O85" i="48"/>
  <c r="N85" i="48"/>
  <c r="M85" i="48"/>
  <c r="L85" i="48"/>
  <c r="L87" i="48" s="1"/>
  <c r="K85" i="48"/>
  <c r="K87" i="48" s="1"/>
  <c r="J85" i="48"/>
  <c r="J87" i="48" s="1"/>
  <c r="I85" i="48"/>
  <c r="I87" i="48" s="1"/>
  <c r="H85" i="48"/>
  <c r="G85" i="48"/>
  <c r="F85" i="48"/>
  <c r="E85" i="48"/>
  <c r="D85" i="48"/>
  <c r="D87" i="48" s="1"/>
  <c r="AM82" i="48"/>
  <c r="AL82" i="48"/>
  <c r="AK82" i="48"/>
  <c r="AJ82" i="48"/>
  <c r="AI82" i="48"/>
  <c r="AH82" i="48"/>
  <c r="AG82" i="48"/>
  <c r="AF82" i="48"/>
  <c r="AE82" i="48"/>
  <c r="AD82" i="48"/>
  <c r="AC82" i="48"/>
  <c r="AB82" i="48"/>
  <c r="AA82" i="48"/>
  <c r="Z82" i="48"/>
  <c r="Y82" i="48"/>
  <c r="X82" i="48"/>
  <c r="W82" i="48"/>
  <c r="V82" i="48"/>
  <c r="U82" i="48"/>
  <c r="T82" i="48"/>
  <c r="S82" i="48"/>
  <c r="R82" i="48"/>
  <c r="Q82" i="48"/>
  <c r="P82" i="48"/>
  <c r="O82" i="48"/>
  <c r="N82" i="48"/>
  <c r="M82" i="48"/>
  <c r="L82" i="48"/>
  <c r="K82" i="48"/>
  <c r="J82" i="48"/>
  <c r="I82" i="48"/>
  <c r="H82" i="48"/>
  <c r="G82" i="48"/>
  <c r="F82" i="48"/>
  <c r="E82" i="48"/>
  <c r="D82" i="48"/>
  <c r="AM81" i="48"/>
  <c r="AL81" i="48"/>
  <c r="AK81" i="48"/>
  <c r="AJ81" i="48"/>
  <c r="AI81" i="48"/>
  <c r="AH81" i="48"/>
  <c r="AG81" i="48"/>
  <c r="AF81" i="48"/>
  <c r="AE81" i="48"/>
  <c r="AD81" i="48"/>
  <c r="AC81" i="48"/>
  <c r="AB81" i="48"/>
  <c r="AA81" i="48"/>
  <c r="Z81" i="48"/>
  <c r="Y81" i="48"/>
  <c r="X81" i="48"/>
  <c r="W81" i="48"/>
  <c r="V81" i="48"/>
  <c r="U81" i="48"/>
  <c r="T81" i="48"/>
  <c r="S81" i="48"/>
  <c r="R81" i="48"/>
  <c r="Q81" i="48"/>
  <c r="P81" i="48"/>
  <c r="O81" i="48"/>
  <c r="N81" i="48"/>
  <c r="M81" i="48"/>
  <c r="L81" i="48"/>
  <c r="K81" i="48"/>
  <c r="J81" i="48"/>
  <c r="I81" i="48"/>
  <c r="H81" i="48"/>
  <c r="G81" i="48"/>
  <c r="F81" i="48"/>
  <c r="E81" i="48"/>
  <c r="D81" i="48"/>
  <c r="AM77" i="48"/>
  <c r="AL77" i="48"/>
  <c r="AK77" i="48"/>
  <c r="AJ77" i="48"/>
  <c r="AI77" i="48"/>
  <c r="AH77" i="48"/>
  <c r="AG77" i="48"/>
  <c r="AF77" i="48"/>
  <c r="AE77" i="48"/>
  <c r="AD77" i="48"/>
  <c r="AC77" i="48"/>
  <c r="AB77" i="48"/>
  <c r="AA77" i="48"/>
  <c r="Z77" i="48"/>
  <c r="Y77" i="48"/>
  <c r="X77" i="48"/>
  <c r="W77" i="48"/>
  <c r="V77" i="48"/>
  <c r="U77" i="48"/>
  <c r="T77" i="48"/>
  <c r="S77" i="48"/>
  <c r="R77" i="48"/>
  <c r="Q77" i="48"/>
  <c r="P77" i="48"/>
  <c r="O77" i="48"/>
  <c r="N77" i="48"/>
  <c r="M77" i="48"/>
  <c r="L77" i="48"/>
  <c r="K77" i="48"/>
  <c r="J77" i="48"/>
  <c r="I77" i="48"/>
  <c r="H77" i="48"/>
  <c r="G77" i="48"/>
  <c r="F77" i="48"/>
  <c r="E77" i="48"/>
  <c r="D77" i="48"/>
  <c r="D75" i="48"/>
  <c r="AM73" i="48"/>
  <c r="AL73" i="48"/>
  <c r="AK73" i="48"/>
  <c r="AJ73" i="48"/>
  <c r="AI73" i="48"/>
  <c r="AH73" i="48"/>
  <c r="AG73" i="48"/>
  <c r="AF73" i="48"/>
  <c r="AE73" i="48"/>
  <c r="AD73" i="48"/>
  <c r="AC73" i="48"/>
  <c r="AB73" i="48"/>
  <c r="AA73" i="48"/>
  <c r="Z73" i="48"/>
  <c r="Y73" i="48"/>
  <c r="X73" i="48"/>
  <c r="W73" i="48"/>
  <c r="V73" i="48"/>
  <c r="U73" i="48"/>
  <c r="T73" i="48"/>
  <c r="S73" i="48"/>
  <c r="R73" i="48"/>
  <c r="Q73" i="48"/>
  <c r="P73" i="48"/>
  <c r="O73" i="48"/>
  <c r="N73" i="48"/>
  <c r="M73" i="48"/>
  <c r="L73" i="48"/>
  <c r="K73" i="48"/>
  <c r="J73" i="48"/>
  <c r="I73" i="48"/>
  <c r="H73" i="48"/>
  <c r="G73" i="48"/>
  <c r="F73" i="48"/>
  <c r="E73" i="48"/>
  <c r="D73" i="48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Z4" i="46"/>
  <c r="AA4" i="46"/>
  <c r="AB4" i="46"/>
  <c r="AC4" i="46"/>
  <c r="AD4" i="46"/>
  <c r="AE4" i="46"/>
  <c r="AF4" i="46"/>
  <c r="AG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Z5" i="46"/>
  <c r="AA5" i="46"/>
  <c r="AB5" i="46"/>
  <c r="AC5" i="46"/>
  <c r="AD5" i="46"/>
  <c r="AE5" i="46"/>
  <c r="AF5" i="46"/>
  <c r="AG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Z6" i="46"/>
  <c r="AA6" i="46"/>
  <c r="AB6" i="46"/>
  <c r="AC6" i="46"/>
  <c r="AD6" i="46"/>
  <c r="AE6" i="46"/>
  <c r="AF6" i="46"/>
  <c r="AG6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Z8" i="46"/>
  <c r="AA8" i="46"/>
  <c r="AB8" i="46"/>
  <c r="AC8" i="46"/>
  <c r="AD8" i="46"/>
  <c r="AE8" i="46"/>
  <c r="AF8" i="46"/>
  <c r="AG8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Z9" i="46"/>
  <c r="AA9" i="46"/>
  <c r="AB9" i="46"/>
  <c r="AC9" i="46"/>
  <c r="AD9" i="46"/>
  <c r="AE9" i="46"/>
  <c r="AF9" i="46"/>
  <c r="AG9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Z10" i="46"/>
  <c r="AA10" i="46"/>
  <c r="AB10" i="46"/>
  <c r="AC10" i="46"/>
  <c r="AD10" i="46"/>
  <c r="AE10" i="46"/>
  <c r="AF10" i="46"/>
  <c r="AG10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AF12" i="46"/>
  <c r="AG12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AF14" i="46"/>
  <c r="AG14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T19" i="46"/>
  <c r="U19" i="46"/>
  <c r="V19" i="46"/>
  <c r="W19" i="46"/>
  <c r="X19" i="46"/>
  <c r="Y19" i="46"/>
  <c r="Z19" i="46"/>
  <c r="AA19" i="46"/>
  <c r="AB19" i="46"/>
  <c r="AC19" i="46"/>
  <c r="AD19" i="46"/>
  <c r="AE19" i="46"/>
  <c r="AF19" i="46"/>
  <c r="AG19" i="46"/>
  <c r="C20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Z20" i="46"/>
  <c r="AA20" i="46"/>
  <c r="AB20" i="46"/>
  <c r="AC20" i="46"/>
  <c r="AD20" i="46"/>
  <c r="AE20" i="46"/>
  <c r="AF20" i="46"/>
  <c r="AG20" i="46"/>
  <c r="C21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AF21" i="46"/>
  <c r="AG21" i="46"/>
  <c r="C22" i="46"/>
  <c r="D22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AF22" i="46"/>
  <c r="AG22" i="46"/>
  <c r="C23" i="46"/>
  <c r="D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AF23" i="46"/>
  <c r="AG23" i="46"/>
  <c r="C24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C25" i="46"/>
  <c r="D25" i="46"/>
  <c r="E25" i="46"/>
  <c r="F25" i="46"/>
  <c r="G25" i="46"/>
  <c r="H25" i="46"/>
  <c r="I25" i="46"/>
  <c r="J25" i="46"/>
  <c r="K25" i="46"/>
  <c r="L25" i="46"/>
  <c r="M25" i="46"/>
  <c r="N25" i="46"/>
  <c r="O25" i="46"/>
  <c r="P25" i="46"/>
  <c r="Q25" i="46"/>
  <c r="R25" i="46"/>
  <c r="S25" i="46"/>
  <c r="T25" i="46"/>
  <c r="U25" i="46"/>
  <c r="V25" i="46"/>
  <c r="W25" i="46"/>
  <c r="X25" i="46"/>
  <c r="Y25" i="46"/>
  <c r="Z25" i="46"/>
  <c r="AA25" i="46"/>
  <c r="AB25" i="46"/>
  <c r="AC25" i="46"/>
  <c r="AD25" i="46"/>
  <c r="AE25" i="46"/>
  <c r="AF25" i="46"/>
  <c r="AG25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Z3" i="46"/>
  <c r="AA3" i="46"/>
  <c r="AB3" i="46"/>
  <c r="AC3" i="46"/>
  <c r="AD3" i="46"/>
  <c r="AE3" i="46"/>
  <c r="AF3" i="46"/>
  <c r="AG3" i="46"/>
  <c r="C3" i="46"/>
  <c r="I46" i="39"/>
  <c r="J46" i="39"/>
  <c r="K46" i="39"/>
  <c r="L46" i="39"/>
  <c r="M46" i="39"/>
  <c r="N46" i="39"/>
  <c r="O46" i="39"/>
  <c r="P46" i="39"/>
  <c r="Q46" i="39"/>
  <c r="R46" i="39"/>
  <c r="S46" i="39"/>
  <c r="T46" i="39"/>
  <c r="U46" i="39"/>
  <c r="V46" i="39"/>
  <c r="W46" i="39"/>
  <c r="X46" i="39"/>
  <c r="Y46" i="39"/>
  <c r="Z46" i="39"/>
  <c r="AA46" i="39"/>
  <c r="AB46" i="39"/>
  <c r="AC46" i="39"/>
  <c r="AD46" i="39"/>
  <c r="AE46" i="39"/>
  <c r="AF46" i="39"/>
  <c r="AG46" i="39"/>
  <c r="H46" i="39"/>
  <c r="AA9" i="54" l="1"/>
  <c r="H26" i="54"/>
  <c r="H37" i="54" s="1"/>
  <c r="AA12" i="54"/>
  <c r="K26" i="54"/>
  <c r="K37" i="54" s="1"/>
  <c r="E87" i="48"/>
  <c r="M87" i="48"/>
  <c r="U87" i="48"/>
  <c r="AC87" i="48"/>
  <c r="AK87" i="48"/>
  <c r="E111" i="48"/>
  <c r="M111" i="48"/>
  <c r="U111" i="48"/>
  <c r="AC111" i="48"/>
  <c r="AK111" i="48"/>
  <c r="F87" i="48"/>
  <c r="N87" i="48"/>
  <c r="V87" i="48"/>
  <c r="AD87" i="48"/>
  <c r="AL87" i="48"/>
  <c r="F111" i="48"/>
  <c r="N111" i="48"/>
  <c r="V111" i="48"/>
  <c r="AD111" i="48"/>
  <c r="AL111" i="48"/>
  <c r="AI75" i="48"/>
  <c r="H87" i="48"/>
  <c r="P87" i="48"/>
  <c r="X87" i="48"/>
  <c r="AF87" i="48"/>
  <c r="G87" i="48"/>
  <c r="O87" i="48"/>
  <c r="W87" i="48"/>
  <c r="AE87" i="48"/>
  <c r="AM87" i="48"/>
  <c r="H111" i="48"/>
  <c r="P111" i="48"/>
  <c r="X111" i="48"/>
  <c r="AF111" i="48"/>
  <c r="J111" i="48"/>
  <c r="R111" i="48"/>
  <c r="Z111" i="48"/>
  <c r="AH111" i="48"/>
  <c r="T75" i="48"/>
  <c r="M75" i="48"/>
  <c r="U75" i="48"/>
  <c r="AC75" i="48"/>
  <c r="AK75" i="48"/>
  <c r="W75" i="48"/>
  <c r="X75" i="48"/>
  <c r="AF75" i="48"/>
  <c r="Q75" i="48"/>
  <c r="J75" i="48"/>
  <c r="R75" i="48"/>
  <c r="Z75" i="48"/>
  <c r="AH75" i="48"/>
  <c r="S75" i="48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AL75" i="48" l="1"/>
  <c r="V75" i="48"/>
  <c r="P75" i="48"/>
  <c r="N75" i="48"/>
  <c r="H75" i="48"/>
  <c r="AG75" i="48"/>
  <c r="AM75" i="48"/>
  <c r="AJ75" i="48"/>
  <c r="AA75" i="48"/>
  <c r="Y75" i="48"/>
  <c r="AE75" i="48"/>
  <c r="AB75" i="48"/>
  <c r="K75" i="48"/>
  <c r="I75" i="48"/>
  <c r="O75" i="48"/>
  <c r="L75" i="48"/>
  <c r="AD75" i="48"/>
  <c r="C19" i="41"/>
  <c r="C14" i="41"/>
  <c r="C15" i="41"/>
  <c r="O15" i="40"/>
  <c r="C4" i="41"/>
  <c r="C8" i="41"/>
  <c r="C9" i="41"/>
  <c r="C10" i="41"/>
  <c r="C11" i="41"/>
  <c r="C13" i="41"/>
  <c r="AB203" i="40"/>
  <c r="AB202" i="40"/>
  <c r="AB201" i="40"/>
  <c r="AB200" i="40"/>
  <c r="AB199" i="40"/>
  <c r="AB198" i="40"/>
  <c r="AB197" i="40"/>
  <c r="AB196" i="40"/>
  <c r="AB195" i="40"/>
  <c r="AB194" i="40"/>
  <c r="AB193" i="40"/>
  <c r="AB192" i="40"/>
  <c r="AB191" i="40"/>
  <c r="AB190" i="40"/>
  <c r="AB189" i="40"/>
  <c r="AB188" i="40"/>
  <c r="AB187" i="40"/>
  <c r="AB186" i="40"/>
  <c r="AB185" i="40"/>
  <c r="AB184" i="40"/>
  <c r="AB183" i="40"/>
  <c r="AB182" i="40"/>
  <c r="AB181" i="40"/>
  <c r="AB180" i="40"/>
  <c r="AB179" i="40"/>
  <c r="AB178" i="40"/>
  <c r="AB177" i="40"/>
  <c r="AB176" i="40"/>
  <c r="AB175" i="40"/>
  <c r="AB174" i="40"/>
  <c r="AB173" i="40"/>
  <c r="AB172" i="40"/>
  <c r="AB171" i="40"/>
  <c r="AB170" i="40"/>
  <c r="AB169" i="40"/>
  <c r="AB168" i="40"/>
  <c r="AB167" i="40"/>
  <c r="AB166" i="40"/>
  <c r="AB165" i="40"/>
  <c r="AB164" i="40"/>
  <c r="AB163" i="40"/>
  <c r="AB162" i="40"/>
  <c r="AB161" i="40"/>
  <c r="AB160" i="40"/>
  <c r="AB159" i="40"/>
  <c r="AB158" i="40"/>
  <c r="AB157" i="40"/>
  <c r="AB156" i="40"/>
  <c r="AB155" i="40"/>
  <c r="AB154" i="40"/>
  <c r="AB153" i="40"/>
  <c r="AB152" i="40"/>
  <c r="AB151" i="40"/>
  <c r="AB150" i="40"/>
  <c r="AB149" i="40"/>
  <c r="AB148" i="40"/>
  <c r="AB147" i="40"/>
  <c r="AB146" i="40"/>
  <c r="AB145" i="40"/>
  <c r="AB144" i="40"/>
  <c r="AB143" i="40"/>
  <c r="AB142" i="40"/>
  <c r="AB141" i="40"/>
  <c r="AB140" i="40"/>
  <c r="AB139" i="40"/>
  <c r="AB138" i="40"/>
  <c r="AB137" i="40"/>
  <c r="AB136" i="40"/>
  <c r="AB135" i="40"/>
  <c r="AB134" i="40"/>
  <c r="AB133" i="40"/>
  <c r="AB132" i="40"/>
  <c r="AB131" i="40"/>
  <c r="AB130" i="40"/>
  <c r="AB129" i="40"/>
  <c r="AB128" i="40"/>
  <c r="AB127" i="40"/>
  <c r="AB126" i="40"/>
  <c r="AB125" i="40"/>
  <c r="AB124" i="40"/>
  <c r="AB123" i="40"/>
  <c r="AB122" i="40"/>
  <c r="AB121" i="40"/>
  <c r="AB120" i="40"/>
  <c r="AB119" i="40"/>
  <c r="AB118" i="40"/>
  <c r="AB117" i="40"/>
  <c r="AB116" i="40"/>
  <c r="AB115" i="40"/>
  <c r="AB114" i="40"/>
  <c r="AB113" i="40"/>
  <c r="AB112" i="40"/>
  <c r="AB111" i="40"/>
  <c r="AB110" i="40"/>
  <c r="AB109" i="40"/>
  <c r="AB108" i="40"/>
  <c r="AB107" i="40"/>
  <c r="AB106" i="40"/>
  <c r="AB105" i="40"/>
  <c r="AB104" i="40"/>
  <c r="AB103" i="40"/>
  <c r="AB102" i="40"/>
  <c r="AB101" i="40"/>
  <c r="AB100" i="40"/>
  <c r="AB99" i="40"/>
  <c r="AB98" i="40"/>
  <c r="AB97" i="40"/>
  <c r="AB96" i="40"/>
  <c r="AB95" i="40"/>
  <c r="AB94" i="40"/>
  <c r="AB93" i="40"/>
  <c r="AB92" i="40"/>
  <c r="AB91" i="40"/>
  <c r="AB90" i="40"/>
  <c r="AB89" i="40"/>
  <c r="AB88" i="40"/>
  <c r="AB87" i="40"/>
  <c r="AB86" i="40"/>
  <c r="AB85" i="40"/>
  <c r="AB84" i="40"/>
  <c r="AB83" i="40"/>
  <c r="AB82" i="40"/>
  <c r="AB81" i="40"/>
  <c r="AB80" i="40"/>
  <c r="AB79" i="40"/>
  <c r="AB78" i="40"/>
  <c r="AB77" i="40"/>
  <c r="AB76" i="40"/>
  <c r="AB75" i="40"/>
  <c r="AB74" i="40"/>
  <c r="AB73" i="40"/>
  <c r="AB72" i="40"/>
  <c r="AB71" i="40"/>
  <c r="AB70" i="40"/>
  <c r="AB69" i="40"/>
  <c r="AB68" i="40"/>
  <c r="AB67" i="40"/>
  <c r="AB66" i="40"/>
  <c r="AB65" i="40"/>
  <c r="AB64" i="40"/>
  <c r="AB63" i="40"/>
  <c r="AB62" i="40"/>
  <c r="AB61" i="40"/>
  <c r="AB60" i="40"/>
  <c r="AB59" i="40"/>
  <c r="AB58" i="40"/>
  <c r="AB57" i="40"/>
  <c r="AB56" i="40"/>
  <c r="AB55" i="40"/>
  <c r="AB54" i="40"/>
  <c r="AB53" i="40"/>
  <c r="AB52" i="40"/>
  <c r="AB51" i="40"/>
  <c r="AB50" i="40"/>
  <c r="AB49" i="40"/>
  <c r="AB48" i="40"/>
  <c r="AB47" i="40"/>
  <c r="AB46" i="40"/>
  <c r="AB45" i="40"/>
  <c r="AB44" i="40"/>
  <c r="AB43" i="40"/>
  <c r="AB42" i="40"/>
  <c r="AB41" i="40"/>
  <c r="AB40" i="40"/>
  <c r="AB39" i="40"/>
  <c r="AB38" i="40"/>
  <c r="AB37" i="40"/>
  <c r="AB36" i="40"/>
  <c r="AB35" i="40"/>
  <c r="AB34" i="40"/>
  <c r="AB33" i="40"/>
  <c r="AB32" i="40"/>
  <c r="AB31" i="40"/>
  <c r="AB30" i="40"/>
  <c r="AB29" i="40"/>
  <c r="AB28" i="40"/>
  <c r="AB27" i="40"/>
  <c r="AB26" i="40"/>
  <c r="AB25" i="40"/>
  <c r="AB24" i="40"/>
  <c r="AB23" i="40"/>
  <c r="AB22" i="40"/>
  <c r="AB21" i="40"/>
  <c r="AB20" i="40"/>
  <c r="AB19" i="40"/>
  <c r="O13" i="40"/>
  <c r="O14" i="40" s="1"/>
  <c r="O16" i="40" s="1"/>
  <c r="C12" i="41" l="1"/>
  <c r="C16" i="41"/>
  <c r="AG43" i="39"/>
  <c r="AF43" i="39"/>
  <c r="AE43" i="39"/>
  <c r="AD43" i="39"/>
  <c r="AC43" i="39"/>
  <c r="AB43" i="39"/>
  <c r="AA43" i="39"/>
  <c r="Z43" i="39"/>
  <c r="Y43" i="39"/>
  <c r="X43" i="39"/>
  <c r="W43" i="39"/>
  <c r="J91" i="39" s="1"/>
  <c r="V43" i="39"/>
  <c r="U43" i="39"/>
  <c r="T43" i="39"/>
  <c r="S43" i="39"/>
  <c r="R43" i="39"/>
  <c r="Q43" i="39"/>
  <c r="P43" i="39"/>
  <c r="H91" i="39" s="1"/>
  <c r="O43" i="39"/>
  <c r="G91" i="39" s="1"/>
  <c r="N43" i="39"/>
  <c r="M43" i="39"/>
  <c r="L43" i="39"/>
  <c r="K43" i="39"/>
  <c r="J43" i="39"/>
  <c r="I43" i="39"/>
  <c r="H43" i="39"/>
  <c r="AG42" i="39"/>
  <c r="AF42" i="39"/>
  <c r="AE42" i="39"/>
  <c r="AD42" i="39"/>
  <c r="AC42" i="39"/>
  <c r="AB42" i="39"/>
  <c r="AA42" i="39"/>
  <c r="Z42" i="39"/>
  <c r="Y42" i="39"/>
  <c r="X42" i="39"/>
  <c r="W42" i="39"/>
  <c r="J90" i="39" s="1"/>
  <c r="E208" i="42" s="1"/>
  <c r="V42" i="39"/>
  <c r="U42" i="39"/>
  <c r="T42" i="39"/>
  <c r="S42" i="39"/>
  <c r="R42" i="39"/>
  <c r="Q42" i="39"/>
  <c r="P42" i="39"/>
  <c r="H90" i="39" s="1"/>
  <c r="O42" i="39"/>
  <c r="G90" i="39" s="1"/>
  <c r="E52" i="42" s="1"/>
  <c r="N42" i="39"/>
  <c r="F90" i="39" s="1"/>
  <c r="M42" i="39"/>
  <c r="L42" i="39"/>
  <c r="K42" i="39"/>
  <c r="J42" i="39"/>
  <c r="I42" i="39"/>
  <c r="H42" i="39"/>
  <c r="AG41" i="39"/>
  <c r="AF41" i="39"/>
  <c r="AE41" i="39"/>
  <c r="AD41" i="39"/>
  <c r="AC41" i="39"/>
  <c r="AB41" i="39"/>
  <c r="AA41" i="39"/>
  <c r="Z41" i="39"/>
  <c r="Y41" i="39"/>
  <c r="X41" i="39"/>
  <c r="W41" i="39"/>
  <c r="J89" i="39" s="1"/>
  <c r="V41" i="39"/>
  <c r="U41" i="39"/>
  <c r="T41" i="39"/>
  <c r="S41" i="39"/>
  <c r="R41" i="39"/>
  <c r="Q41" i="39"/>
  <c r="P41" i="39"/>
  <c r="H89" i="39" s="1"/>
  <c r="O41" i="39"/>
  <c r="G89" i="39" s="1"/>
  <c r="N41" i="39"/>
  <c r="M41" i="39"/>
  <c r="L41" i="39"/>
  <c r="K41" i="39"/>
  <c r="J41" i="39"/>
  <c r="I41" i="39"/>
  <c r="H41" i="39"/>
  <c r="D89" i="39" s="1"/>
  <c r="AG40" i="39"/>
  <c r="AF40" i="39"/>
  <c r="AE40" i="39"/>
  <c r="AD40" i="39"/>
  <c r="AC40" i="39"/>
  <c r="AB40" i="39"/>
  <c r="AA40" i="39"/>
  <c r="Z40" i="39"/>
  <c r="Y40" i="39"/>
  <c r="X40" i="39"/>
  <c r="W40" i="39"/>
  <c r="J88" i="39" s="1"/>
  <c r="E194" i="42" s="1"/>
  <c r="V40" i="39"/>
  <c r="U40" i="39"/>
  <c r="T40" i="39"/>
  <c r="S40" i="39"/>
  <c r="R40" i="39"/>
  <c r="Q40" i="39"/>
  <c r="P40" i="39"/>
  <c r="H88" i="39" s="1"/>
  <c r="O40" i="39"/>
  <c r="G88" i="39" s="1"/>
  <c r="N40" i="39"/>
  <c r="M40" i="39"/>
  <c r="F7" i="41" s="1"/>
  <c r="L40" i="39"/>
  <c r="K40" i="39"/>
  <c r="J40" i="39"/>
  <c r="I40" i="39"/>
  <c r="H40" i="39"/>
  <c r="AG39" i="39"/>
  <c r="AF39" i="39"/>
  <c r="AE39" i="39"/>
  <c r="AD39" i="39"/>
  <c r="AC39" i="39"/>
  <c r="AB39" i="39"/>
  <c r="AA39" i="39"/>
  <c r="Z39" i="39"/>
  <c r="Y39" i="39"/>
  <c r="X39" i="39"/>
  <c r="W39" i="39"/>
  <c r="J87" i="39" s="1"/>
  <c r="E188" i="42" s="1"/>
  <c r="V39" i="39"/>
  <c r="U39" i="39"/>
  <c r="T39" i="39"/>
  <c r="S39" i="39"/>
  <c r="R39" i="39"/>
  <c r="Q39" i="39"/>
  <c r="P39" i="39"/>
  <c r="H87" i="39" s="1"/>
  <c r="O39" i="39"/>
  <c r="G87" i="39" s="1"/>
  <c r="E32" i="42" s="1"/>
  <c r="N39" i="39"/>
  <c r="M39" i="39"/>
  <c r="L39" i="39"/>
  <c r="K39" i="39"/>
  <c r="J39" i="39"/>
  <c r="I39" i="39"/>
  <c r="H39" i="39"/>
  <c r="AG38" i="39"/>
  <c r="AF38" i="39"/>
  <c r="AE38" i="39"/>
  <c r="AD38" i="39"/>
  <c r="AC38" i="39"/>
  <c r="AB38" i="39"/>
  <c r="AA38" i="39"/>
  <c r="Z38" i="39"/>
  <c r="Y38" i="39"/>
  <c r="X38" i="39"/>
  <c r="W38" i="39"/>
  <c r="J86" i="39" s="1"/>
  <c r="V38" i="39"/>
  <c r="U38" i="39"/>
  <c r="T38" i="39"/>
  <c r="S38" i="39"/>
  <c r="R38" i="39"/>
  <c r="Q38" i="39"/>
  <c r="P38" i="39"/>
  <c r="H86" i="39" s="1"/>
  <c r="O38" i="39"/>
  <c r="G86" i="39" s="1"/>
  <c r="N38" i="39"/>
  <c r="F86" i="39" s="1"/>
  <c r="M38" i="39"/>
  <c r="L38" i="39"/>
  <c r="K38" i="39"/>
  <c r="J38" i="39"/>
  <c r="I38" i="39"/>
  <c r="H38" i="39"/>
  <c r="AG37" i="39"/>
  <c r="AF37" i="39"/>
  <c r="AE37" i="39"/>
  <c r="AD37" i="39"/>
  <c r="AC37" i="39"/>
  <c r="AB37" i="39"/>
  <c r="AA37" i="39"/>
  <c r="Z37" i="39"/>
  <c r="Y37" i="39"/>
  <c r="X37" i="39"/>
  <c r="W37" i="39"/>
  <c r="J85" i="39" s="1"/>
  <c r="V37" i="39"/>
  <c r="U37" i="39"/>
  <c r="T37" i="39"/>
  <c r="S37" i="39"/>
  <c r="R37" i="39"/>
  <c r="Q37" i="39"/>
  <c r="P37" i="39"/>
  <c r="H85" i="39" s="1"/>
  <c r="O37" i="39"/>
  <c r="G85" i="39" s="1"/>
  <c r="N37" i="39"/>
  <c r="M37" i="39"/>
  <c r="L37" i="39"/>
  <c r="K37" i="39"/>
  <c r="J37" i="39"/>
  <c r="I37" i="39"/>
  <c r="H37" i="39"/>
  <c r="AG36" i="39"/>
  <c r="AF36" i="39"/>
  <c r="AE36" i="39"/>
  <c r="AD36" i="39"/>
  <c r="AC36" i="39"/>
  <c r="AB36" i="39"/>
  <c r="AA36" i="39"/>
  <c r="Z36" i="39"/>
  <c r="Y36" i="39"/>
  <c r="X36" i="39"/>
  <c r="W36" i="39"/>
  <c r="J84" i="39" s="1"/>
  <c r="E189" i="42" s="1"/>
  <c r="V36" i="39"/>
  <c r="U36" i="39"/>
  <c r="T36" i="39"/>
  <c r="S36" i="39"/>
  <c r="R36" i="39"/>
  <c r="Q36" i="39"/>
  <c r="P36" i="39"/>
  <c r="H84" i="39" s="1"/>
  <c r="O36" i="39"/>
  <c r="G84" i="39" s="1"/>
  <c r="N36" i="39"/>
  <c r="M36" i="39"/>
  <c r="L36" i="39"/>
  <c r="K36" i="39"/>
  <c r="J36" i="39"/>
  <c r="I36" i="39"/>
  <c r="H36" i="39"/>
  <c r="AG35" i="39"/>
  <c r="AF35" i="39"/>
  <c r="AE35" i="39"/>
  <c r="AD35" i="39"/>
  <c r="AC35" i="39"/>
  <c r="AB35" i="39"/>
  <c r="AA35" i="39"/>
  <c r="Z35" i="39"/>
  <c r="Y35" i="39"/>
  <c r="X35" i="39"/>
  <c r="W35" i="39"/>
  <c r="J83" i="39" s="1"/>
  <c r="E187" i="42" s="1"/>
  <c r="V35" i="39"/>
  <c r="U35" i="39"/>
  <c r="T35" i="39"/>
  <c r="S35" i="39"/>
  <c r="R35" i="39"/>
  <c r="Q35" i="39"/>
  <c r="P35" i="39"/>
  <c r="H83" i="39" s="1"/>
  <c r="O35" i="39"/>
  <c r="G83" i="39" s="1"/>
  <c r="E31" i="42" s="1"/>
  <c r="N35" i="39"/>
  <c r="M35" i="39"/>
  <c r="L35" i="39"/>
  <c r="K35" i="39"/>
  <c r="J35" i="39"/>
  <c r="I35" i="39"/>
  <c r="H35" i="39"/>
  <c r="AG34" i="39"/>
  <c r="AF34" i="39"/>
  <c r="AE34" i="39"/>
  <c r="AD34" i="39"/>
  <c r="AC34" i="39"/>
  <c r="AB34" i="39"/>
  <c r="AA34" i="39"/>
  <c r="Z34" i="39"/>
  <c r="Y34" i="39"/>
  <c r="X34" i="39"/>
  <c r="W34" i="39"/>
  <c r="J82" i="39" s="1"/>
  <c r="E192" i="42" s="1"/>
  <c r="V34" i="39"/>
  <c r="U34" i="39"/>
  <c r="T34" i="39"/>
  <c r="S34" i="39"/>
  <c r="R34" i="39"/>
  <c r="Q34" i="39"/>
  <c r="P34" i="39"/>
  <c r="H82" i="39" s="1"/>
  <c r="O34" i="39"/>
  <c r="G82" i="39" s="1"/>
  <c r="E36" i="42" s="1"/>
  <c r="N34" i="39"/>
  <c r="F82" i="39" s="1"/>
  <c r="E88" i="42" s="1"/>
  <c r="M34" i="39"/>
  <c r="L34" i="39"/>
  <c r="K34" i="39"/>
  <c r="J34" i="39"/>
  <c r="I34" i="39"/>
  <c r="H34" i="39"/>
  <c r="AG33" i="39"/>
  <c r="AF33" i="39"/>
  <c r="AE33" i="39"/>
  <c r="AD33" i="39"/>
  <c r="AC33" i="39"/>
  <c r="AB33" i="39"/>
  <c r="AA33" i="39"/>
  <c r="Z33" i="39"/>
  <c r="Y33" i="39"/>
  <c r="X33" i="39"/>
  <c r="W33" i="39"/>
  <c r="J81" i="39" s="1"/>
  <c r="E207" i="42" s="1"/>
  <c r="V33" i="39"/>
  <c r="L9" i="41" s="1"/>
  <c r="J31" i="41" s="1"/>
  <c r="S17" i="54" s="1"/>
  <c r="P28" i="54" s="1"/>
  <c r="U33" i="39"/>
  <c r="T33" i="39"/>
  <c r="S33" i="39"/>
  <c r="R33" i="39"/>
  <c r="Q33" i="39"/>
  <c r="P33" i="39"/>
  <c r="H81" i="39" s="1"/>
  <c r="O33" i="39"/>
  <c r="G81" i="39" s="1"/>
  <c r="N33" i="39"/>
  <c r="M33" i="39"/>
  <c r="F9" i="41" s="1"/>
  <c r="D31" i="41" s="1"/>
  <c r="S5" i="54" s="1"/>
  <c r="D28" i="54" s="1"/>
  <c r="L33" i="39"/>
  <c r="K33" i="39"/>
  <c r="J33" i="39"/>
  <c r="I33" i="39"/>
  <c r="H33" i="39"/>
  <c r="AG32" i="39"/>
  <c r="AF32" i="39"/>
  <c r="AE32" i="39"/>
  <c r="AD32" i="39"/>
  <c r="AC32" i="39"/>
  <c r="AB32" i="39"/>
  <c r="AA32" i="39"/>
  <c r="Z32" i="39"/>
  <c r="Y32" i="39"/>
  <c r="X32" i="39"/>
  <c r="W32" i="39"/>
  <c r="J80" i="39" s="1"/>
  <c r="E205" i="42" s="1"/>
  <c r="V32" i="39"/>
  <c r="U32" i="39"/>
  <c r="T32" i="39"/>
  <c r="S32" i="39"/>
  <c r="R32" i="39"/>
  <c r="Q32" i="39"/>
  <c r="P32" i="39"/>
  <c r="H80" i="39" s="1"/>
  <c r="O32" i="39"/>
  <c r="G80" i="39" s="1"/>
  <c r="E49" i="42" s="1"/>
  <c r="N32" i="39"/>
  <c r="M32" i="39"/>
  <c r="L32" i="39"/>
  <c r="K32" i="39"/>
  <c r="J32" i="39"/>
  <c r="I32" i="39"/>
  <c r="H32" i="39"/>
  <c r="AG31" i="39"/>
  <c r="AF31" i="39"/>
  <c r="AE31" i="39"/>
  <c r="AD31" i="39"/>
  <c r="AC31" i="39"/>
  <c r="AB31" i="39"/>
  <c r="AA31" i="39"/>
  <c r="Z31" i="39"/>
  <c r="Y31" i="39"/>
  <c r="X31" i="39"/>
  <c r="W31" i="39"/>
  <c r="J79" i="39" s="1"/>
  <c r="V31" i="39"/>
  <c r="U31" i="39"/>
  <c r="T31" i="39"/>
  <c r="S31" i="39"/>
  <c r="R31" i="39"/>
  <c r="Q31" i="39"/>
  <c r="P31" i="39"/>
  <c r="H79" i="39" s="1"/>
  <c r="O31" i="39"/>
  <c r="G79" i="39" s="1"/>
  <c r="N31" i="39"/>
  <c r="M31" i="39"/>
  <c r="L31" i="39"/>
  <c r="K31" i="39"/>
  <c r="J31" i="39"/>
  <c r="I31" i="39"/>
  <c r="H31" i="39"/>
  <c r="AG30" i="39"/>
  <c r="AF30" i="39"/>
  <c r="AE30" i="39"/>
  <c r="AD30" i="39"/>
  <c r="AC30" i="39"/>
  <c r="AB30" i="39"/>
  <c r="AA30" i="39"/>
  <c r="Z30" i="39"/>
  <c r="Y30" i="39"/>
  <c r="X30" i="39"/>
  <c r="W30" i="39"/>
  <c r="J78" i="39" s="1"/>
  <c r="V30" i="39"/>
  <c r="U30" i="39"/>
  <c r="T30" i="39"/>
  <c r="S30" i="39"/>
  <c r="R30" i="39"/>
  <c r="Q30" i="39"/>
  <c r="P30" i="39"/>
  <c r="H78" i="39" s="1"/>
  <c r="O30" i="39"/>
  <c r="G78" i="39" s="1"/>
  <c r="N30" i="39"/>
  <c r="M30" i="39"/>
  <c r="L30" i="39"/>
  <c r="K30" i="39"/>
  <c r="J30" i="39"/>
  <c r="I30" i="39"/>
  <c r="H30" i="39"/>
  <c r="AG29" i="39"/>
  <c r="AF29" i="39"/>
  <c r="AE29" i="39"/>
  <c r="AD29" i="39"/>
  <c r="AC29" i="39"/>
  <c r="AB29" i="39"/>
  <c r="AA29" i="39"/>
  <c r="Z29" i="39"/>
  <c r="Y29" i="39"/>
  <c r="X29" i="39"/>
  <c r="W29" i="39"/>
  <c r="J77" i="39" s="1"/>
  <c r="V29" i="39"/>
  <c r="U29" i="39"/>
  <c r="T29" i="39"/>
  <c r="S29" i="39"/>
  <c r="R29" i="39"/>
  <c r="Q29" i="39"/>
  <c r="P29" i="39"/>
  <c r="H77" i="39" s="1"/>
  <c r="O29" i="39"/>
  <c r="G77" i="39" s="1"/>
  <c r="N29" i="39"/>
  <c r="M29" i="39"/>
  <c r="L29" i="39"/>
  <c r="K29" i="39"/>
  <c r="J29" i="39"/>
  <c r="I29" i="39"/>
  <c r="H29" i="39"/>
  <c r="AG28" i="39"/>
  <c r="AF28" i="39"/>
  <c r="AE28" i="39"/>
  <c r="AD28" i="39"/>
  <c r="AC28" i="39"/>
  <c r="AB28" i="39"/>
  <c r="AA28" i="39"/>
  <c r="Z28" i="39"/>
  <c r="Y28" i="39"/>
  <c r="X28" i="39"/>
  <c r="W28" i="39"/>
  <c r="J76" i="39" s="1"/>
  <c r="V28" i="39"/>
  <c r="U28" i="39"/>
  <c r="T28" i="39"/>
  <c r="S28" i="39"/>
  <c r="R28" i="39"/>
  <c r="Q28" i="39"/>
  <c r="P28" i="39"/>
  <c r="H76" i="39" s="1"/>
  <c r="O28" i="39"/>
  <c r="G76" i="39" s="1"/>
  <c r="N28" i="39"/>
  <c r="M28" i="39"/>
  <c r="L28" i="39"/>
  <c r="K28" i="39"/>
  <c r="J28" i="39"/>
  <c r="I28" i="39"/>
  <c r="H28" i="39"/>
  <c r="AG27" i="39"/>
  <c r="AF27" i="39"/>
  <c r="AE27" i="39"/>
  <c r="AD27" i="39"/>
  <c r="AC27" i="39"/>
  <c r="AB27" i="39"/>
  <c r="AA27" i="39"/>
  <c r="Z27" i="39"/>
  <c r="Y27" i="39"/>
  <c r="X27" i="39"/>
  <c r="W27" i="39"/>
  <c r="J75" i="39" s="1"/>
  <c r="V27" i="39"/>
  <c r="U27" i="39"/>
  <c r="T27" i="39"/>
  <c r="S27" i="39"/>
  <c r="R27" i="39"/>
  <c r="Q27" i="39"/>
  <c r="P27" i="39"/>
  <c r="H75" i="39" s="1"/>
  <c r="O27" i="39"/>
  <c r="G75" i="39" s="1"/>
  <c r="N27" i="39"/>
  <c r="M27" i="39"/>
  <c r="L27" i="39"/>
  <c r="K27" i="39"/>
  <c r="J27" i="39"/>
  <c r="I27" i="39"/>
  <c r="H27" i="39"/>
  <c r="AG26" i="39"/>
  <c r="AF26" i="39"/>
  <c r="AE26" i="39"/>
  <c r="AD26" i="39"/>
  <c r="AC26" i="39"/>
  <c r="AB26" i="39"/>
  <c r="AA26" i="39"/>
  <c r="Z26" i="39"/>
  <c r="Y26" i="39"/>
  <c r="X26" i="39"/>
  <c r="W26" i="39"/>
  <c r="J74" i="39" s="1"/>
  <c r="V26" i="39"/>
  <c r="U26" i="39"/>
  <c r="T26" i="39"/>
  <c r="S26" i="39"/>
  <c r="R26" i="39"/>
  <c r="Q26" i="39"/>
  <c r="P26" i="39"/>
  <c r="H74" i="39" s="1"/>
  <c r="O26" i="39"/>
  <c r="G74" i="39" s="1"/>
  <c r="N26" i="39"/>
  <c r="M26" i="39"/>
  <c r="L26" i="39"/>
  <c r="K26" i="39"/>
  <c r="J26" i="39"/>
  <c r="I26" i="39"/>
  <c r="H26" i="39"/>
  <c r="AG25" i="39"/>
  <c r="AF25" i="39"/>
  <c r="AE25" i="39"/>
  <c r="AD25" i="39"/>
  <c r="AC25" i="39"/>
  <c r="AB25" i="39"/>
  <c r="AA25" i="39"/>
  <c r="Z25" i="39"/>
  <c r="Y25" i="39"/>
  <c r="X25" i="39"/>
  <c r="W25" i="39"/>
  <c r="J73" i="39" s="1"/>
  <c r="V25" i="39"/>
  <c r="U25" i="39"/>
  <c r="T25" i="39"/>
  <c r="S25" i="39"/>
  <c r="R25" i="39"/>
  <c r="Q25" i="39"/>
  <c r="P25" i="39"/>
  <c r="H73" i="39" s="1"/>
  <c r="O25" i="39"/>
  <c r="G73" i="39" s="1"/>
  <c r="N25" i="39"/>
  <c r="M25" i="39"/>
  <c r="L25" i="39"/>
  <c r="K25" i="39"/>
  <c r="J25" i="39"/>
  <c r="I25" i="39"/>
  <c r="H25" i="39"/>
  <c r="AG24" i="39"/>
  <c r="AF24" i="39"/>
  <c r="AE24" i="39"/>
  <c r="AD24" i="39"/>
  <c r="AC24" i="39"/>
  <c r="AB24" i="39"/>
  <c r="AA24" i="39"/>
  <c r="Z24" i="39"/>
  <c r="Y24" i="39"/>
  <c r="X24" i="39"/>
  <c r="W24" i="39"/>
  <c r="J72" i="39" s="1"/>
  <c r="E198" i="42" s="1"/>
  <c r="V24" i="39"/>
  <c r="U24" i="39"/>
  <c r="T24" i="39"/>
  <c r="S24" i="39"/>
  <c r="R24" i="39"/>
  <c r="Q24" i="39"/>
  <c r="P24" i="39"/>
  <c r="H72" i="39" s="1"/>
  <c r="O24" i="39"/>
  <c r="G72" i="39" s="1"/>
  <c r="E42" i="42" s="1"/>
  <c r="N24" i="39"/>
  <c r="M24" i="39"/>
  <c r="L24" i="39"/>
  <c r="K24" i="39"/>
  <c r="J24" i="39"/>
  <c r="I24" i="39"/>
  <c r="H24" i="39"/>
  <c r="AG23" i="39"/>
  <c r="AF23" i="39"/>
  <c r="AE23" i="39"/>
  <c r="AD23" i="39"/>
  <c r="AC23" i="39"/>
  <c r="AB23" i="39"/>
  <c r="AA23" i="39"/>
  <c r="Z23" i="39"/>
  <c r="Y23" i="39"/>
  <c r="X23" i="39"/>
  <c r="W23" i="39"/>
  <c r="J71" i="39" s="1"/>
  <c r="V23" i="39"/>
  <c r="U23" i="39"/>
  <c r="T23" i="39"/>
  <c r="S23" i="39"/>
  <c r="R23" i="39"/>
  <c r="Q23" i="39"/>
  <c r="P23" i="39"/>
  <c r="H71" i="39" s="1"/>
  <c r="O23" i="39"/>
  <c r="G71" i="39" s="1"/>
  <c r="N23" i="39"/>
  <c r="M23" i="39"/>
  <c r="L23" i="39"/>
  <c r="K23" i="39"/>
  <c r="J23" i="39"/>
  <c r="I23" i="39"/>
  <c r="H23" i="39"/>
  <c r="AG22" i="39"/>
  <c r="AF22" i="39"/>
  <c r="AE22" i="39"/>
  <c r="AD22" i="39"/>
  <c r="AC22" i="39"/>
  <c r="AB22" i="39"/>
  <c r="AA22" i="39"/>
  <c r="Z22" i="39"/>
  <c r="Y22" i="39"/>
  <c r="X22" i="39"/>
  <c r="W22" i="39"/>
  <c r="J70" i="39" s="1"/>
  <c r="V22" i="39"/>
  <c r="L15" i="41" s="1"/>
  <c r="U22" i="39"/>
  <c r="T22" i="39"/>
  <c r="S22" i="39"/>
  <c r="R22" i="39"/>
  <c r="Q22" i="39"/>
  <c r="P22" i="39"/>
  <c r="H70" i="39" s="1"/>
  <c r="O22" i="39"/>
  <c r="G70" i="39" s="1"/>
  <c r="N22" i="39"/>
  <c r="M22" i="39"/>
  <c r="L22" i="39"/>
  <c r="K22" i="39"/>
  <c r="J22" i="39"/>
  <c r="I22" i="39"/>
  <c r="H22" i="39"/>
  <c r="AG21" i="39"/>
  <c r="AF21" i="39"/>
  <c r="AE21" i="39"/>
  <c r="AD21" i="39"/>
  <c r="AC21" i="39"/>
  <c r="AB21" i="39"/>
  <c r="AA21" i="39"/>
  <c r="Z21" i="39"/>
  <c r="Y21" i="39"/>
  <c r="X21" i="39"/>
  <c r="W21" i="39"/>
  <c r="J69" i="39" s="1"/>
  <c r="E200" i="42" s="1"/>
  <c r="V21" i="39"/>
  <c r="L16" i="41" s="1"/>
  <c r="J38" i="41" s="1"/>
  <c r="Z17" i="54" s="1"/>
  <c r="P35" i="54" s="1"/>
  <c r="U21" i="39"/>
  <c r="I69" i="39" s="1"/>
  <c r="T21" i="39"/>
  <c r="S21" i="39"/>
  <c r="R21" i="39"/>
  <c r="Q21" i="39"/>
  <c r="P21" i="39"/>
  <c r="H69" i="39" s="1"/>
  <c r="O21" i="39"/>
  <c r="G69" i="39" s="1"/>
  <c r="N21" i="39"/>
  <c r="M21" i="39"/>
  <c r="F16" i="41" s="1"/>
  <c r="D38" i="41" s="1"/>
  <c r="Z5" i="54" s="1"/>
  <c r="D35" i="54" s="1"/>
  <c r="L21" i="39"/>
  <c r="K21" i="39"/>
  <c r="J21" i="39"/>
  <c r="I21" i="39"/>
  <c r="H21" i="39"/>
  <c r="AG20" i="39"/>
  <c r="AF20" i="39"/>
  <c r="AE20" i="39"/>
  <c r="AD20" i="39"/>
  <c r="AC20" i="39"/>
  <c r="AB20" i="39"/>
  <c r="AA20" i="39"/>
  <c r="Z20" i="39"/>
  <c r="Y20" i="39"/>
  <c r="X20" i="39"/>
  <c r="W20" i="39"/>
  <c r="J68" i="39" s="1"/>
  <c r="V20" i="39"/>
  <c r="U20" i="39"/>
  <c r="T20" i="39"/>
  <c r="S20" i="39"/>
  <c r="R20" i="39"/>
  <c r="Q20" i="39"/>
  <c r="P20" i="39"/>
  <c r="H68" i="39" s="1"/>
  <c r="O20" i="39"/>
  <c r="G68" i="39" s="1"/>
  <c r="N20" i="39"/>
  <c r="M20" i="39"/>
  <c r="L20" i="39"/>
  <c r="K20" i="39"/>
  <c r="J20" i="39"/>
  <c r="I20" i="39"/>
  <c r="H20" i="39"/>
  <c r="AG19" i="39"/>
  <c r="AF19" i="39"/>
  <c r="AE19" i="39"/>
  <c r="AD19" i="39"/>
  <c r="AC19" i="39"/>
  <c r="AB19" i="39"/>
  <c r="AA19" i="39"/>
  <c r="Z19" i="39"/>
  <c r="Y19" i="39"/>
  <c r="X19" i="39"/>
  <c r="W19" i="39"/>
  <c r="J67" i="39" s="1"/>
  <c r="V19" i="39"/>
  <c r="U19" i="39"/>
  <c r="T19" i="39"/>
  <c r="S19" i="39"/>
  <c r="R19" i="39"/>
  <c r="Q19" i="39"/>
  <c r="P19" i="39"/>
  <c r="H67" i="39" s="1"/>
  <c r="O19" i="39"/>
  <c r="G67" i="39" s="1"/>
  <c r="N19" i="39"/>
  <c r="M19" i="39"/>
  <c r="L19" i="39"/>
  <c r="K19" i="39"/>
  <c r="J19" i="39"/>
  <c r="I19" i="39"/>
  <c r="H19" i="39"/>
  <c r="AG18" i="39"/>
  <c r="AF18" i="39"/>
  <c r="AE18" i="39"/>
  <c r="AD18" i="39"/>
  <c r="AC18" i="39"/>
  <c r="AB18" i="39"/>
  <c r="AA18" i="39"/>
  <c r="Z18" i="39"/>
  <c r="Y18" i="39"/>
  <c r="X18" i="39"/>
  <c r="W18" i="39"/>
  <c r="J66" i="39" s="1"/>
  <c r="V18" i="39"/>
  <c r="U18" i="39"/>
  <c r="T18" i="39"/>
  <c r="S18" i="39"/>
  <c r="R18" i="39"/>
  <c r="Q18" i="39"/>
  <c r="P18" i="39"/>
  <c r="H66" i="39" s="1"/>
  <c r="O18" i="39"/>
  <c r="G66" i="39" s="1"/>
  <c r="N18" i="39"/>
  <c r="M18" i="39"/>
  <c r="L18" i="39"/>
  <c r="K18" i="39"/>
  <c r="J18" i="39"/>
  <c r="I18" i="39"/>
  <c r="H18" i="39"/>
  <c r="AG17" i="39"/>
  <c r="AF17" i="39"/>
  <c r="AE17" i="39"/>
  <c r="AD17" i="39"/>
  <c r="AC17" i="39"/>
  <c r="AB17" i="39"/>
  <c r="AA17" i="39"/>
  <c r="Z17" i="39"/>
  <c r="Y17" i="39"/>
  <c r="X17" i="39"/>
  <c r="W17" i="39"/>
  <c r="J65" i="39" s="1"/>
  <c r="V17" i="39"/>
  <c r="U17" i="39"/>
  <c r="I65" i="39" s="1"/>
  <c r="T17" i="39"/>
  <c r="S17" i="39"/>
  <c r="R17" i="39"/>
  <c r="Q17" i="39"/>
  <c r="P17" i="39"/>
  <c r="H65" i="39" s="1"/>
  <c r="O17" i="39"/>
  <c r="G65" i="39" s="1"/>
  <c r="N17" i="39"/>
  <c r="M17" i="39"/>
  <c r="L17" i="39"/>
  <c r="K17" i="39"/>
  <c r="J17" i="39"/>
  <c r="I17" i="39"/>
  <c r="H17" i="39"/>
  <c r="AG16" i="39"/>
  <c r="AF16" i="39"/>
  <c r="AE16" i="39"/>
  <c r="AD16" i="39"/>
  <c r="AC16" i="39"/>
  <c r="AB16" i="39"/>
  <c r="AA16" i="39"/>
  <c r="Z16" i="39"/>
  <c r="Y16" i="39"/>
  <c r="X16" i="39"/>
  <c r="W16" i="39"/>
  <c r="J64" i="39" s="1"/>
  <c r="E201" i="42" s="1"/>
  <c r="V16" i="39"/>
  <c r="U16" i="39"/>
  <c r="T16" i="39"/>
  <c r="S16" i="39"/>
  <c r="R16" i="39"/>
  <c r="Q16" i="39"/>
  <c r="P16" i="39"/>
  <c r="H64" i="39" s="1"/>
  <c r="O16" i="39"/>
  <c r="G64" i="39" s="1"/>
  <c r="E45" i="42" s="1"/>
  <c r="N16" i="39"/>
  <c r="M16" i="39"/>
  <c r="L16" i="39"/>
  <c r="K16" i="39"/>
  <c r="J16" i="39"/>
  <c r="I16" i="39"/>
  <c r="H16" i="39"/>
  <c r="AG15" i="39"/>
  <c r="AF15" i="39"/>
  <c r="AE15" i="39"/>
  <c r="AD15" i="39"/>
  <c r="AC15" i="39"/>
  <c r="AB15" i="39"/>
  <c r="AA15" i="39"/>
  <c r="Z15" i="39"/>
  <c r="Y15" i="39"/>
  <c r="X15" i="39"/>
  <c r="W15" i="39"/>
  <c r="J63" i="39" s="1"/>
  <c r="V15" i="39"/>
  <c r="U15" i="39"/>
  <c r="T15" i="39"/>
  <c r="S15" i="39"/>
  <c r="R15" i="39"/>
  <c r="Q15" i="39"/>
  <c r="P15" i="39"/>
  <c r="H63" i="39" s="1"/>
  <c r="O15" i="39"/>
  <c r="G63" i="39" s="1"/>
  <c r="N15" i="39"/>
  <c r="M15" i="39"/>
  <c r="L15" i="39"/>
  <c r="K15" i="39"/>
  <c r="J15" i="39"/>
  <c r="I15" i="39"/>
  <c r="H15" i="39"/>
  <c r="AG14" i="39"/>
  <c r="AF14" i="39"/>
  <c r="AE14" i="39"/>
  <c r="AD14" i="39"/>
  <c r="AC14" i="39"/>
  <c r="AB14" i="39"/>
  <c r="AA14" i="39"/>
  <c r="Z14" i="39"/>
  <c r="Y14" i="39"/>
  <c r="X14" i="39"/>
  <c r="W14" i="39"/>
  <c r="J62" i="39" s="1"/>
  <c r="V14" i="39"/>
  <c r="U14" i="39"/>
  <c r="T14" i="39"/>
  <c r="S14" i="39"/>
  <c r="R14" i="39"/>
  <c r="Q14" i="39"/>
  <c r="P14" i="39"/>
  <c r="H62" i="39" s="1"/>
  <c r="O14" i="39"/>
  <c r="G62" i="39" s="1"/>
  <c r="N14" i="39"/>
  <c r="M14" i="39"/>
  <c r="L14" i="39"/>
  <c r="K14" i="39"/>
  <c r="J14" i="39"/>
  <c r="I14" i="39"/>
  <c r="H14" i="39"/>
  <c r="AG13" i="39"/>
  <c r="AF13" i="39"/>
  <c r="AE13" i="39"/>
  <c r="AD13" i="39"/>
  <c r="AC13" i="39"/>
  <c r="AB13" i="39"/>
  <c r="AA13" i="39"/>
  <c r="Z13" i="39"/>
  <c r="Y13" i="39"/>
  <c r="X13" i="39"/>
  <c r="W13" i="39"/>
  <c r="J61" i="39" s="1"/>
  <c r="V13" i="39"/>
  <c r="U13" i="39"/>
  <c r="I61" i="39" s="1"/>
  <c r="T13" i="39"/>
  <c r="S13" i="39"/>
  <c r="R13" i="39"/>
  <c r="Q13" i="39"/>
  <c r="P13" i="39"/>
  <c r="H61" i="39" s="1"/>
  <c r="O13" i="39"/>
  <c r="G61" i="39" s="1"/>
  <c r="N13" i="39"/>
  <c r="M13" i="39"/>
  <c r="L13" i="39"/>
  <c r="K13" i="39"/>
  <c r="J13" i="39"/>
  <c r="I13" i="39"/>
  <c r="H13" i="39"/>
  <c r="AG12" i="39"/>
  <c r="AF12" i="39"/>
  <c r="AE12" i="39"/>
  <c r="AD12" i="39"/>
  <c r="AC12" i="39"/>
  <c r="AB12" i="39"/>
  <c r="AA12" i="39"/>
  <c r="Z12" i="39"/>
  <c r="Y12" i="39"/>
  <c r="X12" i="39"/>
  <c r="W12" i="39"/>
  <c r="J60" i="39" s="1"/>
  <c r="V12" i="39"/>
  <c r="U12" i="39"/>
  <c r="T12" i="39"/>
  <c r="S12" i="39"/>
  <c r="R12" i="39"/>
  <c r="Q12" i="39"/>
  <c r="P12" i="39"/>
  <c r="H60" i="39" s="1"/>
  <c r="O12" i="39"/>
  <c r="G60" i="39" s="1"/>
  <c r="N12" i="39"/>
  <c r="M12" i="39"/>
  <c r="L12" i="39"/>
  <c r="K12" i="39"/>
  <c r="J12" i="39"/>
  <c r="I12" i="39"/>
  <c r="H12" i="39"/>
  <c r="AG11" i="39"/>
  <c r="AF11" i="39"/>
  <c r="AE11" i="39"/>
  <c r="AD11" i="39"/>
  <c r="AC11" i="39"/>
  <c r="AB11" i="39"/>
  <c r="AA11" i="39"/>
  <c r="Z11" i="39"/>
  <c r="Y11" i="39"/>
  <c r="X11" i="39"/>
  <c r="W11" i="39"/>
  <c r="J59" i="39" s="1"/>
  <c r="E203" i="42" s="1"/>
  <c r="V11" i="39"/>
  <c r="L10" i="41" s="1"/>
  <c r="J32" i="41" s="1"/>
  <c r="T17" i="54" s="1"/>
  <c r="P29" i="54" s="1"/>
  <c r="U11" i="39"/>
  <c r="T11" i="39"/>
  <c r="S11" i="39"/>
  <c r="R11" i="39"/>
  <c r="Q11" i="39"/>
  <c r="P11" i="39"/>
  <c r="H59" i="39" s="1"/>
  <c r="O11" i="39"/>
  <c r="G59" i="39" s="1"/>
  <c r="N11" i="39"/>
  <c r="M11" i="39"/>
  <c r="F10" i="41" s="1"/>
  <c r="D32" i="41" s="1"/>
  <c r="T5" i="54" s="1"/>
  <c r="D29" i="54" s="1"/>
  <c r="L11" i="39"/>
  <c r="K11" i="39"/>
  <c r="J11" i="39"/>
  <c r="I11" i="39"/>
  <c r="H11" i="39"/>
  <c r="AG10" i="39"/>
  <c r="AF10" i="39"/>
  <c r="AE10" i="39"/>
  <c r="AD10" i="39"/>
  <c r="AC10" i="39"/>
  <c r="AB10" i="39"/>
  <c r="AA10" i="39"/>
  <c r="Z10" i="39"/>
  <c r="Y10" i="39"/>
  <c r="X10" i="39"/>
  <c r="W10" i="39"/>
  <c r="J58" i="39" s="1"/>
  <c r="E210" i="42" s="1"/>
  <c r="V10" i="39"/>
  <c r="U10" i="39"/>
  <c r="T10" i="39"/>
  <c r="S10" i="39"/>
  <c r="R10" i="39"/>
  <c r="Q10" i="39"/>
  <c r="P10" i="39"/>
  <c r="H58" i="39" s="1"/>
  <c r="O10" i="39"/>
  <c r="G58" i="39" s="1"/>
  <c r="E54" i="42" s="1"/>
  <c r="N10" i="39"/>
  <c r="M10" i="39"/>
  <c r="L10" i="39"/>
  <c r="K10" i="39"/>
  <c r="J10" i="39"/>
  <c r="I10" i="39"/>
  <c r="H10" i="39"/>
  <c r="AG9" i="39"/>
  <c r="AF9" i="39"/>
  <c r="AE9" i="39"/>
  <c r="AD9" i="39"/>
  <c r="AC9" i="39"/>
  <c r="AB9" i="39"/>
  <c r="AA9" i="39"/>
  <c r="Z9" i="39"/>
  <c r="Y9" i="39"/>
  <c r="X9" i="39"/>
  <c r="W9" i="39"/>
  <c r="J57" i="39" s="1"/>
  <c r="E195" i="42" s="1"/>
  <c r="V9" i="39"/>
  <c r="L12" i="41" s="1"/>
  <c r="J34" i="41" s="1"/>
  <c r="V17" i="54" s="1"/>
  <c r="P31" i="54" s="1"/>
  <c r="U9" i="39"/>
  <c r="I57" i="39" s="1"/>
  <c r="T9" i="39"/>
  <c r="S9" i="39"/>
  <c r="R9" i="39"/>
  <c r="Q9" i="39"/>
  <c r="P9" i="39"/>
  <c r="H57" i="39" s="1"/>
  <c r="O9" i="39"/>
  <c r="G57" i="39" s="1"/>
  <c r="N9" i="39"/>
  <c r="M9" i="39"/>
  <c r="F12" i="41" s="1"/>
  <c r="D34" i="41" s="1"/>
  <c r="V5" i="54" s="1"/>
  <c r="D31" i="54" s="1"/>
  <c r="L9" i="39"/>
  <c r="K9" i="39"/>
  <c r="J9" i="39"/>
  <c r="I9" i="39"/>
  <c r="H9" i="39"/>
  <c r="AG8" i="39"/>
  <c r="AF8" i="39"/>
  <c r="AE8" i="39"/>
  <c r="AD8" i="39"/>
  <c r="AC8" i="39"/>
  <c r="AB8" i="39"/>
  <c r="AA8" i="39"/>
  <c r="Z8" i="39"/>
  <c r="Y8" i="39"/>
  <c r="X8" i="39"/>
  <c r="W8" i="39"/>
  <c r="J56" i="39" s="1"/>
  <c r="V8" i="39"/>
  <c r="U8" i="39"/>
  <c r="T8" i="39"/>
  <c r="S8" i="39"/>
  <c r="R8" i="39"/>
  <c r="Q8" i="39"/>
  <c r="P8" i="39"/>
  <c r="H56" i="39" s="1"/>
  <c r="O8" i="39"/>
  <c r="G56" i="39" s="1"/>
  <c r="N8" i="39"/>
  <c r="M8" i="39"/>
  <c r="L8" i="39"/>
  <c r="K8" i="39"/>
  <c r="J8" i="39"/>
  <c r="I8" i="39"/>
  <c r="H8" i="39"/>
  <c r="AG7" i="39"/>
  <c r="AF7" i="39"/>
  <c r="AE7" i="39"/>
  <c r="AD7" i="39"/>
  <c r="AC7" i="39"/>
  <c r="AB7" i="39"/>
  <c r="AA7" i="39"/>
  <c r="Z7" i="39"/>
  <c r="Y7" i="39"/>
  <c r="X7" i="39"/>
  <c r="W7" i="39"/>
  <c r="J55" i="39" s="1"/>
  <c r="V7" i="39"/>
  <c r="U7" i="39"/>
  <c r="T7" i="39"/>
  <c r="S7" i="39"/>
  <c r="R7" i="39"/>
  <c r="Q7" i="39"/>
  <c r="P7" i="39"/>
  <c r="H55" i="39" s="1"/>
  <c r="O7" i="39"/>
  <c r="G55" i="39" s="1"/>
  <c r="N7" i="39"/>
  <c r="M7" i="39"/>
  <c r="L7" i="39"/>
  <c r="K7" i="39"/>
  <c r="J7" i="39"/>
  <c r="I7" i="39"/>
  <c r="H7" i="39"/>
  <c r="AG6" i="39"/>
  <c r="AF6" i="39"/>
  <c r="AE6" i="39"/>
  <c r="AD6" i="39"/>
  <c r="AC6" i="39"/>
  <c r="AB6" i="39"/>
  <c r="AA6" i="39"/>
  <c r="Z6" i="39"/>
  <c r="Y6" i="39"/>
  <c r="X6" i="39"/>
  <c r="W6" i="39"/>
  <c r="J54" i="39" s="1"/>
  <c r="V6" i="39"/>
  <c r="U6" i="39"/>
  <c r="T6" i="39"/>
  <c r="S6" i="39"/>
  <c r="R6" i="39"/>
  <c r="Q6" i="39"/>
  <c r="P6" i="39"/>
  <c r="H54" i="39" s="1"/>
  <c r="O6" i="39"/>
  <c r="G54" i="39" s="1"/>
  <c r="N6" i="39"/>
  <c r="M6" i="39"/>
  <c r="L6" i="39"/>
  <c r="K6" i="39"/>
  <c r="J6" i="39"/>
  <c r="I6" i="39"/>
  <c r="H6" i="39"/>
  <c r="AG5" i="39"/>
  <c r="AF5" i="39"/>
  <c r="AE5" i="39"/>
  <c r="AD5" i="39"/>
  <c r="AC5" i="39"/>
  <c r="AB5" i="39"/>
  <c r="AA5" i="39"/>
  <c r="Z5" i="39"/>
  <c r="Y5" i="39"/>
  <c r="X5" i="39"/>
  <c r="W5" i="39"/>
  <c r="J53" i="39" s="1"/>
  <c r="V5" i="39"/>
  <c r="U5" i="39"/>
  <c r="T5" i="39"/>
  <c r="S5" i="39"/>
  <c r="R5" i="39"/>
  <c r="Q5" i="39"/>
  <c r="P5" i="39"/>
  <c r="H53" i="39" s="1"/>
  <c r="O5" i="39"/>
  <c r="G53" i="39" s="1"/>
  <c r="N5" i="39"/>
  <c r="M5" i="39"/>
  <c r="L5" i="39"/>
  <c r="K5" i="39"/>
  <c r="J5" i="39"/>
  <c r="E35" i="42" l="1"/>
  <c r="E191" i="42"/>
  <c r="I53" i="39"/>
  <c r="I91" i="39"/>
  <c r="G40" i="39"/>
  <c r="D90" i="39"/>
  <c r="F91" i="39"/>
  <c r="E104" i="42" s="1"/>
  <c r="E190" i="42"/>
  <c r="AH190" i="42" s="1"/>
  <c r="AC6" i="9" s="1"/>
  <c r="F13" i="41"/>
  <c r="D35" i="41" s="1"/>
  <c r="W5" i="54" s="1"/>
  <c r="D32" i="54" s="1"/>
  <c r="E186" i="42"/>
  <c r="F186" i="42" s="1"/>
  <c r="E48" i="42"/>
  <c r="P48" i="42" s="1"/>
  <c r="K20" i="3" s="1"/>
  <c r="E204" i="42"/>
  <c r="F15" i="41"/>
  <c r="D37" i="41" s="1"/>
  <c r="Y5" i="54" s="1"/>
  <c r="D34" i="54" s="1"/>
  <c r="E41" i="42"/>
  <c r="E197" i="42"/>
  <c r="D61" i="39"/>
  <c r="F62" i="39"/>
  <c r="D65" i="39"/>
  <c r="F66" i="39"/>
  <c r="F70" i="39"/>
  <c r="D73" i="39"/>
  <c r="F74" i="39"/>
  <c r="D77" i="39"/>
  <c r="F78" i="39"/>
  <c r="E193" i="42"/>
  <c r="F72" i="39"/>
  <c r="E94" i="42" s="1"/>
  <c r="W94" i="42" s="1"/>
  <c r="R14" i="5" s="1"/>
  <c r="F84" i="39"/>
  <c r="F88" i="39"/>
  <c r="I73" i="39"/>
  <c r="I77" i="39"/>
  <c r="I81" i="39"/>
  <c r="I85" i="39"/>
  <c r="I89" i="39"/>
  <c r="D85" i="39"/>
  <c r="F54" i="39"/>
  <c r="I55" i="39"/>
  <c r="I59" i="39"/>
  <c r="I63" i="39"/>
  <c r="I67" i="39"/>
  <c r="I71" i="39"/>
  <c r="I75" i="39"/>
  <c r="I79" i="39"/>
  <c r="I83" i="39"/>
  <c r="E213" i="42" s="1"/>
  <c r="AJ213" i="42" s="1"/>
  <c r="AE3" i="10" s="1"/>
  <c r="I87" i="39"/>
  <c r="E214" i="42" s="1"/>
  <c r="AG214" i="42" s="1"/>
  <c r="AB4" i="10" s="1"/>
  <c r="F8" i="41"/>
  <c r="D30" i="41" s="1"/>
  <c r="R5" i="54" s="1"/>
  <c r="D27" i="54" s="1"/>
  <c r="E40" i="42"/>
  <c r="E196" i="42"/>
  <c r="Y196" i="42" s="1"/>
  <c r="T12" i="9" s="1"/>
  <c r="F14" i="41"/>
  <c r="D36" i="41" s="1"/>
  <c r="X5" i="54" s="1"/>
  <c r="D33" i="54" s="1"/>
  <c r="F58" i="39"/>
  <c r="E106" i="42" s="1"/>
  <c r="AE106" i="42" s="1"/>
  <c r="Z26" i="5" s="1"/>
  <c r="F60" i="39"/>
  <c r="F68" i="39"/>
  <c r="D75" i="39"/>
  <c r="F76" i="39"/>
  <c r="D79" i="39"/>
  <c r="F80" i="39"/>
  <c r="E101" i="42" s="1"/>
  <c r="F101" i="42" s="1"/>
  <c r="D83" i="39"/>
  <c r="E57" i="42" s="1"/>
  <c r="AE57" i="42" s="1"/>
  <c r="Z3" i="4" s="1"/>
  <c r="L14" i="41"/>
  <c r="J36" i="41" s="1"/>
  <c r="X17" i="54" s="1"/>
  <c r="P33" i="54" s="1"/>
  <c r="D87" i="39"/>
  <c r="E58" i="42" s="1"/>
  <c r="J58" i="42" s="1"/>
  <c r="E4" i="4" s="1"/>
  <c r="L7" i="41"/>
  <c r="D91" i="39"/>
  <c r="E78" i="42" s="1"/>
  <c r="D12" i="41"/>
  <c r="D57" i="39"/>
  <c r="AK88" i="42"/>
  <c r="AF8" i="5" s="1"/>
  <c r="M88" i="42"/>
  <c r="H8" i="5" s="1"/>
  <c r="U88" i="42"/>
  <c r="P8" i="5" s="1"/>
  <c r="AC88" i="42"/>
  <c r="X8" i="5" s="1"/>
  <c r="Z88" i="42"/>
  <c r="U8" i="5" s="1"/>
  <c r="R88" i="42"/>
  <c r="M8" i="5" s="1"/>
  <c r="X88" i="42"/>
  <c r="S8" i="5" s="1"/>
  <c r="V88" i="42"/>
  <c r="Q8" i="5" s="1"/>
  <c r="AA88" i="42"/>
  <c r="V8" i="5" s="1"/>
  <c r="Q88" i="42"/>
  <c r="L8" i="5" s="1"/>
  <c r="AH88" i="42"/>
  <c r="AC8" i="5" s="1"/>
  <c r="P88" i="42"/>
  <c r="K8" i="5" s="1"/>
  <c r="N88" i="42"/>
  <c r="I8" i="5" s="1"/>
  <c r="S88" i="42"/>
  <c r="N8" i="5" s="1"/>
  <c r="J88" i="42"/>
  <c r="E8" i="5" s="1"/>
  <c r="H88" i="42"/>
  <c r="C8" i="5" s="1"/>
  <c r="F88" i="42"/>
  <c r="K88" i="42"/>
  <c r="F8" i="5" s="1"/>
  <c r="AG88" i="42"/>
  <c r="AB8" i="5" s="1"/>
  <c r="AE88" i="42"/>
  <c r="Z8" i="5" s="1"/>
  <c r="AJ88" i="42"/>
  <c r="AE8" i="5" s="1"/>
  <c r="Y88" i="42"/>
  <c r="T8" i="5" s="1"/>
  <c r="W88" i="42"/>
  <c r="R8" i="5" s="1"/>
  <c r="O88" i="42"/>
  <c r="J8" i="5" s="1"/>
  <c r="I88" i="42"/>
  <c r="D8" i="5" s="1"/>
  <c r="G88" i="42"/>
  <c r="B8" i="5" s="1"/>
  <c r="L88" i="42"/>
  <c r="G8" i="5" s="1"/>
  <c r="T88" i="42"/>
  <c r="O8" i="5" s="1"/>
  <c r="AF88" i="42"/>
  <c r="AA8" i="5" s="1"/>
  <c r="AD88" i="42"/>
  <c r="Y8" i="5" s="1"/>
  <c r="AI88" i="42"/>
  <c r="AD8" i="5" s="1"/>
  <c r="AB88" i="42"/>
  <c r="W8" i="5" s="1"/>
  <c r="D13" i="41"/>
  <c r="D53" i="39"/>
  <c r="E12" i="41"/>
  <c r="C34" i="41" s="1"/>
  <c r="V10" i="54" s="1"/>
  <c r="E57" i="39"/>
  <c r="Z54" i="42"/>
  <c r="U26" i="3" s="1"/>
  <c r="R54" i="42"/>
  <c r="M26" i="3" s="1"/>
  <c r="AD54" i="42"/>
  <c r="Y26" i="3" s="1"/>
  <c r="F54" i="42"/>
  <c r="S54" i="42"/>
  <c r="N26" i="3" s="1"/>
  <c r="AG54" i="42"/>
  <c r="AB26" i="3" s="1"/>
  <c r="I54" i="42"/>
  <c r="D26" i="3" s="1"/>
  <c r="U54" i="42"/>
  <c r="P26" i="3" s="1"/>
  <c r="AH54" i="42"/>
  <c r="AC26" i="3" s="1"/>
  <c r="AK54" i="42"/>
  <c r="AF26" i="3" s="1"/>
  <c r="J54" i="42"/>
  <c r="E26" i="3" s="1"/>
  <c r="V54" i="42"/>
  <c r="Q26" i="3" s="1"/>
  <c r="AI54" i="42"/>
  <c r="AD26" i="3" s="1"/>
  <c r="Y54" i="42"/>
  <c r="T26" i="3" s="1"/>
  <c r="K54" i="42"/>
  <c r="F26" i="3" s="1"/>
  <c r="AF54" i="42"/>
  <c r="AA26" i="3" s="1"/>
  <c r="AJ54" i="42"/>
  <c r="AE26" i="3" s="1"/>
  <c r="X54" i="42"/>
  <c r="S26" i="3" s="1"/>
  <c r="AB54" i="42"/>
  <c r="W26" i="3" s="1"/>
  <c r="P54" i="42"/>
  <c r="K26" i="3" s="1"/>
  <c r="T54" i="42"/>
  <c r="O26" i="3" s="1"/>
  <c r="H54" i="42"/>
  <c r="C26" i="3" s="1"/>
  <c r="L54" i="42"/>
  <c r="G26" i="3" s="1"/>
  <c r="AE54" i="42"/>
  <c r="Z26" i="3" s="1"/>
  <c r="M54" i="42"/>
  <c r="H26" i="3" s="1"/>
  <c r="W54" i="42"/>
  <c r="R26" i="3" s="1"/>
  <c r="N54" i="42"/>
  <c r="I26" i="3" s="1"/>
  <c r="O54" i="42"/>
  <c r="J26" i="3" s="1"/>
  <c r="AA54" i="42"/>
  <c r="V26" i="3" s="1"/>
  <c r="G54" i="42"/>
  <c r="B26" i="3" s="1"/>
  <c r="AC54" i="42"/>
  <c r="X26" i="3" s="1"/>
  <c r="Q54" i="42"/>
  <c r="L26" i="3" s="1"/>
  <c r="L210" i="42"/>
  <c r="G26" i="9" s="1"/>
  <c r="J210" i="42"/>
  <c r="E26" i="9" s="1"/>
  <c r="H210" i="42"/>
  <c r="C26" i="9" s="1"/>
  <c r="M210" i="42"/>
  <c r="H26" i="9" s="1"/>
  <c r="AI210" i="42"/>
  <c r="AD26" i="9" s="1"/>
  <c r="AG210" i="42"/>
  <c r="AB26" i="9" s="1"/>
  <c r="AD210" i="42"/>
  <c r="Y26" i="9" s="1"/>
  <c r="AE210" i="42"/>
  <c r="Z26" i="9" s="1"/>
  <c r="AA210" i="42"/>
  <c r="V26" i="9" s="1"/>
  <c r="Y210" i="42"/>
  <c r="T26" i="9" s="1"/>
  <c r="V210" i="42"/>
  <c r="Q26" i="9" s="1"/>
  <c r="W210" i="42"/>
  <c r="R26" i="9" s="1"/>
  <c r="S210" i="42"/>
  <c r="N26" i="9" s="1"/>
  <c r="Q210" i="42"/>
  <c r="L26" i="9" s="1"/>
  <c r="N210" i="42"/>
  <c r="I26" i="9" s="1"/>
  <c r="O210" i="42"/>
  <c r="J26" i="9" s="1"/>
  <c r="K210" i="42"/>
  <c r="F26" i="9" s="1"/>
  <c r="I210" i="42"/>
  <c r="D26" i="9" s="1"/>
  <c r="F210" i="42"/>
  <c r="G210" i="42"/>
  <c r="B26" i="9" s="1"/>
  <c r="AJ210" i="42"/>
  <c r="AE26" i="9" s="1"/>
  <c r="AH210" i="42"/>
  <c r="AC26" i="9" s="1"/>
  <c r="AF210" i="42"/>
  <c r="AA26" i="9" s="1"/>
  <c r="AK210" i="42"/>
  <c r="AF26" i="9" s="1"/>
  <c r="AB210" i="42"/>
  <c r="W26" i="9" s="1"/>
  <c r="Z210" i="42"/>
  <c r="U26" i="9" s="1"/>
  <c r="X210" i="42"/>
  <c r="S26" i="9" s="1"/>
  <c r="AC210" i="42"/>
  <c r="X26" i="9" s="1"/>
  <c r="T210" i="42"/>
  <c r="O26" i="9" s="1"/>
  <c r="R210" i="42"/>
  <c r="M26" i="9" s="1"/>
  <c r="U210" i="42"/>
  <c r="P26" i="9" s="1"/>
  <c r="P210" i="42"/>
  <c r="K26" i="9" s="1"/>
  <c r="E61" i="39"/>
  <c r="E65" i="39"/>
  <c r="E16" i="41"/>
  <c r="C38" i="41" s="1"/>
  <c r="Z10" i="54" s="1"/>
  <c r="E69" i="39"/>
  <c r="AI193" i="42"/>
  <c r="AD9" i="9" s="1"/>
  <c r="AG193" i="42"/>
  <c r="AB9" i="9" s="1"/>
  <c r="AD193" i="42"/>
  <c r="Y9" i="9" s="1"/>
  <c r="W193" i="42"/>
  <c r="R9" i="9" s="1"/>
  <c r="AA193" i="42"/>
  <c r="V9" i="9" s="1"/>
  <c r="Y193" i="42"/>
  <c r="T9" i="9" s="1"/>
  <c r="V193" i="42"/>
  <c r="Q9" i="9" s="1"/>
  <c r="O193" i="42"/>
  <c r="J9" i="9" s="1"/>
  <c r="S193" i="42"/>
  <c r="N9" i="9" s="1"/>
  <c r="Q193" i="42"/>
  <c r="L9" i="9" s="1"/>
  <c r="N193" i="42"/>
  <c r="I9" i="9" s="1"/>
  <c r="G193" i="42"/>
  <c r="B9" i="9" s="1"/>
  <c r="K193" i="42"/>
  <c r="F9" i="9" s="1"/>
  <c r="I193" i="42"/>
  <c r="D9" i="9" s="1"/>
  <c r="F193" i="42"/>
  <c r="AE193" i="42"/>
  <c r="Z9" i="9" s="1"/>
  <c r="AJ193" i="42"/>
  <c r="AE9" i="9" s="1"/>
  <c r="AH193" i="42"/>
  <c r="AC9" i="9" s="1"/>
  <c r="AF193" i="42"/>
  <c r="AA9" i="9" s="1"/>
  <c r="AK193" i="42"/>
  <c r="AF9" i="9" s="1"/>
  <c r="AB193" i="42"/>
  <c r="W9" i="9" s="1"/>
  <c r="Z193" i="42"/>
  <c r="U9" i="9" s="1"/>
  <c r="X193" i="42"/>
  <c r="S9" i="9" s="1"/>
  <c r="AC193" i="42"/>
  <c r="X9" i="9" s="1"/>
  <c r="T193" i="42"/>
  <c r="O9" i="9" s="1"/>
  <c r="R193" i="42"/>
  <c r="M9" i="9" s="1"/>
  <c r="P193" i="42"/>
  <c r="K9" i="9" s="1"/>
  <c r="U193" i="42"/>
  <c r="P9" i="9" s="1"/>
  <c r="L193" i="42"/>
  <c r="G9" i="9" s="1"/>
  <c r="J193" i="42"/>
  <c r="E9" i="9" s="1"/>
  <c r="H193" i="42"/>
  <c r="C9" i="9" s="1"/>
  <c r="M193" i="42"/>
  <c r="H9" i="9" s="1"/>
  <c r="E73" i="39"/>
  <c r="E77" i="39"/>
  <c r="E9" i="41"/>
  <c r="C31" i="41" s="1"/>
  <c r="S10" i="54" s="1"/>
  <c r="E81" i="39"/>
  <c r="AD36" i="42"/>
  <c r="Y8" i="3" s="1"/>
  <c r="G36" i="42"/>
  <c r="B8" i="3" s="1"/>
  <c r="O36" i="42"/>
  <c r="J8" i="3" s="1"/>
  <c r="W36" i="42"/>
  <c r="R8" i="3" s="1"/>
  <c r="AE36" i="42"/>
  <c r="Z8" i="3" s="1"/>
  <c r="P36" i="42"/>
  <c r="K8" i="3" s="1"/>
  <c r="X36" i="42"/>
  <c r="S8" i="3" s="1"/>
  <c r="I36" i="42"/>
  <c r="D8" i="3" s="1"/>
  <c r="AF36" i="42"/>
  <c r="AA8" i="3" s="1"/>
  <c r="Q36" i="42"/>
  <c r="L8" i="3" s="1"/>
  <c r="Y36" i="42"/>
  <c r="T8" i="3" s="1"/>
  <c r="AG36" i="42"/>
  <c r="AB8" i="3" s="1"/>
  <c r="J36" i="42"/>
  <c r="E8" i="3" s="1"/>
  <c r="R36" i="42"/>
  <c r="M8" i="3" s="1"/>
  <c r="Z36" i="42"/>
  <c r="U8" i="3" s="1"/>
  <c r="AH36" i="42"/>
  <c r="AC8" i="3" s="1"/>
  <c r="K36" i="42"/>
  <c r="F8" i="3" s="1"/>
  <c r="S36" i="42"/>
  <c r="N8" i="3" s="1"/>
  <c r="AA36" i="42"/>
  <c r="V8" i="3" s="1"/>
  <c r="H36" i="42"/>
  <c r="C8" i="3" s="1"/>
  <c r="AI36" i="42"/>
  <c r="AD8" i="3" s="1"/>
  <c r="L36" i="42"/>
  <c r="G8" i="3" s="1"/>
  <c r="T36" i="42"/>
  <c r="O8" i="3" s="1"/>
  <c r="AB36" i="42"/>
  <c r="W8" i="3" s="1"/>
  <c r="U36" i="42"/>
  <c r="P8" i="3" s="1"/>
  <c r="AJ36" i="42"/>
  <c r="AE8" i="3" s="1"/>
  <c r="AC36" i="42"/>
  <c r="X8" i="3" s="1"/>
  <c r="M36" i="42"/>
  <c r="H8" i="3" s="1"/>
  <c r="N36" i="42"/>
  <c r="I8" i="3" s="1"/>
  <c r="AK36" i="42"/>
  <c r="AF8" i="3" s="1"/>
  <c r="V36" i="42"/>
  <c r="Q8" i="3" s="1"/>
  <c r="F36" i="42"/>
  <c r="K192" i="42"/>
  <c r="F8" i="9" s="1"/>
  <c r="I192" i="42"/>
  <c r="D8" i="9" s="1"/>
  <c r="F192" i="42"/>
  <c r="G192" i="42"/>
  <c r="B8" i="9" s="1"/>
  <c r="AJ192" i="42"/>
  <c r="AE8" i="9" s="1"/>
  <c r="AH192" i="42"/>
  <c r="AC8" i="9" s="1"/>
  <c r="AF192" i="42"/>
  <c r="AA8" i="9" s="1"/>
  <c r="AK192" i="42"/>
  <c r="AF8" i="9" s="1"/>
  <c r="AB192" i="42"/>
  <c r="W8" i="9" s="1"/>
  <c r="Z192" i="42"/>
  <c r="U8" i="9" s="1"/>
  <c r="X192" i="42"/>
  <c r="S8" i="9" s="1"/>
  <c r="AC192" i="42"/>
  <c r="X8" i="9" s="1"/>
  <c r="T192" i="42"/>
  <c r="O8" i="9" s="1"/>
  <c r="R192" i="42"/>
  <c r="M8" i="9" s="1"/>
  <c r="P192" i="42"/>
  <c r="K8" i="9" s="1"/>
  <c r="U192" i="42"/>
  <c r="P8" i="9" s="1"/>
  <c r="S192" i="42"/>
  <c r="N8" i="9" s="1"/>
  <c r="N192" i="42"/>
  <c r="I8" i="9" s="1"/>
  <c r="J192" i="42"/>
  <c r="E8" i="9" s="1"/>
  <c r="M192" i="42"/>
  <c r="H8" i="9" s="1"/>
  <c r="AG192" i="42"/>
  <c r="AB8" i="9" s="1"/>
  <c r="AE192" i="42"/>
  <c r="Z8" i="9" s="1"/>
  <c r="Y192" i="42"/>
  <c r="T8" i="9" s="1"/>
  <c r="W192" i="42"/>
  <c r="R8" i="9" s="1"/>
  <c r="Q192" i="42"/>
  <c r="L8" i="9" s="1"/>
  <c r="O192" i="42"/>
  <c r="J8" i="9" s="1"/>
  <c r="L192" i="42"/>
  <c r="G8" i="9" s="1"/>
  <c r="H192" i="42"/>
  <c r="C8" i="9" s="1"/>
  <c r="AI192" i="42"/>
  <c r="AD8" i="9" s="1"/>
  <c r="AD192" i="42"/>
  <c r="Y8" i="9" s="1"/>
  <c r="V192" i="42"/>
  <c r="Q8" i="9" s="1"/>
  <c r="AA192" i="42"/>
  <c r="V8" i="9" s="1"/>
  <c r="AH213" i="42"/>
  <c r="AC3" i="10" s="1"/>
  <c r="E85" i="39"/>
  <c r="AF214" i="42"/>
  <c r="AA4" i="10" s="1"/>
  <c r="M214" i="42"/>
  <c r="H4" i="10" s="1"/>
  <c r="O214" i="42"/>
  <c r="J4" i="10" s="1"/>
  <c r="AC214" i="42"/>
  <c r="X4" i="10" s="1"/>
  <c r="E89" i="39"/>
  <c r="AA52" i="42"/>
  <c r="V24" i="3" s="1"/>
  <c r="G52" i="42"/>
  <c r="B24" i="3" s="1"/>
  <c r="R52" i="42"/>
  <c r="M24" i="3" s="1"/>
  <c r="AD52" i="42"/>
  <c r="Y24" i="3" s="1"/>
  <c r="S52" i="42"/>
  <c r="N24" i="3" s="1"/>
  <c r="AG52" i="42"/>
  <c r="AB24" i="3" s="1"/>
  <c r="J52" i="42"/>
  <c r="E24" i="3" s="1"/>
  <c r="U52" i="42"/>
  <c r="P24" i="3" s="1"/>
  <c r="AH52" i="42"/>
  <c r="AC24" i="3" s="1"/>
  <c r="K52" i="42"/>
  <c r="F24" i="3" s="1"/>
  <c r="V52" i="42"/>
  <c r="Q24" i="3" s="1"/>
  <c r="AI52" i="42"/>
  <c r="AD24" i="3" s="1"/>
  <c r="M52" i="42"/>
  <c r="H24" i="3" s="1"/>
  <c r="Y52" i="42"/>
  <c r="T24" i="3" s="1"/>
  <c r="AK52" i="42"/>
  <c r="AF24" i="3" s="1"/>
  <c r="I52" i="42"/>
  <c r="D24" i="3" s="1"/>
  <c r="W52" i="42"/>
  <c r="R24" i="3" s="1"/>
  <c r="AJ52" i="42"/>
  <c r="AE24" i="3" s="1"/>
  <c r="AB52" i="42"/>
  <c r="W24" i="3" s="1"/>
  <c r="N52" i="42"/>
  <c r="I24" i="3" s="1"/>
  <c r="AF52" i="42"/>
  <c r="AA24" i="3" s="1"/>
  <c r="T52" i="42"/>
  <c r="O24" i="3" s="1"/>
  <c r="Z52" i="42"/>
  <c r="U24" i="3" s="1"/>
  <c r="P52" i="42"/>
  <c r="K24" i="3" s="1"/>
  <c r="H52" i="42"/>
  <c r="C24" i="3" s="1"/>
  <c r="AE52" i="42"/>
  <c r="Z24" i="3" s="1"/>
  <c r="F52" i="42"/>
  <c r="Q52" i="42"/>
  <c r="L24" i="3" s="1"/>
  <c r="X52" i="42"/>
  <c r="S24" i="3" s="1"/>
  <c r="AC52" i="42"/>
  <c r="X24" i="3" s="1"/>
  <c r="L52" i="42"/>
  <c r="G24" i="3" s="1"/>
  <c r="O52" i="42"/>
  <c r="J24" i="3" s="1"/>
  <c r="S208" i="42"/>
  <c r="N24" i="9" s="1"/>
  <c r="Q208" i="42"/>
  <c r="L24" i="9" s="1"/>
  <c r="N208" i="42"/>
  <c r="I24" i="9" s="1"/>
  <c r="O208" i="42"/>
  <c r="J24" i="9" s="1"/>
  <c r="K208" i="42"/>
  <c r="F24" i="9" s="1"/>
  <c r="I208" i="42"/>
  <c r="D24" i="9" s="1"/>
  <c r="F208" i="42"/>
  <c r="G208" i="42"/>
  <c r="B24" i="9" s="1"/>
  <c r="AB208" i="42"/>
  <c r="W24" i="9" s="1"/>
  <c r="Z208" i="42"/>
  <c r="U24" i="9" s="1"/>
  <c r="X208" i="42"/>
  <c r="S24" i="9" s="1"/>
  <c r="AC208" i="42"/>
  <c r="X24" i="9" s="1"/>
  <c r="T208" i="42"/>
  <c r="O24" i="9" s="1"/>
  <c r="R208" i="42"/>
  <c r="M24" i="9" s="1"/>
  <c r="P208" i="42"/>
  <c r="K24" i="9" s="1"/>
  <c r="U208" i="42"/>
  <c r="P24" i="9" s="1"/>
  <c r="L208" i="42"/>
  <c r="G24" i="9" s="1"/>
  <c r="J208" i="42"/>
  <c r="E24" i="9" s="1"/>
  <c r="H208" i="42"/>
  <c r="C24" i="9" s="1"/>
  <c r="M208" i="42"/>
  <c r="H24" i="9" s="1"/>
  <c r="AI208" i="42"/>
  <c r="AD24" i="9" s="1"/>
  <c r="AG208" i="42"/>
  <c r="AB24" i="9" s="1"/>
  <c r="AD208" i="42"/>
  <c r="Y24" i="9" s="1"/>
  <c r="AE208" i="42"/>
  <c r="Z24" i="9" s="1"/>
  <c r="AF208" i="42"/>
  <c r="AA24" i="9" s="1"/>
  <c r="V208" i="42"/>
  <c r="Q24" i="9" s="1"/>
  <c r="AK208" i="42"/>
  <c r="AF24" i="9" s="1"/>
  <c r="W208" i="42"/>
  <c r="R24" i="9" s="1"/>
  <c r="AJ208" i="42"/>
  <c r="AE24" i="9" s="1"/>
  <c r="AA208" i="42"/>
  <c r="V24" i="9" s="1"/>
  <c r="Y208" i="42"/>
  <c r="T24" i="9" s="1"/>
  <c r="AH208" i="42"/>
  <c r="AC24" i="9" s="1"/>
  <c r="E53" i="39"/>
  <c r="D54" i="39"/>
  <c r="F55" i="39"/>
  <c r="D58" i="39"/>
  <c r="E80" i="42" s="1"/>
  <c r="F59" i="39"/>
  <c r="D62" i="39"/>
  <c r="F63" i="39"/>
  <c r="D66" i="39"/>
  <c r="F67" i="39"/>
  <c r="D70" i="39"/>
  <c r="D15" i="41"/>
  <c r="F71" i="39"/>
  <c r="D74" i="39"/>
  <c r="F75" i="39"/>
  <c r="D78" i="39"/>
  <c r="F79" i="39"/>
  <c r="D82" i="39"/>
  <c r="E62" i="42" s="1"/>
  <c r="F83" i="39"/>
  <c r="E83" i="42" s="1"/>
  <c r="D86" i="39"/>
  <c r="F87" i="39"/>
  <c r="E84" i="42" s="1"/>
  <c r="I56" i="39"/>
  <c r="E58" i="39"/>
  <c r="E132" i="42" s="1"/>
  <c r="L203" i="42"/>
  <c r="G19" i="9" s="1"/>
  <c r="J203" i="42"/>
  <c r="E19" i="9" s="1"/>
  <c r="H203" i="42"/>
  <c r="C19" i="9" s="1"/>
  <c r="M203" i="42"/>
  <c r="H19" i="9" s="1"/>
  <c r="AI203" i="42"/>
  <c r="AD19" i="9" s="1"/>
  <c r="AG203" i="42"/>
  <c r="AB19" i="9" s="1"/>
  <c r="AD203" i="42"/>
  <c r="Y19" i="9" s="1"/>
  <c r="W203" i="42"/>
  <c r="R19" i="9" s="1"/>
  <c r="AA203" i="42"/>
  <c r="V19" i="9" s="1"/>
  <c r="Y203" i="42"/>
  <c r="T19" i="9" s="1"/>
  <c r="V203" i="42"/>
  <c r="Q19" i="9" s="1"/>
  <c r="O203" i="42"/>
  <c r="J19" i="9" s="1"/>
  <c r="S203" i="42"/>
  <c r="N19" i="9" s="1"/>
  <c r="Q203" i="42"/>
  <c r="L19" i="9" s="1"/>
  <c r="N203" i="42"/>
  <c r="I19" i="9" s="1"/>
  <c r="G203" i="42"/>
  <c r="B19" i="9" s="1"/>
  <c r="K203" i="42"/>
  <c r="F19" i="9" s="1"/>
  <c r="I203" i="42"/>
  <c r="D19" i="9" s="1"/>
  <c r="F203" i="42"/>
  <c r="AE203" i="42"/>
  <c r="Z19" i="9" s="1"/>
  <c r="AJ203" i="42"/>
  <c r="AE19" i="9" s="1"/>
  <c r="AH203" i="42"/>
  <c r="AC19" i="9" s="1"/>
  <c r="AF203" i="42"/>
  <c r="AA19" i="9" s="1"/>
  <c r="AK203" i="42"/>
  <c r="AF19" i="9" s="1"/>
  <c r="T203" i="42"/>
  <c r="O19" i="9" s="1"/>
  <c r="R203" i="42"/>
  <c r="M19" i="9" s="1"/>
  <c r="P203" i="42"/>
  <c r="K19" i="9" s="1"/>
  <c r="U203" i="42"/>
  <c r="P19" i="9" s="1"/>
  <c r="Z203" i="42"/>
  <c r="U19" i="9" s="1"/>
  <c r="X203" i="42"/>
  <c r="S19" i="9" s="1"/>
  <c r="AC203" i="42"/>
  <c r="X19" i="9" s="1"/>
  <c r="AB203" i="42"/>
  <c r="W19" i="9" s="1"/>
  <c r="I60" i="39"/>
  <c r="E62" i="39"/>
  <c r="I64" i="39"/>
  <c r="E227" i="42" s="1"/>
  <c r="E66" i="39"/>
  <c r="AD40" i="42"/>
  <c r="Y12" i="3" s="1"/>
  <c r="G40" i="42"/>
  <c r="B12" i="3" s="1"/>
  <c r="O40" i="42"/>
  <c r="J12" i="3" s="1"/>
  <c r="W40" i="42"/>
  <c r="R12" i="3" s="1"/>
  <c r="AE40" i="42"/>
  <c r="Z12" i="3" s="1"/>
  <c r="AG40" i="42"/>
  <c r="AB12" i="3" s="1"/>
  <c r="H40" i="42"/>
  <c r="C12" i="3" s="1"/>
  <c r="P40" i="42"/>
  <c r="K12" i="3" s="1"/>
  <c r="X40" i="42"/>
  <c r="S12" i="3" s="1"/>
  <c r="I40" i="42"/>
  <c r="D12" i="3" s="1"/>
  <c r="AF40" i="42"/>
  <c r="AA12" i="3" s="1"/>
  <c r="Q40" i="42"/>
  <c r="L12" i="3" s="1"/>
  <c r="S40" i="42"/>
  <c r="N12" i="3" s="1"/>
  <c r="AA40" i="42"/>
  <c r="V12" i="3" s="1"/>
  <c r="AI40" i="42"/>
  <c r="AD12" i="3" s="1"/>
  <c r="J40" i="42"/>
  <c r="E12" i="3" s="1"/>
  <c r="R40" i="42"/>
  <c r="M12" i="3" s="1"/>
  <c r="AH40" i="42"/>
  <c r="AC12" i="3" s="1"/>
  <c r="K40" i="42"/>
  <c r="F12" i="3" s="1"/>
  <c r="T40" i="42"/>
  <c r="O12" i="3" s="1"/>
  <c r="M40" i="42"/>
  <c r="H12" i="3" s="1"/>
  <c r="AB40" i="42"/>
  <c r="W12" i="3" s="1"/>
  <c r="U40" i="42"/>
  <c r="P12" i="3" s="1"/>
  <c r="AJ40" i="42"/>
  <c r="AE12" i="3" s="1"/>
  <c r="AC40" i="42"/>
  <c r="X12" i="3" s="1"/>
  <c r="AK40" i="42"/>
  <c r="AF12" i="3" s="1"/>
  <c r="Y40" i="42"/>
  <c r="T12" i="3" s="1"/>
  <c r="Z40" i="42"/>
  <c r="U12" i="3" s="1"/>
  <c r="N40" i="42"/>
  <c r="I12" i="3" s="1"/>
  <c r="V40" i="42"/>
  <c r="Q12" i="3" s="1"/>
  <c r="L40" i="42"/>
  <c r="G12" i="3" s="1"/>
  <c r="F40" i="42"/>
  <c r="AA196" i="42"/>
  <c r="V12" i="9" s="1"/>
  <c r="K196" i="42"/>
  <c r="F12" i="9" s="1"/>
  <c r="T196" i="42"/>
  <c r="O12" i="9" s="1"/>
  <c r="AJ196" i="42"/>
  <c r="AE12" i="9" s="1"/>
  <c r="I68" i="39"/>
  <c r="E70" i="39"/>
  <c r="E15" i="41"/>
  <c r="C37" i="41" s="1"/>
  <c r="Y10" i="54" s="1"/>
  <c r="I72" i="39"/>
  <c r="E224" i="42" s="1"/>
  <c r="E74" i="39"/>
  <c r="I76" i="39"/>
  <c r="E78" i="39"/>
  <c r="I80" i="39"/>
  <c r="E231" i="42" s="1"/>
  <c r="E82" i="39"/>
  <c r="E114" i="42" s="1"/>
  <c r="AD31" i="42"/>
  <c r="Y3" i="3" s="1"/>
  <c r="G31" i="42"/>
  <c r="B3" i="3" s="1"/>
  <c r="O31" i="42"/>
  <c r="J3" i="3" s="1"/>
  <c r="W31" i="42"/>
  <c r="R3" i="3" s="1"/>
  <c r="AG31" i="42"/>
  <c r="AB3" i="3" s="1"/>
  <c r="H31" i="42"/>
  <c r="C3" i="3" s="1"/>
  <c r="P31" i="42"/>
  <c r="K3" i="3" s="1"/>
  <c r="X31" i="42"/>
  <c r="S3" i="3" s="1"/>
  <c r="I31" i="42"/>
  <c r="D3" i="3" s="1"/>
  <c r="AE31" i="42"/>
  <c r="Z3" i="3" s="1"/>
  <c r="AF31" i="42"/>
  <c r="AA3" i="3" s="1"/>
  <c r="Q31" i="42"/>
  <c r="L3" i="3" s="1"/>
  <c r="S31" i="42"/>
  <c r="N3" i="3" s="1"/>
  <c r="AA31" i="42"/>
  <c r="V3" i="3" s="1"/>
  <c r="AI31" i="42"/>
  <c r="AD3" i="3" s="1"/>
  <c r="Y31" i="42"/>
  <c r="T3" i="3" s="1"/>
  <c r="J31" i="42"/>
  <c r="E3" i="3" s="1"/>
  <c r="R31" i="42"/>
  <c r="M3" i="3" s="1"/>
  <c r="AH31" i="42"/>
  <c r="AC3" i="3" s="1"/>
  <c r="K31" i="42"/>
  <c r="F3" i="3" s="1"/>
  <c r="T31" i="42"/>
  <c r="O3" i="3" s="1"/>
  <c r="M31" i="42"/>
  <c r="H3" i="3" s="1"/>
  <c r="AB31" i="42"/>
  <c r="W3" i="3" s="1"/>
  <c r="U31" i="42"/>
  <c r="P3" i="3" s="1"/>
  <c r="AJ31" i="42"/>
  <c r="AE3" i="3" s="1"/>
  <c r="AC31" i="42"/>
  <c r="X3" i="3" s="1"/>
  <c r="AK31" i="42"/>
  <c r="AF3" i="3" s="1"/>
  <c r="Z31" i="42"/>
  <c r="U3" i="3" s="1"/>
  <c r="L31" i="42"/>
  <c r="G3" i="3" s="1"/>
  <c r="F31" i="42"/>
  <c r="N31" i="42"/>
  <c r="I3" i="3" s="1"/>
  <c r="V31" i="42"/>
  <c r="Q3" i="3" s="1"/>
  <c r="Z187" i="42"/>
  <c r="U3" i="9" s="1"/>
  <c r="X187" i="42"/>
  <c r="S3" i="9" s="1"/>
  <c r="AC187" i="42"/>
  <c r="X3" i="9" s="1"/>
  <c r="G187" i="42"/>
  <c r="B3" i="9" s="1"/>
  <c r="R187" i="42"/>
  <c r="M3" i="9" s="1"/>
  <c r="P187" i="42"/>
  <c r="K3" i="9" s="1"/>
  <c r="U187" i="42"/>
  <c r="P3" i="9" s="1"/>
  <c r="AJ187" i="42"/>
  <c r="AE3" i="9" s="1"/>
  <c r="J187" i="42"/>
  <c r="E3" i="9" s="1"/>
  <c r="H187" i="42"/>
  <c r="C3" i="9" s="1"/>
  <c r="M187" i="42"/>
  <c r="H3" i="9" s="1"/>
  <c r="AE187" i="42"/>
  <c r="Z3" i="9" s="1"/>
  <c r="AI187" i="42"/>
  <c r="AD3" i="9" s="1"/>
  <c r="AG187" i="42"/>
  <c r="AB3" i="9" s="1"/>
  <c r="AD187" i="42"/>
  <c r="Y3" i="9" s="1"/>
  <c r="AB187" i="42"/>
  <c r="W3" i="9" s="1"/>
  <c r="AA187" i="42"/>
  <c r="V3" i="9" s="1"/>
  <c r="Y187" i="42"/>
  <c r="T3" i="9" s="1"/>
  <c r="V187" i="42"/>
  <c r="Q3" i="9" s="1"/>
  <c r="W187" i="42"/>
  <c r="R3" i="9" s="1"/>
  <c r="S187" i="42"/>
  <c r="N3" i="9" s="1"/>
  <c r="Q187" i="42"/>
  <c r="L3" i="9" s="1"/>
  <c r="N187" i="42"/>
  <c r="I3" i="9" s="1"/>
  <c r="T187" i="42"/>
  <c r="O3" i="9" s="1"/>
  <c r="K187" i="42"/>
  <c r="F3" i="9" s="1"/>
  <c r="I187" i="42"/>
  <c r="D3" i="9" s="1"/>
  <c r="F187" i="42"/>
  <c r="O187" i="42"/>
  <c r="J3" i="9" s="1"/>
  <c r="AH187" i="42"/>
  <c r="AC3" i="9" s="1"/>
  <c r="AF187" i="42"/>
  <c r="AA3" i="9" s="1"/>
  <c r="AK187" i="42"/>
  <c r="AF3" i="9" s="1"/>
  <c r="L187" i="42"/>
  <c r="G3" i="9" s="1"/>
  <c r="I84" i="39"/>
  <c r="E86" i="39"/>
  <c r="AD32" i="42"/>
  <c r="Y4" i="3" s="1"/>
  <c r="G32" i="42"/>
  <c r="B4" i="3" s="1"/>
  <c r="O32" i="42"/>
  <c r="J4" i="3" s="1"/>
  <c r="W32" i="42"/>
  <c r="R4" i="3" s="1"/>
  <c r="AE32" i="42"/>
  <c r="Z4" i="3" s="1"/>
  <c r="P32" i="42"/>
  <c r="K4" i="3" s="1"/>
  <c r="X32" i="42"/>
  <c r="S4" i="3" s="1"/>
  <c r="I32" i="42"/>
  <c r="D4" i="3" s="1"/>
  <c r="AF32" i="42"/>
  <c r="AA4" i="3" s="1"/>
  <c r="Q32" i="42"/>
  <c r="L4" i="3" s="1"/>
  <c r="Y32" i="42"/>
  <c r="T4" i="3" s="1"/>
  <c r="AG32" i="42"/>
  <c r="AB4" i="3" s="1"/>
  <c r="J32" i="42"/>
  <c r="E4" i="3" s="1"/>
  <c r="R32" i="42"/>
  <c r="M4" i="3" s="1"/>
  <c r="Z32" i="42"/>
  <c r="U4" i="3" s="1"/>
  <c r="AH32" i="42"/>
  <c r="AC4" i="3" s="1"/>
  <c r="K32" i="42"/>
  <c r="F4" i="3" s="1"/>
  <c r="S32" i="42"/>
  <c r="N4" i="3" s="1"/>
  <c r="AA32" i="42"/>
  <c r="V4" i="3" s="1"/>
  <c r="H32" i="42"/>
  <c r="C4" i="3" s="1"/>
  <c r="AI32" i="42"/>
  <c r="AD4" i="3" s="1"/>
  <c r="L32" i="42"/>
  <c r="G4" i="3" s="1"/>
  <c r="T32" i="42"/>
  <c r="O4" i="3" s="1"/>
  <c r="AB32" i="42"/>
  <c r="W4" i="3" s="1"/>
  <c r="U32" i="42"/>
  <c r="P4" i="3" s="1"/>
  <c r="AJ32" i="42"/>
  <c r="AE4" i="3" s="1"/>
  <c r="AC32" i="42"/>
  <c r="X4" i="3" s="1"/>
  <c r="V32" i="42"/>
  <c r="Q4" i="3" s="1"/>
  <c r="M32" i="42"/>
  <c r="H4" i="3" s="1"/>
  <c r="AK32" i="42"/>
  <c r="AF4" i="3" s="1"/>
  <c r="F32" i="42"/>
  <c r="N32" i="42"/>
  <c r="I4" i="3" s="1"/>
  <c r="J188" i="42"/>
  <c r="E4" i="9" s="1"/>
  <c r="H188" i="42"/>
  <c r="C4" i="9" s="1"/>
  <c r="M188" i="42"/>
  <c r="H4" i="9" s="1"/>
  <c r="AE188" i="42"/>
  <c r="Z4" i="9" s="1"/>
  <c r="O188" i="42"/>
  <c r="J4" i="9" s="1"/>
  <c r="AF188" i="42"/>
  <c r="AA4" i="9" s="1"/>
  <c r="AI188" i="42"/>
  <c r="AD4" i="9" s="1"/>
  <c r="AG188" i="42"/>
  <c r="AB4" i="9" s="1"/>
  <c r="AD188" i="42"/>
  <c r="Y4" i="9" s="1"/>
  <c r="AB188" i="42"/>
  <c r="W4" i="9" s="1"/>
  <c r="AA188" i="42"/>
  <c r="V4" i="9" s="1"/>
  <c r="Y188" i="42"/>
  <c r="T4" i="9" s="1"/>
  <c r="V188" i="42"/>
  <c r="Q4" i="9" s="1"/>
  <c r="W188" i="42"/>
  <c r="R4" i="9" s="1"/>
  <c r="AK188" i="42"/>
  <c r="AF4" i="9" s="1"/>
  <c r="S188" i="42"/>
  <c r="N4" i="9" s="1"/>
  <c r="Q188" i="42"/>
  <c r="L4" i="9" s="1"/>
  <c r="N188" i="42"/>
  <c r="I4" i="9" s="1"/>
  <c r="T188" i="42"/>
  <c r="O4" i="9" s="1"/>
  <c r="I188" i="42"/>
  <c r="D4" i="9" s="1"/>
  <c r="K188" i="42"/>
  <c r="F4" i="9" s="1"/>
  <c r="Z188" i="42"/>
  <c r="U4" i="9" s="1"/>
  <c r="X188" i="42"/>
  <c r="S4" i="9" s="1"/>
  <c r="AC188" i="42"/>
  <c r="X4" i="9" s="1"/>
  <c r="G188" i="42"/>
  <c r="B4" i="9" s="1"/>
  <c r="L188" i="42"/>
  <c r="G4" i="9" s="1"/>
  <c r="R188" i="42"/>
  <c r="M4" i="9" s="1"/>
  <c r="P188" i="42"/>
  <c r="K4" i="9" s="1"/>
  <c r="U188" i="42"/>
  <c r="P4" i="9" s="1"/>
  <c r="AJ188" i="42"/>
  <c r="AE4" i="9" s="1"/>
  <c r="F188" i="42"/>
  <c r="AH188" i="42"/>
  <c r="AC4" i="9" s="1"/>
  <c r="I88" i="39"/>
  <c r="E90" i="39"/>
  <c r="D16" i="41"/>
  <c r="D69" i="39"/>
  <c r="E54" i="39"/>
  <c r="E13" i="41"/>
  <c r="D55" i="39"/>
  <c r="F56" i="39"/>
  <c r="D10" i="41"/>
  <c r="D59" i="39"/>
  <c r="L8" i="41"/>
  <c r="J30" i="41" s="1"/>
  <c r="R17" i="54" s="1"/>
  <c r="P27" i="54" s="1"/>
  <c r="D63" i="39"/>
  <c r="F64" i="39"/>
  <c r="E97" i="42" s="1"/>
  <c r="D67" i="39"/>
  <c r="D71" i="39"/>
  <c r="Y94" i="42"/>
  <c r="T14" i="5" s="1"/>
  <c r="H101" i="42"/>
  <c r="C21" i="5" s="1"/>
  <c r="W101" i="42"/>
  <c r="R21" i="5" s="1"/>
  <c r="AF101" i="42"/>
  <c r="AA21" i="5" s="1"/>
  <c r="R101" i="42"/>
  <c r="M21" i="5" s="1"/>
  <c r="D81" i="39"/>
  <c r="D9" i="41"/>
  <c r="E10" i="41"/>
  <c r="C32" i="41" s="1"/>
  <c r="T10" i="54" s="1"/>
  <c r="E59" i="39"/>
  <c r="E63" i="39"/>
  <c r="AD45" i="42"/>
  <c r="Y17" i="3" s="1"/>
  <c r="G45" i="42"/>
  <c r="B17" i="3" s="1"/>
  <c r="O45" i="42"/>
  <c r="J17" i="3" s="1"/>
  <c r="W45" i="42"/>
  <c r="R17" i="3" s="1"/>
  <c r="AG45" i="42"/>
  <c r="AB17" i="3" s="1"/>
  <c r="H45" i="42"/>
  <c r="C17" i="3" s="1"/>
  <c r="P45" i="42"/>
  <c r="K17" i="3" s="1"/>
  <c r="X45" i="42"/>
  <c r="S17" i="3" s="1"/>
  <c r="I45" i="42"/>
  <c r="D17" i="3" s="1"/>
  <c r="AE45" i="42"/>
  <c r="Z17" i="3" s="1"/>
  <c r="AF45" i="42"/>
  <c r="AA17" i="3" s="1"/>
  <c r="Q45" i="42"/>
  <c r="L17" i="3" s="1"/>
  <c r="S45" i="42"/>
  <c r="N17" i="3" s="1"/>
  <c r="AA45" i="42"/>
  <c r="V17" i="3" s="1"/>
  <c r="AI45" i="42"/>
  <c r="AD17" i="3" s="1"/>
  <c r="Y45" i="42"/>
  <c r="T17" i="3" s="1"/>
  <c r="J45" i="42"/>
  <c r="E17" i="3" s="1"/>
  <c r="R45" i="42"/>
  <c r="M17" i="3" s="1"/>
  <c r="AH45" i="42"/>
  <c r="AC17" i="3" s="1"/>
  <c r="K45" i="42"/>
  <c r="F17" i="3" s="1"/>
  <c r="T45" i="42"/>
  <c r="O17" i="3" s="1"/>
  <c r="M45" i="42"/>
  <c r="H17" i="3" s="1"/>
  <c r="AB45" i="42"/>
  <c r="W17" i="3" s="1"/>
  <c r="U45" i="42"/>
  <c r="P17" i="3" s="1"/>
  <c r="AJ45" i="42"/>
  <c r="AE17" i="3" s="1"/>
  <c r="AC45" i="42"/>
  <c r="X17" i="3" s="1"/>
  <c r="AK45" i="42"/>
  <c r="AF17" i="3" s="1"/>
  <c r="Z45" i="42"/>
  <c r="U17" i="3" s="1"/>
  <c r="L45" i="42"/>
  <c r="G17" i="3" s="1"/>
  <c r="F45" i="42"/>
  <c r="N45" i="42"/>
  <c r="I17" i="3" s="1"/>
  <c r="V45" i="42"/>
  <c r="Q17" i="3" s="1"/>
  <c r="AA201" i="42"/>
  <c r="V17" i="9" s="1"/>
  <c r="Y201" i="42"/>
  <c r="T17" i="9" s="1"/>
  <c r="V201" i="42"/>
  <c r="Q17" i="9" s="1"/>
  <c r="O201" i="42"/>
  <c r="J17" i="9" s="1"/>
  <c r="S201" i="42"/>
  <c r="N17" i="9" s="1"/>
  <c r="Q201" i="42"/>
  <c r="L17" i="9" s="1"/>
  <c r="N201" i="42"/>
  <c r="I17" i="9" s="1"/>
  <c r="G201" i="42"/>
  <c r="B17" i="9" s="1"/>
  <c r="K201" i="42"/>
  <c r="F17" i="9" s="1"/>
  <c r="I201" i="42"/>
  <c r="D17" i="9" s="1"/>
  <c r="F201" i="42"/>
  <c r="AE201" i="42"/>
  <c r="Z17" i="9" s="1"/>
  <c r="AJ201" i="42"/>
  <c r="AE17" i="9" s="1"/>
  <c r="AH201" i="42"/>
  <c r="AC17" i="9" s="1"/>
  <c r="AF201" i="42"/>
  <c r="AA17" i="9" s="1"/>
  <c r="AK201" i="42"/>
  <c r="AF17" i="9" s="1"/>
  <c r="AB201" i="42"/>
  <c r="W17" i="9" s="1"/>
  <c r="Z201" i="42"/>
  <c r="U17" i="9" s="1"/>
  <c r="X201" i="42"/>
  <c r="S17" i="9" s="1"/>
  <c r="AC201" i="42"/>
  <c r="X17" i="9" s="1"/>
  <c r="T201" i="42"/>
  <c r="O17" i="9" s="1"/>
  <c r="R201" i="42"/>
  <c r="M17" i="9" s="1"/>
  <c r="P201" i="42"/>
  <c r="K17" i="9" s="1"/>
  <c r="U201" i="42"/>
  <c r="P17" i="9" s="1"/>
  <c r="L201" i="42"/>
  <c r="G17" i="9" s="1"/>
  <c r="J201" i="42"/>
  <c r="E17" i="9" s="1"/>
  <c r="H201" i="42"/>
  <c r="C17" i="9" s="1"/>
  <c r="M201" i="42"/>
  <c r="H17" i="9" s="1"/>
  <c r="AD201" i="42"/>
  <c r="Y17" i="9" s="1"/>
  <c r="W201" i="42"/>
  <c r="R17" i="9" s="1"/>
  <c r="AI201" i="42"/>
  <c r="AD17" i="9" s="1"/>
  <c r="AG201" i="42"/>
  <c r="AB17" i="9" s="1"/>
  <c r="E67" i="39"/>
  <c r="E71" i="39"/>
  <c r="AD42" i="42"/>
  <c r="Y14" i="3" s="1"/>
  <c r="G42" i="42"/>
  <c r="B14" i="3" s="1"/>
  <c r="O42" i="42"/>
  <c r="J14" i="3" s="1"/>
  <c r="W42" i="42"/>
  <c r="R14" i="3" s="1"/>
  <c r="AG42" i="42"/>
  <c r="AB14" i="3" s="1"/>
  <c r="AE42" i="42"/>
  <c r="Z14" i="3" s="1"/>
  <c r="H42" i="42"/>
  <c r="C14" i="3" s="1"/>
  <c r="P42" i="42"/>
  <c r="K14" i="3" s="1"/>
  <c r="X42" i="42"/>
  <c r="S14" i="3" s="1"/>
  <c r="I42" i="42"/>
  <c r="D14" i="3" s="1"/>
  <c r="AF42" i="42"/>
  <c r="AA14" i="3" s="1"/>
  <c r="Q42" i="42"/>
  <c r="L14" i="3" s="1"/>
  <c r="S42" i="42"/>
  <c r="N14" i="3" s="1"/>
  <c r="AA42" i="42"/>
  <c r="V14" i="3" s="1"/>
  <c r="AI42" i="42"/>
  <c r="AD14" i="3" s="1"/>
  <c r="J42" i="42"/>
  <c r="E14" i="3" s="1"/>
  <c r="R42" i="42"/>
  <c r="M14" i="3" s="1"/>
  <c r="Y42" i="42"/>
  <c r="T14" i="3" s="1"/>
  <c r="AH42" i="42"/>
  <c r="AC14" i="3" s="1"/>
  <c r="K42" i="42"/>
  <c r="F14" i="3" s="1"/>
  <c r="T42" i="42"/>
  <c r="O14" i="3" s="1"/>
  <c r="M42" i="42"/>
  <c r="H14" i="3" s="1"/>
  <c r="AB42" i="42"/>
  <c r="W14" i="3" s="1"/>
  <c r="U42" i="42"/>
  <c r="P14" i="3" s="1"/>
  <c r="AJ42" i="42"/>
  <c r="AE14" i="3" s="1"/>
  <c r="AC42" i="42"/>
  <c r="X14" i="3" s="1"/>
  <c r="AK42" i="42"/>
  <c r="AF14" i="3" s="1"/>
  <c r="L42" i="42"/>
  <c r="G14" i="3" s="1"/>
  <c r="Z42" i="42"/>
  <c r="U14" i="3" s="1"/>
  <c r="F42" i="42"/>
  <c r="N42" i="42"/>
  <c r="I14" i="3" s="1"/>
  <c r="V42" i="42"/>
  <c r="Q14" i="3" s="1"/>
  <c r="L198" i="42"/>
  <c r="G14" i="9" s="1"/>
  <c r="J198" i="42"/>
  <c r="E14" i="9" s="1"/>
  <c r="H198" i="42"/>
  <c r="C14" i="9" s="1"/>
  <c r="M198" i="42"/>
  <c r="H14" i="9" s="1"/>
  <c r="AI198" i="42"/>
  <c r="AD14" i="9" s="1"/>
  <c r="AG198" i="42"/>
  <c r="AB14" i="9" s="1"/>
  <c r="AD198" i="42"/>
  <c r="Y14" i="9" s="1"/>
  <c r="AE198" i="42"/>
  <c r="Z14" i="9" s="1"/>
  <c r="AA198" i="42"/>
  <c r="V14" i="9" s="1"/>
  <c r="Y198" i="42"/>
  <c r="T14" i="9" s="1"/>
  <c r="V198" i="42"/>
  <c r="Q14" i="9" s="1"/>
  <c r="W198" i="42"/>
  <c r="R14" i="9" s="1"/>
  <c r="S198" i="42"/>
  <c r="N14" i="9" s="1"/>
  <c r="Q198" i="42"/>
  <c r="L14" i="9" s="1"/>
  <c r="N198" i="42"/>
  <c r="I14" i="9" s="1"/>
  <c r="O198" i="42"/>
  <c r="J14" i="9" s="1"/>
  <c r="K198" i="42"/>
  <c r="F14" i="9" s="1"/>
  <c r="I198" i="42"/>
  <c r="D14" i="9" s="1"/>
  <c r="F198" i="42"/>
  <c r="G198" i="42"/>
  <c r="B14" i="9" s="1"/>
  <c r="AJ198" i="42"/>
  <c r="AE14" i="9" s="1"/>
  <c r="AH198" i="42"/>
  <c r="AC14" i="9" s="1"/>
  <c r="AF198" i="42"/>
  <c r="AA14" i="9" s="1"/>
  <c r="AK198" i="42"/>
  <c r="AF14" i="9" s="1"/>
  <c r="AB198" i="42"/>
  <c r="W14" i="9" s="1"/>
  <c r="Z198" i="42"/>
  <c r="U14" i="9" s="1"/>
  <c r="X198" i="42"/>
  <c r="S14" i="9" s="1"/>
  <c r="AC198" i="42"/>
  <c r="X14" i="9" s="1"/>
  <c r="T198" i="42"/>
  <c r="O14" i="9" s="1"/>
  <c r="R198" i="42"/>
  <c r="M14" i="9" s="1"/>
  <c r="P198" i="42"/>
  <c r="K14" i="9" s="1"/>
  <c r="U198" i="42"/>
  <c r="P14" i="9" s="1"/>
  <c r="E75" i="39"/>
  <c r="AD35" i="42"/>
  <c r="Y7" i="3" s="1"/>
  <c r="G35" i="42"/>
  <c r="B7" i="3" s="1"/>
  <c r="O35" i="42"/>
  <c r="J7" i="3" s="1"/>
  <c r="W35" i="42"/>
  <c r="R7" i="3" s="1"/>
  <c r="AG35" i="42"/>
  <c r="AB7" i="3" s="1"/>
  <c r="H35" i="42"/>
  <c r="C7" i="3" s="1"/>
  <c r="P35" i="42"/>
  <c r="K7" i="3" s="1"/>
  <c r="X35" i="42"/>
  <c r="S7" i="3" s="1"/>
  <c r="I35" i="42"/>
  <c r="D7" i="3" s="1"/>
  <c r="AF35" i="42"/>
  <c r="AA7" i="3" s="1"/>
  <c r="Q35" i="42"/>
  <c r="L7" i="3" s="1"/>
  <c r="S35" i="42"/>
  <c r="N7" i="3" s="1"/>
  <c r="AA35" i="42"/>
  <c r="V7" i="3" s="1"/>
  <c r="AE35" i="42"/>
  <c r="Z7" i="3" s="1"/>
  <c r="AI35" i="42"/>
  <c r="AD7" i="3" s="1"/>
  <c r="J35" i="42"/>
  <c r="E7" i="3" s="1"/>
  <c r="Y35" i="42"/>
  <c r="T7" i="3" s="1"/>
  <c r="R35" i="42"/>
  <c r="M7" i="3" s="1"/>
  <c r="AH35" i="42"/>
  <c r="AC7" i="3" s="1"/>
  <c r="K35" i="42"/>
  <c r="F7" i="3" s="1"/>
  <c r="T35" i="42"/>
  <c r="O7" i="3" s="1"/>
  <c r="M35" i="42"/>
  <c r="H7" i="3" s="1"/>
  <c r="AB35" i="42"/>
  <c r="W7" i="3" s="1"/>
  <c r="U35" i="42"/>
  <c r="P7" i="3" s="1"/>
  <c r="AJ35" i="42"/>
  <c r="AE7" i="3" s="1"/>
  <c r="AC35" i="42"/>
  <c r="X7" i="3" s="1"/>
  <c r="AK35" i="42"/>
  <c r="AF7" i="3" s="1"/>
  <c r="Z35" i="42"/>
  <c r="U7" i="3" s="1"/>
  <c r="F35" i="42"/>
  <c r="N35" i="42"/>
  <c r="I7" i="3" s="1"/>
  <c r="L35" i="42"/>
  <c r="G7" i="3" s="1"/>
  <c r="V35" i="42"/>
  <c r="Q7" i="3" s="1"/>
  <c r="K191" i="42"/>
  <c r="F7" i="9" s="1"/>
  <c r="I191" i="42"/>
  <c r="D7" i="9" s="1"/>
  <c r="F191" i="42"/>
  <c r="AJ191" i="42"/>
  <c r="AE7" i="9" s="1"/>
  <c r="AH191" i="42"/>
  <c r="AC7" i="9" s="1"/>
  <c r="AF191" i="42"/>
  <c r="AA7" i="9" s="1"/>
  <c r="AK191" i="42"/>
  <c r="AF7" i="9" s="1"/>
  <c r="AB191" i="42"/>
  <c r="W7" i="9" s="1"/>
  <c r="Z191" i="42"/>
  <c r="U7" i="9" s="1"/>
  <c r="X191" i="42"/>
  <c r="S7" i="9" s="1"/>
  <c r="AC191" i="42"/>
  <c r="X7" i="9" s="1"/>
  <c r="T191" i="42"/>
  <c r="O7" i="9" s="1"/>
  <c r="R191" i="42"/>
  <c r="M7" i="9" s="1"/>
  <c r="P191" i="42"/>
  <c r="K7" i="9" s="1"/>
  <c r="U191" i="42"/>
  <c r="P7" i="9" s="1"/>
  <c r="L191" i="42"/>
  <c r="G7" i="9" s="1"/>
  <c r="J191" i="42"/>
  <c r="E7" i="9" s="1"/>
  <c r="H191" i="42"/>
  <c r="C7" i="9" s="1"/>
  <c r="M191" i="42"/>
  <c r="H7" i="9" s="1"/>
  <c r="AI191" i="42"/>
  <c r="AD7" i="9" s="1"/>
  <c r="AG191" i="42"/>
  <c r="AB7" i="9" s="1"/>
  <c r="AD191" i="42"/>
  <c r="Y7" i="9" s="1"/>
  <c r="W191" i="42"/>
  <c r="R7" i="9" s="1"/>
  <c r="AA191" i="42"/>
  <c r="V7" i="9" s="1"/>
  <c r="Y191" i="42"/>
  <c r="T7" i="9" s="1"/>
  <c r="V191" i="42"/>
  <c r="Q7" i="9" s="1"/>
  <c r="O191" i="42"/>
  <c r="J7" i="9" s="1"/>
  <c r="S191" i="42"/>
  <c r="N7" i="9" s="1"/>
  <c r="Q191" i="42"/>
  <c r="L7" i="9" s="1"/>
  <c r="AE191" i="42"/>
  <c r="Z7" i="9" s="1"/>
  <c r="N191" i="42"/>
  <c r="I7" i="9" s="1"/>
  <c r="G191" i="42"/>
  <c r="B7" i="9" s="1"/>
  <c r="E79" i="39"/>
  <c r="AD49" i="42"/>
  <c r="Y21" i="3" s="1"/>
  <c r="G49" i="42"/>
  <c r="B21" i="3" s="1"/>
  <c r="O49" i="42"/>
  <c r="J21" i="3" s="1"/>
  <c r="W49" i="42"/>
  <c r="R21" i="3" s="1"/>
  <c r="AE49" i="42"/>
  <c r="Z21" i="3" s="1"/>
  <c r="P49" i="42"/>
  <c r="K21" i="3" s="1"/>
  <c r="X49" i="42"/>
  <c r="S21" i="3" s="1"/>
  <c r="I49" i="42"/>
  <c r="D21" i="3" s="1"/>
  <c r="AF49" i="42"/>
  <c r="AA21" i="3" s="1"/>
  <c r="Q49" i="42"/>
  <c r="L21" i="3" s="1"/>
  <c r="Y49" i="42"/>
  <c r="T21" i="3" s="1"/>
  <c r="AG49" i="42"/>
  <c r="AB21" i="3" s="1"/>
  <c r="J49" i="42"/>
  <c r="E21" i="3" s="1"/>
  <c r="H49" i="42"/>
  <c r="C21" i="3" s="1"/>
  <c r="R49" i="42"/>
  <c r="M21" i="3" s="1"/>
  <c r="Z49" i="42"/>
  <c r="U21" i="3" s="1"/>
  <c r="AH49" i="42"/>
  <c r="AC21" i="3" s="1"/>
  <c r="K49" i="42"/>
  <c r="F21" i="3" s="1"/>
  <c r="S49" i="42"/>
  <c r="N21" i="3" s="1"/>
  <c r="AA49" i="42"/>
  <c r="V21" i="3" s="1"/>
  <c r="AI49" i="42"/>
  <c r="AD21" i="3" s="1"/>
  <c r="L49" i="42"/>
  <c r="G21" i="3" s="1"/>
  <c r="T49" i="42"/>
  <c r="O21" i="3" s="1"/>
  <c r="AB49" i="42"/>
  <c r="W21" i="3" s="1"/>
  <c r="U49" i="42"/>
  <c r="P21" i="3" s="1"/>
  <c r="AJ49" i="42"/>
  <c r="AE21" i="3" s="1"/>
  <c r="AC49" i="42"/>
  <c r="X21" i="3" s="1"/>
  <c r="N49" i="42"/>
  <c r="I21" i="3" s="1"/>
  <c r="M49" i="42"/>
  <c r="H21" i="3" s="1"/>
  <c r="AK49" i="42"/>
  <c r="AF21" i="3" s="1"/>
  <c r="F49" i="42"/>
  <c r="V49" i="42"/>
  <c r="Q21" i="3" s="1"/>
  <c r="K205" i="42"/>
  <c r="F21" i="9" s="1"/>
  <c r="I205" i="42"/>
  <c r="D21" i="9" s="1"/>
  <c r="F205" i="42"/>
  <c r="AE205" i="42"/>
  <c r="Z21" i="9" s="1"/>
  <c r="AJ205" i="42"/>
  <c r="AE21" i="9" s="1"/>
  <c r="AH205" i="42"/>
  <c r="AC21" i="9" s="1"/>
  <c r="AF205" i="42"/>
  <c r="AA21" i="9" s="1"/>
  <c r="AK205" i="42"/>
  <c r="AF21" i="9" s="1"/>
  <c r="AB205" i="42"/>
  <c r="W21" i="9" s="1"/>
  <c r="Z205" i="42"/>
  <c r="U21" i="9" s="1"/>
  <c r="X205" i="42"/>
  <c r="S21" i="9" s="1"/>
  <c r="AC205" i="42"/>
  <c r="X21" i="9" s="1"/>
  <c r="T205" i="42"/>
  <c r="O21" i="9" s="1"/>
  <c r="R205" i="42"/>
  <c r="M21" i="9" s="1"/>
  <c r="P205" i="42"/>
  <c r="K21" i="9" s="1"/>
  <c r="U205" i="42"/>
  <c r="P21" i="9" s="1"/>
  <c r="AI205" i="42"/>
  <c r="AD21" i="9" s="1"/>
  <c r="AG205" i="42"/>
  <c r="AB21" i="9" s="1"/>
  <c r="AD205" i="42"/>
  <c r="Y21" i="9" s="1"/>
  <c r="W205" i="42"/>
  <c r="R21" i="9" s="1"/>
  <c r="V205" i="42"/>
  <c r="Q21" i="9" s="1"/>
  <c r="L205" i="42"/>
  <c r="G21" i="9" s="1"/>
  <c r="N205" i="42"/>
  <c r="I21" i="9" s="1"/>
  <c r="AA205" i="42"/>
  <c r="V21" i="9" s="1"/>
  <c r="M205" i="42"/>
  <c r="H21" i="9" s="1"/>
  <c r="S205" i="42"/>
  <c r="N21" i="9" s="1"/>
  <c r="O205" i="42"/>
  <c r="J21" i="9" s="1"/>
  <c r="J205" i="42"/>
  <c r="E21" i="9" s="1"/>
  <c r="G205" i="42"/>
  <c r="B21" i="9" s="1"/>
  <c r="Y205" i="42"/>
  <c r="T21" i="9" s="1"/>
  <c r="Q205" i="42"/>
  <c r="L21" i="9" s="1"/>
  <c r="H205" i="42"/>
  <c r="C21" i="9" s="1"/>
  <c r="E83" i="39"/>
  <c r="E109" i="42" s="1"/>
  <c r="AJ189" i="42"/>
  <c r="AE5" i="9" s="1"/>
  <c r="J189" i="42"/>
  <c r="E5" i="9" s="1"/>
  <c r="H189" i="42"/>
  <c r="C5" i="9" s="1"/>
  <c r="M189" i="42"/>
  <c r="H5" i="9" s="1"/>
  <c r="AI189" i="42"/>
  <c r="AD5" i="9" s="1"/>
  <c r="AG189" i="42"/>
  <c r="AB5" i="9" s="1"/>
  <c r="AD189" i="42"/>
  <c r="Y5" i="9" s="1"/>
  <c r="AB189" i="42"/>
  <c r="W5" i="9" s="1"/>
  <c r="AA189" i="42"/>
  <c r="V5" i="9" s="1"/>
  <c r="Y189" i="42"/>
  <c r="T5" i="9" s="1"/>
  <c r="V189" i="42"/>
  <c r="Q5" i="9" s="1"/>
  <c r="W189" i="42"/>
  <c r="R5" i="9" s="1"/>
  <c r="S189" i="42"/>
  <c r="N5" i="9" s="1"/>
  <c r="Q189" i="42"/>
  <c r="L5" i="9" s="1"/>
  <c r="N189" i="42"/>
  <c r="I5" i="9" s="1"/>
  <c r="T189" i="42"/>
  <c r="O5" i="9" s="1"/>
  <c r="K189" i="42"/>
  <c r="F5" i="9" s="1"/>
  <c r="I189" i="42"/>
  <c r="D5" i="9" s="1"/>
  <c r="F189" i="42"/>
  <c r="O189" i="42"/>
  <c r="J5" i="9" s="1"/>
  <c r="AH189" i="42"/>
  <c r="AC5" i="9" s="1"/>
  <c r="AF189" i="42"/>
  <c r="AA5" i="9" s="1"/>
  <c r="AK189" i="42"/>
  <c r="AF5" i="9" s="1"/>
  <c r="L189" i="42"/>
  <c r="G5" i="9" s="1"/>
  <c r="Z189" i="42"/>
  <c r="U5" i="9" s="1"/>
  <c r="X189" i="42"/>
  <c r="S5" i="9" s="1"/>
  <c r="AC189" i="42"/>
  <c r="X5" i="9" s="1"/>
  <c r="G189" i="42"/>
  <c r="B5" i="9" s="1"/>
  <c r="R189" i="42"/>
  <c r="M5" i="9" s="1"/>
  <c r="P189" i="42"/>
  <c r="K5" i="9" s="1"/>
  <c r="U189" i="42"/>
  <c r="P5" i="9" s="1"/>
  <c r="AE189" i="42"/>
  <c r="Z5" i="9" s="1"/>
  <c r="E87" i="39"/>
  <c r="E110" i="42" s="1"/>
  <c r="L194" i="42"/>
  <c r="G10" i="9" s="1"/>
  <c r="J194" i="42"/>
  <c r="E10" i="9" s="1"/>
  <c r="H194" i="42"/>
  <c r="C10" i="9" s="1"/>
  <c r="M194" i="42"/>
  <c r="H10" i="9" s="1"/>
  <c r="AI194" i="42"/>
  <c r="AD10" i="9" s="1"/>
  <c r="AG194" i="42"/>
  <c r="AB10" i="9" s="1"/>
  <c r="AD194" i="42"/>
  <c r="Y10" i="9" s="1"/>
  <c r="AE194" i="42"/>
  <c r="Z10" i="9" s="1"/>
  <c r="AA194" i="42"/>
  <c r="V10" i="9" s="1"/>
  <c r="Y194" i="42"/>
  <c r="T10" i="9" s="1"/>
  <c r="V194" i="42"/>
  <c r="Q10" i="9" s="1"/>
  <c r="W194" i="42"/>
  <c r="R10" i="9" s="1"/>
  <c r="S194" i="42"/>
  <c r="N10" i="9" s="1"/>
  <c r="Q194" i="42"/>
  <c r="L10" i="9" s="1"/>
  <c r="N194" i="42"/>
  <c r="I10" i="9" s="1"/>
  <c r="O194" i="42"/>
  <c r="J10" i="9" s="1"/>
  <c r="K194" i="42"/>
  <c r="F10" i="9" s="1"/>
  <c r="I194" i="42"/>
  <c r="D10" i="9" s="1"/>
  <c r="F194" i="42"/>
  <c r="G194" i="42"/>
  <c r="B10" i="9" s="1"/>
  <c r="AJ194" i="42"/>
  <c r="AE10" i="9" s="1"/>
  <c r="AH194" i="42"/>
  <c r="AC10" i="9" s="1"/>
  <c r="AF194" i="42"/>
  <c r="AA10" i="9" s="1"/>
  <c r="AK194" i="42"/>
  <c r="AF10" i="9" s="1"/>
  <c r="T194" i="42"/>
  <c r="O10" i="9" s="1"/>
  <c r="R194" i="42"/>
  <c r="M10" i="9" s="1"/>
  <c r="P194" i="42"/>
  <c r="K10" i="9" s="1"/>
  <c r="U194" i="42"/>
  <c r="P10" i="9" s="1"/>
  <c r="AB194" i="42"/>
  <c r="W10" i="9" s="1"/>
  <c r="Z194" i="42"/>
  <c r="U10" i="9" s="1"/>
  <c r="X194" i="42"/>
  <c r="S10" i="9" s="1"/>
  <c r="AC194" i="42"/>
  <c r="X10" i="9" s="1"/>
  <c r="E91" i="39"/>
  <c r="J37" i="41"/>
  <c r="Y17" i="54" s="1"/>
  <c r="P34" i="54" s="1"/>
  <c r="E55" i="39"/>
  <c r="F53" i="39"/>
  <c r="E82" i="42" s="1"/>
  <c r="L13" i="41"/>
  <c r="J35" i="41" s="1"/>
  <c r="W17" i="54" s="1"/>
  <c r="P32" i="54" s="1"/>
  <c r="D56" i="39"/>
  <c r="F57" i="39"/>
  <c r="E91" i="42" s="1"/>
  <c r="D8" i="41"/>
  <c r="D60" i="39"/>
  <c r="F61" i="39"/>
  <c r="D64" i="39"/>
  <c r="E71" i="42" s="1"/>
  <c r="F65" i="39"/>
  <c r="E100" i="42" s="1"/>
  <c r="D68" i="39"/>
  <c r="F69" i="39"/>
  <c r="E96" i="42" s="1"/>
  <c r="D72" i="39"/>
  <c r="E68" i="42" s="1"/>
  <c r="F73" i="39"/>
  <c r="E93" i="42" s="1"/>
  <c r="D76" i="39"/>
  <c r="F77" i="39"/>
  <c r="D80" i="39"/>
  <c r="E75" i="42" s="1"/>
  <c r="F81" i="39"/>
  <c r="E103" i="42" s="1"/>
  <c r="D14" i="41"/>
  <c r="D84" i="39"/>
  <c r="F85" i="39"/>
  <c r="D88" i="39"/>
  <c r="D7" i="41"/>
  <c r="F89" i="39"/>
  <c r="E90" i="42" s="1"/>
  <c r="AG106" i="42"/>
  <c r="AB26" i="5" s="1"/>
  <c r="Q106" i="42"/>
  <c r="L26" i="5" s="1"/>
  <c r="Z106" i="42"/>
  <c r="U26" i="5" s="1"/>
  <c r="R106" i="42"/>
  <c r="M26" i="5" s="1"/>
  <c r="E89" i="42"/>
  <c r="E67" i="42"/>
  <c r="Q186" i="42"/>
  <c r="L2" i="9" s="1"/>
  <c r="I54" i="39"/>
  <c r="E56" i="39"/>
  <c r="S195" i="42"/>
  <c r="N11" i="9" s="1"/>
  <c r="Q195" i="42"/>
  <c r="L11" i="9" s="1"/>
  <c r="N195" i="42"/>
  <c r="I11" i="9" s="1"/>
  <c r="G195" i="42"/>
  <c r="B11" i="9" s="1"/>
  <c r="K195" i="42"/>
  <c r="F11" i="9" s="1"/>
  <c r="I195" i="42"/>
  <c r="D11" i="9" s="1"/>
  <c r="F195" i="42"/>
  <c r="AE195" i="42"/>
  <c r="Z11" i="9" s="1"/>
  <c r="AJ195" i="42"/>
  <c r="AE11" i="9" s="1"/>
  <c r="AH195" i="42"/>
  <c r="AC11" i="9" s="1"/>
  <c r="AF195" i="42"/>
  <c r="AA11" i="9" s="1"/>
  <c r="AK195" i="42"/>
  <c r="AF11" i="9" s="1"/>
  <c r="AB195" i="42"/>
  <c r="W11" i="9" s="1"/>
  <c r="Z195" i="42"/>
  <c r="U11" i="9" s="1"/>
  <c r="X195" i="42"/>
  <c r="S11" i="9" s="1"/>
  <c r="AC195" i="42"/>
  <c r="X11" i="9" s="1"/>
  <c r="T195" i="42"/>
  <c r="O11" i="9" s="1"/>
  <c r="R195" i="42"/>
  <c r="M11" i="9" s="1"/>
  <c r="P195" i="42"/>
  <c r="K11" i="9" s="1"/>
  <c r="U195" i="42"/>
  <c r="P11" i="9" s="1"/>
  <c r="L195" i="42"/>
  <c r="G11" i="9" s="1"/>
  <c r="J195" i="42"/>
  <c r="E11" i="9" s="1"/>
  <c r="H195" i="42"/>
  <c r="C11" i="9" s="1"/>
  <c r="M195" i="42"/>
  <c r="H11" i="9" s="1"/>
  <c r="AI195" i="42"/>
  <c r="AD11" i="9" s="1"/>
  <c r="AG195" i="42"/>
  <c r="AB11" i="9" s="1"/>
  <c r="AD195" i="42"/>
  <c r="Y11" i="9" s="1"/>
  <c r="W195" i="42"/>
  <c r="R11" i="9" s="1"/>
  <c r="AA195" i="42"/>
  <c r="V11" i="9" s="1"/>
  <c r="Y195" i="42"/>
  <c r="T11" i="9" s="1"/>
  <c r="V195" i="42"/>
  <c r="Q11" i="9" s="1"/>
  <c r="O195" i="42"/>
  <c r="J11" i="9" s="1"/>
  <c r="I58" i="39"/>
  <c r="E236" i="42" s="1"/>
  <c r="E8" i="41"/>
  <c r="C30" i="41" s="1"/>
  <c r="R10" i="54" s="1"/>
  <c r="E60" i="39"/>
  <c r="I62" i="39"/>
  <c r="E64" i="39"/>
  <c r="E123" i="42" s="1"/>
  <c r="AG48" i="42"/>
  <c r="AB20" i="3" s="1"/>
  <c r="S48" i="42"/>
  <c r="N20" i="3" s="1"/>
  <c r="T48" i="42"/>
  <c r="O20" i="3" s="1"/>
  <c r="F48" i="42"/>
  <c r="K204" i="42"/>
  <c r="F20" i="9" s="1"/>
  <c r="I204" i="42"/>
  <c r="D20" i="9" s="1"/>
  <c r="F204" i="42"/>
  <c r="G204" i="42"/>
  <c r="B20" i="9" s="1"/>
  <c r="AJ204" i="42"/>
  <c r="AE20" i="9" s="1"/>
  <c r="AH204" i="42"/>
  <c r="AC20" i="9" s="1"/>
  <c r="AF204" i="42"/>
  <c r="AA20" i="9" s="1"/>
  <c r="AK204" i="42"/>
  <c r="AF20" i="9" s="1"/>
  <c r="AB204" i="42"/>
  <c r="W20" i="9" s="1"/>
  <c r="Z204" i="42"/>
  <c r="U20" i="9" s="1"/>
  <c r="X204" i="42"/>
  <c r="S20" i="9" s="1"/>
  <c r="AC204" i="42"/>
  <c r="X20" i="9" s="1"/>
  <c r="T204" i="42"/>
  <c r="O20" i="9" s="1"/>
  <c r="R204" i="42"/>
  <c r="M20" i="9" s="1"/>
  <c r="P204" i="42"/>
  <c r="K20" i="9" s="1"/>
  <c r="U204" i="42"/>
  <c r="P20" i="9" s="1"/>
  <c r="L204" i="42"/>
  <c r="G20" i="9" s="1"/>
  <c r="J204" i="42"/>
  <c r="E20" i="9" s="1"/>
  <c r="H204" i="42"/>
  <c r="C20" i="9" s="1"/>
  <c r="M204" i="42"/>
  <c r="H20" i="9" s="1"/>
  <c r="AI204" i="42"/>
  <c r="AD20" i="9" s="1"/>
  <c r="AG204" i="42"/>
  <c r="AB20" i="9" s="1"/>
  <c r="AD204" i="42"/>
  <c r="Y20" i="9" s="1"/>
  <c r="AE204" i="42"/>
  <c r="Z20" i="9" s="1"/>
  <c r="AA204" i="42"/>
  <c r="V20" i="9" s="1"/>
  <c r="Y204" i="42"/>
  <c r="T20" i="9" s="1"/>
  <c r="V204" i="42"/>
  <c r="Q20" i="9" s="1"/>
  <c r="W204" i="42"/>
  <c r="R20" i="9" s="1"/>
  <c r="Q204" i="42"/>
  <c r="L20" i="9" s="1"/>
  <c r="N204" i="42"/>
  <c r="I20" i="9" s="1"/>
  <c r="O204" i="42"/>
  <c r="J20" i="9" s="1"/>
  <c r="S204" i="42"/>
  <c r="N20" i="9" s="1"/>
  <c r="I66" i="39"/>
  <c r="E68" i="39"/>
  <c r="AI200" i="42"/>
  <c r="AD16" i="9" s="1"/>
  <c r="AG200" i="42"/>
  <c r="AB16" i="9" s="1"/>
  <c r="AD200" i="42"/>
  <c r="Y16" i="9" s="1"/>
  <c r="AE200" i="42"/>
  <c r="Z16" i="9" s="1"/>
  <c r="AA200" i="42"/>
  <c r="V16" i="9" s="1"/>
  <c r="Y200" i="42"/>
  <c r="T16" i="9" s="1"/>
  <c r="V200" i="42"/>
  <c r="Q16" i="9" s="1"/>
  <c r="W200" i="42"/>
  <c r="R16" i="9" s="1"/>
  <c r="S200" i="42"/>
  <c r="N16" i="9" s="1"/>
  <c r="Q200" i="42"/>
  <c r="L16" i="9" s="1"/>
  <c r="N200" i="42"/>
  <c r="I16" i="9" s="1"/>
  <c r="O200" i="42"/>
  <c r="J16" i="9" s="1"/>
  <c r="K200" i="42"/>
  <c r="F16" i="9" s="1"/>
  <c r="I200" i="42"/>
  <c r="D16" i="9" s="1"/>
  <c r="F200" i="42"/>
  <c r="G200" i="42"/>
  <c r="B16" i="9" s="1"/>
  <c r="AJ200" i="42"/>
  <c r="AE16" i="9" s="1"/>
  <c r="AH200" i="42"/>
  <c r="AC16" i="9" s="1"/>
  <c r="AF200" i="42"/>
  <c r="AA16" i="9" s="1"/>
  <c r="AK200" i="42"/>
  <c r="AF16" i="9" s="1"/>
  <c r="AB200" i="42"/>
  <c r="W16" i="9" s="1"/>
  <c r="Z200" i="42"/>
  <c r="U16" i="9" s="1"/>
  <c r="X200" i="42"/>
  <c r="S16" i="9" s="1"/>
  <c r="AC200" i="42"/>
  <c r="X16" i="9" s="1"/>
  <c r="T200" i="42"/>
  <c r="O16" i="9" s="1"/>
  <c r="R200" i="42"/>
  <c r="M16" i="9" s="1"/>
  <c r="P200" i="42"/>
  <c r="K16" i="9" s="1"/>
  <c r="U200" i="42"/>
  <c r="P16" i="9" s="1"/>
  <c r="H200" i="42"/>
  <c r="C16" i="9" s="1"/>
  <c r="M200" i="42"/>
  <c r="H16" i="9" s="1"/>
  <c r="L200" i="42"/>
  <c r="G16" i="9" s="1"/>
  <c r="J200" i="42"/>
  <c r="E16" i="9" s="1"/>
  <c r="I70" i="39"/>
  <c r="E72" i="39"/>
  <c r="E120" i="42" s="1"/>
  <c r="AD41" i="42"/>
  <c r="Y13" i="3" s="1"/>
  <c r="G41" i="42"/>
  <c r="B13" i="3" s="1"/>
  <c r="O41" i="42"/>
  <c r="J13" i="3" s="1"/>
  <c r="W41" i="42"/>
  <c r="R13" i="3" s="1"/>
  <c r="AE41" i="42"/>
  <c r="Z13" i="3" s="1"/>
  <c r="P41" i="42"/>
  <c r="K13" i="3" s="1"/>
  <c r="X41" i="42"/>
  <c r="S13" i="3" s="1"/>
  <c r="I41" i="42"/>
  <c r="D13" i="3" s="1"/>
  <c r="AF41" i="42"/>
  <c r="AA13" i="3" s="1"/>
  <c r="Q41" i="42"/>
  <c r="L13" i="3" s="1"/>
  <c r="Y41" i="42"/>
  <c r="T13" i="3" s="1"/>
  <c r="AG41" i="42"/>
  <c r="AB13" i="3" s="1"/>
  <c r="H41" i="42"/>
  <c r="C13" i="3" s="1"/>
  <c r="J41" i="42"/>
  <c r="E13" i="3" s="1"/>
  <c r="R41" i="42"/>
  <c r="M13" i="3" s="1"/>
  <c r="Z41" i="42"/>
  <c r="U13" i="3" s="1"/>
  <c r="AH41" i="42"/>
  <c r="AC13" i="3" s="1"/>
  <c r="K41" i="42"/>
  <c r="F13" i="3" s="1"/>
  <c r="S41" i="42"/>
  <c r="N13" i="3" s="1"/>
  <c r="AA41" i="42"/>
  <c r="V13" i="3" s="1"/>
  <c r="AI41" i="42"/>
  <c r="AD13" i="3" s="1"/>
  <c r="L41" i="42"/>
  <c r="G13" i="3" s="1"/>
  <c r="T41" i="42"/>
  <c r="O13" i="3" s="1"/>
  <c r="AB41" i="42"/>
  <c r="W13" i="3" s="1"/>
  <c r="U41" i="42"/>
  <c r="P13" i="3" s="1"/>
  <c r="AJ41" i="42"/>
  <c r="AE13" i="3" s="1"/>
  <c r="AC41" i="42"/>
  <c r="X13" i="3" s="1"/>
  <c r="AK41" i="42"/>
  <c r="AF13" i="3" s="1"/>
  <c r="V41" i="42"/>
  <c r="Q13" i="3" s="1"/>
  <c r="F41" i="42"/>
  <c r="N41" i="42"/>
  <c r="I13" i="3" s="1"/>
  <c r="M41" i="42"/>
  <c r="H13" i="3" s="1"/>
  <c r="S197" i="42"/>
  <c r="N13" i="9" s="1"/>
  <c r="Q197" i="42"/>
  <c r="L13" i="9" s="1"/>
  <c r="N197" i="42"/>
  <c r="I13" i="9" s="1"/>
  <c r="G197" i="42"/>
  <c r="B13" i="9" s="1"/>
  <c r="K197" i="42"/>
  <c r="F13" i="9" s="1"/>
  <c r="I197" i="42"/>
  <c r="D13" i="9" s="1"/>
  <c r="F197" i="42"/>
  <c r="AE197" i="42"/>
  <c r="Z13" i="9" s="1"/>
  <c r="AB197" i="42"/>
  <c r="W13" i="9" s="1"/>
  <c r="Z197" i="42"/>
  <c r="U13" i="9" s="1"/>
  <c r="X197" i="42"/>
  <c r="S13" i="9" s="1"/>
  <c r="AC197" i="42"/>
  <c r="X13" i="9" s="1"/>
  <c r="T197" i="42"/>
  <c r="O13" i="9" s="1"/>
  <c r="R197" i="42"/>
  <c r="M13" i="9" s="1"/>
  <c r="P197" i="42"/>
  <c r="K13" i="9" s="1"/>
  <c r="U197" i="42"/>
  <c r="P13" i="9" s="1"/>
  <c r="L197" i="42"/>
  <c r="G13" i="9" s="1"/>
  <c r="J197" i="42"/>
  <c r="E13" i="9" s="1"/>
  <c r="H197" i="42"/>
  <c r="C13" i="9" s="1"/>
  <c r="M197" i="42"/>
  <c r="H13" i="9" s="1"/>
  <c r="AI197" i="42"/>
  <c r="AD13" i="9" s="1"/>
  <c r="AG197" i="42"/>
  <c r="AB13" i="9" s="1"/>
  <c r="AD197" i="42"/>
  <c r="Y13" i="9" s="1"/>
  <c r="W197" i="42"/>
  <c r="R13" i="9" s="1"/>
  <c r="AF197" i="42"/>
  <c r="AA13" i="9" s="1"/>
  <c r="V197" i="42"/>
  <c r="Q13" i="9" s="1"/>
  <c r="AK197" i="42"/>
  <c r="AF13" i="9" s="1"/>
  <c r="O197" i="42"/>
  <c r="J13" i="9" s="1"/>
  <c r="AJ197" i="42"/>
  <c r="AE13" i="9" s="1"/>
  <c r="AA197" i="42"/>
  <c r="V13" i="9" s="1"/>
  <c r="Y197" i="42"/>
  <c r="T13" i="9" s="1"/>
  <c r="AH197" i="42"/>
  <c r="AC13" i="9" s="1"/>
  <c r="I74" i="39"/>
  <c r="E76" i="39"/>
  <c r="I78" i="39"/>
  <c r="E80" i="39"/>
  <c r="E127" i="42" s="1"/>
  <c r="AI207" i="42"/>
  <c r="AD23" i="9" s="1"/>
  <c r="AG207" i="42"/>
  <c r="AB23" i="9" s="1"/>
  <c r="AD207" i="42"/>
  <c r="Y23" i="9" s="1"/>
  <c r="W207" i="42"/>
  <c r="R23" i="9" s="1"/>
  <c r="AA207" i="42"/>
  <c r="V23" i="9" s="1"/>
  <c r="Y207" i="42"/>
  <c r="T23" i="9" s="1"/>
  <c r="V207" i="42"/>
  <c r="Q23" i="9" s="1"/>
  <c r="O207" i="42"/>
  <c r="J23" i="9" s="1"/>
  <c r="S207" i="42"/>
  <c r="N23" i="9" s="1"/>
  <c r="Q207" i="42"/>
  <c r="L23" i="9" s="1"/>
  <c r="N207" i="42"/>
  <c r="I23" i="9" s="1"/>
  <c r="G207" i="42"/>
  <c r="B23" i="9" s="1"/>
  <c r="K207" i="42"/>
  <c r="F23" i="9" s="1"/>
  <c r="I207" i="42"/>
  <c r="D23" i="9" s="1"/>
  <c r="F207" i="42"/>
  <c r="AB207" i="42"/>
  <c r="W23" i="9" s="1"/>
  <c r="Z207" i="42"/>
  <c r="U23" i="9" s="1"/>
  <c r="X207" i="42"/>
  <c r="S23" i="9" s="1"/>
  <c r="AC207" i="42"/>
  <c r="X23" i="9" s="1"/>
  <c r="T207" i="42"/>
  <c r="O23" i="9" s="1"/>
  <c r="R207" i="42"/>
  <c r="M23" i="9" s="1"/>
  <c r="P207" i="42"/>
  <c r="K23" i="9" s="1"/>
  <c r="U207" i="42"/>
  <c r="P23" i="9" s="1"/>
  <c r="AF207" i="42"/>
  <c r="AA23" i="9" s="1"/>
  <c r="AE207" i="42"/>
  <c r="Z23" i="9" s="1"/>
  <c r="H207" i="42"/>
  <c r="C23" i="9" s="1"/>
  <c r="AK207" i="42"/>
  <c r="AF23" i="9" s="1"/>
  <c r="M207" i="42"/>
  <c r="H23" i="9" s="1"/>
  <c r="AH207" i="42"/>
  <c r="AC23" i="9" s="1"/>
  <c r="J207" i="42"/>
  <c r="E23" i="9" s="1"/>
  <c r="AJ207" i="42"/>
  <c r="AE23" i="9" s="1"/>
  <c r="L207" i="42"/>
  <c r="G23" i="9" s="1"/>
  <c r="I82" i="39"/>
  <c r="E218" i="42" s="1"/>
  <c r="E84" i="39"/>
  <c r="E14" i="41"/>
  <c r="C36" i="41" s="1"/>
  <c r="X10" i="54" s="1"/>
  <c r="I86" i="39"/>
  <c r="E88" i="39"/>
  <c r="E7" i="41"/>
  <c r="I90" i="39"/>
  <c r="E234" i="42" s="1"/>
  <c r="C17" i="41"/>
  <c r="C18" i="41" s="1"/>
  <c r="P45" i="39"/>
  <c r="X45" i="39"/>
  <c r="AF45" i="39"/>
  <c r="G13" i="39"/>
  <c r="G29" i="39"/>
  <c r="G33" i="39"/>
  <c r="G37" i="39"/>
  <c r="G41" i="39"/>
  <c r="G17" i="39"/>
  <c r="I45" i="39"/>
  <c r="AG45" i="39"/>
  <c r="H45" i="39"/>
  <c r="Y45" i="39"/>
  <c r="G21" i="39"/>
  <c r="Q45" i="39"/>
  <c r="G25" i="39"/>
  <c r="G9" i="39"/>
  <c r="K45" i="39"/>
  <c r="S45" i="39"/>
  <c r="AA45" i="39"/>
  <c r="O45" i="39"/>
  <c r="W45" i="39"/>
  <c r="AE45" i="39"/>
  <c r="Z45" i="39"/>
  <c r="G6" i="39"/>
  <c r="G10" i="39"/>
  <c r="G14" i="39"/>
  <c r="G18" i="39"/>
  <c r="G22" i="39"/>
  <c r="G26" i="39"/>
  <c r="G30" i="39"/>
  <c r="G34" i="39"/>
  <c r="G38" i="39"/>
  <c r="G42" i="39"/>
  <c r="J45" i="39"/>
  <c r="R45" i="39"/>
  <c r="T45" i="39"/>
  <c r="G7" i="39"/>
  <c r="G11" i="39"/>
  <c r="G15" i="39"/>
  <c r="G19" i="39"/>
  <c r="G23" i="39"/>
  <c r="G27" i="39"/>
  <c r="G31" i="39"/>
  <c r="G35" i="39"/>
  <c r="G39" i="39"/>
  <c r="G43" i="39"/>
  <c r="L45" i="39"/>
  <c r="AB45" i="39"/>
  <c r="M45" i="39"/>
  <c r="U45" i="39"/>
  <c r="AC45" i="39"/>
  <c r="N45" i="39"/>
  <c r="V45" i="39"/>
  <c r="AD45" i="39"/>
  <c r="G8" i="39"/>
  <c r="G12" i="39"/>
  <c r="G16" i="39"/>
  <c r="G20" i="39"/>
  <c r="G24" i="39"/>
  <c r="G28" i="39"/>
  <c r="G32" i="39"/>
  <c r="G36" i="39"/>
  <c r="G57" i="42" l="1"/>
  <c r="B3" i="4" s="1"/>
  <c r="E87" i="42"/>
  <c r="AI190" i="42"/>
  <c r="AD6" i="9" s="1"/>
  <c r="H190" i="42"/>
  <c r="C6" i="9" s="1"/>
  <c r="M190" i="42"/>
  <c r="H6" i="9" s="1"/>
  <c r="I186" i="42"/>
  <c r="D2" i="9" s="1"/>
  <c r="G190" i="42"/>
  <c r="B6" i="9" s="1"/>
  <c r="T190" i="42"/>
  <c r="O6" i="9" s="1"/>
  <c r="Y58" i="42"/>
  <c r="T4" i="4" s="1"/>
  <c r="X186" i="42"/>
  <c r="S2" i="9" s="1"/>
  <c r="F190" i="42"/>
  <c r="AC190" i="42"/>
  <c r="X6" i="9" s="1"/>
  <c r="W58" i="42"/>
  <c r="R4" i="4" s="1"/>
  <c r="S190" i="42"/>
  <c r="N6" i="9" s="1"/>
  <c r="X190" i="42"/>
  <c r="S6" i="9" s="1"/>
  <c r="X58" i="42"/>
  <c r="S4" i="4" s="1"/>
  <c r="H94" i="42"/>
  <c r="C14" i="5" s="1"/>
  <c r="H186" i="42"/>
  <c r="C2" i="9" s="1"/>
  <c r="W190" i="42"/>
  <c r="R6" i="9" s="1"/>
  <c r="AJ190" i="42"/>
  <c r="AE6" i="9" s="1"/>
  <c r="P57" i="42"/>
  <c r="K3" i="4" s="1"/>
  <c r="X94" i="42"/>
  <c r="S14" i="5" s="1"/>
  <c r="V190" i="42"/>
  <c r="Q6" i="9" s="1"/>
  <c r="K57" i="42"/>
  <c r="F3" i="4" s="1"/>
  <c r="I94" i="42"/>
  <c r="D14" i="5" s="1"/>
  <c r="AG104" i="42"/>
  <c r="AB24" i="5" s="1"/>
  <c r="Q104" i="42"/>
  <c r="L24" i="5" s="1"/>
  <c r="AF104" i="42"/>
  <c r="AA24" i="5" s="1"/>
  <c r="AC104" i="42"/>
  <c r="X24" i="5" s="1"/>
  <c r="AB104" i="42"/>
  <c r="W24" i="5" s="1"/>
  <c r="AE104" i="42"/>
  <c r="Z24" i="5" s="1"/>
  <c r="O104" i="42"/>
  <c r="J24" i="5" s="1"/>
  <c r="AD104" i="42"/>
  <c r="Y24" i="5" s="1"/>
  <c r="AA104" i="42"/>
  <c r="V24" i="5" s="1"/>
  <c r="AJ104" i="42"/>
  <c r="AE24" i="5" s="1"/>
  <c r="T104" i="42"/>
  <c r="O24" i="5" s="1"/>
  <c r="AI104" i="42"/>
  <c r="AD24" i="5" s="1"/>
  <c r="Z104" i="42"/>
  <c r="U24" i="5" s="1"/>
  <c r="H104" i="42"/>
  <c r="C24" i="5" s="1"/>
  <c r="G104" i="42"/>
  <c r="B24" i="5" s="1"/>
  <c r="F104" i="42"/>
  <c r="AH104" i="42"/>
  <c r="AC24" i="5" s="1"/>
  <c r="S104" i="42"/>
  <c r="N24" i="5" s="1"/>
  <c r="AK104" i="42"/>
  <c r="AF24" i="5" s="1"/>
  <c r="R104" i="42"/>
  <c r="M24" i="5" s="1"/>
  <c r="M104" i="42"/>
  <c r="H24" i="5" s="1"/>
  <c r="V104" i="42"/>
  <c r="Q24" i="5" s="1"/>
  <c r="U104" i="42"/>
  <c r="P24" i="5" s="1"/>
  <c r="K104" i="42"/>
  <c r="F24" i="5" s="1"/>
  <c r="N104" i="42"/>
  <c r="I24" i="5" s="1"/>
  <c r="J104" i="42"/>
  <c r="E24" i="5" s="1"/>
  <c r="Y104" i="42"/>
  <c r="T24" i="5" s="1"/>
  <c r="I104" i="42"/>
  <c r="D24" i="5" s="1"/>
  <c r="X104" i="42"/>
  <c r="S24" i="5" s="1"/>
  <c r="W104" i="42"/>
  <c r="R24" i="5" s="1"/>
  <c r="P104" i="42"/>
  <c r="K24" i="5" s="1"/>
  <c r="L104" i="42"/>
  <c r="G24" i="5" s="1"/>
  <c r="J186" i="42"/>
  <c r="E2" i="9" s="1"/>
  <c r="K186" i="42"/>
  <c r="F2" i="9" s="1"/>
  <c r="G58" i="42"/>
  <c r="B4" i="4" s="1"/>
  <c r="V186" i="42"/>
  <c r="Q2" i="9" s="1"/>
  <c r="AD186" i="42"/>
  <c r="Y2" i="9" s="1"/>
  <c r="U186" i="42"/>
  <c r="P2" i="9" s="1"/>
  <c r="AK186" i="42"/>
  <c r="AF2" i="9" s="1"/>
  <c r="I190" i="42"/>
  <c r="D6" i="9" s="1"/>
  <c r="Y190" i="42"/>
  <c r="T6" i="9" s="1"/>
  <c r="J190" i="42"/>
  <c r="E6" i="9" s="1"/>
  <c r="Z190" i="42"/>
  <c r="U6" i="9" s="1"/>
  <c r="Q58" i="42"/>
  <c r="L4" i="4" s="1"/>
  <c r="AJ58" i="42"/>
  <c r="AE4" i="4" s="1"/>
  <c r="AD58" i="42"/>
  <c r="Y4" i="4" s="1"/>
  <c r="Y57" i="42"/>
  <c r="T3" i="4" s="1"/>
  <c r="AJ94" i="42"/>
  <c r="AE14" i="5" s="1"/>
  <c r="N94" i="42"/>
  <c r="I14" i="5" s="1"/>
  <c r="AD94" i="42"/>
  <c r="Y14" i="5" s="1"/>
  <c r="O94" i="42"/>
  <c r="J14" i="5" s="1"/>
  <c r="AE58" i="42"/>
  <c r="Z4" i="4" s="1"/>
  <c r="M94" i="42"/>
  <c r="H14" i="5" s="1"/>
  <c r="AK94" i="42"/>
  <c r="AF14" i="5" s="1"/>
  <c r="AH58" i="42"/>
  <c r="AC4" i="4" s="1"/>
  <c r="AA58" i="42"/>
  <c r="V4" i="4" s="1"/>
  <c r="S94" i="42"/>
  <c r="N14" i="5" s="1"/>
  <c r="AA94" i="42"/>
  <c r="V14" i="5" s="1"/>
  <c r="AI94" i="42"/>
  <c r="AD14" i="5" s="1"/>
  <c r="T94" i="42"/>
  <c r="O14" i="5" s="1"/>
  <c r="Y186" i="42"/>
  <c r="T2" i="9" s="1"/>
  <c r="AG186" i="42"/>
  <c r="AB2" i="9" s="1"/>
  <c r="P186" i="42"/>
  <c r="K2" i="9" s="1"/>
  <c r="AF186" i="42"/>
  <c r="AA2" i="9" s="1"/>
  <c r="K190" i="42"/>
  <c r="F6" i="9" s="1"/>
  <c r="AA190" i="42"/>
  <c r="V6" i="9" s="1"/>
  <c r="L190" i="42"/>
  <c r="G6" i="9" s="1"/>
  <c r="AB190" i="42"/>
  <c r="W6" i="9" s="1"/>
  <c r="L58" i="42"/>
  <c r="G4" i="4" s="1"/>
  <c r="H58" i="42"/>
  <c r="C4" i="4" s="1"/>
  <c r="AF58" i="42"/>
  <c r="AA4" i="4" s="1"/>
  <c r="I57" i="42"/>
  <c r="D3" i="4" s="1"/>
  <c r="AE94" i="42"/>
  <c r="Z14" i="5" s="1"/>
  <c r="P94" i="42"/>
  <c r="K14" i="5" s="1"/>
  <c r="AF94" i="42"/>
  <c r="AA14" i="5" s="1"/>
  <c r="Q94" i="42"/>
  <c r="L14" i="5" s="1"/>
  <c r="S186" i="42"/>
  <c r="N2" i="9" s="1"/>
  <c r="Z186" i="42"/>
  <c r="U2" i="9" s="1"/>
  <c r="M58" i="42"/>
  <c r="H4" i="4" s="1"/>
  <c r="W186" i="42"/>
  <c r="R2" i="9" s="1"/>
  <c r="AB186" i="42"/>
  <c r="W2" i="9" s="1"/>
  <c r="AJ186" i="42"/>
  <c r="AE2" i="9" s="1"/>
  <c r="L186" i="42"/>
  <c r="G2" i="9" s="1"/>
  <c r="AA186" i="42"/>
  <c r="V2" i="9" s="1"/>
  <c r="AI186" i="42"/>
  <c r="AD2" i="9" s="1"/>
  <c r="R186" i="42"/>
  <c r="M2" i="9" s="1"/>
  <c r="AH186" i="42"/>
  <c r="AC2" i="9" s="1"/>
  <c r="O190" i="42"/>
  <c r="J6" i="9" s="1"/>
  <c r="AE190" i="42"/>
  <c r="Z6" i="9" s="1"/>
  <c r="U190" i="42"/>
  <c r="P6" i="9" s="1"/>
  <c r="AK190" i="42"/>
  <c r="AF6" i="9" s="1"/>
  <c r="AK58" i="42"/>
  <c r="AF4" i="4" s="1"/>
  <c r="O58" i="42"/>
  <c r="J4" i="4" s="1"/>
  <c r="K58" i="42"/>
  <c r="F4" i="4" s="1"/>
  <c r="N57" i="42"/>
  <c r="I3" i="4" s="1"/>
  <c r="AG94" i="42"/>
  <c r="AB14" i="5" s="1"/>
  <c r="R94" i="42"/>
  <c r="M14" i="5" s="1"/>
  <c r="AH94" i="42"/>
  <c r="AC14" i="5" s="1"/>
  <c r="K94" i="42"/>
  <c r="F14" i="5" s="1"/>
  <c r="AI58" i="42"/>
  <c r="AD4" i="4" s="1"/>
  <c r="J94" i="42"/>
  <c r="E14" i="5" s="1"/>
  <c r="T186" i="42"/>
  <c r="O2" i="9" s="1"/>
  <c r="AE186" i="42"/>
  <c r="Z2" i="9" s="1"/>
  <c r="G186" i="42"/>
  <c r="B2" i="9" s="1"/>
  <c r="O186" i="42"/>
  <c r="J2" i="9" s="1"/>
  <c r="N190" i="42"/>
  <c r="I6" i="9" s="1"/>
  <c r="AD190" i="42"/>
  <c r="Y6" i="9" s="1"/>
  <c r="P190" i="42"/>
  <c r="K6" i="9" s="1"/>
  <c r="AF190" i="42"/>
  <c r="AA6" i="9" s="1"/>
  <c r="F58" i="42"/>
  <c r="R58" i="42"/>
  <c r="M4" i="4" s="1"/>
  <c r="N58" i="42"/>
  <c r="I4" i="4" s="1"/>
  <c r="M57" i="42"/>
  <c r="H3" i="4" s="1"/>
  <c r="U94" i="42"/>
  <c r="P14" i="5" s="1"/>
  <c r="AC94" i="42"/>
  <c r="X14" i="5" s="1"/>
  <c r="L94" i="42"/>
  <c r="G14" i="5" s="1"/>
  <c r="AB94" i="42"/>
  <c r="W14" i="5" s="1"/>
  <c r="Z94" i="42"/>
  <c r="U14" i="5" s="1"/>
  <c r="N186" i="42"/>
  <c r="I2" i="9" s="1"/>
  <c r="M186" i="42"/>
  <c r="H2" i="9" s="1"/>
  <c r="AC186" i="42"/>
  <c r="X2" i="9" s="1"/>
  <c r="Q190" i="42"/>
  <c r="L6" i="9" s="1"/>
  <c r="AG190" i="42"/>
  <c r="AB6" i="9" s="1"/>
  <c r="R190" i="42"/>
  <c r="M6" i="9" s="1"/>
  <c r="AC58" i="42"/>
  <c r="X4" i="4" s="1"/>
  <c r="T58" i="42"/>
  <c r="O4" i="4" s="1"/>
  <c r="V58" i="42"/>
  <c r="Q4" i="4" s="1"/>
  <c r="T57" i="42"/>
  <c r="O3" i="4" s="1"/>
  <c r="F94" i="42"/>
  <c r="V94" i="42"/>
  <c r="Q14" i="5" s="1"/>
  <c r="G94" i="42"/>
  <c r="B14" i="5" s="1"/>
  <c r="AI214" i="42"/>
  <c r="AD4" i="10" s="1"/>
  <c r="AH214" i="42"/>
  <c r="AC4" i="10" s="1"/>
  <c r="P214" i="42"/>
  <c r="K4" i="10" s="1"/>
  <c r="AJ214" i="42"/>
  <c r="AE4" i="10" s="1"/>
  <c r="N214" i="42"/>
  <c r="I4" i="10" s="1"/>
  <c r="AK214" i="42"/>
  <c r="AF4" i="10" s="1"/>
  <c r="R214" i="42"/>
  <c r="M4" i="10" s="1"/>
  <c r="K214" i="42"/>
  <c r="F4" i="10" s="1"/>
  <c r="Q214" i="42"/>
  <c r="L4" i="10" s="1"/>
  <c r="T214" i="42"/>
  <c r="O4" i="10" s="1"/>
  <c r="V214" i="42"/>
  <c r="Q4" i="10" s="1"/>
  <c r="Y214" i="42"/>
  <c r="T4" i="10" s="1"/>
  <c r="G214" i="42"/>
  <c r="B4" i="10" s="1"/>
  <c r="X214" i="42"/>
  <c r="S4" i="10" s="1"/>
  <c r="U214" i="42"/>
  <c r="P4" i="10" s="1"/>
  <c r="F214" i="42"/>
  <c r="W214" i="42"/>
  <c r="R4" i="10" s="1"/>
  <c r="H214" i="42"/>
  <c r="C4" i="10" s="1"/>
  <c r="Z214" i="42"/>
  <c r="U4" i="10" s="1"/>
  <c r="I214" i="42"/>
  <c r="D4" i="10" s="1"/>
  <c r="AA214" i="42"/>
  <c r="V4" i="10" s="1"/>
  <c r="J214" i="42"/>
  <c r="E4" i="10" s="1"/>
  <c r="AB214" i="42"/>
  <c r="W4" i="10" s="1"/>
  <c r="S214" i="42"/>
  <c r="N4" i="10" s="1"/>
  <c r="L214" i="42"/>
  <c r="G4" i="10" s="1"/>
  <c r="AE214" i="42"/>
  <c r="Z4" i="10" s="1"/>
  <c r="AD214" i="42"/>
  <c r="Y4" i="10" s="1"/>
  <c r="V48" i="42"/>
  <c r="Q20" i="3" s="1"/>
  <c r="Z48" i="42"/>
  <c r="U20" i="3" s="1"/>
  <c r="AA48" i="42"/>
  <c r="V20" i="3" s="1"/>
  <c r="H48" i="42"/>
  <c r="C20" i="3" s="1"/>
  <c r="Y213" i="42"/>
  <c r="T3" i="10" s="1"/>
  <c r="AC48" i="42"/>
  <c r="X20" i="3" s="1"/>
  <c r="AH48" i="42"/>
  <c r="AC20" i="3" s="1"/>
  <c r="AF48" i="42"/>
  <c r="AA20" i="3" s="1"/>
  <c r="N48" i="42"/>
  <c r="I20" i="3" s="1"/>
  <c r="M48" i="42"/>
  <c r="H20" i="3" s="1"/>
  <c r="Y48" i="42"/>
  <c r="T20" i="3" s="1"/>
  <c r="AE48" i="42"/>
  <c r="Z20" i="3" s="1"/>
  <c r="L213" i="42"/>
  <c r="G3" i="10" s="1"/>
  <c r="AK48" i="42"/>
  <c r="AF20" i="3" s="1"/>
  <c r="K48" i="42"/>
  <c r="F20" i="3" s="1"/>
  <c r="Q48" i="42"/>
  <c r="L20" i="3" s="1"/>
  <c r="W48" i="42"/>
  <c r="R20" i="3" s="1"/>
  <c r="E92" i="42"/>
  <c r="AC92" i="42" s="1"/>
  <c r="X12" i="5" s="1"/>
  <c r="O48" i="42"/>
  <c r="J20" i="3" s="1"/>
  <c r="AJ48" i="42"/>
  <c r="AE20" i="3" s="1"/>
  <c r="R48" i="42"/>
  <c r="M20" i="3" s="1"/>
  <c r="I48" i="42"/>
  <c r="D20" i="3" s="1"/>
  <c r="G48" i="42"/>
  <c r="B20" i="3" s="1"/>
  <c r="U48" i="42"/>
  <c r="P20" i="3" s="1"/>
  <c r="J48" i="42"/>
  <c r="E20" i="3" s="1"/>
  <c r="X48" i="42"/>
  <c r="S20" i="3" s="1"/>
  <c r="AD48" i="42"/>
  <c r="Y20" i="3" s="1"/>
  <c r="L48" i="42"/>
  <c r="G20" i="3" s="1"/>
  <c r="AB48" i="42"/>
  <c r="W20" i="3" s="1"/>
  <c r="AI48" i="42"/>
  <c r="AD20" i="3" s="1"/>
  <c r="E85" i="42"/>
  <c r="W85" i="42" s="1"/>
  <c r="R5" i="5" s="1"/>
  <c r="O213" i="42"/>
  <c r="J3" i="10" s="1"/>
  <c r="AA101" i="42"/>
  <c r="V21" i="5" s="1"/>
  <c r="AH101" i="42"/>
  <c r="AC21" i="5" s="1"/>
  <c r="Y101" i="42"/>
  <c r="T21" i="5" s="1"/>
  <c r="J101" i="42"/>
  <c r="E21" i="5" s="1"/>
  <c r="M196" i="42"/>
  <c r="H12" i="9" s="1"/>
  <c r="AC196" i="42"/>
  <c r="X12" i="9" s="1"/>
  <c r="O196" i="42"/>
  <c r="J12" i="9" s="1"/>
  <c r="AE196" i="42"/>
  <c r="Z12" i="9" s="1"/>
  <c r="AC101" i="42"/>
  <c r="X21" i="5" s="1"/>
  <c r="AK101" i="42"/>
  <c r="AF21" i="5" s="1"/>
  <c r="S101" i="42"/>
  <c r="N21" i="5" s="1"/>
  <c r="M101" i="42"/>
  <c r="H21" i="5" s="1"/>
  <c r="AK196" i="42"/>
  <c r="AF12" i="9" s="1"/>
  <c r="X196" i="42"/>
  <c r="S12" i="9" s="1"/>
  <c r="N196" i="42"/>
  <c r="I12" i="9" s="1"/>
  <c r="AD196" i="42"/>
  <c r="Y12" i="9" s="1"/>
  <c r="P101" i="42"/>
  <c r="K21" i="5" s="1"/>
  <c r="V101" i="42"/>
  <c r="Q21" i="5" s="1"/>
  <c r="T101" i="42"/>
  <c r="O21" i="5" s="1"/>
  <c r="AJ101" i="42"/>
  <c r="AE21" i="5" s="1"/>
  <c r="H196" i="42"/>
  <c r="C12" i="9" s="1"/>
  <c r="Z196" i="42"/>
  <c r="U12" i="9" s="1"/>
  <c r="Q196" i="42"/>
  <c r="L12" i="9" s="1"/>
  <c r="AG196" i="42"/>
  <c r="AB12" i="9" s="1"/>
  <c r="L101" i="42"/>
  <c r="G21" i="5" s="1"/>
  <c r="X101" i="42"/>
  <c r="S21" i="5" s="1"/>
  <c r="O101" i="42"/>
  <c r="J21" i="5" s="1"/>
  <c r="AE101" i="42"/>
  <c r="Z21" i="5" s="1"/>
  <c r="E222" i="42"/>
  <c r="I222" i="42" s="1"/>
  <c r="D12" i="10" s="1"/>
  <c r="AF196" i="42"/>
  <c r="AA12" i="9" s="1"/>
  <c r="AB196" i="42"/>
  <c r="W12" i="9" s="1"/>
  <c r="S196" i="42"/>
  <c r="N12" i="9" s="1"/>
  <c r="AI196" i="42"/>
  <c r="AD12" i="9" s="1"/>
  <c r="N101" i="42"/>
  <c r="I21" i="5" s="1"/>
  <c r="Z101" i="42"/>
  <c r="U21" i="5" s="1"/>
  <c r="Q101" i="42"/>
  <c r="L21" i="5" s="1"/>
  <c r="AG101" i="42"/>
  <c r="AB21" i="5" s="1"/>
  <c r="J196" i="42"/>
  <c r="E12" i="9" s="1"/>
  <c r="U196" i="42"/>
  <c r="P12" i="9" s="1"/>
  <c r="G196" i="42"/>
  <c r="B12" i="9" s="1"/>
  <c r="W196" i="42"/>
  <c r="R12" i="9" s="1"/>
  <c r="I101" i="42"/>
  <c r="D21" i="5" s="1"/>
  <c r="AI101" i="42"/>
  <c r="AD21" i="5" s="1"/>
  <c r="K101" i="42"/>
  <c r="F21" i="5" s="1"/>
  <c r="U101" i="42"/>
  <c r="P21" i="5" s="1"/>
  <c r="L196" i="42"/>
  <c r="G12" i="9" s="1"/>
  <c r="P196" i="42"/>
  <c r="K12" i="9" s="1"/>
  <c r="F196" i="42"/>
  <c r="V196" i="42"/>
  <c r="Q12" i="9" s="1"/>
  <c r="E211" i="42"/>
  <c r="G101" i="42"/>
  <c r="B21" i="5" s="1"/>
  <c r="AD101" i="42"/>
  <c r="Y21" i="5" s="1"/>
  <c r="AB101" i="42"/>
  <c r="W21" i="5" s="1"/>
  <c r="AH196" i="42"/>
  <c r="AC12" i="9" s="1"/>
  <c r="R196" i="42"/>
  <c r="M12" i="9" s="1"/>
  <c r="I196" i="42"/>
  <c r="D12" i="9" s="1"/>
  <c r="E74" i="42"/>
  <c r="AG74" i="42" s="1"/>
  <c r="AB20" i="4" s="1"/>
  <c r="L106" i="42"/>
  <c r="G26" i="5" s="1"/>
  <c r="AD106" i="42"/>
  <c r="Y26" i="5" s="1"/>
  <c r="AB106" i="42"/>
  <c r="W26" i="5" s="1"/>
  <c r="F106" i="42"/>
  <c r="AK57" i="42"/>
  <c r="AF3" i="4" s="1"/>
  <c r="Z57" i="42"/>
  <c r="U3" i="4" s="1"/>
  <c r="S57" i="42"/>
  <c r="N3" i="4" s="1"/>
  <c r="AC57" i="42"/>
  <c r="X3" i="4" s="1"/>
  <c r="F17" i="41"/>
  <c r="N106" i="42"/>
  <c r="I26" i="5" s="1"/>
  <c r="AF106" i="42"/>
  <c r="AA26" i="5" s="1"/>
  <c r="W106" i="42"/>
  <c r="R26" i="5" s="1"/>
  <c r="H106" i="42"/>
  <c r="C26" i="5" s="1"/>
  <c r="F57" i="42"/>
  <c r="AD57" i="42"/>
  <c r="Y3" i="4" s="1"/>
  <c r="AB57" i="42"/>
  <c r="W3" i="4" s="1"/>
  <c r="O57" i="42"/>
  <c r="J3" i="4" s="1"/>
  <c r="D29" i="41"/>
  <c r="Q5" i="54" s="1"/>
  <c r="K106" i="42"/>
  <c r="F26" i="5" s="1"/>
  <c r="G106" i="42"/>
  <c r="B26" i="5" s="1"/>
  <c r="AH106" i="42"/>
  <c r="AC26" i="5" s="1"/>
  <c r="Y106" i="42"/>
  <c r="T26" i="5" s="1"/>
  <c r="J106" i="42"/>
  <c r="E26" i="5" s="1"/>
  <c r="AH57" i="42"/>
  <c r="AC3" i="4" s="1"/>
  <c r="AG57" i="42"/>
  <c r="AB3" i="4" s="1"/>
  <c r="X57" i="42"/>
  <c r="S3" i="4" s="1"/>
  <c r="AA57" i="42"/>
  <c r="V3" i="4" s="1"/>
  <c r="E113" i="42"/>
  <c r="AK113" i="42" s="1"/>
  <c r="AF7" i="6" s="1"/>
  <c r="AC106" i="42"/>
  <c r="X26" i="5" s="1"/>
  <c r="AK106" i="42"/>
  <c r="AF26" i="5" s="1"/>
  <c r="S106" i="42"/>
  <c r="N26" i="5" s="1"/>
  <c r="M106" i="42"/>
  <c r="H26" i="5" s="1"/>
  <c r="V57" i="42"/>
  <c r="Q3" i="4" s="1"/>
  <c r="Q57" i="42"/>
  <c r="L3" i="4" s="1"/>
  <c r="J57" i="42"/>
  <c r="E3" i="4" s="1"/>
  <c r="W57" i="42"/>
  <c r="R3" i="4" s="1"/>
  <c r="E223" i="42"/>
  <c r="AJ223" i="42" s="1"/>
  <c r="AE13" i="10" s="1"/>
  <c r="P106" i="42"/>
  <c r="K26" i="5" s="1"/>
  <c r="V106" i="42"/>
  <c r="Q26" i="5" s="1"/>
  <c r="T106" i="42"/>
  <c r="O26" i="5" s="1"/>
  <c r="AJ106" i="42"/>
  <c r="AE26" i="5" s="1"/>
  <c r="E86" i="42"/>
  <c r="U86" i="42" s="1"/>
  <c r="P6" i="5" s="1"/>
  <c r="U57" i="42"/>
  <c r="P3" i="4" s="1"/>
  <c r="L57" i="42"/>
  <c r="G3" i="4" s="1"/>
  <c r="AJ57" i="42"/>
  <c r="AE3" i="4" s="1"/>
  <c r="AI57" i="42"/>
  <c r="AD3" i="4" s="1"/>
  <c r="AA106" i="42"/>
  <c r="V26" i="5" s="1"/>
  <c r="AI106" i="42"/>
  <c r="AD26" i="5" s="1"/>
  <c r="U106" i="42"/>
  <c r="P26" i="5" s="1"/>
  <c r="I106" i="42"/>
  <c r="D26" i="5" s="1"/>
  <c r="X106" i="42"/>
  <c r="S26" i="5" s="1"/>
  <c r="O106" i="42"/>
  <c r="J26" i="5" s="1"/>
  <c r="R57" i="42"/>
  <c r="M3" i="4" s="1"/>
  <c r="H57" i="42"/>
  <c r="C3" i="4" s="1"/>
  <c r="AF57" i="42"/>
  <c r="AA3" i="4" s="1"/>
  <c r="U78" i="42"/>
  <c r="P24" i="4" s="1"/>
  <c r="Q78" i="42"/>
  <c r="L24" i="4" s="1"/>
  <c r="AD78" i="42"/>
  <c r="Y24" i="4" s="1"/>
  <c r="N78" i="42"/>
  <c r="I24" i="4" s="1"/>
  <c r="M78" i="42"/>
  <c r="H24" i="4" s="1"/>
  <c r="O78" i="42"/>
  <c r="J24" i="4" s="1"/>
  <c r="AI78" i="42"/>
  <c r="AD24" i="4" s="1"/>
  <c r="S78" i="42"/>
  <c r="N24" i="4" s="1"/>
  <c r="AG78" i="42"/>
  <c r="AB24" i="4" s="1"/>
  <c r="T78" i="42"/>
  <c r="O24" i="4" s="1"/>
  <c r="Z78" i="42"/>
  <c r="U24" i="4" s="1"/>
  <c r="AC78" i="42"/>
  <c r="X24" i="4" s="1"/>
  <c r="AE78" i="42"/>
  <c r="Z24" i="4" s="1"/>
  <c r="I78" i="42"/>
  <c r="D24" i="4" s="1"/>
  <c r="X78" i="42"/>
  <c r="S24" i="4" s="1"/>
  <c r="K78" i="42"/>
  <c r="F24" i="4" s="1"/>
  <c r="AJ78" i="42"/>
  <c r="AE24" i="4" s="1"/>
  <c r="G78" i="42"/>
  <c r="B24" i="4" s="1"/>
  <c r="V78" i="42"/>
  <c r="Q24" i="4" s="1"/>
  <c r="AK78" i="42"/>
  <c r="AF24" i="4" s="1"/>
  <c r="Y78" i="42"/>
  <c r="T24" i="4" s="1"/>
  <c r="L78" i="42"/>
  <c r="G24" i="4" s="1"/>
  <c r="AA78" i="42"/>
  <c r="V24" i="4" s="1"/>
  <c r="J78" i="42"/>
  <c r="E24" i="4" s="1"/>
  <c r="W78" i="42"/>
  <c r="R24" i="4" s="1"/>
  <c r="AH78" i="42"/>
  <c r="AC24" i="4" s="1"/>
  <c r="R78" i="42"/>
  <c r="M24" i="4" s="1"/>
  <c r="H78" i="42"/>
  <c r="C24" i="4" s="1"/>
  <c r="AB78" i="42"/>
  <c r="W24" i="4" s="1"/>
  <c r="AF78" i="42"/>
  <c r="AA24" i="4" s="1"/>
  <c r="P78" i="42"/>
  <c r="K24" i="4" s="1"/>
  <c r="F78" i="42"/>
  <c r="Q213" i="42"/>
  <c r="L3" i="10" s="1"/>
  <c r="M213" i="42"/>
  <c r="H3" i="10" s="1"/>
  <c r="X213" i="42"/>
  <c r="S3" i="10" s="1"/>
  <c r="AD213" i="42"/>
  <c r="Y3" i="10" s="1"/>
  <c r="S213" i="42"/>
  <c r="N3" i="10" s="1"/>
  <c r="U213" i="42"/>
  <c r="P3" i="10" s="1"/>
  <c r="Z213" i="42"/>
  <c r="U3" i="10" s="1"/>
  <c r="J213" i="42"/>
  <c r="E3" i="10" s="1"/>
  <c r="AI213" i="42"/>
  <c r="AD3" i="10" s="1"/>
  <c r="P213" i="42"/>
  <c r="K3" i="10" s="1"/>
  <c r="AB213" i="42"/>
  <c r="W3" i="10" s="1"/>
  <c r="G213" i="42"/>
  <c r="B3" i="10" s="1"/>
  <c r="H213" i="42"/>
  <c r="C3" i="10" s="1"/>
  <c r="R213" i="42"/>
  <c r="M3" i="10" s="1"/>
  <c r="AE213" i="42"/>
  <c r="Z3" i="10" s="1"/>
  <c r="F213" i="42"/>
  <c r="U58" i="42"/>
  <c r="P4" i="4" s="1"/>
  <c r="Z58" i="42"/>
  <c r="U4" i="4" s="1"/>
  <c r="P58" i="42"/>
  <c r="K4" i="4" s="1"/>
  <c r="I58" i="42"/>
  <c r="D4" i="4" s="1"/>
  <c r="W213" i="42"/>
  <c r="R3" i="10" s="1"/>
  <c r="T213" i="42"/>
  <c r="O3" i="10" s="1"/>
  <c r="AK213" i="42"/>
  <c r="AF3" i="10" s="1"/>
  <c r="I213" i="42"/>
  <c r="D3" i="10" s="1"/>
  <c r="E126" i="42"/>
  <c r="N126" i="42" s="1"/>
  <c r="I20" i="6" s="1"/>
  <c r="E230" i="42"/>
  <c r="AK230" i="42" s="1"/>
  <c r="AF20" i="10" s="1"/>
  <c r="AG58" i="42"/>
  <c r="AB4" i="4" s="1"/>
  <c r="AB58" i="42"/>
  <c r="W4" i="4" s="1"/>
  <c r="S58" i="42"/>
  <c r="N4" i="4" s="1"/>
  <c r="V213" i="42"/>
  <c r="Q3" i="10" s="1"/>
  <c r="AG213" i="42"/>
  <c r="AB3" i="10" s="1"/>
  <c r="AF213" i="42"/>
  <c r="AA3" i="10" s="1"/>
  <c r="K213" i="42"/>
  <c r="F3" i="10" s="1"/>
  <c r="N213" i="42"/>
  <c r="I3" i="10" s="1"/>
  <c r="AA213" i="42"/>
  <c r="V3" i="10" s="1"/>
  <c r="AC213" i="42"/>
  <c r="X3" i="10" s="1"/>
  <c r="Y85" i="42"/>
  <c r="T5" i="5" s="1"/>
  <c r="AB85" i="42"/>
  <c r="W5" i="5" s="1"/>
  <c r="AC85" i="42"/>
  <c r="X5" i="5" s="1"/>
  <c r="Q85" i="42"/>
  <c r="L5" i="5" s="1"/>
  <c r="U85" i="42"/>
  <c r="P5" i="5" s="1"/>
  <c r="I85" i="42"/>
  <c r="D5" i="5" s="1"/>
  <c r="L85" i="42"/>
  <c r="G5" i="5" s="1"/>
  <c r="M85" i="42"/>
  <c r="H5" i="5" s="1"/>
  <c r="R85" i="42"/>
  <c r="M5" i="5" s="1"/>
  <c r="S85" i="42"/>
  <c r="N5" i="5" s="1"/>
  <c r="AH85" i="42"/>
  <c r="AC5" i="5" s="1"/>
  <c r="AD85" i="42"/>
  <c r="Y5" i="5" s="1"/>
  <c r="AI85" i="42"/>
  <c r="AD5" i="5" s="1"/>
  <c r="Z85" i="42"/>
  <c r="U5" i="5" s="1"/>
  <c r="AA85" i="42"/>
  <c r="V5" i="5" s="1"/>
  <c r="J85" i="42"/>
  <c r="E5" i="5" s="1"/>
  <c r="F85" i="42"/>
  <c r="K85" i="42"/>
  <c r="F5" i="5" s="1"/>
  <c r="AG85" i="42"/>
  <c r="AB5" i="5" s="1"/>
  <c r="AK85" i="42"/>
  <c r="AF5" i="5" s="1"/>
  <c r="Y222" i="42"/>
  <c r="T12" i="10" s="1"/>
  <c r="Q222" i="42"/>
  <c r="L12" i="10" s="1"/>
  <c r="AJ222" i="42"/>
  <c r="AE12" i="10" s="1"/>
  <c r="AA222" i="42"/>
  <c r="V12" i="10" s="1"/>
  <c r="K222" i="42"/>
  <c r="F12" i="10" s="1"/>
  <c r="AG222" i="42"/>
  <c r="AB12" i="10" s="1"/>
  <c r="O222" i="42"/>
  <c r="J12" i="10" s="1"/>
  <c r="J222" i="42"/>
  <c r="E12" i="10" s="1"/>
  <c r="I87" i="42"/>
  <c r="D7" i="5" s="1"/>
  <c r="G87" i="42"/>
  <c r="B7" i="5" s="1"/>
  <c r="L87" i="42"/>
  <c r="G7" i="5" s="1"/>
  <c r="AH87" i="42"/>
  <c r="AC7" i="5" s="1"/>
  <c r="AF87" i="42"/>
  <c r="AA7" i="5" s="1"/>
  <c r="AD87" i="42"/>
  <c r="Y7" i="5" s="1"/>
  <c r="AI87" i="42"/>
  <c r="AD7" i="5" s="1"/>
  <c r="Z87" i="42"/>
  <c r="U7" i="5" s="1"/>
  <c r="X87" i="42"/>
  <c r="S7" i="5" s="1"/>
  <c r="V87" i="42"/>
  <c r="Q7" i="5" s="1"/>
  <c r="AA87" i="42"/>
  <c r="V7" i="5" s="1"/>
  <c r="R87" i="42"/>
  <c r="M7" i="5" s="1"/>
  <c r="P87" i="42"/>
  <c r="K7" i="5" s="1"/>
  <c r="N87" i="42"/>
  <c r="I7" i="5" s="1"/>
  <c r="S87" i="42"/>
  <c r="N7" i="5" s="1"/>
  <c r="J87" i="42"/>
  <c r="E7" i="5" s="1"/>
  <c r="H87" i="42"/>
  <c r="C7" i="5" s="1"/>
  <c r="F87" i="42"/>
  <c r="K87" i="42"/>
  <c r="F7" i="5" s="1"/>
  <c r="AG87" i="42"/>
  <c r="AB7" i="5" s="1"/>
  <c r="AE87" i="42"/>
  <c r="Z7" i="5" s="1"/>
  <c r="AJ87" i="42"/>
  <c r="AE7" i="5" s="1"/>
  <c r="Y87" i="42"/>
  <c r="T7" i="5" s="1"/>
  <c r="W87" i="42"/>
  <c r="R7" i="5" s="1"/>
  <c r="AB87" i="42"/>
  <c r="W7" i="5" s="1"/>
  <c r="Q87" i="42"/>
  <c r="L7" i="5" s="1"/>
  <c r="O87" i="42"/>
  <c r="J7" i="5" s="1"/>
  <c r="T87" i="42"/>
  <c r="O7" i="5" s="1"/>
  <c r="M87" i="42"/>
  <c r="H7" i="5" s="1"/>
  <c r="U87" i="42"/>
  <c r="P7" i="5" s="1"/>
  <c r="AC87" i="42"/>
  <c r="X7" i="5" s="1"/>
  <c r="AK87" i="42"/>
  <c r="AF7" i="5" s="1"/>
  <c r="X90" i="42"/>
  <c r="S10" i="5" s="1"/>
  <c r="AB90" i="42"/>
  <c r="W10" i="5" s="1"/>
  <c r="J90" i="42"/>
  <c r="E10" i="5" s="1"/>
  <c r="N90" i="42"/>
  <c r="I10" i="5" s="1"/>
  <c r="P90" i="42"/>
  <c r="K10" i="5" s="1"/>
  <c r="T90" i="42"/>
  <c r="O10" i="5" s="1"/>
  <c r="V90" i="42"/>
  <c r="Q10" i="5" s="1"/>
  <c r="S90" i="42"/>
  <c r="N10" i="5" s="1"/>
  <c r="H90" i="42"/>
  <c r="C10" i="5" s="1"/>
  <c r="L90" i="42"/>
  <c r="G10" i="5" s="1"/>
  <c r="F90" i="42"/>
  <c r="AI90" i="42"/>
  <c r="AD10" i="5" s="1"/>
  <c r="Q90" i="42"/>
  <c r="L10" i="5" s="1"/>
  <c r="O90" i="42"/>
  <c r="J10" i="5" s="1"/>
  <c r="AA90" i="42"/>
  <c r="V10" i="5" s="1"/>
  <c r="AH90" i="42"/>
  <c r="AC10" i="5" s="1"/>
  <c r="AG90" i="42"/>
  <c r="AB10" i="5" s="1"/>
  <c r="AE90" i="42"/>
  <c r="Z10" i="5" s="1"/>
  <c r="AC90" i="42"/>
  <c r="X10" i="5" s="1"/>
  <c r="AK90" i="42"/>
  <c r="AF10" i="5" s="1"/>
  <c r="Y90" i="42"/>
  <c r="T10" i="5" s="1"/>
  <c r="W90" i="42"/>
  <c r="R10" i="5" s="1"/>
  <c r="M90" i="42"/>
  <c r="H10" i="5" s="1"/>
  <c r="U90" i="42"/>
  <c r="P10" i="5" s="1"/>
  <c r="I90" i="42"/>
  <c r="D10" i="5" s="1"/>
  <c r="G90" i="42"/>
  <c r="B10" i="5" s="1"/>
  <c r="K90" i="42"/>
  <c r="F10" i="5" s="1"/>
  <c r="R90" i="42"/>
  <c r="M10" i="5" s="1"/>
  <c r="AF90" i="42"/>
  <c r="AA10" i="5" s="1"/>
  <c r="AJ90" i="42"/>
  <c r="AE10" i="5" s="1"/>
  <c r="Z90" i="42"/>
  <c r="U10" i="5" s="1"/>
  <c r="AD90" i="42"/>
  <c r="Y10" i="5" s="1"/>
  <c r="R127" i="42"/>
  <c r="M21" i="6" s="1"/>
  <c r="N127" i="42"/>
  <c r="I21" i="6" s="1"/>
  <c r="AE127" i="42"/>
  <c r="Z21" i="6" s="1"/>
  <c r="T127" i="42"/>
  <c r="O21" i="6" s="1"/>
  <c r="J127" i="42"/>
  <c r="E21" i="6" s="1"/>
  <c r="F127" i="42"/>
  <c r="H127" i="42"/>
  <c r="C21" i="6" s="1"/>
  <c r="O127" i="42"/>
  <c r="J21" i="6" s="1"/>
  <c r="AI127" i="42"/>
  <c r="AD21" i="6" s="1"/>
  <c r="AG127" i="42"/>
  <c r="AB21" i="6" s="1"/>
  <c r="AK127" i="42"/>
  <c r="AF21" i="6" s="1"/>
  <c r="AB127" i="42"/>
  <c r="W21" i="6" s="1"/>
  <c r="AA127" i="42"/>
  <c r="V21" i="6" s="1"/>
  <c r="Y127" i="42"/>
  <c r="T21" i="6" s="1"/>
  <c r="AC127" i="42"/>
  <c r="X21" i="6" s="1"/>
  <c r="G127" i="42"/>
  <c r="B21" i="6" s="1"/>
  <c r="S127" i="42"/>
  <c r="N21" i="6" s="1"/>
  <c r="Q127" i="42"/>
  <c r="L21" i="6" s="1"/>
  <c r="U127" i="42"/>
  <c r="P21" i="6" s="1"/>
  <c r="X127" i="42"/>
  <c r="S21" i="6" s="1"/>
  <c r="K127" i="42"/>
  <c r="F21" i="6" s="1"/>
  <c r="I127" i="42"/>
  <c r="D21" i="6" s="1"/>
  <c r="M127" i="42"/>
  <c r="H21" i="6" s="1"/>
  <c r="W127" i="42"/>
  <c r="R21" i="6" s="1"/>
  <c r="AH127" i="42"/>
  <c r="AC21" i="6" s="1"/>
  <c r="AD127" i="42"/>
  <c r="Y21" i="6" s="1"/>
  <c r="AF127" i="42"/>
  <c r="AA21" i="6" s="1"/>
  <c r="P127" i="42"/>
  <c r="K21" i="6" s="1"/>
  <c r="V127" i="42"/>
  <c r="Q21" i="6" s="1"/>
  <c r="L127" i="42"/>
  <c r="G21" i="6" s="1"/>
  <c r="AJ127" i="42"/>
  <c r="AE21" i="6" s="1"/>
  <c r="Z127" i="42"/>
  <c r="U21" i="6" s="1"/>
  <c r="Z123" i="42"/>
  <c r="U17" i="6" s="1"/>
  <c r="X123" i="42"/>
  <c r="S17" i="6" s="1"/>
  <c r="V123" i="42"/>
  <c r="Q17" i="6" s="1"/>
  <c r="AC123" i="42"/>
  <c r="X17" i="6" s="1"/>
  <c r="R123" i="42"/>
  <c r="M17" i="6" s="1"/>
  <c r="P123" i="42"/>
  <c r="K17" i="6" s="1"/>
  <c r="N123" i="42"/>
  <c r="I17" i="6" s="1"/>
  <c r="AA123" i="42"/>
  <c r="V17" i="6" s="1"/>
  <c r="J123" i="42"/>
  <c r="E17" i="6" s="1"/>
  <c r="H123" i="42"/>
  <c r="C17" i="6" s="1"/>
  <c r="F123" i="42"/>
  <c r="U123" i="42"/>
  <c r="P17" i="6" s="1"/>
  <c r="AG123" i="42"/>
  <c r="AB17" i="6" s="1"/>
  <c r="AE123" i="42"/>
  <c r="Z17" i="6" s="1"/>
  <c r="AJ123" i="42"/>
  <c r="AE17" i="6" s="1"/>
  <c r="S123" i="42"/>
  <c r="N17" i="6" s="1"/>
  <c r="Y123" i="42"/>
  <c r="T17" i="6" s="1"/>
  <c r="W123" i="42"/>
  <c r="R17" i="6" s="1"/>
  <c r="AB123" i="42"/>
  <c r="W17" i="6" s="1"/>
  <c r="K123" i="42"/>
  <c r="F17" i="6" s="1"/>
  <c r="Q123" i="42"/>
  <c r="L17" i="6" s="1"/>
  <c r="O123" i="42"/>
  <c r="J17" i="6" s="1"/>
  <c r="T123" i="42"/>
  <c r="O17" i="6" s="1"/>
  <c r="AK123" i="42"/>
  <c r="AF17" i="6" s="1"/>
  <c r="I123" i="42"/>
  <c r="D17" i="6" s="1"/>
  <c r="G123" i="42"/>
  <c r="B17" i="6" s="1"/>
  <c r="L123" i="42"/>
  <c r="G17" i="6" s="1"/>
  <c r="AF123" i="42"/>
  <c r="AA17" i="6" s="1"/>
  <c r="AD123" i="42"/>
  <c r="Y17" i="6" s="1"/>
  <c r="AI123" i="42"/>
  <c r="AD17" i="6" s="1"/>
  <c r="AH123" i="42"/>
  <c r="AC17" i="6" s="1"/>
  <c r="M123" i="42"/>
  <c r="H17" i="6" s="1"/>
  <c r="AK67" i="42"/>
  <c r="AF13" i="4" s="1"/>
  <c r="M67" i="42"/>
  <c r="H13" i="4" s="1"/>
  <c r="U67" i="42"/>
  <c r="P13" i="4" s="1"/>
  <c r="AC67" i="42"/>
  <c r="X13" i="4" s="1"/>
  <c r="AH67" i="42"/>
  <c r="AC13" i="4" s="1"/>
  <c r="AF67" i="42"/>
  <c r="AA13" i="4" s="1"/>
  <c r="AD67" i="42"/>
  <c r="Y13" i="4" s="1"/>
  <c r="AI67" i="42"/>
  <c r="AD13" i="4" s="1"/>
  <c r="Z67" i="42"/>
  <c r="U13" i="4" s="1"/>
  <c r="X67" i="42"/>
  <c r="S13" i="4" s="1"/>
  <c r="V67" i="42"/>
  <c r="Q13" i="4" s="1"/>
  <c r="AA67" i="42"/>
  <c r="V13" i="4" s="1"/>
  <c r="R67" i="42"/>
  <c r="M13" i="4" s="1"/>
  <c r="P67" i="42"/>
  <c r="K13" i="4" s="1"/>
  <c r="N67" i="42"/>
  <c r="I13" i="4" s="1"/>
  <c r="S67" i="42"/>
  <c r="N13" i="4" s="1"/>
  <c r="J67" i="42"/>
  <c r="E13" i="4" s="1"/>
  <c r="H67" i="42"/>
  <c r="C13" i="4" s="1"/>
  <c r="F67" i="42"/>
  <c r="K67" i="42"/>
  <c r="F13" i="4" s="1"/>
  <c r="AG67" i="42"/>
  <c r="AB13" i="4" s="1"/>
  <c r="AE67" i="42"/>
  <c r="Z13" i="4" s="1"/>
  <c r="AJ67" i="42"/>
  <c r="AE13" i="4" s="1"/>
  <c r="Y67" i="42"/>
  <c r="T13" i="4" s="1"/>
  <c r="W67" i="42"/>
  <c r="R13" i="4" s="1"/>
  <c r="AB67" i="42"/>
  <c r="W13" i="4" s="1"/>
  <c r="Q67" i="42"/>
  <c r="L13" i="4" s="1"/>
  <c r="O67" i="42"/>
  <c r="J13" i="4" s="1"/>
  <c r="T67" i="42"/>
  <c r="O13" i="4" s="1"/>
  <c r="I67" i="42"/>
  <c r="D13" i="4" s="1"/>
  <c r="G67" i="42"/>
  <c r="B13" i="4" s="1"/>
  <c r="L67" i="42"/>
  <c r="G13" i="4" s="1"/>
  <c r="B36" i="41"/>
  <c r="X14" i="54" s="1"/>
  <c r="M33" i="54" s="1"/>
  <c r="D49" i="54" s="1"/>
  <c r="E59" i="42" s="1"/>
  <c r="M14" i="41"/>
  <c r="E66" i="42"/>
  <c r="I224" i="42"/>
  <c r="D14" i="10" s="1"/>
  <c r="G224" i="42"/>
  <c r="B14" i="10" s="1"/>
  <c r="M224" i="42"/>
  <c r="H14" i="10" s="1"/>
  <c r="AF224" i="42"/>
  <c r="AA14" i="10" s="1"/>
  <c r="AD224" i="42"/>
  <c r="Y14" i="10" s="1"/>
  <c r="AI224" i="42"/>
  <c r="AD14" i="10" s="1"/>
  <c r="P224" i="42"/>
  <c r="K14" i="10" s="1"/>
  <c r="N224" i="42"/>
  <c r="I14" i="10" s="1"/>
  <c r="S224" i="42"/>
  <c r="N14" i="10" s="1"/>
  <c r="H224" i="42"/>
  <c r="C14" i="10" s="1"/>
  <c r="F224" i="42"/>
  <c r="AG224" i="42"/>
  <c r="AB14" i="10" s="1"/>
  <c r="AE224" i="42"/>
  <c r="Z14" i="10" s="1"/>
  <c r="AK224" i="42"/>
  <c r="AF14" i="10" s="1"/>
  <c r="Y224" i="42"/>
  <c r="T14" i="10" s="1"/>
  <c r="W224" i="42"/>
  <c r="R14" i="10" s="1"/>
  <c r="AC224" i="42"/>
  <c r="X14" i="10" s="1"/>
  <c r="K224" i="42"/>
  <c r="F14" i="10" s="1"/>
  <c r="L224" i="42"/>
  <c r="G14" i="10" s="1"/>
  <c r="AH224" i="42"/>
  <c r="AC14" i="10" s="1"/>
  <c r="Q224" i="42"/>
  <c r="L14" i="10" s="1"/>
  <c r="Z224" i="42"/>
  <c r="U14" i="10" s="1"/>
  <c r="X224" i="42"/>
  <c r="S14" i="10" s="1"/>
  <c r="R224" i="42"/>
  <c r="M14" i="10" s="1"/>
  <c r="O224" i="42"/>
  <c r="J14" i="10" s="1"/>
  <c r="J224" i="42"/>
  <c r="E14" i="10" s="1"/>
  <c r="V224" i="42"/>
  <c r="Q14" i="10" s="1"/>
  <c r="AJ224" i="42"/>
  <c r="AE14" i="10" s="1"/>
  <c r="U224" i="42"/>
  <c r="P14" i="10" s="1"/>
  <c r="AB224" i="42"/>
  <c r="W14" i="10" s="1"/>
  <c r="AA224" i="42"/>
  <c r="V14" i="10" s="1"/>
  <c r="T224" i="42"/>
  <c r="O14" i="10" s="1"/>
  <c r="Z132" i="42"/>
  <c r="U26" i="6" s="1"/>
  <c r="X132" i="42"/>
  <c r="S26" i="6" s="1"/>
  <c r="U132" i="42"/>
  <c r="P26" i="6" s="1"/>
  <c r="G132" i="42"/>
  <c r="B26" i="6" s="1"/>
  <c r="R132" i="42"/>
  <c r="M26" i="6" s="1"/>
  <c r="P132" i="42"/>
  <c r="K26" i="6" s="1"/>
  <c r="M132" i="42"/>
  <c r="H26" i="6" s="1"/>
  <c r="AE132" i="42"/>
  <c r="Z26" i="6" s="1"/>
  <c r="J132" i="42"/>
  <c r="E26" i="6" s="1"/>
  <c r="AD132" i="42"/>
  <c r="Y26" i="6" s="1"/>
  <c r="AB132" i="42"/>
  <c r="W26" i="6" s="1"/>
  <c r="H132" i="42"/>
  <c r="C26" i="6" s="1"/>
  <c r="AI132" i="42"/>
  <c r="AD26" i="6" s="1"/>
  <c r="AG132" i="42"/>
  <c r="AB26" i="6" s="1"/>
  <c r="V132" i="42"/>
  <c r="Q26" i="6" s="1"/>
  <c r="W132" i="42"/>
  <c r="R26" i="6" s="1"/>
  <c r="AA132" i="42"/>
  <c r="V26" i="6" s="1"/>
  <c r="Y132" i="42"/>
  <c r="T26" i="6" s="1"/>
  <c r="N132" i="42"/>
  <c r="I26" i="6" s="1"/>
  <c r="T132" i="42"/>
  <c r="O26" i="6" s="1"/>
  <c r="S132" i="42"/>
  <c r="N26" i="6" s="1"/>
  <c r="Q132" i="42"/>
  <c r="L26" i="6" s="1"/>
  <c r="F132" i="42"/>
  <c r="O132" i="42"/>
  <c r="J26" i="6" s="1"/>
  <c r="K132" i="42"/>
  <c r="F26" i="6" s="1"/>
  <c r="I132" i="42"/>
  <c r="D26" i="6" s="1"/>
  <c r="AK132" i="42"/>
  <c r="AF26" i="6" s="1"/>
  <c r="L132" i="42"/>
  <c r="G26" i="6" s="1"/>
  <c r="AH132" i="42"/>
  <c r="AC26" i="6" s="1"/>
  <c r="AF132" i="42"/>
  <c r="AA26" i="6" s="1"/>
  <c r="AC132" i="42"/>
  <c r="X26" i="6" s="1"/>
  <c r="AJ132" i="42"/>
  <c r="AE26" i="6" s="1"/>
  <c r="I234" i="42"/>
  <c r="D24" i="10" s="1"/>
  <c r="G234" i="42"/>
  <c r="B24" i="10" s="1"/>
  <c r="M234" i="42"/>
  <c r="H24" i="10" s="1"/>
  <c r="J234" i="42"/>
  <c r="E24" i="10" s="1"/>
  <c r="AF234" i="42"/>
  <c r="AA24" i="10" s="1"/>
  <c r="AD234" i="42"/>
  <c r="Y24" i="10" s="1"/>
  <c r="AI234" i="42"/>
  <c r="AD24" i="10" s="1"/>
  <c r="AJ234" i="42"/>
  <c r="AE24" i="10" s="1"/>
  <c r="X234" i="42"/>
  <c r="S24" i="10" s="1"/>
  <c r="V234" i="42"/>
  <c r="Q24" i="10" s="1"/>
  <c r="AA234" i="42"/>
  <c r="V24" i="10" s="1"/>
  <c r="AB234" i="42"/>
  <c r="W24" i="10" s="1"/>
  <c r="P234" i="42"/>
  <c r="K24" i="10" s="1"/>
  <c r="N234" i="42"/>
  <c r="I24" i="10" s="1"/>
  <c r="S234" i="42"/>
  <c r="N24" i="10" s="1"/>
  <c r="T234" i="42"/>
  <c r="O24" i="10" s="1"/>
  <c r="H234" i="42"/>
  <c r="C24" i="10" s="1"/>
  <c r="F234" i="42"/>
  <c r="K234" i="42"/>
  <c r="F24" i="10" s="1"/>
  <c r="L234" i="42"/>
  <c r="G24" i="10" s="1"/>
  <c r="AG234" i="42"/>
  <c r="AB24" i="10" s="1"/>
  <c r="AE234" i="42"/>
  <c r="Z24" i="10" s="1"/>
  <c r="AK234" i="42"/>
  <c r="AF24" i="10" s="1"/>
  <c r="AH234" i="42"/>
  <c r="AC24" i="10" s="1"/>
  <c r="Y234" i="42"/>
  <c r="T24" i="10" s="1"/>
  <c r="W234" i="42"/>
  <c r="R24" i="10" s="1"/>
  <c r="AC234" i="42"/>
  <c r="X24" i="10" s="1"/>
  <c r="Z234" i="42"/>
  <c r="U24" i="10" s="1"/>
  <c r="Q234" i="42"/>
  <c r="L24" i="10" s="1"/>
  <c r="O234" i="42"/>
  <c r="J24" i="10" s="1"/>
  <c r="R234" i="42"/>
  <c r="M24" i="10" s="1"/>
  <c r="U234" i="42"/>
  <c r="P24" i="10" s="1"/>
  <c r="AB89" i="42"/>
  <c r="W9" i="5" s="1"/>
  <c r="I89" i="42"/>
  <c r="D9" i="5" s="1"/>
  <c r="Z89" i="42"/>
  <c r="U9" i="5" s="1"/>
  <c r="K89" i="42"/>
  <c r="F9" i="5" s="1"/>
  <c r="J89" i="42"/>
  <c r="E9" i="5" s="1"/>
  <c r="T89" i="42"/>
  <c r="O9" i="5" s="1"/>
  <c r="AC89" i="42"/>
  <c r="X9" i="5" s="1"/>
  <c r="O89" i="42"/>
  <c r="J9" i="5" s="1"/>
  <c r="AI89" i="42"/>
  <c r="AD9" i="5" s="1"/>
  <c r="L89" i="42"/>
  <c r="G9" i="5" s="1"/>
  <c r="R89" i="42"/>
  <c r="M9" i="5" s="1"/>
  <c r="F89" i="42"/>
  <c r="Y89" i="42"/>
  <c r="T9" i="5" s="1"/>
  <c r="M89" i="42"/>
  <c r="H9" i="5" s="1"/>
  <c r="AE89" i="42"/>
  <c r="Z9" i="5" s="1"/>
  <c r="H89" i="42"/>
  <c r="C9" i="5" s="1"/>
  <c r="AH89" i="42"/>
  <c r="AC9" i="5" s="1"/>
  <c r="N89" i="42"/>
  <c r="I9" i="5" s="1"/>
  <c r="X89" i="42"/>
  <c r="S9" i="5" s="1"/>
  <c r="AF89" i="42"/>
  <c r="AA9" i="5" s="1"/>
  <c r="U89" i="42"/>
  <c r="P9" i="5" s="1"/>
  <c r="AA89" i="42"/>
  <c r="V9" i="5" s="1"/>
  <c r="W89" i="42"/>
  <c r="R9" i="5" s="1"/>
  <c r="P89" i="42"/>
  <c r="K9" i="5" s="1"/>
  <c r="AD89" i="42"/>
  <c r="Y9" i="5" s="1"/>
  <c r="G89" i="42"/>
  <c r="B9" i="5" s="1"/>
  <c r="AG89" i="42"/>
  <c r="AB9" i="5" s="1"/>
  <c r="AJ89" i="42"/>
  <c r="AE9" i="5" s="1"/>
  <c r="S89" i="42"/>
  <c r="N9" i="5" s="1"/>
  <c r="AK89" i="42"/>
  <c r="AF9" i="5" s="1"/>
  <c r="V89" i="42"/>
  <c r="Q9" i="5" s="1"/>
  <c r="Q89" i="42"/>
  <c r="L9" i="5" s="1"/>
  <c r="Y103" i="42"/>
  <c r="T23" i="5" s="1"/>
  <c r="W103" i="42"/>
  <c r="R23" i="5" s="1"/>
  <c r="AB103" i="42"/>
  <c r="W23" i="5" s="1"/>
  <c r="K103" i="42"/>
  <c r="F23" i="5" s="1"/>
  <c r="Q103" i="42"/>
  <c r="L23" i="5" s="1"/>
  <c r="O103" i="42"/>
  <c r="J23" i="5" s="1"/>
  <c r="T103" i="42"/>
  <c r="O23" i="5" s="1"/>
  <c r="AK103" i="42"/>
  <c r="AF23" i="5" s="1"/>
  <c r="I103" i="42"/>
  <c r="D23" i="5" s="1"/>
  <c r="G103" i="42"/>
  <c r="B23" i="5" s="1"/>
  <c r="L103" i="42"/>
  <c r="G23" i="5" s="1"/>
  <c r="M103" i="42"/>
  <c r="H23" i="5" s="1"/>
  <c r="P103" i="42"/>
  <c r="K23" i="5" s="1"/>
  <c r="AH103" i="42"/>
  <c r="AC23" i="5" s="1"/>
  <c r="AF103" i="42"/>
  <c r="AA23" i="5" s="1"/>
  <c r="AD103" i="42"/>
  <c r="Y23" i="5" s="1"/>
  <c r="AI103" i="42"/>
  <c r="AD23" i="5" s="1"/>
  <c r="AA103" i="42"/>
  <c r="V23" i="5" s="1"/>
  <c r="Z103" i="42"/>
  <c r="U23" i="5" s="1"/>
  <c r="X103" i="42"/>
  <c r="S23" i="5" s="1"/>
  <c r="V103" i="42"/>
  <c r="Q23" i="5" s="1"/>
  <c r="AC103" i="42"/>
  <c r="X23" i="5" s="1"/>
  <c r="J103" i="42"/>
  <c r="E23" i="5" s="1"/>
  <c r="H103" i="42"/>
  <c r="C23" i="5" s="1"/>
  <c r="F103" i="42"/>
  <c r="U103" i="42"/>
  <c r="P23" i="5" s="1"/>
  <c r="R103" i="42"/>
  <c r="M23" i="5" s="1"/>
  <c r="N103" i="42"/>
  <c r="I23" i="5" s="1"/>
  <c r="AG103" i="42"/>
  <c r="AB23" i="5" s="1"/>
  <c r="AE103" i="42"/>
  <c r="Z23" i="5" s="1"/>
  <c r="AJ103" i="42"/>
  <c r="AE23" i="5" s="1"/>
  <c r="S103" i="42"/>
  <c r="N23" i="5" s="1"/>
  <c r="Q100" i="42"/>
  <c r="L20" i="5" s="1"/>
  <c r="O100" i="42"/>
  <c r="J20" i="5" s="1"/>
  <c r="T100" i="42"/>
  <c r="O20" i="5" s="1"/>
  <c r="AK100" i="42"/>
  <c r="AF20" i="5" s="1"/>
  <c r="I100" i="42"/>
  <c r="D20" i="5" s="1"/>
  <c r="G100" i="42"/>
  <c r="B20" i="5" s="1"/>
  <c r="L100" i="42"/>
  <c r="G20" i="5" s="1"/>
  <c r="AH100" i="42"/>
  <c r="AC20" i="5" s="1"/>
  <c r="AF100" i="42"/>
  <c r="AA20" i="5" s="1"/>
  <c r="AD100" i="42"/>
  <c r="Y20" i="5" s="1"/>
  <c r="AI100" i="42"/>
  <c r="AD20" i="5" s="1"/>
  <c r="Z100" i="42"/>
  <c r="U20" i="5" s="1"/>
  <c r="X100" i="42"/>
  <c r="S20" i="5" s="1"/>
  <c r="V100" i="42"/>
  <c r="Q20" i="5" s="1"/>
  <c r="AC100" i="42"/>
  <c r="X20" i="5" s="1"/>
  <c r="R100" i="42"/>
  <c r="M20" i="5" s="1"/>
  <c r="P100" i="42"/>
  <c r="K20" i="5" s="1"/>
  <c r="N100" i="42"/>
  <c r="I20" i="5" s="1"/>
  <c r="AA100" i="42"/>
  <c r="V20" i="5" s="1"/>
  <c r="J100" i="42"/>
  <c r="E20" i="5" s="1"/>
  <c r="H100" i="42"/>
  <c r="C20" i="5" s="1"/>
  <c r="F100" i="42"/>
  <c r="U100" i="42"/>
  <c r="P20" i="5" s="1"/>
  <c r="AG100" i="42"/>
  <c r="AB20" i="5" s="1"/>
  <c r="AE100" i="42"/>
  <c r="Z20" i="5" s="1"/>
  <c r="AJ100" i="42"/>
  <c r="AE20" i="5" s="1"/>
  <c r="S100" i="42"/>
  <c r="N20" i="5" s="1"/>
  <c r="Y100" i="42"/>
  <c r="T20" i="5" s="1"/>
  <c r="W100" i="42"/>
  <c r="R20" i="5" s="1"/>
  <c r="AB100" i="42"/>
  <c r="W20" i="5" s="1"/>
  <c r="K100" i="42"/>
  <c r="F20" i="5" s="1"/>
  <c r="M100" i="42"/>
  <c r="H20" i="5" s="1"/>
  <c r="Y82" i="42"/>
  <c r="T2" i="5" s="1"/>
  <c r="W82" i="42"/>
  <c r="R2" i="5" s="1"/>
  <c r="AB82" i="42"/>
  <c r="W2" i="5" s="1"/>
  <c r="AC82" i="42"/>
  <c r="X2" i="5" s="1"/>
  <c r="N82" i="42"/>
  <c r="I2" i="5" s="1"/>
  <c r="Q82" i="42"/>
  <c r="L2" i="5" s="1"/>
  <c r="O82" i="42"/>
  <c r="J2" i="5" s="1"/>
  <c r="T82" i="42"/>
  <c r="O2" i="5" s="1"/>
  <c r="U82" i="42"/>
  <c r="P2" i="5" s="1"/>
  <c r="I82" i="42"/>
  <c r="D2" i="5" s="1"/>
  <c r="G82" i="42"/>
  <c r="B2" i="5" s="1"/>
  <c r="L82" i="42"/>
  <c r="G2" i="5" s="1"/>
  <c r="M82" i="42"/>
  <c r="H2" i="5" s="1"/>
  <c r="R82" i="42"/>
  <c r="M2" i="5" s="1"/>
  <c r="AH82" i="42"/>
  <c r="AC2" i="5" s="1"/>
  <c r="AF82" i="42"/>
  <c r="AA2" i="5" s="1"/>
  <c r="AD82" i="42"/>
  <c r="Y2" i="5" s="1"/>
  <c r="AI82" i="42"/>
  <c r="AD2" i="5" s="1"/>
  <c r="Z82" i="42"/>
  <c r="U2" i="5" s="1"/>
  <c r="X82" i="42"/>
  <c r="S2" i="5" s="1"/>
  <c r="V82" i="42"/>
  <c r="Q2" i="5" s="1"/>
  <c r="AA82" i="42"/>
  <c r="V2" i="5" s="1"/>
  <c r="J82" i="42"/>
  <c r="E2" i="5" s="1"/>
  <c r="H82" i="42"/>
  <c r="C2" i="5" s="1"/>
  <c r="F82" i="42"/>
  <c r="K82" i="42"/>
  <c r="F2" i="5" s="1"/>
  <c r="P82" i="42"/>
  <c r="K2" i="5" s="1"/>
  <c r="AG82" i="42"/>
  <c r="AB2" i="5" s="1"/>
  <c r="AE82" i="42"/>
  <c r="Z2" i="5" s="1"/>
  <c r="AJ82" i="42"/>
  <c r="AE2" i="5" s="1"/>
  <c r="AK82" i="42"/>
  <c r="AF2" i="5" s="1"/>
  <c r="S82" i="42"/>
  <c r="N2" i="5" s="1"/>
  <c r="B31" i="41"/>
  <c r="S14" i="54" s="1"/>
  <c r="M28" i="54" s="1"/>
  <c r="D44" i="54" s="1"/>
  <c r="E77" i="42" s="1"/>
  <c r="M9" i="41"/>
  <c r="M97" i="42"/>
  <c r="H17" i="5" s="1"/>
  <c r="Y97" i="42"/>
  <c r="T17" i="5" s="1"/>
  <c r="W97" i="42"/>
  <c r="R17" i="5" s="1"/>
  <c r="AB97" i="42"/>
  <c r="W17" i="5" s="1"/>
  <c r="K97" i="42"/>
  <c r="F17" i="5" s="1"/>
  <c r="Q97" i="42"/>
  <c r="L17" i="5" s="1"/>
  <c r="O97" i="42"/>
  <c r="J17" i="5" s="1"/>
  <c r="T97" i="42"/>
  <c r="O17" i="5" s="1"/>
  <c r="AK97" i="42"/>
  <c r="AF17" i="5" s="1"/>
  <c r="I97" i="42"/>
  <c r="D17" i="5" s="1"/>
  <c r="G97" i="42"/>
  <c r="B17" i="5" s="1"/>
  <c r="L97" i="42"/>
  <c r="G17" i="5" s="1"/>
  <c r="AH97" i="42"/>
  <c r="AC17" i="5" s="1"/>
  <c r="AF97" i="42"/>
  <c r="AA17" i="5" s="1"/>
  <c r="AD97" i="42"/>
  <c r="Y17" i="5" s="1"/>
  <c r="AI97" i="42"/>
  <c r="AD17" i="5" s="1"/>
  <c r="Z97" i="42"/>
  <c r="U17" i="5" s="1"/>
  <c r="X97" i="42"/>
  <c r="S17" i="5" s="1"/>
  <c r="V97" i="42"/>
  <c r="Q17" i="5" s="1"/>
  <c r="AC97" i="42"/>
  <c r="X17" i="5" s="1"/>
  <c r="R97" i="42"/>
  <c r="M17" i="5" s="1"/>
  <c r="P97" i="42"/>
  <c r="K17" i="5" s="1"/>
  <c r="N97" i="42"/>
  <c r="I17" i="5" s="1"/>
  <c r="AA97" i="42"/>
  <c r="V17" i="5" s="1"/>
  <c r="J97" i="42"/>
  <c r="E17" i="5" s="1"/>
  <c r="H97" i="42"/>
  <c r="C17" i="5" s="1"/>
  <c r="F97" i="42"/>
  <c r="U97" i="42"/>
  <c r="P17" i="5" s="1"/>
  <c r="AJ97" i="42"/>
  <c r="AE17" i="5" s="1"/>
  <c r="S97" i="42"/>
  <c r="N17" i="5" s="1"/>
  <c r="AE97" i="42"/>
  <c r="Z17" i="5" s="1"/>
  <c r="AG97" i="42"/>
  <c r="AB17" i="5" s="1"/>
  <c r="C35" i="41"/>
  <c r="W10" i="54" s="1"/>
  <c r="I32" i="54" s="1"/>
  <c r="E48" i="54" s="1"/>
  <c r="E108" i="42" s="1"/>
  <c r="E99" i="42"/>
  <c r="C29" i="41"/>
  <c r="E17" i="41"/>
  <c r="Q113" i="42"/>
  <c r="L7" i="6" s="1"/>
  <c r="T113" i="42"/>
  <c r="O7" i="6" s="1"/>
  <c r="L113" i="42"/>
  <c r="G7" i="6" s="1"/>
  <c r="AH113" i="42"/>
  <c r="AC7" i="6" s="1"/>
  <c r="V113" i="42"/>
  <c r="Q7" i="6" s="1"/>
  <c r="R113" i="42"/>
  <c r="M7" i="6" s="1"/>
  <c r="S113" i="42"/>
  <c r="N7" i="6" s="1"/>
  <c r="H113" i="42"/>
  <c r="C7" i="6" s="1"/>
  <c r="Q75" i="42"/>
  <c r="L21" i="4" s="1"/>
  <c r="O75" i="42"/>
  <c r="J21" i="4" s="1"/>
  <c r="T75" i="42"/>
  <c r="O21" i="4" s="1"/>
  <c r="I75" i="42"/>
  <c r="D21" i="4" s="1"/>
  <c r="G75" i="42"/>
  <c r="B21" i="4" s="1"/>
  <c r="L75" i="42"/>
  <c r="G21" i="4" s="1"/>
  <c r="AH75" i="42"/>
  <c r="AC21" i="4" s="1"/>
  <c r="AF75" i="42"/>
  <c r="AA21" i="4" s="1"/>
  <c r="AD75" i="42"/>
  <c r="Y21" i="4" s="1"/>
  <c r="AI75" i="42"/>
  <c r="AD21" i="4" s="1"/>
  <c r="Z75" i="42"/>
  <c r="U21" i="4" s="1"/>
  <c r="X75" i="42"/>
  <c r="S21" i="4" s="1"/>
  <c r="V75" i="42"/>
  <c r="Q21" i="4" s="1"/>
  <c r="AA75" i="42"/>
  <c r="V21" i="4" s="1"/>
  <c r="M75" i="42"/>
  <c r="H21" i="4" s="1"/>
  <c r="R75" i="42"/>
  <c r="M21" i="4" s="1"/>
  <c r="P75" i="42"/>
  <c r="K21" i="4" s="1"/>
  <c r="N75" i="42"/>
  <c r="I21" i="4" s="1"/>
  <c r="S75" i="42"/>
  <c r="N21" i="4" s="1"/>
  <c r="J75" i="42"/>
  <c r="E21" i="4" s="1"/>
  <c r="H75" i="42"/>
  <c r="C21" i="4" s="1"/>
  <c r="F75" i="42"/>
  <c r="K75" i="42"/>
  <c r="F21" i="4" s="1"/>
  <c r="AG75" i="42"/>
  <c r="AB21" i="4" s="1"/>
  <c r="AE75" i="42"/>
  <c r="Z21" i="4" s="1"/>
  <c r="AJ75" i="42"/>
  <c r="AE21" i="4" s="1"/>
  <c r="U75" i="42"/>
  <c r="P21" i="4" s="1"/>
  <c r="AC75" i="42"/>
  <c r="X21" i="4" s="1"/>
  <c r="Y75" i="42"/>
  <c r="T21" i="4" s="1"/>
  <c r="W75" i="42"/>
  <c r="R21" i="4" s="1"/>
  <c r="AB75" i="42"/>
  <c r="W21" i="4" s="1"/>
  <c r="AK75" i="42"/>
  <c r="AF21" i="4" s="1"/>
  <c r="AC71" i="42"/>
  <c r="X17" i="4" s="1"/>
  <c r="M71" i="42"/>
  <c r="H17" i="4" s="1"/>
  <c r="AH71" i="42"/>
  <c r="AC17" i="4" s="1"/>
  <c r="AF71" i="42"/>
  <c r="AA17" i="4" s="1"/>
  <c r="AD71" i="42"/>
  <c r="Y17" i="4" s="1"/>
  <c r="AI71" i="42"/>
  <c r="AD17" i="4" s="1"/>
  <c r="Z71" i="42"/>
  <c r="U17" i="4" s="1"/>
  <c r="X71" i="42"/>
  <c r="S17" i="4" s="1"/>
  <c r="V71" i="42"/>
  <c r="Q17" i="4" s="1"/>
  <c r="AA71" i="42"/>
  <c r="V17" i="4" s="1"/>
  <c r="U71" i="42"/>
  <c r="P17" i="4" s="1"/>
  <c r="R71" i="42"/>
  <c r="M17" i="4" s="1"/>
  <c r="P71" i="42"/>
  <c r="K17" i="4" s="1"/>
  <c r="N71" i="42"/>
  <c r="I17" i="4" s="1"/>
  <c r="S71" i="42"/>
  <c r="N17" i="4" s="1"/>
  <c r="J71" i="42"/>
  <c r="E17" i="4" s="1"/>
  <c r="H71" i="42"/>
  <c r="C17" i="4" s="1"/>
  <c r="F71" i="42"/>
  <c r="K71" i="42"/>
  <c r="F17" i="4" s="1"/>
  <c r="AG71" i="42"/>
  <c r="AB17" i="4" s="1"/>
  <c r="AE71" i="42"/>
  <c r="Z17" i="4" s="1"/>
  <c r="AJ71" i="42"/>
  <c r="AE17" i="4" s="1"/>
  <c r="Y71" i="42"/>
  <c r="T17" i="4" s="1"/>
  <c r="W71" i="42"/>
  <c r="R17" i="4" s="1"/>
  <c r="AB71" i="42"/>
  <c r="W17" i="4" s="1"/>
  <c r="Q71" i="42"/>
  <c r="L17" i="4" s="1"/>
  <c r="O71" i="42"/>
  <c r="J17" i="4" s="1"/>
  <c r="T71" i="42"/>
  <c r="O17" i="4" s="1"/>
  <c r="AK71" i="42"/>
  <c r="AF17" i="4" s="1"/>
  <c r="I71" i="42"/>
  <c r="D17" i="4" s="1"/>
  <c r="L71" i="42"/>
  <c r="G17" i="4" s="1"/>
  <c r="G71" i="42"/>
  <c r="B17" i="4" s="1"/>
  <c r="M84" i="42"/>
  <c r="H4" i="5" s="1"/>
  <c r="Y84" i="42"/>
  <c r="T4" i="5" s="1"/>
  <c r="W84" i="42"/>
  <c r="R4" i="5" s="1"/>
  <c r="AB84" i="42"/>
  <c r="W4" i="5" s="1"/>
  <c r="Q84" i="42"/>
  <c r="L4" i="5" s="1"/>
  <c r="O84" i="42"/>
  <c r="J4" i="5" s="1"/>
  <c r="T84" i="42"/>
  <c r="O4" i="5" s="1"/>
  <c r="I84" i="42"/>
  <c r="D4" i="5" s="1"/>
  <c r="G84" i="42"/>
  <c r="B4" i="5" s="1"/>
  <c r="L84" i="42"/>
  <c r="G4" i="5" s="1"/>
  <c r="AH84" i="42"/>
  <c r="AC4" i="5" s="1"/>
  <c r="AF84" i="42"/>
  <c r="AA4" i="5" s="1"/>
  <c r="AD84" i="42"/>
  <c r="Y4" i="5" s="1"/>
  <c r="AI84" i="42"/>
  <c r="AD4" i="5" s="1"/>
  <c r="Z84" i="42"/>
  <c r="U4" i="5" s="1"/>
  <c r="X84" i="42"/>
  <c r="S4" i="5" s="1"/>
  <c r="V84" i="42"/>
  <c r="Q4" i="5" s="1"/>
  <c r="AA84" i="42"/>
  <c r="V4" i="5" s="1"/>
  <c r="R84" i="42"/>
  <c r="M4" i="5" s="1"/>
  <c r="P84" i="42"/>
  <c r="K4" i="5" s="1"/>
  <c r="N84" i="42"/>
  <c r="I4" i="5" s="1"/>
  <c r="S84" i="42"/>
  <c r="N4" i="5" s="1"/>
  <c r="J84" i="42"/>
  <c r="E4" i="5" s="1"/>
  <c r="H84" i="42"/>
  <c r="C4" i="5" s="1"/>
  <c r="F84" i="42"/>
  <c r="K84" i="42"/>
  <c r="F4" i="5" s="1"/>
  <c r="AG84" i="42"/>
  <c r="AB4" i="5" s="1"/>
  <c r="U84" i="42"/>
  <c r="P4" i="5" s="1"/>
  <c r="AE84" i="42"/>
  <c r="Z4" i="5" s="1"/>
  <c r="AC84" i="42"/>
  <c r="X4" i="5" s="1"/>
  <c r="AJ84" i="42"/>
  <c r="AE4" i="5" s="1"/>
  <c r="AK84" i="42"/>
  <c r="AF4" i="5" s="1"/>
  <c r="M80" i="42"/>
  <c r="H26" i="4" s="1"/>
  <c r="J80" i="42"/>
  <c r="E26" i="4" s="1"/>
  <c r="H80" i="42"/>
  <c r="C26" i="4" s="1"/>
  <c r="F80" i="42"/>
  <c r="K80" i="42"/>
  <c r="F26" i="4" s="1"/>
  <c r="AG80" i="42"/>
  <c r="AB26" i="4" s="1"/>
  <c r="AE80" i="42"/>
  <c r="Z26" i="4" s="1"/>
  <c r="AJ80" i="42"/>
  <c r="AE26" i="4" s="1"/>
  <c r="Y80" i="42"/>
  <c r="T26" i="4" s="1"/>
  <c r="W80" i="42"/>
  <c r="R26" i="4" s="1"/>
  <c r="AB80" i="42"/>
  <c r="W26" i="4" s="1"/>
  <c r="Q80" i="42"/>
  <c r="L26" i="4" s="1"/>
  <c r="O80" i="42"/>
  <c r="J26" i="4" s="1"/>
  <c r="T80" i="42"/>
  <c r="O26" i="4" s="1"/>
  <c r="I80" i="42"/>
  <c r="D26" i="4" s="1"/>
  <c r="G80" i="42"/>
  <c r="B26" i="4" s="1"/>
  <c r="L80" i="42"/>
  <c r="G26" i="4" s="1"/>
  <c r="AH80" i="42"/>
  <c r="AC26" i="4" s="1"/>
  <c r="AF80" i="42"/>
  <c r="AA26" i="4" s="1"/>
  <c r="AD80" i="42"/>
  <c r="Y26" i="4" s="1"/>
  <c r="AI80" i="42"/>
  <c r="AD26" i="4" s="1"/>
  <c r="R80" i="42"/>
  <c r="M26" i="4" s="1"/>
  <c r="P80" i="42"/>
  <c r="K26" i="4" s="1"/>
  <c r="N80" i="42"/>
  <c r="I26" i="4" s="1"/>
  <c r="S80" i="42"/>
  <c r="N26" i="4" s="1"/>
  <c r="X80" i="42"/>
  <c r="S26" i="4" s="1"/>
  <c r="V80" i="42"/>
  <c r="Q26" i="4" s="1"/>
  <c r="AA80" i="42"/>
  <c r="V26" i="4" s="1"/>
  <c r="AC80" i="42"/>
  <c r="X26" i="4" s="1"/>
  <c r="AK80" i="42"/>
  <c r="AF26" i="4" s="1"/>
  <c r="Z80" i="42"/>
  <c r="U26" i="4" s="1"/>
  <c r="U80" i="42"/>
  <c r="P26" i="4" s="1"/>
  <c r="I218" i="42"/>
  <c r="D8" i="10" s="1"/>
  <c r="G218" i="42"/>
  <c r="B8" i="10" s="1"/>
  <c r="M218" i="42"/>
  <c r="H8" i="10" s="1"/>
  <c r="J218" i="42"/>
  <c r="E8" i="10" s="1"/>
  <c r="AF218" i="42"/>
  <c r="AA8" i="10" s="1"/>
  <c r="AD218" i="42"/>
  <c r="Y8" i="10" s="1"/>
  <c r="AI218" i="42"/>
  <c r="AD8" i="10" s="1"/>
  <c r="AJ218" i="42"/>
  <c r="AE8" i="10" s="1"/>
  <c r="X218" i="42"/>
  <c r="S8" i="10" s="1"/>
  <c r="V218" i="42"/>
  <c r="Q8" i="10" s="1"/>
  <c r="AA218" i="42"/>
  <c r="V8" i="10" s="1"/>
  <c r="AB218" i="42"/>
  <c r="W8" i="10" s="1"/>
  <c r="P218" i="42"/>
  <c r="K8" i="10" s="1"/>
  <c r="N218" i="42"/>
  <c r="I8" i="10" s="1"/>
  <c r="S218" i="42"/>
  <c r="N8" i="10" s="1"/>
  <c r="T218" i="42"/>
  <c r="O8" i="10" s="1"/>
  <c r="H218" i="42"/>
  <c r="C8" i="10" s="1"/>
  <c r="F218" i="42"/>
  <c r="K218" i="42"/>
  <c r="F8" i="10" s="1"/>
  <c r="L218" i="42"/>
  <c r="G8" i="10" s="1"/>
  <c r="AG218" i="42"/>
  <c r="AB8" i="10" s="1"/>
  <c r="AE218" i="42"/>
  <c r="Z8" i="10" s="1"/>
  <c r="AK218" i="42"/>
  <c r="AF8" i="10" s="1"/>
  <c r="AH218" i="42"/>
  <c r="AC8" i="10" s="1"/>
  <c r="Q218" i="42"/>
  <c r="L8" i="10" s="1"/>
  <c r="O218" i="42"/>
  <c r="J8" i="10" s="1"/>
  <c r="U218" i="42"/>
  <c r="P8" i="10" s="1"/>
  <c r="R218" i="42"/>
  <c r="M8" i="10" s="1"/>
  <c r="W218" i="42"/>
  <c r="R8" i="10" s="1"/>
  <c r="AC218" i="42"/>
  <c r="X8" i="10" s="1"/>
  <c r="Z218" i="42"/>
  <c r="U8" i="10" s="1"/>
  <c r="Y218" i="42"/>
  <c r="T8" i="10" s="1"/>
  <c r="J29" i="41"/>
  <c r="M114" i="42"/>
  <c r="H8" i="6" s="1"/>
  <c r="Q114" i="42"/>
  <c r="L8" i="6" s="1"/>
  <c r="O114" i="42"/>
  <c r="J8" i="6" s="1"/>
  <c r="T114" i="42"/>
  <c r="O8" i="6" s="1"/>
  <c r="AK114" i="42"/>
  <c r="AF8" i="6" s="1"/>
  <c r="I114" i="42"/>
  <c r="D8" i="6" s="1"/>
  <c r="G114" i="42"/>
  <c r="B8" i="6" s="1"/>
  <c r="L114" i="42"/>
  <c r="G8" i="6" s="1"/>
  <c r="AH114" i="42"/>
  <c r="AC8" i="6" s="1"/>
  <c r="AF114" i="42"/>
  <c r="AA8" i="6" s="1"/>
  <c r="AD114" i="42"/>
  <c r="Y8" i="6" s="1"/>
  <c r="AI114" i="42"/>
  <c r="AD8" i="6" s="1"/>
  <c r="Z114" i="42"/>
  <c r="U8" i="6" s="1"/>
  <c r="X114" i="42"/>
  <c r="S8" i="6" s="1"/>
  <c r="V114" i="42"/>
  <c r="Q8" i="6" s="1"/>
  <c r="AC114" i="42"/>
  <c r="X8" i="6" s="1"/>
  <c r="R114" i="42"/>
  <c r="M8" i="6" s="1"/>
  <c r="P114" i="42"/>
  <c r="K8" i="6" s="1"/>
  <c r="N114" i="42"/>
  <c r="I8" i="6" s="1"/>
  <c r="AA114" i="42"/>
  <c r="V8" i="6" s="1"/>
  <c r="J114" i="42"/>
  <c r="E8" i="6" s="1"/>
  <c r="H114" i="42"/>
  <c r="C8" i="6" s="1"/>
  <c r="F114" i="42"/>
  <c r="U114" i="42"/>
  <c r="P8" i="6" s="1"/>
  <c r="AG114" i="42"/>
  <c r="AB8" i="6" s="1"/>
  <c r="AE114" i="42"/>
  <c r="Z8" i="6" s="1"/>
  <c r="AJ114" i="42"/>
  <c r="AE8" i="6" s="1"/>
  <c r="S114" i="42"/>
  <c r="N8" i="6" s="1"/>
  <c r="AB114" i="42"/>
  <c r="W8" i="6" s="1"/>
  <c r="Y114" i="42"/>
  <c r="T8" i="6" s="1"/>
  <c r="K114" i="42"/>
  <c r="F8" i="6" s="1"/>
  <c r="W114" i="42"/>
  <c r="R8" i="6" s="1"/>
  <c r="B37" i="41"/>
  <c r="Y14" i="54" s="1"/>
  <c r="M34" i="54" s="1"/>
  <c r="D50" i="54" s="1"/>
  <c r="E63" i="42" s="1"/>
  <c r="M15" i="41"/>
  <c r="E119" i="42"/>
  <c r="Y120" i="42"/>
  <c r="T14" i="6" s="1"/>
  <c r="W120" i="42"/>
  <c r="R14" i="6" s="1"/>
  <c r="AB120" i="42"/>
  <c r="W14" i="6" s="1"/>
  <c r="K120" i="42"/>
  <c r="F14" i="6" s="1"/>
  <c r="Q120" i="42"/>
  <c r="L14" i="6" s="1"/>
  <c r="O120" i="42"/>
  <c r="J14" i="6" s="1"/>
  <c r="T120" i="42"/>
  <c r="O14" i="6" s="1"/>
  <c r="AK120" i="42"/>
  <c r="AF14" i="6" s="1"/>
  <c r="AH120" i="42"/>
  <c r="AC14" i="6" s="1"/>
  <c r="AF120" i="42"/>
  <c r="AA14" i="6" s="1"/>
  <c r="AD120" i="42"/>
  <c r="Y14" i="6" s="1"/>
  <c r="AI120" i="42"/>
  <c r="AD14" i="6" s="1"/>
  <c r="Z120" i="42"/>
  <c r="U14" i="6" s="1"/>
  <c r="X120" i="42"/>
  <c r="S14" i="6" s="1"/>
  <c r="V120" i="42"/>
  <c r="Q14" i="6" s="1"/>
  <c r="AC120" i="42"/>
  <c r="X14" i="6" s="1"/>
  <c r="R120" i="42"/>
  <c r="M14" i="6" s="1"/>
  <c r="P120" i="42"/>
  <c r="K14" i="6" s="1"/>
  <c r="N120" i="42"/>
  <c r="I14" i="6" s="1"/>
  <c r="AA120" i="42"/>
  <c r="V14" i="6" s="1"/>
  <c r="J120" i="42"/>
  <c r="E14" i="6" s="1"/>
  <c r="H120" i="42"/>
  <c r="C14" i="6" s="1"/>
  <c r="F120" i="42"/>
  <c r="U120" i="42"/>
  <c r="P14" i="6" s="1"/>
  <c r="G120" i="42"/>
  <c r="B14" i="6" s="1"/>
  <c r="AJ120" i="42"/>
  <c r="AE14" i="6" s="1"/>
  <c r="L120" i="42"/>
  <c r="G14" i="6" s="1"/>
  <c r="S120" i="42"/>
  <c r="N14" i="6" s="1"/>
  <c r="AG120" i="42"/>
  <c r="AB14" i="6" s="1"/>
  <c r="AE120" i="42"/>
  <c r="Z14" i="6" s="1"/>
  <c r="M120" i="42"/>
  <c r="H14" i="6" s="1"/>
  <c r="I120" i="42"/>
  <c r="D14" i="6" s="1"/>
  <c r="I236" i="42"/>
  <c r="D26" i="10" s="1"/>
  <c r="G236" i="42"/>
  <c r="B26" i="10" s="1"/>
  <c r="M236" i="42"/>
  <c r="H26" i="10" s="1"/>
  <c r="J236" i="42"/>
  <c r="E26" i="10" s="1"/>
  <c r="AF236" i="42"/>
  <c r="AA26" i="10" s="1"/>
  <c r="AD236" i="42"/>
  <c r="Y26" i="10" s="1"/>
  <c r="AI236" i="42"/>
  <c r="AD26" i="10" s="1"/>
  <c r="AJ236" i="42"/>
  <c r="AE26" i="10" s="1"/>
  <c r="P236" i="42"/>
  <c r="K26" i="10" s="1"/>
  <c r="N236" i="42"/>
  <c r="I26" i="10" s="1"/>
  <c r="S236" i="42"/>
  <c r="N26" i="10" s="1"/>
  <c r="T236" i="42"/>
  <c r="O26" i="10" s="1"/>
  <c r="H236" i="42"/>
  <c r="C26" i="10" s="1"/>
  <c r="F236" i="42"/>
  <c r="K236" i="42"/>
  <c r="F26" i="10" s="1"/>
  <c r="L236" i="42"/>
  <c r="G26" i="10" s="1"/>
  <c r="AG236" i="42"/>
  <c r="AB26" i="10" s="1"/>
  <c r="AE236" i="42"/>
  <c r="Z26" i="10" s="1"/>
  <c r="AK236" i="42"/>
  <c r="AF26" i="10" s="1"/>
  <c r="AH236" i="42"/>
  <c r="AC26" i="10" s="1"/>
  <c r="Y236" i="42"/>
  <c r="T26" i="10" s="1"/>
  <c r="W236" i="42"/>
  <c r="R26" i="10" s="1"/>
  <c r="AC236" i="42"/>
  <c r="X26" i="10" s="1"/>
  <c r="Z236" i="42"/>
  <c r="U26" i="10" s="1"/>
  <c r="R236" i="42"/>
  <c r="M26" i="10" s="1"/>
  <c r="AB236" i="42"/>
  <c r="W26" i="10" s="1"/>
  <c r="Q236" i="42"/>
  <c r="L26" i="10" s="1"/>
  <c r="X236" i="42"/>
  <c r="S26" i="10" s="1"/>
  <c r="O236" i="42"/>
  <c r="J26" i="10" s="1"/>
  <c r="V236" i="42"/>
  <c r="Q26" i="10" s="1"/>
  <c r="U236" i="42"/>
  <c r="P26" i="10" s="1"/>
  <c r="AA236" i="42"/>
  <c r="V26" i="10" s="1"/>
  <c r="B29" i="41"/>
  <c r="M7" i="41"/>
  <c r="D17" i="41"/>
  <c r="E61" i="42"/>
  <c r="L17" i="41"/>
  <c r="E118" i="42"/>
  <c r="B38" i="41"/>
  <c r="Z14" i="54" s="1"/>
  <c r="M16" i="41"/>
  <c r="P231" i="42"/>
  <c r="K21" i="10" s="1"/>
  <c r="N231" i="42"/>
  <c r="I21" i="10" s="1"/>
  <c r="S231" i="42"/>
  <c r="N21" i="10" s="1"/>
  <c r="L231" i="42"/>
  <c r="G21" i="10" s="1"/>
  <c r="H231" i="42"/>
  <c r="C21" i="10" s="1"/>
  <c r="F231" i="42"/>
  <c r="K231" i="42"/>
  <c r="F21" i="10" s="1"/>
  <c r="AB231" i="42"/>
  <c r="W21" i="10" s="1"/>
  <c r="AG231" i="42"/>
  <c r="AB21" i="10" s="1"/>
  <c r="AE231" i="42"/>
  <c r="Z21" i="10" s="1"/>
  <c r="AK231" i="42"/>
  <c r="AF21" i="10" s="1"/>
  <c r="AH231" i="42"/>
  <c r="AC21" i="10" s="1"/>
  <c r="Y231" i="42"/>
  <c r="T21" i="10" s="1"/>
  <c r="W231" i="42"/>
  <c r="R21" i="10" s="1"/>
  <c r="AC231" i="42"/>
  <c r="X21" i="10" s="1"/>
  <c r="Z231" i="42"/>
  <c r="U21" i="10" s="1"/>
  <c r="Q231" i="42"/>
  <c r="L21" i="10" s="1"/>
  <c r="O231" i="42"/>
  <c r="J21" i="10" s="1"/>
  <c r="U231" i="42"/>
  <c r="P21" i="10" s="1"/>
  <c r="R231" i="42"/>
  <c r="M21" i="10" s="1"/>
  <c r="I231" i="42"/>
  <c r="D21" i="10" s="1"/>
  <c r="G231" i="42"/>
  <c r="B21" i="10" s="1"/>
  <c r="M231" i="42"/>
  <c r="H21" i="10" s="1"/>
  <c r="J231" i="42"/>
  <c r="E21" i="10" s="1"/>
  <c r="AF231" i="42"/>
  <c r="AA21" i="10" s="1"/>
  <c r="AD231" i="42"/>
  <c r="Y21" i="10" s="1"/>
  <c r="AI231" i="42"/>
  <c r="AD21" i="10" s="1"/>
  <c r="AJ231" i="42"/>
  <c r="AE21" i="10" s="1"/>
  <c r="T231" i="42"/>
  <c r="O21" i="10" s="1"/>
  <c r="X231" i="42"/>
  <c r="S21" i="10" s="1"/>
  <c r="V231" i="42"/>
  <c r="Q21" i="10" s="1"/>
  <c r="AA231" i="42"/>
  <c r="V21" i="10" s="1"/>
  <c r="Q83" i="42"/>
  <c r="L3" i="5" s="1"/>
  <c r="O83" i="42"/>
  <c r="J3" i="5" s="1"/>
  <c r="T83" i="42"/>
  <c r="O3" i="5" s="1"/>
  <c r="I83" i="42"/>
  <c r="D3" i="5" s="1"/>
  <c r="G83" i="42"/>
  <c r="B3" i="5" s="1"/>
  <c r="L83" i="42"/>
  <c r="G3" i="5" s="1"/>
  <c r="AH83" i="42"/>
  <c r="AC3" i="5" s="1"/>
  <c r="AF83" i="42"/>
  <c r="AA3" i="5" s="1"/>
  <c r="AD83" i="42"/>
  <c r="Y3" i="5" s="1"/>
  <c r="AI83" i="42"/>
  <c r="AD3" i="5" s="1"/>
  <c r="Z83" i="42"/>
  <c r="U3" i="5" s="1"/>
  <c r="X83" i="42"/>
  <c r="S3" i="5" s="1"/>
  <c r="V83" i="42"/>
  <c r="Q3" i="5" s="1"/>
  <c r="AA83" i="42"/>
  <c r="V3" i="5" s="1"/>
  <c r="R83" i="42"/>
  <c r="M3" i="5" s="1"/>
  <c r="P83" i="42"/>
  <c r="K3" i="5" s="1"/>
  <c r="N83" i="42"/>
  <c r="I3" i="5" s="1"/>
  <c r="S83" i="42"/>
  <c r="N3" i="5" s="1"/>
  <c r="J83" i="42"/>
  <c r="E3" i="5" s="1"/>
  <c r="H83" i="42"/>
  <c r="C3" i="5" s="1"/>
  <c r="F83" i="42"/>
  <c r="K83" i="42"/>
  <c r="F3" i="5" s="1"/>
  <c r="AG83" i="42"/>
  <c r="AB3" i="5" s="1"/>
  <c r="AE83" i="42"/>
  <c r="Z3" i="5" s="1"/>
  <c r="AJ83" i="42"/>
  <c r="AE3" i="5" s="1"/>
  <c r="Y83" i="42"/>
  <c r="T3" i="5" s="1"/>
  <c r="M83" i="42"/>
  <c r="H3" i="5" s="1"/>
  <c r="W83" i="42"/>
  <c r="R3" i="5" s="1"/>
  <c r="AB83" i="42"/>
  <c r="W3" i="5" s="1"/>
  <c r="U83" i="42"/>
  <c r="P3" i="5" s="1"/>
  <c r="AC83" i="42"/>
  <c r="X3" i="5" s="1"/>
  <c r="AK83" i="42"/>
  <c r="AF3" i="5" s="1"/>
  <c r="B35" i="41"/>
  <c r="W14" i="54" s="1"/>
  <c r="M32" i="54" s="1"/>
  <c r="D48" i="54" s="1"/>
  <c r="E56" i="42" s="1"/>
  <c r="M13" i="41"/>
  <c r="Y96" i="42"/>
  <c r="T16" i="5" s="1"/>
  <c r="W96" i="42"/>
  <c r="R16" i="5" s="1"/>
  <c r="AB96" i="42"/>
  <c r="W16" i="5" s="1"/>
  <c r="K96" i="42"/>
  <c r="F16" i="5" s="1"/>
  <c r="N96" i="42"/>
  <c r="I16" i="5" s="1"/>
  <c r="Q96" i="42"/>
  <c r="L16" i="5" s="1"/>
  <c r="O96" i="42"/>
  <c r="J16" i="5" s="1"/>
  <c r="T96" i="42"/>
  <c r="O16" i="5" s="1"/>
  <c r="AK96" i="42"/>
  <c r="AF16" i="5" s="1"/>
  <c r="P96" i="42"/>
  <c r="K16" i="5" s="1"/>
  <c r="I96" i="42"/>
  <c r="D16" i="5" s="1"/>
  <c r="G96" i="42"/>
  <c r="B16" i="5" s="1"/>
  <c r="L96" i="42"/>
  <c r="G16" i="5" s="1"/>
  <c r="M96" i="42"/>
  <c r="H16" i="5" s="1"/>
  <c r="AH96" i="42"/>
  <c r="AC16" i="5" s="1"/>
  <c r="AF96" i="42"/>
  <c r="AA16" i="5" s="1"/>
  <c r="AD96" i="42"/>
  <c r="Y16" i="5" s="1"/>
  <c r="AI96" i="42"/>
  <c r="AD16" i="5" s="1"/>
  <c r="Z96" i="42"/>
  <c r="U16" i="5" s="1"/>
  <c r="X96" i="42"/>
  <c r="S16" i="5" s="1"/>
  <c r="V96" i="42"/>
  <c r="Q16" i="5" s="1"/>
  <c r="AC96" i="42"/>
  <c r="X16" i="5" s="1"/>
  <c r="J96" i="42"/>
  <c r="E16" i="5" s="1"/>
  <c r="H96" i="42"/>
  <c r="C16" i="5" s="1"/>
  <c r="F96" i="42"/>
  <c r="U96" i="42"/>
  <c r="P16" i="5" s="1"/>
  <c r="R96" i="42"/>
  <c r="M16" i="5" s="1"/>
  <c r="AG96" i="42"/>
  <c r="AB16" i="5" s="1"/>
  <c r="AE96" i="42"/>
  <c r="Z16" i="5" s="1"/>
  <c r="AJ96" i="42"/>
  <c r="AE16" i="5" s="1"/>
  <c r="S96" i="42"/>
  <c r="N16" i="5" s="1"/>
  <c r="AA96" i="42"/>
  <c r="V16" i="5" s="1"/>
  <c r="M93" i="42"/>
  <c r="H13" i="5" s="1"/>
  <c r="AG93" i="42"/>
  <c r="AB13" i="5" s="1"/>
  <c r="AE93" i="42"/>
  <c r="Z13" i="5" s="1"/>
  <c r="AJ93" i="42"/>
  <c r="AE13" i="5" s="1"/>
  <c r="S93" i="42"/>
  <c r="N13" i="5" s="1"/>
  <c r="Y93" i="42"/>
  <c r="T13" i="5" s="1"/>
  <c r="W93" i="42"/>
  <c r="R13" i="5" s="1"/>
  <c r="AB93" i="42"/>
  <c r="W13" i="5" s="1"/>
  <c r="K93" i="42"/>
  <c r="F13" i="5" s="1"/>
  <c r="Q93" i="42"/>
  <c r="L13" i="5" s="1"/>
  <c r="O93" i="42"/>
  <c r="J13" i="5" s="1"/>
  <c r="T93" i="42"/>
  <c r="O13" i="5" s="1"/>
  <c r="AK93" i="42"/>
  <c r="AF13" i="5" s="1"/>
  <c r="I93" i="42"/>
  <c r="D13" i="5" s="1"/>
  <c r="G93" i="42"/>
  <c r="B13" i="5" s="1"/>
  <c r="L93" i="42"/>
  <c r="G13" i="5" s="1"/>
  <c r="AH93" i="42"/>
  <c r="AC13" i="5" s="1"/>
  <c r="AF93" i="42"/>
  <c r="AA13" i="5" s="1"/>
  <c r="AD93" i="42"/>
  <c r="Y13" i="5" s="1"/>
  <c r="AI93" i="42"/>
  <c r="AD13" i="5" s="1"/>
  <c r="Z93" i="42"/>
  <c r="U13" i="5" s="1"/>
  <c r="X93" i="42"/>
  <c r="S13" i="5" s="1"/>
  <c r="V93" i="42"/>
  <c r="Q13" i="5" s="1"/>
  <c r="AC93" i="42"/>
  <c r="X13" i="5" s="1"/>
  <c r="J93" i="42"/>
  <c r="E13" i="5" s="1"/>
  <c r="P93" i="42"/>
  <c r="K13" i="5" s="1"/>
  <c r="H93" i="42"/>
  <c r="C13" i="5" s="1"/>
  <c r="N93" i="42"/>
  <c r="I13" i="5" s="1"/>
  <c r="F93" i="42"/>
  <c r="AA93" i="42"/>
  <c r="V13" i="5" s="1"/>
  <c r="U93" i="42"/>
  <c r="P13" i="5" s="1"/>
  <c r="R93" i="42"/>
  <c r="M13" i="5" s="1"/>
  <c r="B30" i="41"/>
  <c r="R14" i="54" s="1"/>
  <c r="M27" i="54" s="1"/>
  <c r="D43" i="54" s="1"/>
  <c r="E60" i="42" s="1"/>
  <c r="M8" i="41"/>
  <c r="E130" i="42"/>
  <c r="H227" i="42"/>
  <c r="C17" i="10" s="1"/>
  <c r="F227" i="42"/>
  <c r="K227" i="42"/>
  <c r="F17" i="10" s="1"/>
  <c r="AB227" i="42"/>
  <c r="W17" i="10" s="1"/>
  <c r="I227" i="42"/>
  <c r="D17" i="10" s="1"/>
  <c r="AG227" i="42"/>
  <c r="AB17" i="10" s="1"/>
  <c r="AE227" i="42"/>
  <c r="Z17" i="10" s="1"/>
  <c r="AK227" i="42"/>
  <c r="AF17" i="10" s="1"/>
  <c r="AH227" i="42"/>
  <c r="AC17" i="10" s="1"/>
  <c r="Y227" i="42"/>
  <c r="T17" i="10" s="1"/>
  <c r="W227" i="42"/>
  <c r="R17" i="10" s="1"/>
  <c r="AC227" i="42"/>
  <c r="X17" i="10" s="1"/>
  <c r="Z227" i="42"/>
  <c r="U17" i="10" s="1"/>
  <c r="Q227" i="42"/>
  <c r="L17" i="10" s="1"/>
  <c r="O227" i="42"/>
  <c r="J17" i="10" s="1"/>
  <c r="U227" i="42"/>
  <c r="P17" i="10" s="1"/>
  <c r="R227" i="42"/>
  <c r="M17" i="10" s="1"/>
  <c r="M227" i="42"/>
  <c r="H17" i="10" s="1"/>
  <c r="AD227" i="42"/>
  <c r="Y17" i="10" s="1"/>
  <c r="G227" i="42"/>
  <c r="B17" i="10" s="1"/>
  <c r="AI227" i="42"/>
  <c r="AD17" i="10" s="1"/>
  <c r="X227" i="42"/>
  <c r="S17" i="10" s="1"/>
  <c r="V227" i="42"/>
  <c r="Q17" i="10" s="1"/>
  <c r="AA227" i="42"/>
  <c r="V17" i="10" s="1"/>
  <c r="T227" i="42"/>
  <c r="O17" i="10" s="1"/>
  <c r="P227" i="42"/>
  <c r="K17" i="10" s="1"/>
  <c r="N227" i="42"/>
  <c r="I17" i="10" s="1"/>
  <c r="S227" i="42"/>
  <c r="N17" i="10" s="1"/>
  <c r="L227" i="42"/>
  <c r="G17" i="10" s="1"/>
  <c r="J227" i="42"/>
  <c r="E17" i="10" s="1"/>
  <c r="AF227" i="42"/>
  <c r="AA17" i="10" s="1"/>
  <c r="AJ227" i="42"/>
  <c r="AE17" i="10" s="1"/>
  <c r="R62" i="42"/>
  <c r="M8" i="4" s="1"/>
  <c r="P62" i="42"/>
  <c r="K8" i="4" s="1"/>
  <c r="N62" i="42"/>
  <c r="I8" i="4" s="1"/>
  <c r="S62" i="42"/>
  <c r="N8" i="4" s="1"/>
  <c r="J62" i="42"/>
  <c r="E8" i="4" s="1"/>
  <c r="H62" i="42"/>
  <c r="C8" i="4" s="1"/>
  <c r="F62" i="42"/>
  <c r="K62" i="42"/>
  <c r="F8" i="4" s="1"/>
  <c r="AG62" i="42"/>
  <c r="AB8" i="4" s="1"/>
  <c r="AE62" i="42"/>
  <c r="Z8" i="4" s="1"/>
  <c r="AJ62" i="42"/>
  <c r="AE8" i="4" s="1"/>
  <c r="Y62" i="42"/>
  <c r="T8" i="4" s="1"/>
  <c r="W62" i="42"/>
  <c r="R8" i="4" s="1"/>
  <c r="AB62" i="42"/>
  <c r="W8" i="4" s="1"/>
  <c r="Q62" i="42"/>
  <c r="L8" i="4" s="1"/>
  <c r="O62" i="42"/>
  <c r="J8" i="4" s="1"/>
  <c r="T62" i="42"/>
  <c r="O8" i="4" s="1"/>
  <c r="I62" i="42"/>
  <c r="D8" i="4" s="1"/>
  <c r="G62" i="42"/>
  <c r="B8" i="4" s="1"/>
  <c r="L62" i="42"/>
  <c r="G8" i="4" s="1"/>
  <c r="AH62" i="42"/>
  <c r="AC8" i="4" s="1"/>
  <c r="AF62" i="42"/>
  <c r="AA8" i="4" s="1"/>
  <c r="AD62" i="42"/>
  <c r="Y8" i="4" s="1"/>
  <c r="AI62" i="42"/>
  <c r="AD8" i="4" s="1"/>
  <c r="Z62" i="42"/>
  <c r="U8" i="4" s="1"/>
  <c r="X62" i="42"/>
  <c r="S8" i="4" s="1"/>
  <c r="V62" i="42"/>
  <c r="Q8" i="4" s="1"/>
  <c r="AA62" i="42"/>
  <c r="V8" i="4" s="1"/>
  <c r="M62" i="42"/>
  <c r="H8" i="4" s="1"/>
  <c r="U62" i="42"/>
  <c r="P8" i="4" s="1"/>
  <c r="AC62" i="42"/>
  <c r="X8" i="4" s="1"/>
  <c r="AK62" i="42"/>
  <c r="AF8" i="4" s="1"/>
  <c r="AD92" i="42"/>
  <c r="Y12" i="5" s="1"/>
  <c r="AJ92" i="42"/>
  <c r="AE12" i="5" s="1"/>
  <c r="T92" i="42"/>
  <c r="O12" i="5" s="1"/>
  <c r="AI92" i="42"/>
  <c r="AD12" i="5" s="1"/>
  <c r="R109" i="42"/>
  <c r="M3" i="6" s="1"/>
  <c r="P109" i="42"/>
  <c r="K3" i="6" s="1"/>
  <c r="N109" i="42"/>
  <c r="I3" i="6" s="1"/>
  <c r="AA109" i="42"/>
  <c r="V3" i="6" s="1"/>
  <c r="J109" i="42"/>
  <c r="E3" i="6" s="1"/>
  <c r="H109" i="42"/>
  <c r="C3" i="6" s="1"/>
  <c r="F109" i="42"/>
  <c r="U109" i="42"/>
  <c r="P3" i="6" s="1"/>
  <c r="AG109" i="42"/>
  <c r="AB3" i="6" s="1"/>
  <c r="Y109" i="42"/>
  <c r="T3" i="6" s="1"/>
  <c r="W109" i="42"/>
  <c r="R3" i="6" s="1"/>
  <c r="AB109" i="42"/>
  <c r="W3" i="6" s="1"/>
  <c r="K109" i="42"/>
  <c r="F3" i="6" s="1"/>
  <c r="Q109" i="42"/>
  <c r="L3" i="6" s="1"/>
  <c r="O109" i="42"/>
  <c r="J3" i="6" s="1"/>
  <c r="T109" i="42"/>
  <c r="O3" i="6" s="1"/>
  <c r="AK109" i="42"/>
  <c r="AF3" i="6" s="1"/>
  <c r="I109" i="42"/>
  <c r="D3" i="6" s="1"/>
  <c r="G109" i="42"/>
  <c r="B3" i="6" s="1"/>
  <c r="L109" i="42"/>
  <c r="G3" i="6" s="1"/>
  <c r="AH109" i="42"/>
  <c r="AC3" i="6" s="1"/>
  <c r="AF109" i="42"/>
  <c r="AA3" i="6" s="1"/>
  <c r="AD109" i="42"/>
  <c r="Y3" i="6" s="1"/>
  <c r="AI109" i="42"/>
  <c r="AD3" i="6" s="1"/>
  <c r="AC109" i="42"/>
  <c r="X3" i="6" s="1"/>
  <c r="S109" i="42"/>
  <c r="N3" i="6" s="1"/>
  <c r="Z109" i="42"/>
  <c r="U3" i="6" s="1"/>
  <c r="X109" i="42"/>
  <c r="S3" i="6" s="1"/>
  <c r="AE109" i="42"/>
  <c r="Z3" i="6" s="1"/>
  <c r="V109" i="42"/>
  <c r="Q3" i="6" s="1"/>
  <c r="AJ109" i="42"/>
  <c r="AE3" i="6" s="1"/>
  <c r="M109" i="42"/>
  <c r="H3" i="6" s="1"/>
  <c r="M68" i="42"/>
  <c r="H14" i="4" s="1"/>
  <c r="I68" i="42"/>
  <c r="D14" i="4" s="1"/>
  <c r="G68" i="42"/>
  <c r="B14" i="4" s="1"/>
  <c r="L68" i="42"/>
  <c r="G14" i="4" s="1"/>
  <c r="AH68" i="42"/>
  <c r="AC14" i="4" s="1"/>
  <c r="AF68" i="42"/>
  <c r="AA14" i="4" s="1"/>
  <c r="AD68" i="42"/>
  <c r="Y14" i="4" s="1"/>
  <c r="AI68" i="42"/>
  <c r="AD14" i="4" s="1"/>
  <c r="Z68" i="42"/>
  <c r="U14" i="4" s="1"/>
  <c r="X68" i="42"/>
  <c r="S14" i="4" s="1"/>
  <c r="V68" i="42"/>
  <c r="Q14" i="4" s="1"/>
  <c r="AA68" i="42"/>
  <c r="V14" i="4" s="1"/>
  <c r="R68" i="42"/>
  <c r="M14" i="4" s="1"/>
  <c r="P68" i="42"/>
  <c r="K14" i="4" s="1"/>
  <c r="N68" i="42"/>
  <c r="I14" i="4" s="1"/>
  <c r="S68" i="42"/>
  <c r="N14" i="4" s="1"/>
  <c r="J68" i="42"/>
  <c r="E14" i="4" s="1"/>
  <c r="H68" i="42"/>
  <c r="C14" i="4" s="1"/>
  <c r="F68" i="42"/>
  <c r="K68" i="42"/>
  <c r="F14" i="4" s="1"/>
  <c r="AG68" i="42"/>
  <c r="AB14" i="4" s="1"/>
  <c r="AE68" i="42"/>
  <c r="Z14" i="4" s="1"/>
  <c r="AJ68" i="42"/>
  <c r="AE14" i="4" s="1"/>
  <c r="Q68" i="42"/>
  <c r="L14" i="4" s="1"/>
  <c r="O68" i="42"/>
  <c r="J14" i="4" s="1"/>
  <c r="Y68" i="42"/>
  <c r="T14" i="4" s="1"/>
  <c r="U68" i="42"/>
  <c r="P14" i="4" s="1"/>
  <c r="AC68" i="42"/>
  <c r="X14" i="4" s="1"/>
  <c r="W68" i="42"/>
  <c r="R14" i="4" s="1"/>
  <c r="AB68" i="42"/>
  <c r="W14" i="4" s="1"/>
  <c r="T68" i="42"/>
  <c r="O14" i="4" s="1"/>
  <c r="AK68" i="42"/>
  <c r="AF14" i="4" s="1"/>
  <c r="X91" i="42"/>
  <c r="S11" i="5" s="1"/>
  <c r="AB91" i="42"/>
  <c r="W11" i="5" s="1"/>
  <c r="J91" i="42"/>
  <c r="E11" i="5" s="1"/>
  <c r="N91" i="42"/>
  <c r="I11" i="5" s="1"/>
  <c r="AA91" i="42"/>
  <c r="V11" i="5" s="1"/>
  <c r="P91" i="42"/>
  <c r="K11" i="5" s="1"/>
  <c r="T91" i="42"/>
  <c r="O11" i="5" s="1"/>
  <c r="V91" i="42"/>
  <c r="Q11" i="5" s="1"/>
  <c r="AI91" i="42"/>
  <c r="AD11" i="5" s="1"/>
  <c r="Q91" i="42"/>
  <c r="L11" i="5" s="1"/>
  <c r="H91" i="42"/>
  <c r="C11" i="5" s="1"/>
  <c r="L91" i="42"/>
  <c r="G11" i="5" s="1"/>
  <c r="F91" i="42"/>
  <c r="S91" i="42"/>
  <c r="N11" i="5" s="1"/>
  <c r="AH91" i="42"/>
  <c r="AC11" i="5" s="1"/>
  <c r="AG91" i="42"/>
  <c r="AB11" i="5" s="1"/>
  <c r="AE91" i="42"/>
  <c r="Z11" i="5" s="1"/>
  <c r="AC91" i="42"/>
  <c r="X11" i="5" s="1"/>
  <c r="AK91" i="42"/>
  <c r="AF11" i="5" s="1"/>
  <c r="Y91" i="42"/>
  <c r="T11" i="5" s="1"/>
  <c r="W91" i="42"/>
  <c r="R11" i="5" s="1"/>
  <c r="M91" i="42"/>
  <c r="H11" i="5" s="1"/>
  <c r="U91" i="42"/>
  <c r="P11" i="5" s="1"/>
  <c r="I91" i="42"/>
  <c r="D11" i="5" s="1"/>
  <c r="G91" i="42"/>
  <c r="B11" i="5" s="1"/>
  <c r="K91" i="42"/>
  <c r="F11" i="5" s="1"/>
  <c r="R91" i="42"/>
  <c r="M11" i="5" s="1"/>
  <c r="O91" i="42"/>
  <c r="J11" i="5" s="1"/>
  <c r="AF91" i="42"/>
  <c r="AA11" i="5" s="1"/>
  <c r="AJ91" i="42"/>
  <c r="AE11" i="5" s="1"/>
  <c r="Z91" i="42"/>
  <c r="U11" i="5" s="1"/>
  <c r="AD91" i="42"/>
  <c r="Y11" i="5" s="1"/>
  <c r="AG110" i="42"/>
  <c r="AB4" i="6" s="1"/>
  <c r="AE110" i="42"/>
  <c r="Z4" i="6" s="1"/>
  <c r="AJ110" i="42"/>
  <c r="AE4" i="6" s="1"/>
  <c r="S110" i="42"/>
  <c r="N4" i="6" s="1"/>
  <c r="Y110" i="42"/>
  <c r="T4" i="6" s="1"/>
  <c r="W110" i="42"/>
  <c r="R4" i="6" s="1"/>
  <c r="AB110" i="42"/>
  <c r="W4" i="6" s="1"/>
  <c r="K110" i="42"/>
  <c r="F4" i="6" s="1"/>
  <c r="Q110" i="42"/>
  <c r="L4" i="6" s="1"/>
  <c r="O110" i="42"/>
  <c r="J4" i="6" s="1"/>
  <c r="T110" i="42"/>
  <c r="O4" i="6" s="1"/>
  <c r="AK110" i="42"/>
  <c r="AF4" i="6" s="1"/>
  <c r="I110" i="42"/>
  <c r="D4" i="6" s="1"/>
  <c r="G110" i="42"/>
  <c r="B4" i="6" s="1"/>
  <c r="L110" i="42"/>
  <c r="G4" i="6" s="1"/>
  <c r="AH110" i="42"/>
  <c r="AC4" i="6" s="1"/>
  <c r="AF110" i="42"/>
  <c r="AA4" i="6" s="1"/>
  <c r="AD110" i="42"/>
  <c r="Y4" i="6" s="1"/>
  <c r="AI110" i="42"/>
  <c r="AD4" i="6" s="1"/>
  <c r="Z110" i="42"/>
  <c r="U4" i="6" s="1"/>
  <c r="X110" i="42"/>
  <c r="S4" i="6" s="1"/>
  <c r="V110" i="42"/>
  <c r="Q4" i="6" s="1"/>
  <c r="AC110" i="42"/>
  <c r="X4" i="6" s="1"/>
  <c r="R110" i="42"/>
  <c r="M4" i="6" s="1"/>
  <c r="P110" i="42"/>
  <c r="K4" i="6" s="1"/>
  <c r="N110" i="42"/>
  <c r="I4" i="6" s="1"/>
  <c r="AA110" i="42"/>
  <c r="V4" i="6" s="1"/>
  <c r="J110" i="42"/>
  <c r="E4" i="6" s="1"/>
  <c r="H110" i="42"/>
  <c r="C4" i="6" s="1"/>
  <c r="F110" i="42"/>
  <c r="U110" i="42"/>
  <c r="P4" i="6" s="1"/>
  <c r="M110" i="42"/>
  <c r="H4" i="6" s="1"/>
  <c r="B32" i="41"/>
  <c r="T14" i="54" s="1"/>
  <c r="M10" i="41"/>
  <c r="E217" i="42"/>
  <c r="M12" i="41"/>
  <c r="B34" i="41"/>
  <c r="V14" i="54" s="1"/>
  <c r="M31" i="54" s="1"/>
  <c r="D47" i="54" s="1"/>
  <c r="E65" i="42" s="1"/>
  <c r="I31" i="54"/>
  <c r="E47" i="54" s="1"/>
  <c r="E117" i="42" s="1"/>
  <c r="F31" i="54"/>
  <c r="G47" i="54" s="1"/>
  <c r="E39" i="42" s="1"/>
  <c r="F32" i="54"/>
  <c r="G48" i="54" s="1"/>
  <c r="E30" i="42" s="1"/>
  <c r="O27" i="54"/>
  <c r="I43" i="54" s="1"/>
  <c r="E216" i="42" s="1"/>
  <c r="O31" i="54"/>
  <c r="I47" i="54" s="1"/>
  <c r="E221" i="42" s="1"/>
  <c r="O32" i="54"/>
  <c r="I48" i="54" s="1"/>
  <c r="E212" i="42" s="1"/>
  <c r="O26" i="54"/>
  <c r="I42" i="54" s="1"/>
  <c r="E220" i="42" s="1"/>
  <c r="I34" i="54"/>
  <c r="E50" i="54" s="1"/>
  <c r="E115" i="42" s="1"/>
  <c r="F34" i="54"/>
  <c r="G50" i="54" s="1"/>
  <c r="E37" i="42" s="1"/>
  <c r="O34" i="54"/>
  <c r="I50" i="54" s="1"/>
  <c r="E219" i="42" s="1"/>
  <c r="F33" i="54"/>
  <c r="G49" i="54" s="1"/>
  <c r="E33" i="42" s="1"/>
  <c r="I33" i="54"/>
  <c r="E49" i="54" s="1"/>
  <c r="E111" i="42" s="1"/>
  <c r="O33" i="54"/>
  <c r="I49" i="54" s="1"/>
  <c r="E215" i="42" s="1"/>
  <c r="I35" i="54"/>
  <c r="E51" i="54" s="1"/>
  <c r="E122" i="42" s="1"/>
  <c r="F35" i="54"/>
  <c r="G51" i="54" s="1"/>
  <c r="E44" i="42" s="1"/>
  <c r="O35" i="54"/>
  <c r="I51" i="54" s="1"/>
  <c r="E226" i="42" s="1"/>
  <c r="I28" i="54"/>
  <c r="E44" i="54" s="1"/>
  <c r="E129" i="42" s="1"/>
  <c r="O28" i="54"/>
  <c r="I44" i="54" s="1"/>
  <c r="E233" i="42" s="1"/>
  <c r="F28" i="54"/>
  <c r="G44" i="54" s="1"/>
  <c r="E51" i="42" s="1"/>
  <c r="F26" i="54"/>
  <c r="F30" i="39"/>
  <c r="F5" i="39"/>
  <c r="F16" i="39"/>
  <c r="F27" i="39"/>
  <c r="F13" i="39"/>
  <c r="F12" i="39"/>
  <c r="F23" i="39"/>
  <c r="F26" i="39"/>
  <c r="F41" i="39"/>
  <c r="F40" i="39"/>
  <c r="F8" i="39"/>
  <c r="F19" i="39"/>
  <c r="F22" i="39"/>
  <c r="F37" i="39"/>
  <c r="F36" i="39"/>
  <c r="F11" i="39"/>
  <c r="F15" i="39"/>
  <c r="F18" i="39"/>
  <c r="F33" i="39"/>
  <c r="F32" i="39"/>
  <c r="F43" i="39"/>
  <c r="F7" i="39"/>
  <c r="F14" i="39"/>
  <c r="F29" i="39"/>
  <c r="F28" i="39"/>
  <c r="F39" i="39"/>
  <c r="F42" i="39"/>
  <c r="F10" i="39"/>
  <c r="F25" i="39"/>
  <c r="F24" i="39"/>
  <c r="F35" i="39"/>
  <c r="F38" i="39"/>
  <c r="F6" i="39"/>
  <c r="F17" i="39"/>
  <c r="F20" i="39"/>
  <c r="F31" i="39"/>
  <c r="F34" i="39"/>
  <c r="F21" i="39"/>
  <c r="F9" i="39"/>
  <c r="AK74" i="42" l="1"/>
  <c r="AF20" i="4" s="1"/>
  <c r="AC74" i="42"/>
  <c r="X20" i="4" s="1"/>
  <c r="S74" i="42"/>
  <c r="N20" i="4" s="1"/>
  <c r="N74" i="42"/>
  <c r="I20" i="4" s="1"/>
  <c r="AI74" i="42"/>
  <c r="AD20" i="4" s="1"/>
  <c r="AD74" i="42"/>
  <c r="Y20" i="4" s="1"/>
  <c r="O74" i="42"/>
  <c r="J20" i="4" s="1"/>
  <c r="Q74" i="42"/>
  <c r="L20" i="4" s="1"/>
  <c r="M113" i="42"/>
  <c r="H7" i="6" s="1"/>
  <c r="AC113" i="42"/>
  <c r="X7" i="6" s="1"/>
  <c r="P113" i="42"/>
  <c r="K7" i="6" s="1"/>
  <c r="O113" i="42"/>
  <c r="J7" i="6" s="1"/>
  <c r="D40" i="41"/>
  <c r="M222" i="42"/>
  <c r="H12" i="10" s="1"/>
  <c r="L222" i="42"/>
  <c r="G12" i="10" s="1"/>
  <c r="V222" i="42"/>
  <c r="Q12" i="10" s="1"/>
  <c r="W222" i="42"/>
  <c r="R12" i="10" s="1"/>
  <c r="N113" i="42"/>
  <c r="I7" i="6" s="1"/>
  <c r="AJ113" i="42"/>
  <c r="AE7" i="6" s="1"/>
  <c r="X113" i="42"/>
  <c r="S7" i="6" s="1"/>
  <c r="G113" i="42"/>
  <c r="B7" i="6" s="1"/>
  <c r="Z222" i="42"/>
  <c r="U12" i="10" s="1"/>
  <c r="F222" i="42"/>
  <c r="AI222" i="42"/>
  <c r="AD12" i="10" s="1"/>
  <c r="H222" i="42"/>
  <c r="C12" i="10" s="1"/>
  <c r="K113" i="42"/>
  <c r="F7" i="6" s="1"/>
  <c r="AE113" i="42"/>
  <c r="Z7" i="6" s="1"/>
  <c r="Z113" i="42"/>
  <c r="U7" i="6" s="1"/>
  <c r="I113" i="42"/>
  <c r="D7" i="6" s="1"/>
  <c r="AC222" i="42"/>
  <c r="X12" i="10" s="1"/>
  <c r="T222" i="42"/>
  <c r="O12" i="10" s="1"/>
  <c r="G222" i="42"/>
  <c r="B12" i="10" s="1"/>
  <c r="P222" i="42"/>
  <c r="K12" i="10" s="1"/>
  <c r="AB113" i="42"/>
  <c r="W7" i="6" s="1"/>
  <c r="AG113" i="42"/>
  <c r="AB7" i="6" s="1"/>
  <c r="AI113" i="42"/>
  <c r="AD7" i="6" s="1"/>
  <c r="J113" i="42"/>
  <c r="E7" i="6" s="1"/>
  <c r="R222" i="42"/>
  <c r="M12" i="10" s="1"/>
  <c r="X222" i="42"/>
  <c r="S12" i="10" s="1"/>
  <c r="S222" i="42"/>
  <c r="N12" i="10" s="1"/>
  <c r="AD222" i="42"/>
  <c r="Y12" i="10" s="1"/>
  <c r="W113" i="42"/>
  <c r="R7" i="6" s="1"/>
  <c r="U113" i="42"/>
  <c r="P7" i="6" s="1"/>
  <c r="AD113" i="42"/>
  <c r="Y7" i="6" s="1"/>
  <c r="AA113" i="42"/>
  <c r="V7" i="6" s="1"/>
  <c r="U222" i="42"/>
  <c r="P12" i="10" s="1"/>
  <c r="AH222" i="42"/>
  <c r="AC12" i="10" s="1"/>
  <c r="N222" i="42"/>
  <c r="I12" i="10" s="1"/>
  <c r="AF222" i="42"/>
  <c r="AA12" i="10" s="1"/>
  <c r="Y113" i="42"/>
  <c r="T7" i="6" s="1"/>
  <c r="F113" i="42"/>
  <c r="AF113" i="42"/>
  <c r="AA7" i="6" s="1"/>
  <c r="AE222" i="42"/>
  <c r="Z12" i="10" s="1"/>
  <c r="AK222" i="42"/>
  <c r="AF12" i="10" s="1"/>
  <c r="AB222" i="42"/>
  <c r="W12" i="10" s="1"/>
  <c r="Q92" i="42"/>
  <c r="L12" i="5" s="1"/>
  <c r="AG92" i="42"/>
  <c r="AB12" i="5" s="1"/>
  <c r="N92" i="42"/>
  <c r="I12" i="5" s="1"/>
  <c r="S92" i="42"/>
  <c r="N12" i="5" s="1"/>
  <c r="U74" i="42"/>
  <c r="P20" i="4" s="1"/>
  <c r="P74" i="42"/>
  <c r="K20" i="4" s="1"/>
  <c r="AF74" i="42"/>
  <c r="AA20" i="4" s="1"/>
  <c r="AB74" i="42"/>
  <c r="W20" i="4" s="1"/>
  <c r="AF92" i="42"/>
  <c r="AA12" i="5" s="1"/>
  <c r="M92" i="42"/>
  <c r="H12" i="5" s="1"/>
  <c r="F92" i="42"/>
  <c r="J92" i="42"/>
  <c r="E12" i="5" s="1"/>
  <c r="K92" i="42"/>
  <c r="F12" i="5" s="1"/>
  <c r="M74" i="42"/>
  <c r="H20" i="4" s="1"/>
  <c r="R74" i="42"/>
  <c r="M20" i="4" s="1"/>
  <c r="AH74" i="42"/>
  <c r="AC20" i="4" s="1"/>
  <c r="W74" i="42"/>
  <c r="R20" i="4" s="1"/>
  <c r="AE92" i="42"/>
  <c r="Z12" i="5" s="1"/>
  <c r="R92" i="42"/>
  <c r="M12" i="5" s="1"/>
  <c r="L92" i="42"/>
  <c r="G12" i="5" s="1"/>
  <c r="AB92" i="42"/>
  <c r="W12" i="5" s="1"/>
  <c r="V92" i="42"/>
  <c r="Q12" i="5" s="1"/>
  <c r="AA126" i="42"/>
  <c r="V20" i="6" s="1"/>
  <c r="H74" i="42"/>
  <c r="C20" i="4" s="1"/>
  <c r="AA74" i="42"/>
  <c r="V20" i="4" s="1"/>
  <c r="L74" i="42"/>
  <c r="G20" i="4" s="1"/>
  <c r="Y74" i="42"/>
  <c r="T20" i="4" s="1"/>
  <c r="O92" i="42"/>
  <c r="J12" i="5" s="1"/>
  <c r="G92" i="42"/>
  <c r="B12" i="5" s="1"/>
  <c r="W92" i="42"/>
  <c r="R12" i="5" s="1"/>
  <c r="H92" i="42"/>
  <c r="C12" i="5" s="1"/>
  <c r="X92" i="42"/>
  <c r="S12" i="5" s="1"/>
  <c r="AC126" i="42"/>
  <c r="X20" i="6" s="1"/>
  <c r="J74" i="42"/>
  <c r="E20" i="4" s="1"/>
  <c r="V74" i="42"/>
  <c r="Q20" i="4" s="1"/>
  <c r="G74" i="42"/>
  <c r="B20" i="4" s="1"/>
  <c r="AJ74" i="42"/>
  <c r="AE20" i="4" s="1"/>
  <c r="I92" i="42"/>
  <c r="D12" i="5" s="1"/>
  <c r="Y92" i="42"/>
  <c r="T12" i="5" s="1"/>
  <c r="AH92" i="42"/>
  <c r="AC12" i="5" s="1"/>
  <c r="AK92" i="42"/>
  <c r="AF12" i="5" s="1"/>
  <c r="G126" i="42"/>
  <c r="B20" i="6" s="1"/>
  <c r="K74" i="42"/>
  <c r="F20" i="4" s="1"/>
  <c r="X74" i="42"/>
  <c r="S20" i="4" s="1"/>
  <c r="I74" i="42"/>
  <c r="D20" i="4" s="1"/>
  <c r="AE74" i="42"/>
  <c r="Z20" i="4" s="1"/>
  <c r="P92" i="42"/>
  <c r="K12" i="5" s="1"/>
  <c r="U92" i="42"/>
  <c r="P12" i="5" s="1"/>
  <c r="Z92" i="42"/>
  <c r="U12" i="5" s="1"/>
  <c r="AA92" i="42"/>
  <c r="V12" i="5" s="1"/>
  <c r="R126" i="42"/>
  <c r="M20" i="6" s="1"/>
  <c r="F74" i="42"/>
  <c r="Z74" i="42"/>
  <c r="U20" i="4" s="1"/>
  <c r="T74" i="42"/>
  <c r="O20" i="4" s="1"/>
  <c r="AJ85" i="42"/>
  <c r="AE5" i="5" s="1"/>
  <c r="V85" i="42"/>
  <c r="Q5" i="5" s="1"/>
  <c r="N85" i="42"/>
  <c r="I5" i="5" s="1"/>
  <c r="T85" i="42"/>
  <c r="O5" i="5" s="1"/>
  <c r="AG230" i="42"/>
  <c r="AB20" i="10" s="1"/>
  <c r="AE85" i="42"/>
  <c r="Z5" i="5" s="1"/>
  <c r="X85" i="42"/>
  <c r="S5" i="5" s="1"/>
  <c r="P85" i="42"/>
  <c r="K5" i="5" s="1"/>
  <c r="O85" i="42"/>
  <c r="J5" i="5" s="1"/>
  <c r="J86" i="42"/>
  <c r="E6" i="5" s="1"/>
  <c r="P86" i="42"/>
  <c r="K6" i="5" s="1"/>
  <c r="H85" i="42"/>
  <c r="C5" i="5" s="1"/>
  <c r="AF85" i="42"/>
  <c r="AA5" i="5" s="1"/>
  <c r="G85" i="42"/>
  <c r="B5" i="5" s="1"/>
  <c r="T86" i="42"/>
  <c r="O6" i="5" s="1"/>
  <c r="AE230" i="42"/>
  <c r="Z20" i="10" s="1"/>
  <c r="AF86" i="42"/>
  <c r="AA6" i="5" s="1"/>
  <c r="Y86" i="42"/>
  <c r="T6" i="5" s="1"/>
  <c r="AH86" i="42"/>
  <c r="AC6" i="5" s="1"/>
  <c r="AF230" i="42"/>
  <c r="AA20" i="10" s="1"/>
  <c r="AG86" i="42"/>
  <c r="AB6" i="5" s="1"/>
  <c r="M86" i="42"/>
  <c r="H6" i="5" s="1"/>
  <c r="F86" i="42"/>
  <c r="G86" i="42"/>
  <c r="B6" i="5" s="1"/>
  <c r="V86" i="42"/>
  <c r="Q6" i="5" s="1"/>
  <c r="O86" i="42"/>
  <c r="J6" i="5" s="1"/>
  <c r="X86" i="42"/>
  <c r="S6" i="5" s="1"/>
  <c r="W86" i="42"/>
  <c r="R6" i="5" s="1"/>
  <c r="AJ86" i="42"/>
  <c r="AE6" i="5" s="1"/>
  <c r="Z86" i="42"/>
  <c r="U6" i="5" s="1"/>
  <c r="I86" i="42"/>
  <c r="D6" i="5" s="1"/>
  <c r="U223" i="42"/>
  <c r="P13" i="10" s="1"/>
  <c r="AK223" i="42"/>
  <c r="AF13" i="10" s="1"/>
  <c r="S223" i="42"/>
  <c r="N13" i="10" s="1"/>
  <c r="AI223" i="42"/>
  <c r="AD13" i="10" s="1"/>
  <c r="AJ230" i="42"/>
  <c r="AE20" i="10" s="1"/>
  <c r="AE86" i="42"/>
  <c r="Z6" i="5" s="1"/>
  <c r="AD86" i="42"/>
  <c r="Y6" i="5" s="1"/>
  <c r="R86" i="42"/>
  <c r="M6" i="5" s="1"/>
  <c r="O223" i="42"/>
  <c r="J13" i="10" s="1"/>
  <c r="AE223" i="42"/>
  <c r="Z13" i="10" s="1"/>
  <c r="N223" i="42"/>
  <c r="I13" i="10" s="1"/>
  <c r="AD223" i="42"/>
  <c r="Y13" i="10" s="1"/>
  <c r="AD230" i="42"/>
  <c r="Y20" i="10" s="1"/>
  <c r="Z223" i="42"/>
  <c r="U13" i="10" s="1"/>
  <c r="AB223" i="42"/>
  <c r="W13" i="10" s="1"/>
  <c r="T223" i="42"/>
  <c r="O13" i="10" s="1"/>
  <c r="J223" i="42"/>
  <c r="E13" i="10" s="1"/>
  <c r="AG223" i="42"/>
  <c r="AB13" i="10" s="1"/>
  <c r="H86" i="42"/>
  <c r="C6" i="5" s="1"/>
  <c r="N86" i="42"/>
  <c r="I6" i="5" s="1"/>
  <c r="Q86" i="42"/>
  <c r="L6" i="5" s="1"/>
  <c r="AC223" i="42"/>
  <c r="X13" i="10" s="1"/>
  <c r="K223" i="42"/>
  <c r="F13" i="10" s="1"/>
  <c r="AA223" i="42"/>
  <c r="V13" i="10" s="1"/>
  <c r="M223" i="42"/>
  <c r="H13" i="10" s="1"/>
  <c r="P223" i="42"/>
  <c r="K13" i="10" s="1"/>
  <c r="W223" i="42"/>
  <c r="R13" i="10" s="1"/>
  <c r="F223" i="42"/>
  <c r="V223" i="42"/>
  <c r="Q13" i="10" s="1"/>
  <c r="G223" i="42"/>
  <c r="B13" i="10" s="1"/>
  <c r="Q223" i="42"/>
  <c r="L13" i="10" s="1"/>
  <c r="AF223" i="42"/>
  <c r="AA13" i="10" s="1"/>
  <c r="Y223" i="42"/>
  <c r="T13" i="10" s="1"/>
  <c r="H223" i="42"/>
  <c r="C13" i="10" s="1"/>
  <c r="X223" i="42"/>
  <c r="S13" i="10" s="1"/>
  <c r="I223" i="42"/>
  <c r="D13" i="10" s="1"/>
  <c r="R223" i="42"/>
  <c r="M13" i="10" s="1"/>
  <c r="AH223" i="42"/>
  <c r="AC13" i="10" s="1"/>
  <c r="L223" i="42"/>
  <c r="G13" i="10" s="1"/>
  <c r="H126" i="42"/>
  <c r="C20" i="6" s="1"/>
  <c r="Y126" i="42"/>
  <c r="T20" i="6" s="1"/>
  <c r="AJ126" i="42"/>
  <c r="AE20" i="6" s="1"/>
  <c r="K126" i="42"/>
  <c r="F20" i="6" s="1"/>
  <c r="K86" i="42"/>
  <c r="F6" i="5" s="1"/>
  <c r="AI86" i="42"/>
  <c r="AD6" i="5" s="1"/>
  <c r="L86" i="42"/>
  <c r="G6" i="5" s="1"/>
  <c r="AC86" i="42"/>
  <c r="X6" i="5" s="1"/>
  <c r="O230" i="42"/>
  <c r="J20" i="10" s="1"/>
  <c r="M126" i="42"/>
  <c r="H20" i="6" s="1"/>
  <c r="W126" i="42"/>
  <c r="R20" i="6" s="1"/>
  <c r="AI126" i="42"/>
  <c r="AD20" i="6" s="1"/>
  <c r="F126" i="42"/>
  <c r="AB86" i="42"/>
  <c r="W6" i="5" s="1"/>
  <c r="Q230" i="42"/>
  <c r="L20" i="10" s="1"/>
  <c r="L126" i="42"/>
  <c r="G20" i="6" s="1"/>
  <c r="AD126" i="42"/>
  <c r="Y20" i="6" s="1"/>
  <c r="AB126" i="42"/>
  <c r="W20" i="6" s="1"/>
  <c r="J126" i="42"/>
  <c r="E20" i="6" s="1"/>
  <c r="AE126" i="42"/>
  <c r="Z20" i="6" s="1"/>
  <c r="AH126" i="42"/>
  <c r="AC20" i="6" s="1"/>
  <c r="U126" i="42"/>
  <c r="P20" i="6" s="1"/>
  <c r="S126" i="42"/>
  <c r="N20" i="6" s="1"/>
  <c r="T126" i="42"/>
  <c r="O20" i="6" s="1"/>
  <c r="I126" i="42"/>
  <c r="D20" i="6" s="1"/>
  <c r="O126" i="42"/>
  <c r="J20" i="6" s="1"/>
  <c r="X126" i="42"/>
  <c r="S20" i="6" s="1"/>
  <c r="AK86" i="42"/>
  <c r="AF6" i="5" s="1"/>
  <c r="AA86" i="42"/>
  <c r="V6" i="5" s="1"/>
  <c r="S86" i="42"/>
  <c r="N6" i="5" s="1"/>
  <c r="AI230" i="42"/>
  <c r="AD20" i="10" s="1"/>
  <c r="V126" i="42"/>
  <c r="Q20" i="6" s="1"/>
  <c r="Q126" i="42"/>
  <c r="L20" i="6" s="1"/>
  <c r="AK126" i="42"/>
  <c r="AF20" i="6" s="1"/>
  <c r="P126" i="42"/>
  <c r="K20" i="6" s="1"/>
  <c r="Z126" i="42"/>
  <c r="U20" i="6" s="1"/>
  <c r="AF126" i="42"/>
  <c r="AA20" i="6" s="1"/>
  <c r="AG126" i="42"/>
  <c r="AB20" i="6" s="1"/>
  <c r="M230" i="42"/>
  <c r="H20" i="10" s="1"/>
  <c r="J230" i="42"/>
  <c r="E20" i="10" s="1"/>
  <c r="Z230" i="42"/>
  <c r="U20" i="10" s="1"/>
  <c r="L230" i="42"/>
  <c r="G20" i="10" s="1"/>
  <c r="I230" i="42"/>
  <c r="D20" i="10" s="1"/>
  <c r="G230" i="42"/>
  <c r="B20" i="10" s="1"/>
  <c r="AC230" i="42"/>
  <c r="X20" i="10" s="1"/>
  <c r="K230" i="42"/>
  <c r="F20" i="10" s="1"/>
  <c r="T230" i="42"/>
  <c r="O20" i="10" s="1"/>
  <c r="S230" i="42"/>
  <c r="N20" i="10" s="1"/>
  <c r="W230" i="42"/>
  <c r="R20" i="10" s="1"/>
  <c r="F230" i="42"/>
  <c r="N230" i="42"/>
  <c r="I20" i="10" s="1"/>
  <c r="P230" i="42"/>
  <c r="K20" i="10" s="1"/>
  <c r="Y230" i="42"/>
  <c r="T20" i="10" s="1"/>
  <c r="H230" i="42"/>
  <c r="C20" i="10" s="1"/>
  <c r="AA230" i="42"/>
  <c r="V20" i="10" s="1"/>
  <c r="AB230" i="42"/>
  <c r="W20" i="10" s="1"/>
  <c r="R230" i="42"/>
  <c r="M20" i="10" s="1"/>
  <c r="AH230" i="42"/>
  <c r="AC20" i="10" s="1"/>
  <c r="X230" i="42"/>
  <c r="S20" i="10" s="1"/>
  <c r="V230" i="42"/>
  <c r="Q20" i="10" s="1"/>
  <c r="U230" i="42"/>
  <c r="P20" i="10" s="1"/>
  <c r="M118" i="42"/>
  <c r="H12" i="6" s="1"/>
  <c r="Q118" i="42"/>
  <c r="L12" i="6" s="1"/>
  <c r="O118" i="42"/>
  <c r="J12" i="6" s="1"/>
  <c r="T118" i="42"/>
  <c r="O12" i="6" s="1"/>
  <c r="AK118" i="42"/>
  <c r="AF12" i="6" s="1"/>
  <c r="I118" i="42"/>
  <c r="D12" i="6" s="1"/>
  <c r="G118" i="42"/>
  <c r="B12" i="6" s="1"/>
  <c r="L118" i="42"/>
  <c r="G12" i="6" s="1"/>
  <c r="AH118" i="42"/>
  <c r="AC12" i="6" s="1"/>
  <c r="AF118" i="42"/>
  <c r="AA12" i="6" s="1"/>
  <c r="AD118" i="42"/>
  <c r="Y12" i="6" s="1"/>
  <c r="AI118" i="42"/>
  <c r="AD12" i="6" s="1"/>
  <c r="Z118" i="42"/>
  <c r="U12" i="6" s="1"/>
  <c r="X118" i="42"/>
  <c r="S12" i="6" s="1"/>
  <c r="V118" i="42"/>
  <c r="Q12" i="6" s="1"/>
  <c r="AC118" i="42"/>
  <c r="X12" i="6" s="1"/>
  <c r="R118" i="42"/>
  <c r="M12" i="6" s="1"/>
  <c r="J118" i="42"/>
  <c r="E12" i="6" s="1"/>
  <c r="H118" i="42"/>
  <c r="C12" i="6" s="1"/>
  <c r="F118" i="42"/>
  <c r="U118" i="42"/>
  <c r="P12" i="6" s="1"/>
  <c r="P118" i="42"/>
  <c r="K12" i="6" s="1"/>
  <c r="K118" i="42"/>
  <c r="F12" i="6" s="1"/>
  <c r="AE118" i="42"/>
  <c r="Z12" i="6" s="1"/>
  <c r="W118" i="42"/>
  <c r="R12" i="6" s="1"/>
  <c r="N118" i="42"/>
  <c r="I12" i="6" s="1"/>
  <c r="AJ118" i="42"/>
  <c r="AE12" i="6" s="1"/>
  <c r="AB118" i="42"/>
  <c r="W12" i="6" s="1"/>
  <c r="AG118" i="42"/>
  <c r="AB12" i="6" s="1"/>
  <c r="AA118" i="42"/>
  <c r="V12" i="6" s="1"/>
  <c r="Y118" i="42"/>
  <c r="T12" i="6" s="1"/>
  <c r="S118" i="42"/>
  <c r="N12" i="6" s="1"/>
  <c r="K130" i="42"/>
  <c r="F24" i="6" s="1"/>
  <c r="I130" i="42"/>
  <c r="D24" i="6" s="1"/>
  <c r="M130" i="42"/>
  <c r="H24" i="6" s="1"/>
  <c r="AB130" i="42"/>
  <c r="W24" i="6" s="1"/>
  <c r="AH130" i="42"/>
  <c r="AC24" i="6" s="1"/>
  <c r="AD130" i="42"/>
  <c r="Y24" i="6" s="1"/>
  <c r="W130" i="42"/>
  <c r="R24" i="6" s="1"/>
  <c r="G130" i="42"/>
  <c r="B24" i="6" s="1"/>
  <c r="Z130" i="42"/>
  <c r="U24" i="6" s="1"/>
  <c r="V130" i="42"/>
  <c r="Q24" i="6" s="1"/>
  <c r="T130" i="42"/>
  <c r="O24" i="6" s="1"/>
  <c r="X130" i="42"/>
  <c r="S24" i="6" s="1"/>
  <c r="R130" i="42"/>
  <c r="M24" i="6" s="1"/>
  <c r="N130" i="42"/>
  <c r="I24" i="6" s="1"/>
  <c r="P130" i="42"/>
  <c r="K24" i="6" s="1"/>
  <c r="H130" i="42"/>
  <c r="C24" i="6" s="1"/>
  <c r="J130" i="42"/>
  <c r="E24" i="6" s="1"/>
  <c r="F130" i="42"/>
  <c r="AJ130" i="42"/>
  <c r="AE24" i="6" s="1"/>
  <c r="AE130" i="42"/>
  <c r="Z24" i="6" s="1"/>
  <c r="AI130" i="42"/>
  <c r="AD24" i="6" s="1"/>
  <c r="AG130" i="42"/>
  <c r="AB24" i="6" s="1"/>
  <c r="AK130" i="42"/>
  <c r="AF24" i="6" s="1"/>
  <c r="O130" i="42"/>
  <c r="J24" i="6" s="1"/>
  <c r="S130" i="42"/>
  <c r="N24" i="6" s="1"/>
  <c r="Q130" i="42"/>
  <c r="L24" i="6" s="1"/>
  <c r="U130" i="42"/>
  <c r="P24" i="6" s="1"/>
  <c r="L130" i="42"/>
  <c r="G24" i="6" s="1"/>
  <c r="AA130" i="42"/>
  <c r="V24" i="6" s="1"/>
  <c r="Y130" i="42"/>
  <c r="T24" i="6" s="1"/>
  <c r="AC130" i="42"/>
  <c r="X24" i="6" s="1"/>
  <c r="AF130" i="42"/>
  <c r="AA24" i="6" s="1"/>
  <c r="J40" i="41"/>
  <c r="Q17" i="54"/>
  <c r="M61" i="42"/>
  <c r="H7" i="4" s="1"/>
  <c r="AH61" i="42"/>
  <c r="AC7" i="4" s="1"/>
  <c r="AF61" i="42"/>
  <c r="AA7" i="4" s="1"/>
  <c r="AD61" i="42"/>
  <c r="Y7" i="4" s="1"/>
  <c r="AI61" i="42"/>
  <c r="AD7" i="4" s="1"/>
  <c r="Z61" i="42"/>
  <c r="U7" i="4" s="1"/>
  <c r="X61" i="42"/>
  <c r="S7" i="4" s="1"/>
  <c r="V61" i="42"/>
  <c r="Q7" i="4" s="1"/>
  <c r="AA61" i="42"/>
  <c r="V7" i="4" s="1"/>
  <c r="R61" i="42"/>
  <c r="M7" i="4" s="1"/>
  <c r="P61" i="42"/>
  <c r="K7" i="4" s="1"/>
  <c r="N61" i="42"/>
  <c r="I7" i="4" s="1"/>
  <c r="S61" i="42"/>
  <c r="N7" i="4" s="1"/>
  <c r="J61" i="42"/>
  <c r="E7" i="4" s="1"/>
  <c r="H61" i="42"/>
  <c r="C7" i="4" s="1"/>
  <c r="F61" i="42"/>
  <c r="K61" i="42"/>
  <c r="F7" i="4" s="1"/>
  <c r="AG61" i="42"/>
  <c r="AB7" i="4" s="1"/>
  <c r="AE61" i="42"/>
  <c r="Z7" i="4" s="1"/>
  <c r="AJ61" i="42"/>
  <c r="AE7" i="4" s="1"/>
  <c r="Y61" i="42"/>
  <c r="T7" i="4" s="1"/>
  <c r="W61" i="42"/>
  <c r="R7" i="4" s="1"/>
  <c r="AB61" i="42"/>
  <c r="W7" i="4" s="1"/>
  <c r="Q61" i="42"/>
  <c r="L7" i="4" s="1"/>
  <c r="O61" i="42"/>
  <c r="J7" i="4" s="1"/>
  <c r="T61" i="42"/>
  <c r="O7" i="4" s="1"/>
  <c r="AC61" i="42"/>
  <c r="X7" i="4" s="1"/>
  <c r="I61" i="42"/>
  <c r="D7" i="4" s="1"/>
  <c r="G61" i="42"/>
  <c r="B7" i="4" s="1"/>
  <c r="L61" i="42"/>
  <c r="G7" i="4" s="1"/>
  <c r="AK61" i="42"/>
  <c r="AF7" i="4" s="1"/>
  <c r="U61" i="42"/>
  <c r="P7" i="4" s="1"/>
  <c r="AA5" i="54"/>
  <c r="D26" i="54"/>
  <c r="D37" i="54" s="1"/>
  <c r="Q10" i="54"/>
  <c r="C40" i="41"/>
  <c r="AC66" i="42"/>
  <c r="X12" i="4" s="1"/>
  <c r="M66" i="42"/>
  <c r="H12" i="4" s="1"/>
  <c r="I66" i="42"/>
  <c r="D12" i="4" s="1"/>
  <c r="G66" i="42"/>
  <c r="B12" i="4" s="1"/>
  <c r="L66" i="42"/>
  <c r="G12" i="4" s="1"/>
  <c r="AH66" i="42"/>
  <c r="AC12" i="4" s="1"/>
  <c r="AF66" i="42"/>
  <c r="AA12" i="4" s="1"/>
  <c r="AD66" i="42"/>
  <c r="Y12" i="4" s="1"/>
  <c r="AI66" i="42"/>
  <c r="AD12" i="4" s="1"/>
  <c r="U66" i="42"/>
  <c r="P12" i="4" s="1"/>
  <c r="Z66" i="42"/>
  <c r="U12" i="4" s="1"/>
  <c r="X66" i="42"/>
  <c r="S12" i="4" s="1"/>
  <c r="V66" i="42"/>
  <c r="Q12" i="4" s="1"/>
  <c r="AA66" i="42"/>
  <c r="V12" i="4" s="1"/>
  <c r="R66" i="42"/>
  <c r="M12" i="4" s="1"/>
  <c r="P66" i="42"/>
  <c r="K12" i="4" s="1"/>
  <c r="N66" i="42"/>
  <c r="I12" i="4" s="1"/>
  <c r="S66" i="42"/>
  <c r="N12" i="4" s="1"/>
  <c r="AG66" i="42"/>
  <c r="AB12" i="4" s="1"/>
  <c r="AE66" i="42"/>
  <c r="Z12" i="4" s="1"/>
  <c r="AJ66" i="42"/>
  <c r="AE12" i="4" s="1"/>
  <c r="Y66" i="42"/>
  <c r="T12" i="4" s="1"/>
  <c r="W66" i="42"/>
  <c r="R12" i="4" s="1"/>
  <c r="AB66" i="42"/>
  <c r="W12" i="4" s="1"/>
  <c r="T66" i="42"/>
  <c r="O12" i="4" s="1"/>
  <c r="Q66" i="42"/>
  <c r="L12" i="4" s="1"/>
  <c r="K66" i="42"/>
  <c r="F12" i="4" s="1"/>
  <c r="J66" i="42"/>
  <c r="E12" i="4" s="1"/>
  <c r="O66" i="42"/>
  <c r="J12" i="4" s="1"/>
  <c r="AK66" i="42"/>
  <c r="AF12" i="4" s="1"/>
  <c r="H66" i="42"/>
  <c r="C12" i="4" s="1"/>
  <c r="F66" i="42"/>
  <c r="AG99" i="42"/>
  <c r="AB19" i="5" s="1"/>
  <c r="AE99" i="42"/>
  <c r="Z19" i="5" s="1"/>
  <c r="AJ99" i="42"/>
  <c r="AE19" i="5" s="1"/>
  <c r="S99" i="42"/>
  <c r="N19" i="5" s="1"/>
  <c r="Y99" i="42"/>
  <c r="T19" i="5" s="1"/>
  <c r="W99" i="42"/>
  <c r="R19" i="5" s="1"/>
  <c r="AB99" i="42"/>
  <c r="W19" i="5" s="1"/>
  <c r="K99" i="42"/>
  <c r="F19" i="5" s="1"/>
  <c r="AC99" i="42"/>
  <c r="X19" i="5" s="1"/>
  <c r="Q99" i="42"/>
  <c r="L19" i="5" s="1"/>
  <c r="O99" i="42"/>
  <c r="J19" i="5" s="1"/>
  <c r="T99" i="42"/>
  <c r="O19" i="5" s="1"/>
  <c r="AK99" i="42"/>
  <c r="AF19" i="5" s="1"/>
  <c r="V99" i="42"/>
  <c r="Q19" i="5" s="1"/>
  <c r="I99" i="42"/>
  <c r="D19" i="5" s="1"/>
  <c r="G99" i="42"/>
  <c r="B19" i="5" s="1"/>
  <c r="L99" i="42"/>
  <c r="G19" i="5" s="1"/>
  <c r="M99" i="42"/>
  <c r="H19" i="5" s="1"/>
  <c r="AH99" i="42"/>
  <c r="AC19" i="5" s="1"/>
  <c r="AF99" i="42"/>
  <c r="AA19" i="5" s="1"/>
  <c r="AD99" i="42"/>
  <c r="Y19" i="5" s="1"/>
  <c r="AI99" i="42"/>
  <c r="AD19" i="5" s="1"/>
  <c r="R99" i="42"/>
  <c r="M19" i="5" s="1"/>
  <c r="P99" i="42"/>
  <c r="K19" i="5" s="1"/>
  <c r="N99" i="42"/>
  <c r="I19" i="5" s="1"/>
  <c r="AA99" i="42"/>
  <c r="V19" i="5" s="1"/>
  <c r="X99" i="42"/>
  <c r="S19" i="5" s="1"/>
  <c r="J99" i="42"/>
  <c r="E19" i="5" s="1"/>
  <c r="H99" i="42"/>
  <c r="C19" i="5" s="1"/>
  <c r="F99" i="42"/>
  <c r="U99" i="42"/>
  <c r="P19" i="5" s="1"/>
  <c r="Z99" i="42"/>
  <c r="U19" i="5" s="1"/>
  <c r="H217" i="42"/>
  <c r="C7" i="10" s="1"/>
  <c r="F217" i="42"/>
  <c r="K217" i="42"/>
  <c r="F7" i="10" s="1"/>
  <c r="AG217" i="42"/>
  <c r="AB7" i="10" s="1"/>
  <c r="AE217" i="42"/>
  <c r="Z7" i="10" s="1"/>
  <c r="AK217" i="42"/>
  <c r="AF7" i="10" s="1"/>
  <c r="Y217" i="42"/>
  <c r="T7" i="10" s="1"/>
  <c r="W217" i="42"/>
  <c r="R7" i="10" s="1"/>
  <c r="AC217" i="42"/>
  <c r="X7" i="10" s="1"/>
  <c r="Z217" i="42"/>
  <c r="U7" i="10" s="1"/>
  <c r="Q217" i="42"/>
  <c r="L7" i="10" s="1"/>
  <c r="O217" i="42"/>
  <c r="J7" i="10" s="1"/>
  <c r="U217" i="42"/>
  <c r="P7" i="10" s="1"/>
  <c r="R217" i="42"/>
  <c r="M7" i="10" s="1"/>
  <c r="P217" i="42"/>
  <c r="K7" i="10" s="1"/>
  <c r="S217" i="42"/>
  <c r="N7" i="10" s="1"/>
  <c r="G217" i="42"/>
  <c r="B7" i="10" s="1"/>
  <c r="AH217" i="42"/>
  <c r="AC7" i="10" s="1"/>
  <c r="AD217" i="42"/>
  <c r="Y7" i="10" s="1"/>
  <c r="J217" i="42"/>
  <c r="E7" i="10" s="1"/>
  <c r="V217" i="42"/>
  <c r="Q7" i="10" s="1"/>
  <c r="AJ217" i="42"/>
  <c r="AE7" i="10" s="1"/>
  <c r="N217" i="42"/>
  <c r="I7" i="10" s="1"/>
  <c r="T217" i="42"/>
  <c r="O7" i="10" s="1"/>
  <c r="I217" i="42"/>
  <c r="D7" i="10" s="1"/>
  <c r="M217" i="42"/>
  <c r="H7" i="10" s="1"/>
  <c r="L217" i="42"/>
  <c r="G7" i="10" s="1"/>
  <c r="AF217" i="42"/>
  <c r="AA7" i="10" s="1"/>
  <c r="AI217" i="42"/>
  <c r="AD7" i="10" s="1"/>
  <c r="AB217" i="42"/>
  <c r="W7" i="10" s="1"/>
  <c r="X217" i="42"/>
  <c r="S7" i="10" s="1"/>
  <c r="AA217" i="42"/>
  <c r="V7" i="10" s="1"/>
  <c r="J119" i="42"/>
  <c r="E13" i="6" s="1"/>
  <c r="H119" i="42"/>
  <c r="C13" i="6" s="1"/>
  <c r="F119" i="42"/>
  <c r="U119" i="42"/>
  <c r="P13" i="6" s="1"/>
  <c r="AG119" i="42"/>
  <c r="AB13" i="6" s="1"/>
  <c r="AE119" i="42"/>
  <c r="Z13" i="6" s="1"/>
  <c r="AJ119" i="42"/>
  <c r="AE13" i="6" s="1"/>
  <c r="S119" i="42"/>
  <c r="N13" i="6" s="1"/>
  <c r="Y119" i="42"/>
  <c r="T13" i="6" s="1"/>
  <c r="W119" i="42"/>
  <c r="R13" i="6" s="1"/>
  <c r="AB119" i="42"/>
  <c r="W13" i="6" s="1"/>
  <c r="K119" i="42"/>
  <c r="F13" i="6" s="1"/>
  <c r="Q119" i="42"/>
  <c r="L13" i="6" s="1"/>
  <c r="O119" i="42"/>
  <c r="J13" i="6" s="1"/>
  <c r="T119" i="42"/>
  <c r="O13" i="6" s="1"/>
  <c r="AK119" i="42"/>
  <c r="AF13" i="6" s="1"/>
  <c r="I119" i="42"/>
  <c r="D13" i="6" s="1"/>
  <c r="G119" i="42"/>
  <c r="B13" i="6" s="1"/>
  <c r="L119" i="42"/>
  <c r="G13" i="6" s="1"/>
  <c r="AH119" i="42"/>
  <c r="AC13" i="6" s="1"/>
  <c r="AF119" i="42"/>
  <c r="AA13" i="6" s="1"/>
  <c r="AD119" i="42"/>
  <c r="Y13" i="6" s="1"/>
  <c r="AI119" i="42"/>
  <c r="AD13" i="6" s="1"/>
  <c r="Z119" i="42"/>
  <c r="U13" i="6" s="1"/>
  <c r="X119" i="42"/>
  <c r="S13" i="6" s="1"/>
  <c r="V119" i="42"/>
  <c r="Q13" i="6" s="1"/>
  <c r="AC119" i="42"/>
  <c r="X13" i="6" s="1"/>
  <c r="R119" i="42"/>
  <c r="M13" i="6" s="1"/>
  <c r="P119" i="42"/>
  <c r="K13" i="6" s="1"/>
  <c r="N119" i="42"/>
  <c r="I13" i="6" s="1"/>
  <c r="AA119" i="42"/>
  <c r="V13" i="6" s="1"/>
  <c r="M119" i="42"/>
  <c r="H13" i="6" s="1"/>
  <c r="B40" i="41"/>
  <c r="Q14" i="54"/>
  <c r="M26" i="54" s="1"/>
  <c r="D42" i="54" s="1"/>
  <c r="E64" i="42" s="1"/>
  <c r="E107" i="42"/>
  <c r="AH122" i="42"/>
  <c r="AC16" i="6" s="1"/>
  <c r="Z122" i="42"/>
  <c r="U16" i="6" s="1"/>
  <c r="R122" i="42"/>
  <c r="M16" i="6" s="1"/>
  <c r="J122" i="42"/>
  <c r="E16" i="6" s="1"/>
  <c r="AG122" i="42"/>
  <c r="AB16" i="6" s="1"/>
  <c r="Y122" i="42"/>
  <c r="T16" i="6" s="1"/>
  <c r="Q122" i="42"/>
  <c r="L16" i="6" s="1"/>
  <c r="I122" i="42"/>
  <c r="D16" i="6" s="1"/>
  <c r="AF122" i="42"/>
  <c r="AA16" i="6" s="1"/>
  <c r="X122" i="42"/>
  <c r="S16" i="6" s="1"/>
  <c r="P122" i="42"/>
  <c r="K16" i="6" s="1"/>
  <c r="H122" i="42"/>
  <c r="C16" i="6" s="1"/>
  <c r="AE122" i="42"/>
  <c r="Z16" i="6" s="1"/>
  <c r="W122" i="42"/>
  <c r="R16" i="6" s="1"/>
  <c r="O122" i="42"/>
  <c r="J16" i="6" s="1"/>
  <c r="G122" i="42"/>
  <c r="B16" i="6" s="1"/>
  <c r="AD122" i="42"/>
  <c r="Y16" i="6" s="1"/>
  <c r="V122" i="42"/>
  <c r="Q16" i="6" s="1"/>
  <c r="N122" i="42"/>
  <c r="I16" i="6" s="1"/>
  <c r="F122" i="42"/>
  <c r="AJ122" i="42"/>
  <c r="AE16" i="6" s="1"/>
  <c r="AB122" i="42"/>
  <c r="W16" i="6" s="1"/>
  <c r="T122" i="42"/>
  <c r="O16" i="6" s="1"/>
  <c r="L122" i="42"/>
  <c r="G16" i="6" s="1"/>
  <c r="AI122" i="42"/>
  <c r="AD16" i="6" s="1"/>
  <c r="AC122" i="42"/>
  <c r="X16" i="6" s="1"/>
  <c r="AA122" i="42"/>
  <c r="V16" i="6" s="1"/>
  <c r="U122" i="42"/>
  <c r="P16" i="6" s="1"/>
  <c r="S122" i="42"/>
  <c r="N16" i="6" s="1"/>
  <c r="K122" i="42"/>
  <c r="F16" i="6" s="1"/>
  <c r="AK122" i="42"/>
  <c r="AF16" i="6" s="1"/>
  <c r="M122" i="42"/>
  <c r="H16" i="6" s="1"/>
  <c r="AG226" i="42"/>
  <c r="AB16" i="10" s="1"/>
  <c r="Y226" i="42"/>
  <c r="T16" i="10" s="1"/>
  <c r="Q226" i="42"/>
  <c r="L16" i="10" s="1"/>
  <c r="I226" i="42"/>
  <c r="D16" i="10" s="1"/>
  <c r="AF226" i="42"/>
  <c r="AA16" i="10" s="1"/>
  <c r="X226" i="42"/>
  <c r="S16" i="10" s="1"/>
  <c r="P226" i="42"/>
  <c r="K16" i="10" s="1"/>
  <c r="H226" i="42"/>
  <c r="C16" i="10" s="1"/>
  <c r="AE226" i="42"/>
  <c r="Z16" i="10" s="1"/>
  <c r="W226" i="42"/>
  <c r="R16" i="10" s="1"/>
  <c r="O226" i="42"/>
  <c r="J16" i="10" s="1"/>
  <c r="G226" i="42"/>
  <c r="B16" i="10" s="1"/>
  <c r="AD226" i="42"/>
  <c r="Y16" i="10" s="1"/>
  <c r="V226" i="42"/>
  <c r="Q16" i="10" s="1"/>
  <c r="N226" i="42"/>
  <c r="I16" i="10" s="1"/>
  <c r="F226" i="42"/>
  <c r="AK226" i="42"/>
  <c r="AF16" i="10" s="1"/>
  <c r="AC226" i="42"/>
  <c r="X16" i="10" s="1"/>
  <c r="U226" i="42"/>
  <c r="P16" i="10" s="1"/>
  <c r="M226" i="42"/>
  <c r="H16" i="10" s="1"/>
  <c r="AI226" i="42"/>
  <c r="AD16" i="10" s="1"/>
  <c r="AA226" i="42"/>
  <c r="V16" i="10" s="1"/>
  <c r="S226" i="42"/>
  <c r="N16" i="10" s="1"/>
  <c r="K226" i="42"/>
  <c r="F16" i="10" s="1"/>
  <c r="AH226" i="42"/>
  <c r="AC16" i="10" s="1"/>
  <c r="Z226" i="42"/>
  <c r="U16" i="10" s="1"/>
  <c r="R226" i="42"/>
  <c r="M16" i="10" s="1"/>
  <c r="J226" i="42"/>
  <c r="E16" i="10" s="1"/>
  <c r="AJ226" i="42"/>
  <c r="AE16" i="10" s="1"/>
  <c r="AB226" i="42"/>
  <c r="W16" i="10" s="1"/>
  <c r="T226" i="42"/>
  <c r="O16" i="10" s="1"/>
  <c r="L226" i="42"/>
  <c r="G16" i="10" s="1"/>
  <c r="AD37" i="42"/>
  <c r="Y9" i="3" s="1"/>
  <c r="V37" i="42"/>
  <c r="Q9" i="3" s="1"/>
  <c r="N37" i="42"/>
  <c r="I9" i="3" s="1"/>
  <c r="F37" i="42"/>
  <c r="AK37" i="42"/>
  <c r="AF9" i="3" s="1"/>
  <c r="AC37" i="42"/>
  <c r="X9" i="3" s="1"/>
  <c r="U37" i="42"/>
  <c r="P9" i="3" s="1"/>
  <c r="M37" i="42"/>
  <c r="H9" i="3" s="1"/>
  <c r="AJ37" i="42"/>
  <c r="AE9" i="3" s="1"/>
  <c r="AB37" i="42"/>
  <c r="W9" i="3" s="1"/>
  <c r="T37" i="42"/>
  <c r="O9" i="3" s="1"/>
  <c r="L37" i="42"/>
  <c r="G9" i="3" s="1"/>
  <c r="AI37" i="42"/>
  <c r="AD9" i="3" s="1"/>
  <c r="AA37" i="42"/>
  <c r="V9" i="3" s="1"/>
  <c r="S37" i="42"/>
  <c r="N9" i="3" s="1"/>
  <c r="K37" i="42"/>
  <c r="F9" i="3" s="1"/>
  <c r="AH37" i="42"/>
  <c r="AC9" i="3" s="1"/>
  <c r="Z37" i="42"/>
  <c r="U9" i="3" s="1"/>
  <c r="R37" i="42"/>
  <c r="M9" i="3" s="1"/>
  <c r="J37" i="42"/>
  <c r="E9" i="3" s="1"/>
  <c r="AG37" i="42"/>
  <c r="AB9" i="3" s="1"/>
  <c r="Y37" i="42"/>
  <c r="T9" i="3" s="1"/>
  <c r="Q37" i="42"/>
  <c r="L9" i="3" s="1"/>
  <c r="I37" i="42"/>
  <c r="D9" i="3" s="1"/>
  <c r="AF37" i="42"/>
  <c r="AA9" i="3" s="1"/>
  <c r="X37" i="42"/>
  <c r="S9" i="3" s="1"/>
  <c r="P37" i="42"/>
  <c r="K9" i="3" s="1"/>
  <c r="H37" i="42"/>
  <c r="C9" i="3" s="1"/>
  <c r="AE37" i="42"/>
  <c r="Z9" i="3" s="1"/>
  <c r="W37" i="42"/>
  <c r="R9" i="3" s="1"/>
  <c r="O37" i="42"/>
  <c r="J9" i="3" s="1"/>
  <c r="G37" i="42"/>
  <c r="B9" i="3" s="1"/>
  <c r="AG221" i="42"/>
  <c r="AB11" i="10" s="1"/>
  <c r="Y221" i="42"/>
  <c r="T11" i="10" s="1"/>
  <c r="Q221" i="42"/>
  <c r="L11" i="10" s="1"/>
  <c r="I221" i="42"/>
  <c r="D11" i="10" s="1"/>
  <c r="AF221" i="42"/>
  <c r="AA11" i="10" s="1"/>
  <c r="X221" i="42"/>
  <c r="S11" i="10" s="1"/>
  <c r="P221" i="42"/>
  <c r="K11" i="10" s="1"/>
  <c r="H221" i="42"/>
  <c r="C11" i="10" s="1"/>
  <c r="AE221" i="42"/>
  <c r="Z11" i="10" s="1"/>
  <c r="W221" i="42"/>
  <c r="R11" i="10" s="1"/>
  <c r="O221" i="42"/>
  <c r="J11" i="10" s="1"/>
  <c r="G221" i="42"/>
  <c r="B11" i="10" s="1"/>
  <c r="AD221" i="42"/>
  <c r="Y11" i="10" s="1"/>
  <c r="V221" i="42"/>
  <c r="Q11" i="10" s="1"/>
  <c r="N221" i="42"/>
  <c r="I11" i="10" s="1"/>
  <c r="F221" i="42"/>
  <c r="AK221" i="42"/>
  <c r="AF11" i="10" s="1"/>
  <c r="AC221" i="42"/>
  <c r="X11" i="10" s="1"/>
  <c r="U221" i="42"/>
  <c r="P11" i="10" s="1"/>
  <c r="M221" i="42"/>
  <c r="H11" i="10" s="1"/>
  <c r="AI221" i="42"/>
  <c r="AD11" i="10" s="1"/>
  <c r="AA221" i="42"/>
  <c r="V11" i="10" s="1"/>
  <c r="S221" i="42"/>
  <c r="N11" i="10" s="1"/>
  <c r="K221" i="42"/>
  <c r="F11" i="10" s="1"/>
  <c r="AH221" i="42"/>
  <c r="AC11" i="10" s="1"/>
  <c r="Z221" i="42"/>
  <c r="U11" i="10" s="1"/>
  <c r="R221" i="42"/>
  <c r="M11" i="10" s="1"/>
  <c r="J221" i="42"/>
  <c r="E11" i="10" s="1"/>
  <c r="AJ221" i="42"/>
  <c r="AE11" i="10" s="1"/>
  <c r="T221" i="42"/>
  <c r="O11" i="10" s="1"/>
  <c r="L221" i="42"/>
  <c r="G11" i="10" s="1"/>
  <c r="AB221" i="42"/>
  <c r="W11" i="10" s="1"/>
  <c r="AD44" i="42"/>
  <c r="Y16" i="3" s="1"/>
  <c r="V44" i="42"/>
  <c r="Q16" i="3" s="1"/>
  <c r="N44" i="42"/>
  <c r="I16" i="3" s="1"/>
  <c r="F44" i="42"/>
  <c r="AK44" i="42"/>
  <c r="AF16" i="3" s="1"/>
  <c r="AC44" i="42"/>
  <c r="X16" i="3" s="1"/>
  <c r="U44" i="42"/>
  <c r="P16" i="3" s="1"/>
  <c r="M44" i="42"/>
  <c r="H16" i="3" s="1"/>
  <c r="AJ44" i="42"/>
  <c r="AE16" i="3" s="1"/>
  <c r="AB44" i="42"/>
  <c r="W16" i="3" s="1"/>
  <c r="T44" i="42"/>
  <c r="O16" i="3" s="1"/>
  <c r="L44" i="42"/>
  <c r="G16" i="3" s="1"/>
  <c r="AI44" i="42"/>
  <c r="AD16" i="3" s="1"/>
  <c r="AA44" i="42"/>
  <c r="V16" i="3" s="1"/>
  <c r="S44" i="42"/>
  <c r="N16" i="3" s="1"/>
  <c r="K44" i="42"/>
  <c r="F16" i="3" s="1"/>
  <c r="AH44" i="42"/>
  <c r="AC16" i="3" s="1"/>
  <c r="Z44" i="42"/>
  <c r="U16" i="3" s="1"/>
  <c r="R44" i="42"/>
  <c r="M16" i="3" s="1"/>
  <c r="J44" i="42"/>
  <c r="E16" i="3" s="1"/>
  <c r="AG44" i="42"/>
  <c r="AB16" i="3" s="1"/>
  <c r="Y44" i="42"/>
  <c r="T16" i="3" s="1"/>
  <c r="Q44" i="42"/>
  <c r="L16" i="3" s="1"/>
  <c r="I44" i="42"/>
  <c r="D16" i="3" s="1"/>
  <c r="AF44" i="42"/>
  <c r="AA16" i="3" s="1"/>
  <c r="X44" i="42"/>
  <c r="S16" i="3" s="1"/>
  <c r="P44" i="42"/>
  <c r="K16" i="3" s="1"/>
  <c r="H44" i="42"/>
  <c r="C16" i="3" s="1"/>
  <c r="AE44" i="42"/>
  <c r="Z16" i="3" s="1"/>
  <c r="W44" i="42"/>
  <c r="R16" i="3" s="1"/>
  <c r="O44" i="42"/>
  <c r="J16" i="3" s="1"/>
  <c r="G44" i="42"/>
  <c r="B16" i="3" s="1"/>
  <c r="AH115" i="42"/>
  <c r="AC9" i="6" s="1"/>
  <c r="Z115" i="42"/>
  <c r="U9" i="6" s="1"/>
  <c r="R115" i="42"/>
  <c r="M9" i="6" s="1"/>
  <c r="J115" i="42"/>
  <c r="E9" i="6" s="1"/>
  <c r="AG115" i="42"/>
  <c r="AB9" i="6" s="1"/>
  <c r="Y115" i="42"/>
  <c r="T9" i="6" s="1"/>
  <c r="Q115" i="42"/>
  <c r="L9" i="6" s="1"/>
  <c r="I115" i="42"/>
  <c r="D9" i="6" s="1"/>
  <c r="AF115" i="42"/>
  <c r="AA9" i="6" s="1"/>
  <c r="X115" i="42"/>
  <c r="S9" i="6" s="1"/>
  <c r="P115" i="42"/>
  <c r="K9" i="6" s="1"/>
  <c r="H115" i="42"/>
  <c r="C9" i="6" s="1"/>
  <c r="AE115" i="42"/>
  <c r="Z9" i="6" s="1"/>
  <c r="W115" i="42"/>
  <c r="R9" i="6" s="1"/>
  <c r="O115" i="42"/>
  <c r="J9" i="6" s="1"/>
  <c r="G115" i="42"/>
  <c r="B9" i="6" s="1"/>
  <c r="AD115" i="42"/>
  <c r="Y9" i="6" s="1"/>
  <c r="V115" i="42"/>
  <c r="Q9" i="6" s="1"/>
  <c r="N115" i="42"/>
  <c r="I9" i="6" s="1"/>
  <c r="F115" i="42"/>
  <c r="AJ115" i="42"/>
  <c r="AE9" i="6" s="1"/>
  <c r="AB115" i="42"/>
  <c r="W9" i="6" s="1"/>
  <c r="T115" i="42"/>
  <c r="O9" i="6" s="1"/>
  <c r="L115" i="42"/>
  <c r="G9" i="6" s="1"/>
  <c r="AI115" i="42"/>
  <c r="AD9" i="6" s="1"/>
  <c r="AC115" i="42"/>
  <c r="X9" i="6" s="1"/>
  <c r="AA115" i="42"/>
  <c r="V9" i="6" s="1"/>
  <c r="U115" i="42"/>
  <c r="P9" i="6" s="1"/>
  <c r="S115" i="42"/>
  <c r="N9" i="6" s="1"/>
  <c r="K115" i="42"/>
  <c r="F9" i="6" s="1"/>
  <c r="AK115" i="42"/>
  <c r="AF9" i="6" s="1"/>
  <c r="M115" i="42"/>
  <c r="H9" i="6" s="1"/>
  <c r="AG216" i="42"/>
  <c r="AB6" i="10" s="1"/>
  <c r="Y216" i="42"/>
  <c r="T6" i="10" s="1"/>
  <c r="Q216" i="42"/>
  <c r="L6" i="10" s="1"/>
  <c r="I216" i="42"/>
  <c r="D6" i="10" s="1"/>
  <c r="AF216" i="42"/>
  <c r="AA6" i="10" s="1"/>
  <c r="X216" i="42"/>
  <c r="S6" i="10" s="1"/>
  <c r="P216" i="42"/>
  <c r="K6" i="10" s="1"/>
  <c r="H216" i="42"/>
  <c r="C6" i="10" s="1"/>
  <c r="AE216" i="42"/>
  <c r="Z6" i="10" s="1"/>
  <c r="W216" i="42"/>
  <c r="R6" i="10" s="1"/>
  <c r="O216" i="42"/>
  <c r="J6" i="10" s="1"/>
  <c r="G216" i="42"/>
  <c r="B6" i="10" s="1"/>
  <c r="AD216" i="42"/>
  <c r="Y6" i="10" s="1"/>
  <c r="V216" i="42"/>
  <c r="Q6" i="10" s="1"/>
  <c r="N216" i="42"/>
  <c r="I6" i="10" s="1"/>
  <c r="F216" i="42"/>
  <c r="AK216" i="42"/>
  <c r="AF6" i="10" s="1"/>
  <c r="AI216" i="42"/>
  <c r="AD6" i="10" s="1"/>
  <c r="AA216" i="42"/>
  <c r="V6" i="10" s="1"/>
  <c r="S216" i="42"/>
  <c r="N6" i="10" s="1"/>
  <c r="K216" i="42"/>
  <c r="F6" i="10" s="1"/>
  <c r="AH216" i="42"/>
  <c r="AC6" i="10" s="1"/>
  <c r="Z216" i="42"/>
  <c r="U6" i="10" s="1"/>
  <c r="R216" i="42"/>
  <c r="M6" i="10" s="1"/>
  <c r="J216" i="42"/>
  <c r="E6" i="10" s="1"/>
  <c r="AJ216" i="42"/>
  <c r="AE6" i="10" s="1"/>
  <c r="AC216" i="42"/>
  <c r="X6" i="10" s="1"/>
  <c r="AB216" i="42"/>
  <c r="W6" i="10" s="1"/>
  <c r="U216" i="42"/>
  <c r="P6" i="10" s="1"/>
  <c r="T216" i="42"/>
  <c r="O6" i="10" s="1"/>
  <c r="L216" i="42"/>
  <c r="G6" i="10" s="1"/>
  <c r="M216" i="42"/>
  <c r="H6" i="10" s="1"/>
  <c r="AF56" i="42"/>
  <c r="AA2" i="4" s="1"/>
  <c r="X56" i="42"/>
  <c r="S2" i="4" s="1"/>
  <c r="P56" i="42"/>
  <c r="K2" i="4" s="1"/>
  <c r="H56" i="42"/>
  <c r="C2" i="4" s="1"/>
  <c r="AE56" i="42"/>
  <c r="Z2" i="4" s="1"/>
  <c r="W56" i="42"/>
  <c r="R2" i="4" s="1"/>
  <c r="O56" i="42"/>
  <c r="J2" i="4" s="1"/>
  <c r="G56" i="42"/>
  <c r="B2" i="4" s="1"/>
  <c r="AJ56" i="42"/>
  <c r="AE2" i="4" s="1"/>
  <c r="AB56" i="42"/>
  <c r="W2" i="4" s="1"/>
  <c r="T56" i="42"/>
  <c r="O2" i="4" s="1"/>
  <c r="L56" i="42"/>
  <c r="G2" i="4" s="1"/>
  <c r="AI56" i="42"/>
  <c r="AD2" i="4" s="1"/>
  <c r="AA56" i="42"/>
  <c r="V2" i="4" s="1"/>
  <c r="V56" i="42"/>
  <c r="Q2" i="4" s="1"/>
  <c r="J56" i="42"/>
  <c r="E2" i="4" s="1"/>
  <c r="AK56" i="42"/>
  <c r="AF2" i="4" s="1"/>
  <c r="U56" i="42"/>
  <c r="P2" i="4" s="1"/>
  <c r="I56" i="42"/>
  <c r="D2" i="4" s="1"/>
  <c r="AH56" i="42"/>
  <c r="AC2" i="4" s="1"/>
  <c r="S56" i="42"/>
  <c r="N2" i="4" s="1"/>
  <c r="F56" i="42"/>
  <c r="AG56" i="42"/>
  <c r="AB2" i="4" s="1"/>
  <c r="R56" i="42"/>
  <c r="M2" i="4" s="1"/>
  <c r="AD56" i="42"/>
  <c r="Y2" i="4" s="1"/>
  <c r="Q56" i="42"/>
  <c r="L2" i="4" s="1"/>
  <c r="AC56" i="42"/>
  <c r="X2" i="4" s="1"/>
  <c r="N56" i="42"/>
  <c r="I2" i="4" s="1"/>
  <c r="Z56" i="42"/>
  <c r="U2" i="4" s="1"/>
  <c r="M56" i="42"/>
  <c r="H2" i="4" s="1"/>
  <c r="Y56" i="42"/>
  <c r="T2" i="4" s="1"/>
  <c r="K56" i="42"/>
  <c r="F2" i="4" s="1"/>
  <c r="AG215" i="42"/>
  <c r="AB5" i="10" s="1"/>
  <c r="Y215" i="42"/>
  <c r="T5" i="10" s="1"/>
  <c r="Q215" i="42"/>
  <c r="L5" i="10" s="1"/>
  <c r="I215" i="42"/>
  <c r="D5" i="10" s="1"/>
  <c r="AF215" i="42"/>
  <c r="AA5" i="10" s="1"/>
  <c r="X215" i="42"/>
  <c r="S5" i="10" s="1"/>
  <c r="AE215" i="42"/>
  <c r="Z5" i="10" s="1"/>
  <c r="W215" i="42"/>
  <c r="R5" i="10" s="1"/>
  <c r="AD215" i="42"/>
  <c r="Y5" i="10" s="1"/>
  <c r="V215" i="42"/>
  <c r="Q5" i="10" s="1"/>
  <c r="N215" i="42"/>
  <c r="I5" i="10" s="1"/>
  <c r="F215" i="42"/>
  <c r="AJ215" i="42"/>
  <c r="AE5" i="10" s="1"/>
  <c r="T215" i="42"/>
  <c r="O5" i="10" s="1"/>
  <c r="J215" i="42"/>
  <c r="E5" i="10" s="1"/>
  <c r="AI215" i="42"/>
  <c r="AD5" i="10" s="1"/>
  <c r="S215" i="42"/>
  <c r="N5" i="10" s="1"/>
  <c r="H215" i="42"/>
  <c r="C5" i="10" s="1"/>
  <c r="AH215" i="42"/>
  <c r="AC5" i="10" s="1"/>
  <c r="R215" i="42"/>
  <c r="M5" i="10" s="1"/>
  <c r="G215" i="42"/>
  <c r="B5" i="10" s="1"/>
  <c r="AC215" i="42"/>
  <c r="X5" i="10" s="1"/>
  <c r="P215" i="42"/>
  <c r="K5" i="10" s="1"/>
  <c r="AB215" i="42"/>
  <c r="W5" i="10" s="1"/>
  <c r="O215" i="42"/>
  <c r="J5" i="10" s="1"/>
  <c r="Z215" i="42"/>
  <c r="U5" i="10" s="1"/>
  <c r="L215" i="42"/>
  <c r="G5" i="10" s="1"/>
  <c r="AK215" i="42"/>
  <c r="AF5" i="10" s="1"/>
  <c r="U215" i="42"/>
  <c r="P5" i="10" s="1"/>
  <c r="K215" i="42"/>
  <c r="F5" i="10" s="1"/>
  <c r="AA215" i="42"/>
  <c r="V5" i="10" s="1"/>
  <c r="M215" i="42"/>
  <c r="H5" i="10" s="1"/>
  <c r="AG220" i="42"/>
  <c r="AB10" i="10" s="1"/>
  <c r="Y220" i="42"/>
  <c r="T10" i="10" s="1"/>
  <c r="Q220" i="42"/>
  <c r="L10" i="10" s="1"/>
  <c r="I220" i="42"/>
  <c r="D10" i="10" s="1"/>
  <c r="AF220" i="42"/>
  <c r="AA10" i="10" s="1"/>
  <c r="X220" i="42"/>
  <c r="S10" i="10" s="1"/>
  <c r="P220" i="42"/>
  <c r="K10" i="10" s="1"/>
  <c r="H220" i="42"/>
  <c r="C10" i="10" s="1"/>
  <c r="AE220" i="42"/>
  <c r="Z10" i="10" s="1"/>
  <c r="W220" i="42"/>
  <c r="R10" i="10" s="1"/>
  <c r="O220" i="42"/>
  <c r="J10" i="10" s="1"/>
  <c r="G220" i="42"/>
  <c r="B10" i="10" s="1"/>
  <c r="AD220" i="42"/>
  <c r="Y10" i="10" s="1"/>
  <c r="V220" i="42"/>
  <c r="Q10" i="10" s="1"/>
  <c r="N220" i="42"/>
  <c r="I10" i="10" s="1"/>
  <c r="F220" i="42"/>
  <c r="AK220" i="42"/>
  <c r="AF10" i="10" s="1"/>
  <c r="AC220" i="42"/>
  <c r="X10" i="10" s="1"/>
  <c r="U220" i="42"/>
  <c r="P10" i="10" s="1"/>
  <c r="M220" i="42"/>
  <c r="H10" i="10" s="1"/>
  <c r="AI220" i="42"/>
  <c r="AD10" i="10" s="1"/>
  <c r="AA220" i="42"/>
  <c r="V10" i="10" s="1"/>
  <c r="S220" i="42"/>
  <c r="N10" i="10" s="1"/>
  <c r="K220" i="42"/>
  <c r="F10" i="10" s="1"/>
  <c r="AH220" i="42"/>
  <c r="AC10" i="10" s="1"/>
  <c r="Z220" i="42"/>
  <c r="U10" i="10" s="1"/>
  <c r="R220" i="42"/>
  <c r="M10" i="10" s="1"/>
  <c r="J220" i="42"/>
  <c r="E10" i="10" s="1"/>
  <c r="AJ220" i="42"/>
  <c r="AE10" i="10" s="1"/>
  <c r="AB220" i="42"/>
  <c r="W10" i="10" s="1"/>
  <c r="T220" i="42"/>
  <c r="O10" i="10" s="1"/>
  <c r="L220" i="42"/>
  <c r="G10" i="10" s="1"/>
  <c r="AD30" i="42"/>
  <c r="Y2" i="3" s="1"/>
  <c r="V30" i="42"/>
  <c r="Q2" i="3" s="1"/>
  <c r="N30" i="42"/>
  <c r="I2" i="3" s="1"/>
  <c r="F30" i="42"/>
  <c r="AK30" i="42"/>
  <c r="AF2" i="3" s="1"/>
  <c r="AC30" i="42"/>
  <c r="X2" i="3" s="1"/>
  <c r="U30" i="42"/>
  <c r="P2" i="3" s="1"/>
  <c r="M30" i="42"/>
  <c r="H2" i="3" s="1"/>
  <c r="AJ30" i="42"/>
  <c r="AE2" i="3" s="1"/>
  <c r="AB30" i="42"/>
  <c r="W2" i="3" s="1"/>
  <c r="T30" i="42"/>
  <c r="O2" i="3" s="1"/>
  <c r="L30" i="42"/>
  <c r="G2" i="3" s="1"/>
  <c r="AI30" i="42"/>
  <c r="AD2" i="3" s="1"/>
  <c r="AA30" i="42"/>
  <c r="V2" i="3" s="1"/>
  <c r="S30" i="42"/>
  <c r="N2" i="3" s="1"/>
  <c r="K30" i="42"/>
  <c r="F2" i="3" s="1"/>
  <c r="AH30" i="42"/>
  <c r="AC2" i="3" s="1"/>
  <c r="Z30" i="42"/>
  <c r="U2" i="3" s="1"/>
  <c r="R30" i="42"/>
  <c r="M2" i="3" s="1"/>
  <c r="J30" i="42"/>
  <c r="E2" i="3" s="1"/>
  <c r="AG30" i="42"/>
  <c r="AB2" i="3" s="1"/>
  <c r="Y30" i="42"/>
  <c r="T2" i="3" s="1"/>
  <c r="Q30" i="42"/>
  <c r="L2" i="3" s="1"/>
  <c r="I30" i="42"/>
  <c r="D2" i="3" s="1"/>
  <c r="AF30" i="42"/>
  <c r="AA2" i="3" s="1"/>
  <c r="X30" i="42"/>
  <c r="S2" i="3" s="1"/>
  <c r="P30" i="42"/>
  <c r="K2" i="3" s="1"/>
  <c r="H30" i="42"/>
  <c r="C2" i="3" s="1"/>
  <c r="AE30" i="42"/>
  <c r="Z2" i="3" s="1"/>
  <c r="W30" i="42"/>
  <c r="R2" i="3" s="1"/>
  <c r="O30" i="42"/>
  <c r="J2" i="3" s="1"/>
  <c r="G30" i="42"/>
  <c r="B2" i="3" s="1"/>
  <c r="AH77" i="42"/>
  <c r="AC23" i="4" s="1"/>
  <c r="Z77" i="42"/>
  <c r="U23" i="4" s="1"/>
  <c r="R77" i="42"/>
  <c r="M23" i="4" s="1"/>
  <c r="J77" i="42"/>
  <c r="E23" i="4" s="1"/>
  <c r="AG77" i="42"/>
  <c r="AB23" i="4" s="1"/>
  <c r="Y77" i="42"/>
  <c r="T23" i="4" s="1"/>
  <c r="Q77" i="42"/>
  <c r="L23" i="4" s="1"/>
  <c r="I77" i="42"/>
  <c r="D23" i="4" s="1"/>
  <c r="AF77" i="42"/>
  <c r="AA23" i="4" s="1"/>
  <c r="X77" i="42"/>
  <c r="S23" i="4" s="1"/>
  <c r="P77" i="42"/>
  <c r="K23" i="4" s="1"/>
  <c r="H77" i="42"/>
  <c r="C23" i="4" s="1"/>
  <c r="AE77" i="42"/>
  <c r="Z23" i="4" s="1"/>
  <c r="W77" i="42"/>
  <c r="R23" i="4" s="1"/>
  <c r="O77" i="42"/>
  <c r="J23" i="4" s="1"/>
  <c r="G77" i="42"/>
  <c r="B23" i="4" s="1"/>
  <c r="AD77" i="42"/>
  <c r="Y23" i="4" s="1"/>
  <c r="V77" i="42"/>
  <c r="Q23" i="4" s="1"/>
  <c r="N77" i="42"/>
  <c r="I23" i="4" s="1"/>
  <c r="F77" i="42"/>
  <c r="AJ77" i="42"/>
  <c r="AE23" i="4" s="1"/>
  <c r="AB77" i="42"/>
  <c r="W23" i="4" s="1"/>
  <c r="T77" i="42"/>
  <c r="O23" i="4" s="1"/>
  <c r="L77" i="42"/>
  <c r="G23" i="4" s="1"/>
  <c r="AI77" i="42"/>
  <c r="AD23" i="4" s="1"/>
  <c r="AA77" i="42"/>
  <c r="V23" i="4" s="1"/>
  <c r="S77" i="42"/>
  <c r="N23" i="4" s="1"/>
  <c r="K77" i="42"/>
  <c r="F23" i="4" s="1"/>
  <c r="AK77" i="42"/>
  <c r="AF23" i="4" s="1"/>
  <c r="AC77" i="42"/>
  <c r="X23" i="4" s="1"/>
  <c r="U77" i="42"/>
  <c r="P23" i="4" s="1"/>
  <c r="M77" i="42"/>
  <c r="H23" i="4" s="1"/>
  <c r="AH111" i="42"/>
  <c r="AC5" i="6" s="1"/>
  <c r="Z111" i="42"/>
  <c r="U5" i="6" s="1"/>
  <c r="R111" i="42"/>
  <c r="M5" i="6" s="1"/>
  <c r="J111" i="42"/>
  <c r="E5" i="6" s="1"/>
  <c r="AG111" i="42"/>
  <c r="AB5" i="6" s="1"/>
  <c r="Y111" i="42"/>
  <c r="T5" i="6" s="1"/>
  <c r="Q111" i="42"/>
  <c r="L5" i="6" s="1"/>
  <c r="I111" i="42"/>
  <c r="D5" i="6" s="1"/>
  <c r="AF111" i="42"/>
  <c r="AA5" i="6" s="1"/>
  <c r="X111" i="42"/>
  <c r="S5" i="6" s="1"/>
  <c r="P111" i="42"/>
  <c r="K5" i="6" s="1"/>
  <c r="H111" i="42"/>
  <c r="C5" i="6" s="1"/>
  <c r="AE111" i="42"/>
  <c r="Z5" i="6" s="1"/>
  <c r="W111" i="42"/>
  <c r="R5" i="6" s="1"/>
  <c r="O111" i="42"/>
  <c r="J5" i="6" s="1"/>
  <c r="G111" i="42"/>
  <c r="B5" i="6" s="1"/>
  <c r="AD111" i="42"/>
  <c r="Y5" i="6" s="1"/>
  <c r="V111" i="42"/>
  <c r="Q5" i="6" s="1"/>
  <c r="N111" i="42"/>
  <c r="I5" i="6" s="1"/>
  <c r="F111" i="42"/>
  <c r="AJ111" i="42"/>
  <c r="AE5" i="6" s="1"/>
  <c r="AB111" i="42"/>
  <c r="W5" i="6" s="1"/>
  <c r="T111" i="42"/>
  <c r="O5" i="6" s="1"/>
  <c r="L111" i="42"/>
  <c r="G5" i="6" s="1"/>
  <c r="AI111" i="42"/>
  <c r="AD5" i="6" s="1"/>
  <c r="AC111" i="42"/>
  <c r="X5" i="6" s="1"/>
  <c r="AA111" i="42"/>
  <c r="V5" i="6" s="1"/>
  <c r="U111" i="42"/>
  <c r="P5" i="6" s="1"/>
  <c r="S111" i="42"/>
  <c r="N5" i="6" s="1"/>
  <c r="K111" i="42"/>
  <c r="F5" i="6" s="1"/>
  <c r="AK111" i="42"/>
  <c r="AF5" i="6" s="1"/>
  <c r="M111" i="42"/>
  <c r="H5" i="6" s="1"/>
  <c r="AD39" i="42"/>
  <c r="Y11" i="3" s="1"/>
  <c r="V39" i="42"/>
  <c r="Q11" i="3" s="1"/>
  <c r="N39" i="42"/>
  <c r="I11" i="3" s="1"/>
  <c r="F39" i="42"/>
  <c r="AK39" i="42"/>
  <c r="AF11" i="3" s="1"/>
  <c r="AC39" i="42"/>
  <c r="X11" i="3" s="1"/>
  <c r="U39" i="42"/>
  <c r="P11" i="3" s="1"/>
  <c r="M39" i="42"/>
  <c r="H11" i="3" s="1"/>
  <c r="AJ39" i="42"/>
  <c r="AE11" i="3" s="1"/>
  <c r="AB39" i="42"/>
  <c r="W11" i="3" s="1"/>
  <c r="T39" i="42"/>
  <c r="O11" i="3" s="1"/>
  <c r="L39" i="42"/>
  <c r="G11" i="3" s="1"/>
  <c r="AI39" i="42"/>
  <c r="AD11" i="3" s="1"/>
  <c r="AA39" i="42"/>
  <c r="V11" i="3" s="1"/>
  <c r="S39" i="42"/>
  <c r="N11" i="3" s="1"/>
  <c r="K39" i="42"/>
  <c r="F11" i="3" s="1"/>
  <c r="AH39" i="42"/>
  <c r="AC11" i="3" s="1"/>
  <c r="Z39" i="42"/>
  <c r="U11" i="3" s="1"/>
  <c r="R39" i="42"/>
  <c r="M11" i="3" s="1"/>
  <c r="J39" i="42"/>
  <c r="E11" i="3" s="1"/>
  <c r="AG39" i="42"/>
  <c r="AB11" i="3" s="1"/>
  <c r="Y39" i="42"/>
  <c r="T11" i="3" s="1"/>
  <c r="Q39" i="42"/>
  <c r="L11" i="3" s="1"/>
  <c r="I39" i="42"/>
  <c r="D11" i="3" s="1"/>
  <c r="AF39" i="42"/>
  <c r="AA11" i="3" s="1"/>
  <c r="X39" i="42"/>
  <c r="S11" i="3" s="1"/>
  <c r="P39" i="42"/>
  <c r="K11" i="3" s="1"/>
  <c r="H39" i="42"/>
  <c r="C11" i="3" s="1"/>
  <c r="AE39" i="42"/>
  <c r="Z11" i="3" s="1"/>
  <c r="W39" i="42"/>
  <c r="R11" i="3" s="1"/>
  <c r="O39" i="42"/>
  <c r="J11" i="3" s="1"/>
  <c r="G39" i="42"/>
  <c r="B11" i="3" s="1"/>
  <c r="AH63" i="42"/>
  <c r="AC9" i="4" s="1"/>
  <c r="Z63" i="42"/>
  <c r="U9" i="4" s="1"/>
  <c r="R63" i="42"/>
  <c r="M9" i="4" s="1"/>
  <c r="J63" i="42"/>
  <c r="E9" i="4" s="1"/>
  <c r="AG63" i="42"/>
  <c r="AB9" i="4" s="1"/>
  <c r="Y63" i="42"/>
  <c r="T9" i="4" s="1"/>
  <c r="Q63" i="42"/>
  <c r="L9" i="4" s="1"/>
  <c r="I63" i="42"/>
  <c r="D9" i="4" s="1"/>
  <c r="AF63" i="42"/>
  <c r="AA9" i="4" s="1"/>
  <c r="X63" i="42"/>
  <c r="S9" i="4" s="1"/>
  <c r="P63" i="42"/>
  <c r="K9" i="4" s="1"/>
  <c r="H63" i="42"/>
  <c r="C9" i="4" s="1"/>
  <c r="AE63" i="42"/>
  <c r="Z9" i="4" s="1"/>
  <c r="W63" i="42"/>
  <c r="R9" i="4" s="1"/>
  <c r="O63" i="42"/>
  <c r="J9" i="4" s="1"/>
  <c r="G63" i="42"/>
  <c r="B9" i="4" s="1"/>
  <c r="AD63" i="42"/>
  <c r="Y9" i="4" s="1"/>
  <c r="V63" i="42"/>
  <c r="Q9" i="4" s="1"/>
  <c r="N63" i="42"/>
  <c r="I9" i="4" s="1"/>
  <c r="F63" i="42"/>
  <c r="AJ63" i="42"/>
  <c r="AE9" i="4" s="1"/>
  <c r="AB63" i="42"/>
  <c r="W9" i="4" s="1"/>
  <c r="T63" i="42"/>
  <c r="O9" i="4" s="1"/>
  <c r="L63" i="42"/>
  <c r="G9" i="4" s="1"/>
  <c r="AI63" i="42"/>
  <c r="AD9" i="4" s="1"/>
  <c r="AA63" i="42"/>
  <c r="V9" i="4" s="1"/>
  <c r="S63" i="42"/>
  <c r="N9" i="4" s="1"/>
  <c r="K63" i="42"/>
  <c r="F9" i="4" s="1"/>
  <c r="AK63" i="42"/>
  <c r="AF9" i="4" s="1"/>
  <c r="AC63" i="42"/>
  <c r="X9" i="4" s="1"/>
  <c r="U63" i="42"/>
  <c r="P9" i="4" s="1"/>
  <c r="M63" i="42"/>
  <c r="H9" i="4" s="1"/>
  <c r="AD51" i="42"/>
  <c r="Y23" i="3" s="1"/>
  <c r="V51" i="42"/>
  <c r="Q23" i="3" s="1"/>
  <c r="N51" i="42"/>
  <c r="I23" i="3" s="1"/>
  <c r="F51" i="42"/>
  <c r="AK51" i="42"/>
  <c r="AF23" i="3" s="1"/>
  <c r="AC51" i="42"/>
  <c r="X23" i="3" s="1"/>
  <c r="U51" i="42"/>
  <c r="P23" i="3" s="1"/>
  <c r="M51" i="42"/>
  <c r="H23" i="3" s="1"/>
  <c r="AJ51" i="42"/>
  <c r="AE23" i="3" s="1"/>
  <c r="AB51" i="42"/>
  <c r="W23" i="3" s="1"/>
  <c r="T51" i="42"/>
  <c r="O23" i="3" s="1"/>
  <c r="L51" i="42"/>
  <c r="G23" i="3" s="1"/>
  <c r="AI51" i="42"/>
  <c r="AD23" i="3" s="1"/>
  <c r="AA51" i="42"/>
  <c r="V23" i="3" s="1"/>
  <c r="S51" i="42"/>
  <c r="N23" i="3" s="1"/>
  <c r="K51" i="42"/>
  <c r="F23" i="3" s="1"/>
  <c r="AH51" i="42"/>
  <c r="AC23" i="3" s="1"/>
  <c r="Z51" i="42"/>
  <c r="U23" i="3" s="1"/>
  <c r="R51" i="42"/>
  <c r="M23" i="3" s="1"/>
  <c r="J51" i="42"/>
  <c r="E23" i="3" s="1"/>
  <c r="AG51" i="42"/>
  <c r="AB23" i="3" s="1"/>
  <c r="Y51" i="42"/>
  <c r="T23" i="3" s="1"/>
  <c r="Q51" i="42"/>
  <c r="L23" i="3" s="1"/>
  <c r="I51" i="42"/>
  <c r="D23" i="3" s="1"/>
  <c r="AF51" i="42"/>
  <c r="AA23" i="3" s="1"/>
  <c r="X51" i="42"/>
  <c r="S23" i="3" s="1"/>
  <c r="P51" i="42"/>
  <c r="K23" i="3" s="1"/>
  <c r="H51" i="42"/>
  <c r="C23" i="3" s="1"/>
  <c r="AE51" i="42"/>
  <c r="Z23" i="3" s="1"/>
  <c r="W51" i="42"/>
  <c r="R23" i="3" s="1"/>
  <c r="O51" i="42"/>
  <c r="J23" i="3" s="1"/>
  <c r="G51" i="42"/>
  <c r="B23" i="3" s="1"/>
  <c r="AD33" i="42"/>
  <c r="Y5" i="3" s="1"/>
  <c r="V33" i="42"/>
  <c r="Q5" i="3" s="1"/>
  <c r="N33" i="42"/>
  <c r="I5" i="3" s="1"/>
  <c r="F33" i="42"/>
  <c r="AK33" i="42"/>
  <c r="AF5" i="3" s="1"/>
  <c r="AC33" i="42"/>
  <c r="X5" i="3" s="1"/>
  <c r="U33" i="42"/>
  <c r="P5" i="3" s="1"/>
  <c r="M33" i="42"/>
  <c r="H5" i="3" s="1"/>
  <c r="AJ33" i="42"/>
  <c r="AE5" i="3" s="1"/>
  <c r="AB33" i="42"/>
  <c r="W5" i="3" s="1"/>
  <c r="T33" i="42"/>
  <c r="O5" i="3" s="1"/>
  <c r="L33" i="42"/>
  <c r="G5" i="3" s="1"/>
  <c r="AI33" i="42"/>
  <c r="AD5" i="3" s="1"/>
  <c r="AA33" i="42"/>
  <c r="V5" i="3" s="1"/>
  <c r="S33" i="42"/>
  <c r="N5" i="3" s="1"/>
  <c r="K33" i="42"/>
  <c r="F5" i="3" s="1"/>
  <c r="AH33" i="42"/>
  <c r="AC5" i="3" s="1"/>
  <c r="Z33" i="42"/>
  <c r="U5" i="3" s="1"/>
  <c r="R33" i="42"/>
  <c r="M5" i="3" s="1"/>
  <c r="J33" i="42"/>
  <c r="E5" i="3" s="1"/>
  <c r="AG33" i="42"/>
  <c r="AB5" i="3" s="1"/>
  <c r="Y33" i="42"/>
  <c r="T5" i="3" s="1"/>
  <c r="Q33" i="42"/>
  <c r="L5" i="3" s="1"/>
  <c r="I33" i="42"/>
  <c r="D5" i="3" s="1"/>
  <c r="AF33" i="42"/>
  <c r="AA5" i="3" s="1"/>
  <c r="X33" i="42"/>
  <c r="S5" i="3" s="1"/>
  <c r="P33" i="42"/>
  <c r="K5" i="3" s="1"/>
  <c r="H33" i="42"/>
  <c r="C5" i="3" s="1"/>
  <c r="AE33" i="42"/>
  <c r="Z5" i="3" s="1"/>
  <c r="W33" i="42"/>
  <c r="R5" i="3" s="1"/>
  <c r="O33" i="42"/>
  <c r="J5" i="3" s="1"/>
  <c r="G33" i="42"/>
  <c r="B5" i="3" s="1"/>
  <c r="AH108" i="42"/>
  <c r="AC2" i="6" s="1"/>
  <c r="Z108" i="42"/>
  <c r="U2" i="6" s="1"/>
  <c r="R108" i="42"/>
  <c r="M2" i="6" s="1"/>
  <c r="J108" i="42"/>
  <c r="E2" i="6" s="1"/>
  <c r="AG108" i="42"/>
  <c r="AB2" i="6" s="1"/>
  <c r="Y108" i="42"/>
  <c r="T2" i="6" s="1"/>
  <c r="Q108" i="42"/>
  <c r="L2" i="6" s="1"/>
  <c r="I108" i="42"/>
  <c r="D2" i="6" s="1"/>
  <c r="AF108" i="42"/>
  <c r="AA2" i="6" s="1"/>
  <c r="X108" i="42"/>
  <c r="S2" i="6" s="1"/>
  <c r="P108" i="42"/>
  <c r="K2" i="6" s="1"/>
  <c r="H108" i="42"/>
  <c r="C2" i="6" s="1"/>
  <c r="AE108" i="42"/>
  <c r="Z2" i="6" s="1"/>
  <c r="W108" i="42"/>
  <c r="R2" i="6" s="1"/>
  <c r="O108" i="42"/>
  <c r="J2" i="6" s="1"/>
  <c r="G108" i="42"/>
  <c r="B2" i="6" s="1"/>
  <c r="AD108" i="42"/>
  <c r="Y2" i="6" s="1"/>
  <c r="V108" i="42"/>
  <c r="Q2" i="6" s="1"/>
  <c r="N108" i="42"/>
  <c r="I2" i="6" s="1"/>
  <c r="F108" i="42"/>
  <c r="AJ108" i="42"/>
  <c r="AE2" i="6" s="1"/>
  <c r="AB108" i="42"/>
  <c r="W2" i="6" s="1"/>
  <c r="T108" i="42"/>
  <c r="O2" i="6" s="1"/>
  <c r="L108" i="42"/>
  <c r="G2" i="6" s="1"/>
  <c r="AI108" i="42"/>
  <c r="AD2" i="6" s="1"/>
  <c r="AC108" i="42"/>
  <c r="X2" i="6" s="1"/>
  <c r="AA108" i="42"/>
  <c r="V2" i="6" s="1"/>
  <c r="U108" i="42"/>
  <c r="P2" i="6" s="1"/>
  <c r="S108" i="42"/>
  <c r="N2" i="6" s="1"/>
  <c r="K108" i="42"/>
  <c r="F2" i="6" s="1"/>
  <c r="AK108" i="42"/>
  <c r="AF2" i="6" s="1"/>
  <c r="M108" i="42"/>
  <c r="H2" i="6" s="1"/>
  <c r="AG233" i="42"/>
  <c r="AB23" i="10" s="1"/>
  <c r="Y233" i="42"/>
  <c r="T23" i="10" s="1"/>
  <c r="Q233" i="42"/>
  <c r="L23" i="10" s="1"/>
  <c r="I233" i="42"/>
  <c r="D23" i="10" s="1"/>
  <c r="AF233" i="42"/>
  <c r="AA23" i="10" s="1"/>
  <c r="X233" i="42"/>
  <c r="S23" i="10" s="1"/>
  <c r="P233" i="42"/>
  <c r="K23" i="10" s="1"/>
  <c r="H233" i="42"/>
  <c r="C23" i="10" s="1"/>
  <c r="AE233" i="42"/>
  <c r="Z23" i="10" s="1"/>
  <c r="W233" i="42"/>
  <c r="R23" i="10" s="1"/>
  <c r="O233" i="42"/>
  <c r="J23" i="10" s="1"/>
  <c r="G233" i="42"/>
  <c r="B23" i="10" s="1"/>
  <c r="AD233" i="42"/>
  <c r="Y23" i="10" s="1"/>
  <c r="V233" i="42"/>
  <c r="Q23" i="10" s="1"/>
  <c r="N233" i="42"/>
  <c r="I23" i="10" s="1"/>
  <c r="F233" i="42"/>
  <c r="AK233" i="42"/>
  <c r="AF23" i="10" s="1"/>
  <c r="AC233" i="42"/>
  <c r="X23" i="10" s="1"/>
  <c r="U233" i="42"/>
  <c r="P23" i="10" s="1"/>
  <c r="M233" i="42"/>
  <c r="H23" i="10" s="1"/>
  <c r="AI233" i="42"/>
  <c r="AD23" i="10" s="1"/>
  <c r="AA233" i="42"/>
  <c r="V23" i="10" s="1"/>
  <c r="S233" i="42"/>
  <c r="N23" i="10" s="1"/>
  <c r="K233" i="42"/>
  <c r="F23" i="10" s="1"/>
  <c r="AH233" i="42"/>
  <c r="AC23" i="10" s="1"/>
  <c r="Z233" i="42"/>
  <c r="U23" i="10" s="1"/>
  <c r="R233" i="42"/>
  <c r="M23" i="10" s="1"/>
  <c r="J233" i="42"/>
  <c r="E23" i="10" s="1"/>
  <c r="AJ233" i="42"/>
  <c r="AE23" i="10" s="1"/>
  <c r="T233" i="42"/>
  <c r="O23" i="10" s="1"/>
  <c r="L233" i="42"/>
  <c r="G23" i="10" s="1"/>
  <c r="AB233" i="42"/>
  <c r="W23" i="10" s="1"/>
  <c r="AH59" i="42"/>
  <c r="AC5" i="4" s="1"/>
  <c r="Z59" i="42"/>
  <c r="U5" i="4" s="1"/>
  <c r="R59" i="42"/>
  <c r="M5" i="4" s="1"/>
  <c r="J59" i="42"/>
  <c r="E5" i="4" s="1"/>
  <c r="AG59" i="42"/>
  <c r="AB5" i="4" s="1"/>
  <c r="Y59" i="42"/>
  <c r="T5" i="4" s="1"/>
  <c r="Q59" i="42"/>
  <c r="L5" i="4" s="1"/>
  <c r="I59" i="42"/>
  <c r="D5" i="4" s="1"/>
  <c r="AF59" i="42"/>
  <c r="AA5" i="4" s="1"/>
  <c r="X59" i="42"/>
  <c r="S5" i="4" s="1"/>
  <c r="P59" i="42"/>
  <c r="K5" i="4" s="1"/>
  <c r="H59" i="42"/>
  <c r="C5" i="4" s="1"/>
  <c r="AE59" i="42"/>
  <c r="Z5" i="4" s="1"/>
  <c r="W59" i="42"/>
  <c r="R5" i="4" s="1"/>
  <c r="O59" i="42"/>
  <c r="J5" i="4" s="1"/>
  <c r="G59" i="42"/>
  <c r="B5" i="4" s="1"/>
  <c r="AD59" i="42"/>
  <c r="Y5" i="4" s="1"/>
  <c r="V59" i="42"/>
  <c r="Q5" i="4" s="1"/>
  <c r="N59" i="42"/>
  <c r="I5" i="4" s="1"/>
  <c r="F59" i="42"/>
  <c r="AJ59" i="42"/>
  <c r="AE5" i="4" s="1"/>
  <c r="AB59" i="42"/>
  <c r="W5" i="4" s="1"/>
  <c r="T59" i="42"/>
  <c r="O5" i="4" s="1"/>
  <c r="L59" i="42"/>
  <c r="G5" i="4" s="1"/>
  <c r="AI59" i="42"/>
  <c r="AD5" i="4" s="1"/>
  <c r="AA59" i="42"/>
  <c r="V5" i="4" s="1"/>
  <c r="S59" i="42"/>
  <c r="N5" i="4" s="1"/>
  <c r="K59" i="42"/>
  <c r="F5" i="4" s="1"/>
  <c r="AK59" i="42"/>
  <c r="AF5" i="4" s="1"/>
  <c r="AC59" i="42"/>
  <c r="X5" i="4" s="1"/>
  <c r="U59" i="42"/>
  <c r="P5" i="4" s="1"/>
  <c r="M59" i="42"/>
  <c r="H5" i="4" s="1"/>
  <c r="AH60" i="42"/>
  <c r="AC6" i="4" s="1"/>
  <c r="Z60" i="42"/>
  <c r="U6" i="4" s="1"/>
  <c r="R60" i="42"/>
  <c r="M6" i="4" s="1"/>
  <c r="J60" i="42"/>
  <c r="E6" i="4" s="1"/>
  <c r="AG60" i="42"/>
  <c r="AB6" i="4" s="1"/>
  <c r="Y60" i="42"/>
  <c r="T6" i="4" s="1"/>
  <c r="Q60" i="42"/>
  <c r="L6" i="4" s="1"/>
  <c r="I60" i="42"/>
  <c r="D6" i="4" s="1"/>
  <c r="AF60" i="42"/>
  <c r="AA6" i="4" s="1"/>
  <c r="X60" i="42"/>
  <c r="S6" i="4" s="1"/>
  <c r="P60" i="42"/>
  <c r="K6" i="4" s="1"/>
  <c r="H60" i="42"/>
  <c r="C6" i="4" s="1"/>
  <c r="AE60" i="42"/>
  <c r="Z6" i="4" s="1"/>
  <c r="W60" i="42"/>
  <c r="R6" i="4" s="1"/>
  <c r="O60" i="42"/>
  <c r="J6" i="4" s="1"/>
  <c r="G60" i="42"/>
  <c r="B6" i="4" s="1"/>
  <c r="AD60" i="42"/>
  <c r="Y6" i="4" s="1"/>
  <c r="V60" i="42"/>
  <c r="Q6" i="4" s="1"/>
  <c r="N60" i="42"/>
  <c r="I6" i="4" s="1"/>
  <c r="F60" i="42"/>
  <c r="AJ60" i="42"/>
  <c r="AE6" i="4" s="1"/>
  <c r="AB60" i="42"/>
  <c r="W6" i="4" s="1"/>
  <c r="T60" i="42"/>
  <c r="O6" i="4" s="1"/>
  <c r="L60" i="42"/>
  <c r="G6" i="4" s="1"/>
  <c r="AI60" i="42"/>
  <c r="AD6" i="4" s="1"/>
  <c r="AA60" i="42"/>
  <c r="V6" i="4" s="1"/>
  <c r="S60" i="42"/>
  <c r="N6" i="4" s="1"/>
  <c r="K60" i="42"/>
  <c r="F6" i="4" s="1"/>
  <c r="AK60" i="42"/>
  <c r="AF6" i="4" s="1"/>
  <c r="AC60" i="42"/>
  <c r="X6" i="4" s="1"/>
  <c r="U60" i="42"/>
  <c r="P6" i="4" s="1"/>
  <c r="M60" i="42"/>
  <c r="H6" i="4" s="1"/>
  <c r="AH65" i="42"/>
  <c r="AC11" i="4" s="1"/>
  <c r="Z65" i="42"/>
  <c r="U11" i="4" s="1"/>
  <c r="R65" i="42"/>
  <c r="M11" i="4" s="1"/>
  <c r="J65" i="42"/>
  <c r="E11" i="4" s="1"/>
  <c r="AG65" i="42"/>
  <c r="AB11" i="4" s="1"/>
  <c r="Y65" i="42"/>
  <c r="T11" i="4" s="1"/>
  <c r="Q65" i="42"/>
  <c r="L11" i="4" s="1"/>
  <c r="I65" i="42"/>
  <c r="D11" i="4" s="1"/>
  <c r="AF65" i="42"/>
  <c r="AA11" i="4" s="1"/>
  <c r="X65" i="42"/>
  <c r="S11" i="4" s="1"/>
  <c r="P65" i="42"/>
  <c r="K11" i="4" s="1"/>
  <c r="H65" i="42"/>
  <c r="C11" i="4" s="1"/>
  <c r="AE65" i="42"/>
  <c r="Z11" i="4" s="1"/>
  <c r="W65" i="42"/>
  <c r="R11" i="4" s="1"/>
  <c r="O65" i="42"/>
  <c r="J11" i="4" s="1"/>
  <c r="G65" i="42"/>
  <c r="B11" i="4" s="1"/>
  <c r="AD65" i="42"/>
  <c r="Y11" i="4" s="1"/>
  <c r="V65" i="42"/>
  <c r="Q11" i="4" s="1"/>
  <c r="N65" i="42"/>
  <c r="I11" i="4" s="1"/>
  <c r="F65" i="42"/>
  <c r="AJ65" i="42"/>
  <c r="AE11" i="4" s="1"/>
  <c r="AB65" i="42"/>
  <c r="W11" i="4" s="1"/>
  <c r="T65" i="42"/>
  <c r="O11" i="4" s="1"/>
  <c r="L65" i="42"/>
  <c r="G11" i="4" s="1"/>
  <c r="AI65" i="42"/>
  <c r="AD11" i="4" s="1"/>
  <c r="AA65" i="42"/>
  <c r="V11" i="4" s="1"/>
  <c r="S65" i="42"/>
  <c r="N11" i="4" s="1"/>
  <c r="K65" i="42"/>
  <c r="F11" i="4" s="1"/>
  <c r="AK65" i="42"/>
  <c r="AF11" i="4" s="1"/>
  <c r="AC65" i="42"/>
  <c r="X11" i="4" s="1"/>
  <c r="U65" i="42"/>
  <c r="P11" i="4" s="1"/>
  <c r="M65" i="42"/>
  <c r="H11" i="4" s="1"/>
  <c r="AI129" i="42"/>
  <c r="AD23" i="6" s="1"/>
  <c r="AA129" i="42"/>
  <c r="V23" i="6" s="1"/>
  <c r="S129" i="42"/>
  <c r="N23" i="6" s="1"/>
  <c r="K129" i="42"/>
  <c r="F23" i="6" s="1"/>
  <c r="AH129" i="42"/>
  <c r="AC23" i="6" s="1"/>
  <c r="Z129" i="42"/>
  <c r="U23" i="6" s="1"/>
  <c r="R129" i="42"/>
  <c r="M23" i="6" s="1"/>
  <c r="J129" i="42"/>
  <c r="E23" i="6" s="1"/>
  <c r="AG129" i="42"/>
  <c r="AB23" i="6" s="1"/>
  <c r="Y129" i="42"/>
  <c r="T23" i="6" s="1"/>
  <c r="Q129" i="42"/>
  <c r="L23" i="6" s="1"/>
  <c r="I129" i="42"/>
  <c r="D23" i="6" s="1"/>
  <c r="AD129" i="42"/>
  <c r="Y23" i="6" s="1"/>
  <c r="V129" i="42"/>
  <c r="Q23" i="6" s="1"/>
  <c r="N129" i="42"/>
  <c r="I23" i="6" s="1"/>
  <c r="F129" i="42"/>
  <c r="AK129" i="42"/>
  <c r="AF23" i="6" s="1"/>
  <c r="AC129" i="42"/>
  <c r="X23" i="6" s="1"/>
  <c r="U129" i="42"/>
  <c r="P23" i="6" s="1"/>
  <c r="M129" i="42"/>
  <c r="H23" i="6" s="1"/>
  <c r="AF129" i="42"/>
  <c r="AA23" i="6" s="1"/>
  <c r="L129" i="42"/>
  <c r="G23" i="6" s="1"/>
  <c r="AE129" i="42"/>
  <c r="Z23" i="6" s="1"/>
  <c r="H129" i="42"/>
  <c r="C23" i="6" s="1"/>
  <c r="AB129" i="42"/>
  <c r="W23" i="6" s="1"/>
  <c r="G129" i="42"/>
  <c r="B23" i="6" s="1"/>
  <c r="X129" i="42"/>
  <c r="S23" i="6" s="1"/>
  <c r="W129" i="42"/>
  <c r="R23" i="6" s="1"/>
  <c r="P129" i="42"/>
  <c r="K23" i="6" s="1"/>
  <c r="AJ129" i="42"/>
  <c r="AE23" i="6" s="1"/>
  <c r="T129" i="42"/>
  <c r="O23" i="6" s="1"/>
  <c r="O129" i="42"/>
  <c r="J23" i="6" s="1"/>
  <c r="AG219" i="42"/>
  <c r="AB9" i="10" s="1"/>
  <c r="Y219" i="42"/>
  <c r="T9" i="10" s="1"/>
  <c r="Q219" i="42"/>
  <c r="L9" i="10" s="1"/>
  <c r="I219" i="42"/>
  <c r="D9" i="10" s="1"/>
  <c r="AF219" i="42"/>
  <c r="AA9" i="10" s="1"/>
  <c r="X219" i="42"/>
  <c r="S9" i="10" s="1"/>
  <c r="P219" i="42"/>
  <c r="K9" i="10" s="1"/>
  <c r="H219" i="42"/>
  <c r="C9" i="10" s="1"/>
  <c r="AE219" i="42"/>
  <c r="Z9" i="10" s="1"/>
  <c r="W219" i="42"/>
  <c r="R9" i="10" s="1"/>
  <c r="O219" i="42"/>
  <c r="J9" i="10" s="1"/>
  <c r="G219" i="42"/>
  <c r="B9" i="10" s="1"/>
  <c r="AD219" i="42"/>
  <c r="Y9" i="10" s="1"/>
  <c r="V219" i="42"/>
  <c r="Q9" i="10" s="1"/>
  <c r="N219" i="42"/>
  <c r="I9" i="10" s="1"/>
  <c r="F219" i="42"/>
  <c r="AK219" i="42"/>
  <c r="AF9" i="10" s="1"/>
  <c r="AC219" i="42"/>
  <c r="X9" i="10" s="1"/>
  <c r="U219" i="42"/>
  <c r="P9" i="10" s="1"/>
  <c r="M219" i="42"/>
  <c r="H9" i="10" s="1"/>
  <c r="AI219" i="42"/>
  <c r="AD9" i="10" s="1"/>
  <c r="AA219" i="42"/>
  <c r="V9" i="10" s="1"/>
  <c r="S219" i="42"/>
  <c r="N9" i="10" s="1"/>
  <c r="K219" i="42"/>
  <c r="F9" i="10" s="1"/>
  <c r="AH219" i="42"/>
  <c r="AC9" i="10" s="1"/>
  <c r="Z219" i="42"/>
  <c r="U9" i="10" s="1"/>
  <c r="R219" i="42"/>
  <c r="M9" i="10" s="1"/>
  <c r="J219" i="42"/>
  <c r="E9" i="10" s="1"/>
  <c r="AJ219" i="42"/>
  <c r="AE9" i="10" s="1"/>
  <c r="T219" i="42"/>
  <c r="O9" i="10" s="1"/>
  <c r="L219" i="42"/>
  <c r="G9" i="10" s="1"/>
  <c r="AB219" i="42"/>
  <c r="W9" i="10" s="1"/>
  <c r="AJ212" i="42"/>
  <c r="AE2" i="10" s="1"/>
  <c r="AB212" i="42"/>
  <c r="W2" i="10" s="1"/>
  <c r="T212" i="42"/>
  <c r="O2" i="10" s="1"/>
  <c r="L212" i="42"/>
  <c r="G2" i="10" s="1"/>
  <c r="AI212" i="42"/>
  <c r="AD2" i="10" s="1"/>
  <c r="AA212" i="42"/>
  <c r="V2" i="10" s="1"/>
  <c r="S212" i="42"/>
  <c r="N2" i="10" s="1"/>
  <c r="K212" i="42"/>
  <c r="F2" i="10" s="1"/>
  <c r="AH212" i="42"/>
  <c r="AC2" i="10" s="1"/>
  <c r="Z212" i="42"/>
  <c r="U2" i="10" s="1"/>
  <c r="R212" i="42"/>
  <c r="M2" i="10" s="1"/>
  <c r="J212" i="42"/>
  <c r="E2" i="10" s="1"/>
  <c r="AG212" i="42"/>
  <c r="AB2" i="10" s="1"/>
  <c r="Y212" i="42"/>
  <c r="T2" i="10" s="1"/>
  <c r="Q212" i="42"/>
  <c r="L2" i="10" s="1"/>
  <c r="I212" i="42"/>
  <c r="D2" i="10" s="1"/>
  <c r="AF212" i="42"/>
  <c r="AA2" i="10" s="1"/>
  <c r="X212" i="42"/>
  <c r="S2" i="10" s="1"/>
  <c r="P212" i="42"/>
  <c r="K2" i="10" s="1"/>
  <c r="H212" i="42"/>
  <c r="C2" i="10" s="1"/>
  <c r="AD212" i="42"/>
  <c r="Y2" i="10" s="1"/>
  <c r="V212" i="42"/>
  <c r="Q2" i="10" s="1"/>
  <c r="N212" i="42"/>
  <c r="I2" i="10" s="1"/>
  <c r="F212" i="42"/>
  <c r="AK212" i="42"/>
  <c r="AF2" i="10" s="1"/>
  <c r="AC212" i="42"/>
  <c r="X2" i="10" s="1"/>
  <c r="U212" i="42"/>
  <c r="P2" i="10" s="1"/>
  <c r="M212" i="42"/>
  <c r="H2" i="10" s="1"/>
  <c r="W212" i="42"/>
  <c r="R2" i="10" s="1"/>
  <c r="O212" i="42"/>
  <c r="J2" i="10" s="1"/>
  <c r="G212" i="42"/>
  <c r="B2" i="10" s="1"/>
  <c r="AE212" i="42"/>
  <c r="Z2" i="10" s="1"/>
  <c r="AH117" i="42"/>
  <c r="AC11" i="6" s="1"/>
  <c r="Z117" i="42"/>
  <c r="U11" i="6" s="1"/>
  <c r="R117" i="42"/>
  <c r="M11" i="6" s="1"/>
  <c r="J117" i="42"/>
  <c r="E11" i="6" s="1"/>
  <c r="AG117" i="42"/>
  <c r="AB11" i="6" s="1"/>
  <c r="Y117" i="42"/>
  <c r="T11" i="6" s="1"/>
  <c r="Q117" i="42"/>
  <c r="L11" i="6" s="1"/>
  <c r="I117" i="42"/>
  <c r="D11" i="6" s="1"/>
  <c r="AF117" i="42"/>
  <c r="AA11" i="6" s="1"/>
  <c r="X117" i="42"/>
  <c r="S11" i="6" s="1"/>
  <c r="P117" i="42"/>
  <c r="K11" i="6" s="1"/>
  <c r="H117" i="42"/>
  <c r="C11" i="6" s="1"/>
  <c r="AE117" i="42"/>
  <c r="Z11" i="6" s="1"/>
  <c r="W117" i="42"/>
  <c r="R11" i="6" s="1"/>
  <c r="O117" i="42"/>
  <c r="J11" i="6" s="1"/>
  <c r="G117" i="42"/>
  <c r="B11" i="6" s="1"/>
  <c r="AD117" i="42"/>
  <c r="Y11" i="6" s="1"/>
  <c r="V117" i="42"/>
  <c r="Q11" i="6" s="1"/>
  <c r="N117" i="42"/>
  <c r="I11" i="6" s="1"/>
  <c r="F117" i="42"/>
  <c r="AJ117" i="42"/>
  <c r="AE11" i="6" s="1"/>
  <c r="AB117" i="42"/>
  <c r="W11" i="6" s="1"/>
  <c r="T117" i="42"/>
  <c r="O11" i="6" s="1"/>
  <c r="L117" i="42"/>
  <c r="G11" i="6" s="1"/>
  <c r="AI117" i="42"/>
  <c r="AD11" i="6" s="1"/>
  <c r="AC117" i="42"/>
  <c r="X11" i="6" s="1"/>
  <c r="AA117" i="42"/>
  <c r="V11" i="6" s="1"/>
  <c r="U117" i="42"/>
  <c r="P11" i="6" s="1"/>
  <c r="S117" i="42"/>
  <c r="N11" i="6" s="1"/>
  <c r="K117" i="42"/>
  <c r="F11" i="6" s="1"/>
  <c r="AK117" i="42"/>
  <c r="AF11" i="6" s="1"/>
  <c r="M117" i="42"/>
  <c r="H11" i="6" s="1"/>
  <c r="G42" i="54"/>
  <c r="E38" i="42" s="1"/>
  <c r="M35" i="54"/>
  <c r="D51" i="54" s="1"/>
  <c r="E70" i="42" s="1"/>
  <c r="O29" i="54"/>
  <c r="I45" i="54" s="1"/>
  <c r="E229" i="42" s="1"/>
  <c r="O30" i="54"/>
  <c r="I46" i="54" s="1"/>
  <c r="E235" i="42" s="1"/>
  <c r="F29" i="54"/>
  <c r="G45" i="54" s="1"/>
  <c r="E47" i="42" s="1"/>
  <c r="F30" i="54"/>
  <c r="G46" i="54" s="1"/>
  <c r="E53" i="42" s="1"/>
  <c r="F27" i="54"/>
  <c r="M29" i="54"/>
  <c r="D45" i="54" s="1"/>
  <c r="E73" i="42" s="1"/>
  <c r="M30" i="54"/>
  <c r="D46" i="54" s="1"/>
  <c r="E79" i="42" s="1"/>
  <c r="I29" i="54"/>
  <c r="E45" i="54" s="1"/>
  <c r="E125" i="42" s="1"/>
  <c r="I30" i="54"/>
  <c r="E46" i="54" s="1"/>
  <c r="E131" i="42" s="1"/>
  <c r="I27" i="54"/>
  <c r="E43" i="54" s="1"/>
  <c r="E112" i="42" s="1"/>
  <c r="AF29" i="4"/>
  <c r="AA14" i="54" l="1"/>
  <c r="AA10" i="54"/>
  <c r="I26" i="54"/>
  <c r="I37" i="54" s="1"/>
  <c r="AA17" i="54"/>
  <c r="P26" i="54"/>
  <c r="P37" i="54" s="1"/>
  <c r="AH64" i="42"/>
  <c r="AC10" i="4" s="1"/>
  <c r="Z64" i="42"/>
  <c r="U10" i="4" s="1"/>
  <c r="R64" i="42"/>
  <c r="M10" i="4" s="1"/>
  <c r="J64" i="42"/>
  <c r="E10" i="4" s="1"/>
  <c r="AG64" i="42"/>
  <c r="AB10" i="4" s="1"/>
  <c r="Y64" i="42"/>
  <c r="T10" i="4" s="1"/>
  <c r="Q64" i="42"/>
  <c r="L10" i="4" s="1"/>
  <c r="I64" i="42"/>
  <c r="D10" i="4" s="1"/>
  <c r="AF64" i="42"/>
  <c r="AA10" i="4" s="1"/>
  <c r="X64" i="42"/>
  <c r="S10" i="4" s="1"/>
  <c r="P64" i="42"/>
  <c r="K10" i="4" s="1"/>
  <c r="H64" i="42"/>
  <c r="C10" i="4" s="1"/>
  <c r="AE64" i="42"/>
  <c r="Z10" i="4" s="1"/>
  <c r="W64" i="42"/>
  <c r="R10" i="4" s="1"/>
  <c r="O64" i="42"/>
  <c r="J10" i="4" s="1"/>
  <c r="G64" i="42"/>
  <c r="B10" i="4" s="1"/>
  <c r="AD64" i="42"/>
  <c r="Y10" i="4" s="1"/>
  <c r="V64" i="42"/>
  <c r="Q10" i="4" s="1"/>
  <c r="N64" i="42"/>
  <c r="I10" i="4" s="1"/>
  <c r="F64" i="42"/>
  <c r="AJ64" i="42"/>
  <c r="AE10" i="4" s="1"/>
  <c r="AB64" i="42"/>
  <c r="W10" i="4" s="1"/>
  <c r="T64" i="42"/>
  <c r="O10" i="4" s="1"/>
  <c r="L64" i="42"/>
  <c r="G10" i="4" s="1"/>
  <c r="AI64" i="42"/>
  <c r="AD10" i="4" s="1"/>
  <c r="AA64" i="42"/>
  <c r="V10" i="4" s="1"/>
  <c r="S64" i="42"/>
  <c r="N10" i="4" s="1"/>
  <c r="K64" i="42"/>
  <c r="F10" i="4" s="1"/>
  <c r="AK64" i="42"/>
  <c r="AF10" i="4" s="1"/>
  <c r="AC64" i="42"/>
  <c r="X10" i="4" s="1"/>
  <c r="U64" i="42"/>
  <c r="P10" i="4" s="1"/>
  <c r="M64" i="42"/>
  <c r="H10" i="4" s="1"/>
  <c r="AH125" i="42"/>
  <c r="AC19" i="6" s="1"/>
  <c r="Z125" i="42"/>
  <c r="U19" i="6" s="1"/>
  <c r="R125" i="42"/>
  <c r="M19" i="6" s="1"/>
  <c r="J125" i="42"/>
  <c r="E19" i="6" s="1"/>
  <c r="AG125" i="42"/>
  <c r="AB19" i="6" s="1"/>
  <c r="Y125" i="42"/>
  <c r="T19" i="6" s="1"/>
  <c r="Q125" i="42"/>
  <c r="L19" i="6" s="1"/>
  <c r="I125" i="42"/>
  <c r="D19" i="6" s="1"/>
  <c r="AD125" i="42"/>
  <c r="Y19" i="6" s="1"/>
  <c r="V125" i="42"/>
  <c r="Q19" i="6" s="1"/>
  <c r="N125" i="42"/>
  <c r="I19" i="6" s="1"/>
  <c r="F125" i="42"/>
  <c r="AK125" i="42"/>
  <c r="AF19" i="6" s="1"/>
  <c r="AC125" i="42"/>
  <c r="X19" i="6" s="1"/>
  <c r="U125" i="42"/>
  <c r="P19" i="6" s="1"/>
  <c r="M125" i="42"/>
  <c r="H19" i="6" s="1"/>
  <c r="AJ125" i="42"/>
  <c r="AE19" i="6" s="1"/>
  <c r="T125" i="42"/>
  <c r="O19" i="6" s="1"/>
  <c r="AI125" i="42"/>
  <c r="AD19" i="6" s="1"/>
  <c r="S125" i="42"/>
  <c r="N19" i="6" s="1"/>
  <c r="AF125" i="42"/>
  <c r="AA19" i="6" s="1"/>
  <c r="P125" i="42"/>
  <c r="K19" i="6" s="1"/>
  <c r="AE125" i="42"/>
  <c r="Z19" i="6" s="1"/>
  <c r="O125" i="42"/>
  <c r="J19" i="6" s="1"/>
  <c r="AB125" i="42"/>
  <c r="W19" i="6" s="1"/>
  <c r="L125" i="42"/>
  <c r="G19" i="6" s="1"/>
  <c r="X125" i="42"/>
  <c r="S19" i="6" s="1"/>
  <c r="H125" i="42"/>
  <c r="C19" i="6" s="1"/>
  <c r="W125" i="42"/>
  <c r="R19" i="6" s="1"/>
  <c r="K125" i="42"/>
  <c r="F19" i="6" s="1"/>
  <c r="G125" i="42"/>
  <c r="B19" i="6" s="1"/>
  <c r="AA125" i="42"/>
  <c r="V19" i="6" s="1"/>
  <c r="AF53" i="42"/>
  <c r="AA25" i="3" s="1"/>
  <c r="X53" i="42"/>
  <c r="S25" i="3" s="1"/>
  <c r="P53" i="42"/>
  <c r="K25" i="3" s="1"/>
  <c r="H53" i="42"/>
  <c r="C25" i="3" s="1"/>
  <c r="AE53" i="42"/>
  <c r="Z25" i="3" s="1"/>
  <c r="W53" i="42"/>
  <c r="R25" i="3" s="1"/>
  <c r="O53" i="42"/>
  <c r="J25" i="3" s="1"/>
  <c r="G53" i="42"/>
  <c r="B25" i="3" s="1"/>
  <c r="AJ53" i="42"/>
  <c r="AE25" i="3" s="1"/>
  <c r="AB53" i="42"/>
  <c r="W25" i="3" s="1"/>
  <c r="T53" i="42"/>
  <c r="O25" i="3" s="1"/>
  <c r="L53" i="42"/>
  <c r="G25" i="3" s="1"/>
  <c r="AI53" i="42"/>
  <c r="AD25" i="3" s="1"/>
  <c r="V53" i="42"/>
  <c r="Q25" i="3" s="1"/>
  <c r="J53" i="42"/>
  <c r="E25" i="3" s="1"/>
  <c r="AH53" i="42"/>
  <c r="AC25" i="3" s="1"/>
  <c r="U53" i="42"/>
  <c r="P25" i="3" s="1"/>
  <c r="I53" i="42"/>
  <c r="D25" i="3" s="1"/>
  <c r="AG53" i="42"/>
  <c r="AB25" i="3" s="1"/>
  <c r="S53" i="42"/>
  <c r="N25" i="3" s="1"/>
  <c r="F53" i="42"/>
  <c r="AD53" i="42"/>
  <c r="Y25" i="3" s="1"/>
  <c r="R53" i="42"/>
  <c r="M25" i="3" s="1"/>
  <c r="AC53" i="42"/>
  <c r="X25" i="3" s="1"/>
  <c r="Q53" i="42"/>
  <c r="L25" i="3" s="1"/>
  <c r="AA53" i="42"/>
  <c r="V25" i="3" s="1"/>
  <c r="N53" i="42"/>
  <c r="I25" i="3" s="1"/>
  <c r="Z53" i="42"/>
  <c r="U25" i="3" s="1"/>
  <c r="M53" i="42"/>
  <c r="H25" i="3" s="1"/>
  <c r="AK53" i="42"/>
  <c r="AF25" i="3" s="1"/>
  <c r="Y53" i="42"/>
  <c r="T25" i="3" s="1"/>
  <c r="K53" i="42"/>
  <c r="F25" i="3" s="1"/>
  <c r="AH112" i="42"/>
  <c r="AC6" i="6" s="1"/>
  <c r="Z112" i="42"/>
  <c r="U6" i="6" s="1"/>
  <c r="R112" i="42"/>
  <c r="M6" i="6" s="1"/>
  <c r="J112" i="42"/>
  <c r="E6" i="6" s="1"/>
  <c r="AG112" i="42"/>
  <c r="AB6" i="6" s="1"/>
  <c r="Y112" i="42"/>
  <c r="T6" i="6" s="1"/>
  <c r="Q112" i="42"/>
  <c r="L6" i="6" s="1"/>
  <c r="I112" i="42"/>
  <c r="D6" i="6" s="1"/>
  <c r="AF112" i="42"/>
  <c r="AA6" i="6" s="1"/>
  <c r="X112" i="42"/>
  <c r="S6" i="6" s="1"/>
  <c r="P112" i="42"/>
  <c r="K6" i="6" s="1"/>
  <c r="H112" i="42"/>
  <c r="C6" i="6" s="1"/>
  <c r="AE112" i="42"/>
  <c r="Z6" i="6" s="1"/>
  <c r="W112" i="42"/>
  <c r="R6" i="6" s="1"/>
  <c r="O112" i="42"/>
  <c r="J6" i="6" s="1"/>
  <c r="G112" i="42"/>
  <c r="B6" i="6" s="1"/>
  <c r="AD112" i="42"/>
  <c r="Y6" i="6" s="1"/>
  <c r="V112" i="42"/>
  <c r="Q6" i="6" s="1"/>
  <c r="N112" i="42"/>
  <c r="I6" i="6" s="1"/>
  <c r="F112" i="42"/>
  <c r="AJ112" i="42"/>
  <c r="AE6" i="6" s="1"/>
  <c r="AB112" i="42"/>
  <c r="W6" i="6" s="1"/>
  <c r="T112" i="42"/>
  <c r="O6" i="6" s="1"/>
  <c r="L112" i="42"/>
  <c r="G6" i="6" s="1"/>
  <c r="AI112" i="42"/>
  <c r="AD6" i="6" s="1"/>
  <c r="AC112" i="42"/>
  <c r="X6" i="6" s="1"/>
  <c r="AA112" i="42"/>
  <c r="V6" i="6" s="1"/>
  <c r="U112" i="42"/>
  <c r="P6" i="6" s="1"/>
  <c r="S112" i="42"/>
  <c r="N6" i="6" s="1"/>
  <c r="K112" i="42"/>
  <c r="F6" i="6" s="1"/>
  <c r="AK112" i="42"/>
  <c r="AF6" i="6" s="1"/>
  <c r="M112" i="42"/>
  <c r="H6" i="6" s="1"/>
  <c r="AG235" i="42"/>
  <c r="AB25" i="10" s="1"/>
  <c r="Y235" i="42"/>
  <c r="T25" i="10" s="1"/>
  <c r="Q235" i="42"/>
  <c r="L25" i="10" s="1"/>
  <c r="I235" i="42"/>
  <c r="D25" i="10" s="1"/>
  <c r="AF235" i="42"/>
  <c r="AA25" i="10" s="1"/>
  <c r="X235" i="42"/>
  <c r="S25" i="10" s="1"/>
  <c r="P235" i="42"/>
  <c r="K25" i="10" s="1"/>
  <c r="H235" i="42"/>
  <c r="C25" i="10" s="1"/>
  <c r="AE235" i="42"/>
  <c r="Z25" i="10" s="1"/>
  <c r="W235" i="42"/>
  <c r="R25" i="10" s="1"/>
  <c r="O235" i="42"/>
  <c r="J25" i="10" s="1"/>
  <c r="G235" i="42"/>
  <c r="B25" i="10" s="1"/>
  <c r="AD235" i="42"/>
  <c r="Y25" i="10" s="1"/>
  <c r="V235" i="42"/>
  <c r="Q25" i="10" s="1"/>
  <c r="N235" i="42"/>
  <c r="I25" i="10" s="1"/>
  <c r="F235" i="42"/>
  <c r="AK235" i="42"/>
  <c r="AF25" i="10" s="1"/>
  <c r="AC235" i="42"/>
  <c r="X25" i="10" s="1"/>
  <c r="U235" i="42"/>
  <c r="P25" i="10" s="1"/>
  <c r="M235" i="42"/>
  <c r="H25" i="10" s="1"/>
  <c r="AI235" i="42"/>
  <c r="AD25" i="10" s="1"/>
  <c r="AA235" i="42"/>
  <c r="V25" i="10" s="1"/>
  <c r="S235" i="42"/>
  <c r="N25" i="10" s="1"/>
  <c r="K235" i="42"/>
  <c r="F25" i="10" s="1"/>
  <c r="AH235" i="42"/>
  <c r="AC25" i="10" s="1"/>
  <c r="Z235" i="42"/>
  <c r="U25" i="10" s="1"/>
  <c r="R235" i="42"/>
  <c r="M25" i="10" s="1"/>
  <c r="J235" i="42"/>
  <c r="E25" i="10" s="1"/>
  <c r="AJ235" i="42"/>
  <c r="AE25" i="10" s="1"/>
  <c r="T235" i="42"/>
  <c r="O25" i="10" s="1"/>
  <c r="L235" i="42"/>
  <c r="G25" i="10" s="1"/>
  <c r="AB235" i="42"/>
  <c r="W25" i="10" s="1"/>
  <c r="AI131" i="42"/>
  <c r="AD25" i="6" s="1"/>
  <c r="AA131" i="42"/>
  <c r="V25" i="6" s="1"/>
  <c r="S131" i="42"/>
  <c r="N25" i="6" s="1"/>
  <c r="K131" i="42"/>
  <c r="F25" i="6" s="1"/>
  <c r="AH131" i="42"/>
  <c r="AC25" i="6" s="1"/>
  <c r="Z131" i="42"/>
  <c r="U25" i="6" s="1"/>
  <c r="R131" i="42"/>
  <c r="M25" i="6" s="1"/>
  <c r="J131" i="42"/>
  <c r="E25" i="6" s="1"/>
  <c r="AG131" i="42"/>
  <c r="AB25" i="6" s="1"/>
  <c r="Y131" i="42"/>
  <c r="T25" i="6" s="1"/>
  <c r="Q131" i="42"/>
  <c r="L25" i="6" s="1"/>
  <c r="I131" i="42"/>
  <c r="D25" i="6" s="1"/>
  <c r="AD131" i="42"/>
  <c r="Y25" i="6" s="1"/>
  <c r="V131" i="42"/>
  <c r="Q25" i="6" s="1"/>
  <c r="N131" i="42"/>
  <c r="I25" i="6" s="1"/>
  <c r="F131" i="42"/>
  <c r="AK131" i="42"/>
  <c r="AF25" i="6" s="1"/>
  <c r="AC131" i="42"/>
  <c r="X25" i="6" s="1"/>
  <c r="U131" i="42"/>
  <c r="P25" i="6" s="1"/>
  <c r="M131" i="42"/>
  <c r="H25" i="6" s="1"/>
  <c r="AF131" i="42"/>
  <c r="AA25" i="6" s="1"/>
  <c r="L131" i="42"/>
  <c r="G25" i="6" s="1"/>
  <c r="AE131" i="42"/>
  <c r="Z25" i="6" s="1"/>
  <c r="H131" i="42"/>
  <c r="C25" i="6" s="1"/>
  <c r="AB131" i="42"/>
  <c r="W25" i="6" s="1"/>
  <c r="G131" i="42"/>
  <c r="B25" i="6" s="1"/>
  <c r="X131" i="42"/>
  <c r="S25" i="6" s="1"/>
  <c r="W131" i="42"/>
  <c r="R25" i="6" s="1"/>
  <c r="P131" i="42"/>
  <c r="K25" i="6" s="1"/>
  <c r="AJ131" i="42"/>
  <c r="AE25" i="6" s="1"/>
  <c r="O131" i="42"/>
  <c r="J25" i="6" s="1"/>
  <c r="T131" i="42"/>
  <c r="O25" i="6" s="1"/>
  <c r="AG229" i="42"/>
  <c r="AB19" i="10" s="1"/>
  <c r="Y229" i="42"/>
  <c r="T19" i="10" s="1"/>
  <c r="Q229" i="42"/>
  <c r="L19" i="10" s="1"/>
  <c r="I229" i="42"/>
  <c r="D19" i="10" s="1"/>
  <c r="AF229" i="42"/>
  <c r="AA19" i="10" s="1"/>
  <c r="X229" i="42"/>
  <c r="S19" i="10" s="1"/>
  <c r="P229" i="42"/>
  <c r="K19" i="10" s="1"/>
  <c r="H229" i="42"/>
  <c r="C19" i="10" s="1"/>
  <c r="AE229" i="42"/>
  <c r="Z19" i="10" s="1"/>
  <c r="W229" i="42"/>
  <c r="R19" i="10" s="1"/>
  <c r="O229" i="42"/>
  <c r="J19" i="10" s="1"/>
  <c r="G229" i="42"/>
  <c r="B19" i="10" s="1"/>
  <c r="AD229" i="42"/>
  <c r="Y19" i="10" s="1"/>
  <c r="V229" i="42"/>
  <c r="Q19" i="10" s="1"/>
  <c r="N229" i="42"/>
  <c r="I19" i="10" s="1"/>
  <c r="F229" i="42"/>
  <c r="AK229" i="42"/>
  <c r="AF19" i="10" s="1"/>
  <c r="AC229" i="42"/>
  <c r="X19" i="10" s="1"/>
  <c r="U229" i="42"/>
  <c r="P19" i="10" s="1"/>
  <c r="M229" i="42"/>
  <c r="H19" i="10" s="1"/>
  <c r="AI229" i="42"/>
  <c r="AD19" i="10" s="1"/>
  <c r="AA229" i="42"/>
  <c r="V19" i="10" s="1"/>
  <c r="S229" i="42"/>
  <c r="N19" i="10" s="1"/>
  <c r="K229" i="42"/>
  <c r="F19" i="10" s="1"/>
  <c r="AH229" i="42"/>
  <c r="AC19" i="10" s="1"/>
  <c r="Z229" i="42"/>
  <c r="U19" i="10" s="1"/>
  <c r="R229" i="42"/>
  <c r="M19" i="10" s="1"/>
  <c r="J229" i="42"/>
  <c r="E19" i="10" s="1"/>
  <c r="AJ229" i="42"/>
  <c r="AE19" i="10" s="1"/>
  <c r="T229" i="42"/>
  <c r="O19" i="10" s="1"/>
  <c r="L229" i="42"/>
  <c r="G19" i="10" s="1"/>
  <c r="AB229" i="42"/>
  <c r="W19" i="10" s="1"/>
  <c r="AD47" i="42"/>
  <c r="Y19" i="3" s="1"/>
  <c r="V47" i="42"/>
  <c r="Q19" i="3" s="1"/>
  <c r="N47" i="42"/>
  <c r="I19" i="3" s="1"/>
  <c r="F47" i="42"/>
  <c r="AK47" i="42"/>
  <c r="AF19" i="3" s="1"/>
  <c r="AC47" i="42"/>
  <c r="X19" i="3" s="1"/>
  <c r="U47" i="42"/>
  <c r="P19" i="3" s="1"/>
  <c r="M47" i="42"/>
  <c r="H19" i="3" s="1"/>
  <c r="AJ47" i="42"/>
  <c r="AE19" i="3" s="1"/>
  <c r="AB47" i="42"/>
  <c r="W19" i="3" s="1"/>
  <c r="T47" i="42"/>
  <c r="O19" i="3" s="1"/>
  <c r="L47" i="42"/>
  <c r="G19" i="3" s="1"/>
  <c r="AI47" i="42"/>
  <c r="AD19" i="3" s="1"/>
  <c r="AA47" i="42"/>
  <c r="V19" i="3" s="1"/>
  <c r="S47" i="42"/>
  <c r="N19" i="3" s="1"/>
  <c r="K47" i="42"/>
  <c r="F19" i="3" s="1"/>
  <c r="AH47" i="42"/>
  <c r="AC19" i="3" s="1"/>
  <c r="Z47" i="42"/>
  <c r="U19" i="3" s="1"/>
  <c r="R47" i="42"/>
  <c r="M19" i="3" s="1"/>
  <c r="J47" i="42"/>
  <c r="E19" i="3" s="1"/>
  <c r="AG47" i="42"/>
  <c r="AB19" i="3" s="1"/>
  <c r="Y47" i="42"/>
  <c r="T19" i="3" s="1"/>
  <c r="Q47" i="42"/>
  <c r="L19" i="3" s="1"/>
  <c r="I47" i="42"/>
  <c r="D19" i="3" s="1"/>
  <c r="AF47" i="42"/>
  <c r="AA19" i="3" s="1"/>
  <c r="X47" i="42"/>
  <c r="S19" i="3" s="1"/>
  <c r="P47" i="42"/>
  <c r="K19" i="3" s="1"/>
  <c r="H47" i="42"/>
  <c r="C19" i="3" s="1"/>
  <c r="AE47" i="42"/>
  <c r="Z19" i="3" s="1"/>
  <c r="W47" i="42"/>
  <c r="R19" i="3" s="1"/>
  <c r="O47" i="42"/>
  <c r="J19" i="3" s="1"/>
  <c r="G47" i="42"/>
  <c r="B19" i="3" s="1"/>
  <c r="AH70" i="42"/>
  <c r="AC16" i="4" s="1"/>
  <c r="Z70" i="42"/>
  <c r="U16" i="4" s="1"/>
  <c r="R70" i="42"/>
  <c r="M16" i="4" s="1"/>
  <c r="J70" i="42"/>
  <c r="E16" i="4" s="1"/>
  <c r="AG70" i="42"/>
  <c r="AB16" i="4" s="1"/>
  <c r="Y70" i="42"/>
  <c r="T16" i="4" s="1"/>
  <c r="Q70" i="42"/>
  <c r="L16" i="4" s="1"/>
  <c r="I70" i="42"/>
  <c r="D16" i="4" s="1"/>
  <c r="AF70" i="42"/>
  <c r="AA16" i="4" s="1"/>
  <c r="X70" i="42"/>
  <c r="S16" i="4" s="1"/>
  <c r="P70" i="42"/>
  <c r="K16" i="4" s="1"/>
  <c r="H70" i="42"/>
  <c r="C16" i="4" s="1"/>
  <c r="AE70" i="42"/>
  <c r="Z16" i="4" s="1"/>
  <c r="W70" i="42"/>
  <c r="R16" i="4" s="1"/>
  <c r="O70" i="42"/>
  <c r="J16" i="4" s="1"/>
  <c r="G70" i="42"/>
  <c r="B16" i="4" s="1"/>
  <c r="AD70" i="42"/>
  <c r="Y16" i="4" s="1"/>
  <c r="V70" i="42"/>
  <c r="Q16" i="4" s="1"/>
  <c r="N70" i="42"/>
  <c r="I16" i="4" s="1"/>
  <c r="F70" i="42"/>
  <c r="AJ70" i="42"/>
  <c r="AE16" i="4" s="1"/>
  <c r="AB70" i="42"/>
  <c r="W16" i="4" s="1"/>
  <c r="T70" i="42"/>
  <c r="O16" i="4" s="1"/>
  <c r="L70" i="42"/>
  <c r="G16" i="4" s="1"/>
  <c r="AI70" i="42"/>
  <c r="AD16" i="4" s="1"/>
  <c r="AA70" i="42"/>
  <c r="V16" i="4" s="1"/>
  <c r="S70" i="42"/>
  <c r="N16" i="4" s="1"/>
  <c r="K70" i="42"/>
  <c r="F16" i="4" s="1"/>
  <c r="AK70" i="42"/>
  <c r="AF16" i="4" s="1"/>
  <c r="AC70" i="42"/>
  <c r="X16" i="4" s="1"/>
  <c r="U70" i="42"/>
  <c r="P16" i="4" s="1"/>
  <c r="M70" i="42"/>
  <c r="H16" i="4" s="1"/>
  <c r="AH79" i="42"/>
  <c r="AC25" i="4" s="1"/>
  <c r="Z79" i="42"/>
  <c r="U25" i="4" s="1"/>
  <c r="R79" i="42"/>
  <c r="M25" i="4" s="1"/>
  <c r="J79" i="42"/>
  <c r="E25" i="4" s="1"/>
  <c r="AG79" i="42"/>
  <c r="AB25" i="4" s="1"/>
  <c r="Y79" i="42"/>
  <c r="T25" i="4" s="1"/>
  <c r="Q79" i="42"/>
  <c r="L25" i="4" s="1"/>
  <c r="I79" i="42"/>
  <c r="D25" i="4" s="1"/>
  <c r="AF79" i="42"/>
  <c r="AA25" i="4" s="1"/>
  <c r="X79" i="42"/>
  <c r="S25" i="4" s="1"/>
  <c r="P79" i="42"/>
  <c r="K25" i="4" s="1"/>
  <c r="H79" i="42"/>
  <c r="C25" i="4" s="1"/>
  <c r="AE79" i="42"/>
  <c r="Z25" i="4" s="1"/>
  <c r="W79" i="42"/>
  <c r="R25" i="4" s="1"/>
  <c r="O79" i="42"/>
  <c r="J25" i="4" s="1"/>
  <c r="G79" i="42"/>
  <c r="B25" i="4" s="1"/>
  <c r="AD79" i="42"/>
  <c r="Y25" i="4" s="1"/>
  <c r="V79" i="42"/>
  <c r="Q25" i="4" s="1"/>
  <c r="N79" i="42"/>
  <c r="I25" i="4" s="1"/>
  <c r="F79" i="42"/>
  <c r="AJ79" i="42"/>
  <c r="AE25" i="4" s="1"/>
  <c r="AB79" i="42"/>
  <c r="W25" i="4" s="1"/>
  <c r="T79" i="42"/>
  <c r="O25" i="4" s="1"/>
  <c r="L79" i="42"/>
  <c r="G25" i="4" s="1"/>
  <c r="AI79" i="42"/>
  <c r="AD25" i="4" s="1"/>
  <c r="AA79" i="42"/>
  <c r="V25" i="4" s="1"/>
  <c r="S79" i="42"/>
  <c r="N25" i="4" s="1"/>
  <c r="K79" i="42"/>
  <c r="F25" i="4" s="1"/>
  <c r="AK79" i="42"/>
  <c r="AF25" i="4" s="1"/>
  <c r="AC79" i="42"/>
  <c r="X25" i="4" s="1"/>
  <c r="U79" i="42"/>
  <c r="P25" i="4" s="1"/>
  <c r="M79" i="42"/>
  <c r="H25" i="4" s="1"/>
  <c r="AD38" i="42"/>
  <c r="Y10" i="3" s="1"/>
  <c r="V38" i="42"/>
  <c r="Q10" i="3" s="1"/>
  <c r="N38" i="42"/>
  <c r="I10" i="3" s="1"/>
  <c r="F38" i="42"/>
  <c r="AK38" i="42"/>
  <c r="AF10" i="3" s="1"/>
  <c r="AC38" i="42"/>
  <c r="X10" i="3" s="1"/>
  <c r="U38" i="42"/>
  <c r="P10" i="3" s="1"/>
  <c r="M38" i="42"/>
  <c r="H10" i="3" s="1"/>
  <c r="AJ38" i="42"/>
  <c r="AE10" i="3" s="1"/>
  <c r="AB38" i="42"/>
  <c r="W10" i="3" s="1"/>
  <c r="T38" i="42"/>
  <c r="O10" i="3" s="1"/>
  <c r="L38" i="42"/>
  <c r="G10" i="3" s="1"/>
  <c r="AI38" i="42"/>
  <c r="AD10" i="3" s="1"/>
  <c r="AA38" i="42"/>
  <c r="V10" i="3" s="1"/>
  <c r="S38" i="42"/>
  <c r="N10" i="3" s="1"/>
  <c r="K38" i="42"/>
  <c r="F10" i="3" s="1"/>
  <c r="AH38" i="42"/>
  <c r="AC10" i="3" s="1"/>
  <c r="Z38" i="42"/>
  <c r="U10" i="3" s="1"/>
  <c r="R38" i="42"/>
  <c r="M10" i="3" s="1"/>
  <c r="J38" i="42"/>
  <c r="E10" i="3" s="1"/>
  <c r="AG38" i="42"/>
  <c r="AB10" i="3" s="1"/>
  <c r="Y38" i="42"/>
  <c r="T10" i="3" s="1"/>
  <c r="Q38" i="42"/>
  <c r="L10" i="3" s="1"/>
  <c r="I38" i="42"/>
  <c r="D10" i="3" s="1"/>
  <c r="AF38" i="42"/>
  <c r="AA10" i="3" s="1"/>
  <c r="X38" i="42"/>
  <c r="S10" i="3" s="1"/>
  <c r="P38" i="42"/>
  <c r="K10" i="3" s="1"/>
  <c r="H38" i="42"/>
  <c r="C10" i="3" s="1"/>
  <c r="AE38" i="42"/>
  <c r="Z10" i="3" s="1"/>
  <c r="W38" i="42"/>
  <c r="R10" i="3" s="1"/>
  <c r="O38" i="42"/>
  <c r="J10" i="3" s="1"/>
  <c r="G38" i="42"/>
  <c r="B10" i="3" s="1"/>
  <c r="AH73" i="42"/>
  <c r="AC19" i="4" s="1"/>
  <c r="Z73" i="42"/>
  <c r="U19" i="4" s="1"/>
  <c r="R73" i="42"/>
  <c r="M19" i="4" s="1"/>
  <c r="J73" i="42"/>
  <c r="E19" i="4" s="1"/>
  <c r="AG73" i="42"/>
  <c r="AB19" i="4" s="1"/>
  <c r="Y73" i="42"/>
  <c r="T19" i="4" s="1"/>
  <c r="Q73" i="42"/>
  <c r="L19" i="4" s="1"/>
  <c r="I73" i="42"/>
  <c r="D19" i="4" s="1"/>
  <c r="AF73" i="42"/>
  <c r="AA19" i="4" s="1"/>
  <c r="X73" i="42"/>
  <c r="S19" i="4" s="1"/>
  <c r="P73" i="42"/>
  <c r="K19" i="4" s="1"/>
  <c r="H73" i="42"/>
  <c r="C19" i="4" s="1"/>
  <c r="AE73" i="42"/>
  <c r="Z19" i="4" s="1"/>
  <c r="W73" i="42"/>
  <c r="R19" i="4" s="1"/>
  <c r="O73" i="42"/>
  <c r="J19" i="4" s="1"/>
  <c r="G73" i="42"/>
  <c r="B19" i="4" s="1"/>
  <c r="AD73" i="42"/>
  <c r="Y19" i="4" s="1"/>
  <c r="V73" i="42"/>
  <c r="Q19" i="4" s="1"/>
  <c r="N73" i="42"/>
  <c r="I19" i="4" s="1"/>
  <c r="F73" i="42"/>
  <c r="AJ73" i="42"/>
  <c r="AE19" i="4" s="1"/>
  <c r="AB73" i="42"/>
  <c r="W19" i="4" s="1"/>
  <c r="T73" i="42"/>
  <c r="O19" i="4" s="1"/>
  <c r="L73" i="42"/>
  <c r="G19" i="4" s="1"/>
  <c r="AI73" i="42"/>
  <c r="AD19" i="4" s="1"/>
  <c r="AA73" i="42"/>
  <c r="V19" i="4" s="1"/>
  <c r="S73" i="42"/>
  <c r="N19" i="4" s="1"/>
  <c r="K73" i="42"/>
  <c r="F19" i="4" s="1"/>
  <c r="AK73" i="42"/>
  <c r="AF19" i="4" s="1"/>
  <c r="AC73" i="42"/>
  <c r="X19" i="4" s="1"/>
  <c r="U73" i="42"/>
  <c r="P19" i="4" s="1"/>
  <c r="M73" i="42"/>
  <c r="H19" i="4" s="1"/>
  <c r="O37" i="54"/>
  <c r="E237" i="42"/>
  <c r="E81" i="42"/>
  <c r="F37" i="54"/>
  <c r="G43" i="54"/>
  <c r="E34" i="42" s="1"/>
  <c r="J54" i="54"/>
  <c r="M37" i="54"/>
  <c r="J5" i="33"/>
  <c r="R5" i="33"/>
  <c r="A3" i="33"/>
  <c r="C5" i="33" s="1"/>
  <c r="E42" i="54" l="1"/>
  <c r="E116" i="42" s="1"/>
  <c r="AD34" i="42"/>
  <c r="Y6" i="3" s="1"/>
  <c r="V34" i="42"/>
  <c r="Q6" i="3" s="1"/>
  <c r="N34" i="42"/>
  <c r="I6" i="3" s="1"/>
  <c r="F34" i="42"/>
  <c r="AK34" i="42"/>
  <c r="AF6" i="3" s="1"/>
  <c r="AC34" i="42"/>
  <c r="X6" i="3" s="1"/>
  <c r="U34" i="42"/>
  <c r="P6" i="3" s="1"/>
  <c r="M34" i="42"/>
  <c r="H6" i="3" s="1"/>
  <c r="AJ34" i="42"/>
  <c r="AE6" i="3" s="1"/>
  <c r="AB34" i="42"/>
  <c r="W6" i="3" s="1"/>
  <c r="T34" i="42"/>
  <c r="O6" i="3" s="1"/>
  <c r="L34" i="42"/>
  <c r="G6" i="3" s="1"/>
  <c r="AI34" i="42"/>
  <c r="AD6" i="3" s="1"/>
  <c r="AA34" i="42"/>
  <c r="V6" i="3" s="1"/>
  <c r="S34" i="42"/>
  <c r="N6" i="3" s="1"/>
  <c r="K34" i="42"/>
  <c r="F6" i="3" s="1"/>
  <c r="AH34" i="42"/>
  <c r="AC6" i="3" s="1"/>
  <c r="Z34" i="42"/>
  <c r="U6" i="3" s="1"/>
  <c r="R34" i="42"/>
  <c r="M6" i="3" s="1"/>
  <c r="J34" i="42"/>
  <c r="E6" i="3" s="1"/>
  <c r="AG34" i="42"/>
  <c r="AB6" i="3" s="1"/>
  <c r="Y34" i="42"/>
  <c r="T6" i="3" s="1"/>
  <c r="Q34" i="42"/>
  <c r="L6" i="3" s="1"/>
  <c r="I34" i="42"/>
  <c r="D6" i="3" s="1"/>
  <c r="AF34" i="42"/>
  <c r="AA6" i="3" s="1"/>
  <c r="X34" i="42"/>
  <c r="S6" i="3" s="1"/>
  <c r="P34" i="42"/>
  <c r="K6" i="3" s="1"/>
  <c r="H34" i="42"/>
  <c r="C6" i="3" s="1"/>
  <c r="AE34" i="42"/>
  <c r="Z6" i="3" s="1"/>
  <c r="W34" i="42"/>
  <c r="R6" i="3" s="1"/>
  <c r="O34" i="42"/>
  <c r="J6" i="3" s="1"/>
  <c r="G34" i="42"/>
  <c r="B6" i="3" s="1"/>
  <c r="E55" i="42"/>
  <c r="Q5" i="33"/>
  <c r="I5" i="33"/>
  <c r="P5" i="33"/>
  <c r="H5" i="33"/>
  <c r="O5" i="33"/>
  <c r="G5" i="33"/>
  <c r="N5" i="33"/>
  <c r="F5" i="33"/>
  <c r="M5" i="33"/>
  <c r="E5" i="33"/>
  <c r="L5" i="33"/>
  <c r="D5" i="33"/>
  <c r="B5" i="33"/>
  <c r="K5" i="33"/>
  <c r="J53" i="54" l="1"/>
  <c r="J55" i="54" s="1"/>
  <c r="Q116" i="42"/>
  <c r="L10" i="6" s="1"/>
  <c r="O116" i="42"/>
  <c r="J10" i="6" s="1"/>
  <c r="T116" i="42"/>
  <c r="O10" i="6" s="1"/>
  <c r="AK116" i="42"/>
  <c r="AF10" i="6" s="1"/>
  <c r="W116" i="42"/>
  <c r="R10" i="6" s="1"/>
  <c r="I116" i="42"/>
  <c r="D10" i="6" s="1"/>
  <c r="G116" i="42"/>
  <c r="B10" i="6" s="1"/>
  <c r="L116" i="42"/>
  <c r="G10" i="6" s="1"/>
  <c r="M116" i="42"/>
  <c r="H10" i="6" s="1"/>
  <c r="K116" i="42"/>
  <c r="F10" i="6" s="1"/>
  <c r="AH116" i="42"/>
  <c r="AC10" i="6" s="1"/>
  <c r="AF116" i="42"/>
  <c r="AA10" i="6" s="1"/>
  <c r="AD116" i="42"/>
  <c r="Y10" i="6" s="1"/>
  <c r="AI116" i="42"/>
  <c r="AD10" i="6" s="1"/>
  <c r="AB116" i="42"/>
  <c r="W10" i="6" s="1"/>
  <c r="Z116" i="42"/>
  <c r="U10" i="6" s="1"/>
  <c r="X116" i="42"/>
  <c r="S10" i="6" s="1"/>
  <c r="V116" i="42"/>
  <c r="Q10" i="6" s="1"/>
  <c r="AC116" i="42"/>
  <c r="X10" i="6" s="1"/>
  <c r="R116" i="42"/>
  <c r="M10" i="6" s="1"/>
  <c r="P116" i="42"/>
  <c r="K10" i="6" s="1"/>
  <c r="N116" i="42"/>
  <c r="I10" i="6" s="1"/>
  <c r="AA116" i="42"/>
  <c r="V10" i="6" s="1"/>
  <c r="J116" i="42"/>
  <c r="E10" i="6" s="1"/>
  <c r="H116" i="42"/>
  <c r="C10" i="6" s="1"/>
  <c r="F116" i="42"/>
  <c r="U116" i="42"/>
  <c r="P10" i="6" s="1"/>
  <c r="Y116" i="42"/>
  <c r="T10" i="6" s="1"/>
  <c r="AG116" i="42"/>
  <c r="AB10" i="6" s="1"/>
  <c r="AE116" i="42"/>
  <c r="Z10" i="6" s="1"/>
  <c r="AJ116" i="42"/>
  <c r="AE10" i="6" s="1"/>
  <c r="S116" i="42"/>
  <c r="N10" i="6" s="1"/>
  <c r="E133" i="42"/>
  <c r="J1" i="31"/>
  <c r="AB1" i="31"/>
  <c r="AA1" i="31"/>
  <c r="Z1" i="31"/>
  <c r="Y1" i="31"/>
  <c r="X1" i="31"/>
  <c r="W1" i="31"/>
  <c r="V1" i="31"/>
  <c r="U1" i="31"/>
  <c r="T1" i="31"/>
  <c r="S1" i="31"/>
  <c r="R1" i="31"/>
  <c r="Q1" i="31"/>
  <c r="P1" i="31"/>
  <c r="O1" i="31"/>
  <c r="N1" i="31"/>
  <c r="M1" i="31"/>
  <c r="L1" i="31"/>
  <c r="K1" i="31"/>
  <c r="AM93" i="23" l="1"/>
  <c r="AL93" i="23"/>
  <c r="AK93" i="23"/>
  <c r="AJ93" i="23"/>
  <c r="AI93" i="23"/>
  <c r="AH93" i="23"/>
  <c r="AG93" i="23"/>
  <c r="AF93" i="23"/>
  <c r="AE93" i="23"/>
  <c r="AD93" i="23"/>
  <c r="AC93" i="23"/>
  <c r="AB93" i="23"/>
  <c r="AA93" i="23"/>
  <c r="Z93" i="23"/>
  <c r="Y93" i="23"/>
  <c r="X93" i="23"/>
  <c r="W93" i="23"/>
  <c r="V93" i="23"/>
  <c r="U93" i="23"/>
  <c r="T93" i="23"/>
  <c r="S93" i="23"/>
  <c r="R93" i="23"/>
  <c r="Q93" i="23"/>
  <c r="P93" i="23"/>
  <c r="O93" i="23"/>
  <c r="N93" i="23"/>
  <c r="M93" i="23"/>
  <c r="L93" i="23"/>
  <c r="K93" i="23"/>
  <c r="J93" i="23"/>
  <c r="I93" i="23"/>
  <c r="H93" i="23"/>
  <c r="G93" i="23"/>
  <c r="F93" i="23"/>
  <c r="E93" i="23"/>
  <c r="D93" i="23"/>
  <c r="AM92" i="23"/>
  <c r="AM114" i="23" s="1"/>
  <c r="AL92" i="23"/>
  <c r="AL114" i="23" s="1"/>
  <c r="AK92" i="23"/>
  <c r="AJ92" i="23"/>
  <c r="AI92" i="23"/>
  <c r="AI114" i="23" s="1"/>
  <c r="AH92" i="23"/>
  <c r="AH114" i="23" s="1"/>
  <c r="AG92" i="23"/>
  <c r="AF92" i="23"/>
  <c r="AE92" i="23"/>
  <c r="AE114" i="23" s="1"/>
  <c r="AD92" i="23"/>
  <c r="AD114" i="23" s="1"/>
  <c r="AC92" i="23"/>
  <c r="AB92" i="23"/>
  <c r="AA92" i="23"/>
  <c r="AA114" i="23" s="1"/>
  <c r="Z92" i="23"/>
  <c r="Z114" i="23" s="1"/>
  <c r="Y92" i="23"/>
  <c r="X92" i="23"/>
  <c r="W92" i="23"/>
  <c r="W114" i="23" s="1"/>
  <c r="V92" i="23"/>
  <c r="V114" i="23" s="1"/>
  <c r="U92" i="23"/>
  <c r="T92" i="23"/>
  <c r="S92" i="23"/>
  <c r="S114" i="23" s="1"/>
  <c r="R92" i="23"/>
  <c r="R114" i="23" s="1"/>
  <c r="Q92" i="23"/>
  <c r="P92" i="23"/>
  <c r="O92" i="23"/>
  <c r="O114" i="23" s="1"/>
  <c r="N92" i="23"/>
  <c r="N114" i="23" s="1"/>
  <c r="M92" i="23"/>
  <c r="L92" i="23"/>
  <c r="K92" i="23"/>
  <c r="K114" i="23" s="1"/>
  <c r="J92" i="23"/>
  <c r="J114" i="23" s="1"/>
  <c r="I92" i="23"/>
  <c r="H92" i="23"/>
  <c r="G92" i="23"/>
  <c r="G114" i="23" s="1"/>
  <c r="F92" i="23"/>
  <c r="F114" i="23" s="1"/>
  <c r="E92" i="23"/>
  <c r="D92" i="23"/>
  <c r="AM84" i="23"/>
  <c r="AL84" i="23"/>
  <c r="AK84" i="23"/>
  <c r="AJ84" i="23"/>
  <c r="AI84" i="23"/>
  <c r="AH84" i="23"/>
  <c r="AG84" i="23"/>
  <c r="AF84" i="23"/>
  <c r="AE84" i="23"/>
  <c r="AD84" i="23"/>
  <c r="AC84" i="23"/>
  <c r="AB84" i="23"/>
  <c r="AA84" i="23"/>
  <c r="Z84" i="23"/>
  <c r="Y84" i="23"/>
  <c r="X84" i="23"/>
  <c r="W84" i="23"/>
  <c r="V84" i="23"/>
  <c r="U84" i="23"/>
  <c r="T84" i="23"/>
  <c r="S84" i="23"/>
  <c r="R84" i="23"/>
  <c r="Q84" i="23"/>
  <c r="P84" i="23"/>
  <c r="O84" i="23"/>
  <c r="N84" i="23"/>
  <c r="M84" i="23"/>
  <c r="L84" i="23"/>
  <c r="K84" i="23"/>
  <c r="J84" i="23"/>
  <c r="I84" i="23"/>
  <c r="H84" i="23"/>
  <c r="G84" i="23"/>
  <c r="F84" i="23"/>
  <c r="E84" i="23"/>
  <c r="D84" i="23"/>
  <c r="AM83" i="23"/>
  <c r="AM85" i="23" s="1"/>
  <c r="AL83" i="23"/>
  <c r="AL85" i="23" s="1"/>
  <c r="AK83" i="23"/>
  <c r="AJ83" i="23"/>
  <c r="AI83" i="23"/>
  <c r="AI85" i="23" s="1"/>
  <c r="AH83" i="23"/>
  <c r="AH85" i="23" s="1"/>
  <c r="AG83" i="23"/>
  <c r="AF83" i="23"/>
  <c r="AE83" i="23"/>
  <c r="AE85" i="23" s="1"/>
  <c r="AD83" i="23"/>
  <c r="AD85" i="23" s="1"/>
  <c r="AC83" i="23"/>
  <c r="AB83" i="23"/>
  <c r="AA83" i="23"/>
  <c r="AA85" i="23" s="1"/>
  <c r="Z83" i="23"/>
  <c r="Z85" i="23" s="1"/>
  <c r="Y83" i="23"/>
  <c r="X83" i="23"/>
  <c r="W83" i="23"/>
  <c r="W85" i="23" s="1"/>
  <c r="V83" i="23"/>
  <c r="V85" i="23" s="1"/>
  <c r="U83" i="23"/>
  <c r="T83" i="23"/>
  <c r="S83" i="23"/>
  <c r="S85" i="23" s="1"/>
  <c r="R83" i="23"/>
  <c r="R85" i="23" s="1"/>
  <c r="Q83" i="23"/>
  <c r="P83" i="23"/>
  <c r="O83" i="23"/>
  <c r="O85" i="23" s="1"/>
  <c r="N83" i="23"/>
  <c r="N85" i="23" s="1"/>
  <c r="M83" i="23"/>
  <c r="L83" i="23"/>
  <c r="K83" i="23"/>
  <c r="K85" i="23" s="1"/>
  <c r="J83" i="23"/>
  <c r="J85" i="23" s="1"/>
  <c r="I83" i="23"/>
  <c r="H83" i="23"/>
  <c r="G83" i="23"/>
  <c r="G85" i="23" s="1"/>
  <c r="F83" i="23"/>
  <c r="F85" i="23" s="1"/>
  <c r="E83" i="23"/>
  <c r="D83" i="23"/>
  <c r="AM76" i="23"/>
  <c r="AL76" i="23"/>
  <c r="AK76" i="23"/>
  <c r="AJ76" i="23"/>
  <c r="AI76" i="23"/>
  <c r="AH76" i="23"/>
  <c r="AG76" i="23"/>
  <c r="AF76" i="23"/>
  <c r="AE76" i="23"/>
  <c r="AD76" i="23"/>
  <c r="AC76" i="23"/>
  <c r="AB76" i="23"/>
  <c r="AA76" i="23"/>
  <c r="Z76" i="23"/>
  <c r="Y76" i="23"/>
  <c r="X76" i="23"/>
  <c r="W76" i="23"/>
  <c r="V76" i="23"/>
  <c r="U76" i="23"/>
  <c r="T76" i="23"/>
  <c r="S76" i="23"/>
  <c r="R76" i="23"/>
  <c r="Q76" i="23"/>
  <c r="P76" i="23"/>
  <c r="O76" i="23"/>
  <c r="N76" i="23"/>
  <c r="M76" i="23"/>
  <c r="L76" i="23"/>
  <c r="K76" i="23"/>
  <c r="J76" i="23"/>
  <c r="I76" i="23"/>
  <c r="H76" i="23"/>
  <c r="G76" i="23"/>
  <c r="F76" i="23"/>
  <c r="E76" i="23"/>
  <c r="D76" i="23"/>
  <c r="AM70" i="23"/>
  <c r="AL70" i="23"/>
  <c r="AK70" i="23"/>
  <c r="AJ70" i="23"/>
  <c r="AI70" i="23"/>
  <c r="AH70" i="23"/>
  <c r="AG70" i="23"/>
  <c r="AF70" i="23"/>
  <c r="AE70" i="23"/>
  <c r="AD70" i="23"/>
  <c r="AC70" i="23"/>
  <c r="AB70" i="23"/>
  <c r="AA70" i="23"/>
  <c r="Z70" i="23"/>
  <c r="Y70" i="23"/>
  <c r="X70" i="23"/>
  <c r="W70" i="23"/>
  <c r="V70" i="23"/>
  <c r="U70" i="23"/>
  <c r="T70" i="23"/>
  <c r="S70" i="23"/>
  <c r="R70" i="23"/>
  <c r="Q70" i="23"/>
  <c r="P70" i="23"/>
  <c r="O70" i="23"/>
  <c r="N70" i="23"/>
  <c r="M70" i="23"/>
  <c r="L70" i="23"/>
  <c r="K70" i="23"/>
  <c r="J70" i="23"/>
  <c r="I70" i="23"/>
  <c r="H70" i="23"/>
  <c r="G70" i="23"/>
  <c r="F70" i="23"/>
  <c r="E70" i="23"/>
  <c r="D70" i="23"/>
  <c r="D85" i="23" l="1"/>
  <c r="L85" i="23"/>
  <c r="T85" i="23"/>
  <c r="AB85" i="23"/>
  <c r="AJ85" i="23"/>
  <c r="H114" i="23"/>
  <c r="P114" i="23"/>
  <c r="X114" i="23"/>
  <c r="AF114" i="23"/>
  <c r="E85" i="23"/>
  <c r="M85" i="23"/>
  <c r="U85" i="23"/>
  <c r="AC85" i="23"/>
  <c r="AK85" i="23"/>
  <c r="I114" i="23"/>
  <c r="Q114" i="23"/>
  <c r="Y114" i="23"/>
  <c r="AG114" i="23"/>
  <c r="H85" i="23"/>
  <c r="P85" i="23"/>
  <c r="X85" i="23"/>
  <c r="AF85" i="23"/>
  <c r="D114" i="23"/>
  <c r="L114" i="23"/>
  <c r="T114" i="23"/>
  <c r="AB114" i="23"/>
  <c r="AJ114" i="23"/>
  <c r="I85" i="23"/>
  <c r="Q85" i="23"/>
  <c r="Y85" i="23"/>
  <c r="AG85" i="23"/>
  <c r="E114" i="23"/>
  <c r="M114" i="23"/>
  <c r="U114" i="23"/>
  <c r="AC114" i="23"/>
  <c r="AK11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Olivia Ashmoore</author>
  </authors>
  <commentList>
    <comment ref="B129" authorId="0" shapeId="0" xr:uid="{E7334ADE-19DE-4DBD-BF0F-93FFF365886F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split by industry, assign to bifubc heat, back out heat rates for dist heat files</t>
        </r>
      </text>
    </comment>
    <comment ref="B132" authorId="0" shapeId="0" xr:uid="{833C4880-4C29-4456-8CB8-224419E4352A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with computers</t>
        </r>
      </text>
    </comment>
    <comment ref="B136" authorId="0" shapeId="0" xr:uid="{7282E2F5-9C19-4BF4-B321-D32231D46100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with computers</t>
        </r>
      </text>
    </comment>
    <comment ref="B142" authorId="0" shapeId="0" xr:uid="{D0222BBB-FF71-475F-934E-CF6B33433003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241 and 242</t>
        </r>
      </text>
    </comment>
    <comment ref="B153" authorId="0" shapeId="0" xr:uid="{947D7151-CE93-4A82-9EA0-62498620AB04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road vehicles and nonroad vehicles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tc={BD34382F-A259-431B-ABBC-57EB0ACACEE4}</author>
  </authors>
  <commentList>
    <comment ref="C37" authorId="0" shapeId="0" xr:uid="{BD34382F-A259-431B-ABBC-57EB0ACACEE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reading e3 pathways data, it sounds like this is ag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Olivia Ashmoore</author>
  </authors>
  <commentList>
    <comment ref="B8" authorId="0" shapeId="0" xr:uid="{CF06088A-7245-4ED0-9EDC-360FE7431DB5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split by industry, assign to bifubc heat, back out heat rates for dist heat files</t>
        </r>
      </text>
    </comment>
    <comment ref="B11" authorId="0" shapeId="0" xr:uid="{BF987029-A4D3-449B-8C30-EBF1A9D5A0CA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with computers</t>
        </r>
      </text>
    </comment>
    <comment ref="B15" authorId="0" shapeId="0" xr:uid="{60FBC166-546F-4339-88E4-C088A7612646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with computers</t>
        </r>
      </text>
    </comment>
    <comment ref="B21" authorId="0" shapeId="0" xr:uid="{D1741385-A9B2-47DF-81CF-29B2521DF741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241 and 242</t>
        </r>
      </text>
    </comment>
    <comment ref="B32" authorId="0" shapeId="0" xr:uid="{059BDF2B-7112-436A-929F-A61C578931C2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road vehicles and nonroad vehicles
</t>
        </r>
      </text>
    </comment>
    <comment ref="C56" authorId="0" shapeId="0" xr:uid="{DC235C89-7BC2-422E-B99C-821CDC74BEFD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split by industry, assign to bifubc heat, back out heat rates for dist heat files</t>
        </r>
      </text>
    </comment>
    <comment ref="C59" authorId="0" shapeId="0" xr:uid="{C3D9E69E-DCD7-42AD-8533-CE0877D13CDD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with computers</t>
        </r>
      </text>
    </comment>
    <comment ref="C63" authorId="0" shapeId="0" xr:uid="{CC84A38C-1153-41B1-8A8A-8F108BA896C5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with computers</t>
        </r>
      </text>
    </comment>
    <comment ref="C69" authorId="0" shapeId="0" xr:uid="{D00BFB3F-286D-4297-A86A-755E88379AD4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241 and 242</t>
        </r>
      </text>
    </comment>
    <comment ref="C80" authorId="0" shapeId="0" xr:uid="{15A715DC-FB6D-4FCC-AE74-DE3FFBD4F665}">
      <text>
        <r>
          <rPr>
            <b/>
            <sz val="9"/>
            <color indexed="81"/>
            <rFont val="Tahoma"/>
            <family val="2"/>
          </rPr>
          <t>Olivia Ashmoore:</t>
        </r>
        <r>
          <rPr>
            <sz val="9"/>
            <color indexed="81"/>
            <rFont val="Tahoma"/>
            <family val="2"/>
          </rPr>
          <t xml:space="preserve">
lump road vehicles and nonroad vehicles
</t>
        </r>
      </text>
    </comment>
  </commentList>
</comments>
</file>

<file path=xl/sharedStrings.xml><?xml version="1.0" encoding="utf-8"?>
<sst xmlns="http://schemas.openxmlformats.org/spreadsheetml/2006/main" count="15409" uniqueCount="1512">
  <si>
    <t>BIFUbC BAU Industrial Fuel Use before CCS</t>
  </si>
  <si>
    <t>Sources:</t>
  </si>
  <si>
    <t>Note: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</si>
  <si>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</si>
  <si>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</si>
  <si>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</si>
  <si>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This Variable Excludes All On-Site Energy Carrier Generation (Electricity, Heat, Hydrogen)</t>
  </si>
  <si>
    <t>This variable is for energy purchased and consumed by the Industry sector.</t>
  </si>
  <si>
    <t>Secondary energy, including electricity, heat, or hydrogen that is generated on-site and also consumed on-site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</si>
  <si>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</si>
  <si>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</si>
  <si>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</si>
  <si>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The "Renewables" rows in the U.S. source data are for on-site generation, including both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</si>
  <si>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</si>
  <si>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</si>
  <si>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</si>
  <si>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</si>
  <si>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</si>
  <si>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</si>
  <si>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Coproducts" column to the Biomass fuel type.  This may slightly under-estimate biomass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</si>
  <si>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</si>
  <si>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</si>
  <si>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</si>
  <si>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</si>
  <si>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</si>
  <si>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</si>
  <si>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>Fuel Use.  This is handled in Vensim using a separate variable, "PoFUfE Proportion of</t>
  </si>
  <si>
    <t xml:space="preserve">Fuel Used for Energy."  </t>
  </si>
  <si>
    <t>Note that Lease and Plant Fuel under Mining is actually natural gas consumed in wells and fields.</t>
  </si>
  <si>
    <t>We count this in the Natural Gas and Petroleum Systems sub industry and not in mining.</t>
  </si>
  <si>
    <t>We also add in pipeline natural gas fuel use, which EIA categorizes under the transportation sector.</t>
  </si>
  <si>
    <t>Finally, we add in fuel used by the military, which is under transportation in EIA's data but</t>
  </si>
  <si>
    <t>we assign to the other industries category.</t>
  </si>
  <si>
    <t>For refineries, we estimate crude oil in by taking a weighted average of the energy content of</t>
  </si>
  <si>
    <t>domestic and imported crude and multiplying by the fuel going into distillation units. We add the fuel used</t>
  </si>
  <si>
    <t>by ethanol plants back into the total for industry as well.</t>
  </si>
  <si>
    <t>Petroleum Fuels Categorization (mapped based on closest BTU Content)</t>
  </si>
  <si>
    <t xml:space="preserve">   Crude Oil</t>
  </si>
  <si>
    <t>Crude Oil</t>
  </si>
  <si>
    <t xml:space="preserve">   Propane Heat and Power</t>
  </si>
  <si>
    <t>LPG/propane/butane</t>
  </si>
  <si>
    <t xml:space="preserve">   Liquefied Petroleum Gas and Other Feedstocks</t>
  </si>
  <si>
    <t xml:space="preserve">   Motor Gasoline</t>
  </si>
  <si>
    <t>Petroleum Diesel</t>
  </si>
  <si>
    <t xml:space="preserve">   Distillate Fuel Oil</t>
  </si>
  <si>
    <t xml:space="preserve">   Residual Fuel Oil</t>
  </si>
  <si>
    <t>Heavy or Residual Oil</t>
  </si>
  <si>
    <t xml:space="preserve">   Petrochemical Feedstocks</t>
  </si>
  <si>
    <t xml:space="preserve">   Petroleum Coke</t>
  </si>
  <si>
    <t xml:space="preserve">   Asphalt and Road Oil</t>
  </si>
  <si>
    <t xml:space="preserve">   Miscellaneous Petroleum 3/</t>
  </si>
  <si>
    <t>Unit: BTU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</si>
  <si>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</si>
  <si>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</si>
  <si>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</si>
  <si>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</si>
  <si>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</si>
  <si>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</si>
  <si>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</si>
  <si>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</si>
  <si>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</si>
  <si>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</si>
  <si>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</si>
  <si>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</si>
  <si>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</si>
  <si>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</si>
  <si>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</si>
  <si>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</si>
  <si>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</si>
  <si>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</si>
  <si>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</si>
  <si>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</si>
  <si>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</si>
  <si>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</si>
  <si>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</si>
  <si>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</si>
  <si>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</si>
  <si>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Agricultural Unspecified</t>
  </si>
  <si>
    <t>Commercial Water Heating</t>
  </si>
  <si>
    <t>Commercial Space Heating</t>
  </si>
  <si>
    <t>Commercial Air Conditioning</t>
  </si>
  <si>
    <t>Commercial Lighting</t>
  </si>
  <si>
    <t>Commercial Refrigeration</t>
  </si>
  <si>
    <t>Commercial Cooking</t>
  </si>
  <si>
    <t>Commercial Ventilation</t>
  </si>
  <si>
    <t>Commercial Other</t>
  </si>
  <si>
    <t>Mining</t>
  </si>
  <si>
    <t>Construction</t>
  </si>
  <si>
    <t>Food &amp; Beverage</t>
  </si>
  <si>
    <t>Food Processing</t>
  </si>
  <si>
    <t xml:space="preserve">Textile Mills </t>
  </si>
  <si>
    <t>Textile Product Mills</t>
  </si>
  <si>
    <t>Apparel &amp; Leather</t>
  </si>
  <si>
    <t>Logging &amp; Wood</t>
  </si>
  <si>
    <t>Paper</t>
  </si>
  <si>
    <t xml:space="preserve">Pulp &amp; Paperboard Mills </t>
  </si>
  <si>
    <t>Printing</t>
  </si>
  <si>
    <t>Chemical Manufacturing</t>
  </si>
  <si>
    <t>Plastics and Rubber</t>
  </si>
  <si>
    <t>Nonmetallic Mineral</t>
  </si>
  <si>
    <t>Glass</t>
  </si>
  <si>
    <t>Cement</t>
  </si>
  <si>
    <t>Primary Metal</t>
  </si>
  <si>
    <t>Fabricated Metal</t>
  </si>
  <si>
    <t>Machinery</t>
  </si>
  <si>
    <t>Computer and Electronic</t>
  </si>
  <si>
    <t>Semiconductor</t>
  </si>
  <si>
    <t>Electrical Equipment &amp; Appliance</t>
  </si>
  <si>
    <t>Transportation Equipment</t>
  </si>
  <si>
    <t>Furniture</t>
  </si>
  <si>
    <t>Miscellaneous</t>
  </si>
  <si>
    <t>Publishing</t>
  </si>
  <si>
    <t>OGE Unspecified</t>
  </si>
  <si>
    <t>Petroleum Refining Unspecified</t>
  </si>
  <si>
    <t>Residential Water Heating</t>
  </si>
  <si>
    <t>Residential Space Heating</t>
  </si>
  <si>
    <t>Residential Central Air Conditioning</t>
  </si>
  <si>
    <t>Residential Room Air Conditioning</t>
  </si>
  <si>
    <t>Residential Lighting</t>
  </si>
  <si>
    <t>Residential Clothes Washing</t>
  </si>
  <si>
    <t>Residential Clothes Drying</t>
  </si>
  <si>
    <t>Residential Dishwashing</t>
  </si>
  <si>
    <t>Residential Refrigerators</t>
  </si>
  <si>
    <t>Residential Freezers</t>
  </si>
  <si>
    <t>Residential Cooking</t>
  </si>
  <si>
    <t>Residential Other</t>
  </si>
  <si>
    <t>TCU Unspecified</t>
  </si>
  <si>
    <t>Streetlighting</t>
  </si>
  <si>
    <t>Light Duty Vehicles</t>
  </si>
  <si>
    <t>Medium Duty Trucking</t>
  </si>
  <si>
    <t>Heavy Duty Trucking</t>
  </si>
  <si>
    <t>Buses</t>
  </si>
  <si>
    <t>Passenger Rail</t>
  </si>
  <si>
    <t>Freight Rail</t>
  </si>
  <si>
    <t>Aviation</t>
  </si>
  <si>
    <t>Ocean Going Vessels</t>
  </si>
  <si>
    <t>Harborcraft</t>
  </si>
  <si>
    <t>Transportation Other</t>
  </si>
  <si>
    <t>Total</t>
  </si>
  <si>
    <t>Year</t>
  </si>
  <si>
    <t xml:space="preserve">Mining </t>
  </si>
  <si>
    <t>Chemicals</t>
  </si>
  <si>
    <t>Primary metal (Iron and Steel)</t>
  </si>
  <si>
    <t>Fabricated metal</t>
  </si>
  <si>
    <t>Natural gas and petroleum systems</t>
  </si>
  <si>
    <t>OGE unspecified</t>
  </si>
  <si>
    <t>Petroleum refining unspecified</t>
  </si>
  <si>
    <t>Other industries</t>
  </si>
  <si>
    <t>Food and beverage</t>
  </si>
  <si>
    <t>Food processing</t>
  </si>
  <si>
    <t>Textile mills</t>
  </si>
  <si>
    <t xml:space="preserve">Textile product mills </t>
  </si>
  <si>
    <t xml:space="preserve">Apparel and leather </t>
  </si>
  <si>
    <t>Pulp and paperboard mills</t>
  </si>
  <si>
    <t>Nonmetallic mineral</t>
  </si>
  <si>
    <t>Computer and electronic</t>
  </si>
  <si>
    <t>Transportation equipment</t>
  </si>
  <si>
    <t>TCU unspecified</t>
  </si>
  <si>
    <t>Agriculture</t>
  </si>
  <si>
    <t>Logging and wood</t>
  </si>
  <si>
    <t>Wastewater</t>
  </si>
  <si>
    <t>Electrical equipment and appliances</t>
  </si>
  <si>
    <t>Streetlighting -- included under commercial lighting</t>
  </si>
  <si>
    <t>Sum of selected categories:</t>
  </si>
  <si>
    <t>Type of emission</t>
  </si>
  <si>
    <t>IPCC Code</t>
  </si>
  <si>
    <t>Sector Level 1</t>
  </si>
  <si>
    <t>Sector Level 2</t>
  </si>
  <si>
    <t>Sector Level 3</t>
  </si>
  <si>
    <t>Sector Level 4</t>
  </si>
  <si>
    <t>Activity Level 1</t>
  </si>
  <si>
    <t>Activity Level 2</t>
  </si>
  <si>
    <t>Included Emissions</t>
  </si>
  <si>
    <t>1A4c</t>
  </si>
  <si>
    <t>Agriculture &amp; Forestry</t>
  </si>
  <si>
    <t>Ag Energy Use</t>
  </si>
  <si>
    <t>Crop Production</t>
  </si>
  <si>
    <t>None</t>
  </si>
  <si>
    <t>Fuel combustion</t>
  </si>
  <si>
    <t>Natural gas</t>
  </si>
  <si>
    <t>60-01-10-99-01-020</t>
  </si>
  <si>
    <t>Livestock</t>
  </si>
  <si>
    <t>60-01-27-99-01-020</t>
  </si>
  <si>
    <t>Not Specified</t>
  </si>
  <si>
    <t>Distillate</t>
  </si>
  <si>
    <t>60-01-99-99-01-033</t>
  </si>
  <si>
    <t>Ethanol</t>
  </si>
  <si>
    <t>60-01-99-99-01-090</t>
  </si>
  <si>
    <t>Gasoline</t>
  </si>
  <si>
    <t>60-01-99-99-01-034</t>
  </si>
  <si>
    <t>Kerosene</t>
  </si>
  <si>
    <t>60-01-99-99-01-036</t>
  </si>
  <si>
    <t>60-01-99-99-01-020</t>
  </si>
  <si>
    <t>1A1aii</t>
  </si>
  <si>
    <t>Commercial</t>
  </si>
  <si>
    <t>CHP: Commercial</t>
  </si>
  <si>
    <t>Useful Thermal Output</t>
  </si>
  <si>
    <t>Crude oil</t>
  </si>
  <si>
    <t>40-05-69-99-01-051</t>
  </si>
  <si>
    <t>Digester gas</t>
  </si>
  <si>
    <t>40-05-69-99-01-070</t>
  </si>
  <si>
    <t>40-05-69-99-01-033</t>
  </si>
  <si>
    <t>Jet fuel</t>
  </si>
  <si>
    <t>40-05-69-99-01-035</t>
  </si>
  <si>
    <t>40-05-69-99-01-036</t>
  </si>
  <si>
    <t>Landfill gas</t>
  </si>
  <si>
    <t>40-05-69-99-01-072</t>
  </si>
  <si>
    <t>40-05-69-99-01-020</t>
  </si>
  <si>
    <t>Propane</t>
  </si>
  <si>
    <t>40-05-69-99-01-044</t>
  </si>
  <si>
    <t>1A4a</t>
  </si>
  <si>
    <t>Communication</t>
  </si>
  <si>
    <t>Other Message Communications</t>
  </si>
  <si>
    <t>40-08-40-99-01-020</t>
  </si>
  <si>
    <t>Radio Broadcasting Stations</t>
  </si>
  <si>
    <t>40-08-52-99-01-020</t>
  </si>
  <si>
    <t>Telephone &amp; Cell Phone Services</t>
  </si>
  <si>
    <t>40-08-62-99-01-020</t>
  </si>
  <si>
    <t>U.S. Postal Service</t>
  </si>
  <si>
    <t>40-08-68-99-01-020</t>
  </si>
  <si>
    <t>Domestic Utilities</t>
  </si>
  <si>
    <t>Sewerage Systems</t>
  </si>
  <si>
    <t>40-09-57-99-01-020</t>
  </si>
  <si>
    <t>Water Supply</t>
  </si>
  <si>
    <t>40-09-72-99-01-020</t>
  </si>
  <si>
    <t>Education</t>
  </si>
  <si>
    <t>College</t>
  </si>
  <si>
    <t>40-10-08-99-01-020</t>
  </si>
  <si>
    <t>School</t>
  </si>
  <si>
    <t>40-10-56-99-01-020</t>
  </si>
  <si>
    <t>Food Services</t>
  </si>
  <si>
    <t>Food &amp; Liquor</t>
  </si>
  <si>
    <t>40-13-17-99-01-020</t>
  </si>
  <si>
    <t>Restaurant</t>
  </si>
  <si>
    <t>40-13-54-99-01-020</t>
  </si>
  <si>
    <t>Health Care</t>
  </si>
  <si>
    <t>40-15-99-99-01-020</t>
  </si>
  <si>
    <t>Hotels</t>
  </si>
  <si>
    <t>40-17-99-99-01-020</t>
  </si>
  <si>
    <t>National Security</t>
  </si>
  <si>
    <t>40-24-99-99-01-020</t>
  </si>
  <si>
    <t>Coal</t>
  </si>
  <si>
    <t>40-99-99-99-01-001</t>
  </si>
  <si>
    <t>40-99-99-99-01-033</t>
  </si>
  <si>
    <t>40-99-99-99-01-090</t>
  </si>
  <si>
    <t>40-99-99-99-01-034</t>
  </si>
  <si>
    <t>40-99-99-99-01-036</t>
  </si>
  <si>
    <t>LPG</t>
  </si>
  <si>
    <t>40-99-99-99-01-037</t>
  </si>
  <si>
    <t>40-99-99-99-01-020</t>
  </si>
  <si>
    <t>Residual fuel oil</t>
  </si>
  <si>
    <t>40-99-99-99-01-046</t>
  </si>
  <si>
    <t>Wood (wet)</t>
  </si>
  <si>
    <t>40-99-99-99-01-077</t>
  </si>
  <si>
    <t>Offices</t>
  </si>
  <si>
    <t>40-26-99-99-01-020</t>
  </si>
  <si>
    <t>Retail &amp; Wholesale</t>
  </si>
  <si>
    <t>Refrigerated Warehousing</t>
  </si>
  <si>
    <t>40-33-53-99-01-020</t>
  </si>
  <si>
    <t>Retail</t>
  </si>
  <si>
    <t>40-33-55-99-01-020</t>
  </si>
  <si>
    <t>Warehousing</t>
  </si>
  <si>
    <t>40-33-70-99-01-020</t>
  </si>
  <si>
    <t>Transportation Services</t>
  </si>
  <si>
    <t>Airports</t>
  </si>
  <si>
    <t>40-36-01-99-01-020</t>
  </si>
  <si>
    <t>Transportation</t>
  </si>
  <si>
    <t>40-36-66-99-01-020</t>
  </si>
  <si>
    <t>Water Transportation</t>
  </si>
  <si>
    <t>40-36-73-99-01-020</t>
  </si>
  <si>
    <t>1A1ai</t>
  </si>
  <si>
    <t>Transmission and Distribution</t>
  </si>
  <si>
    <t>Electricity Generation (In State)</t>
  </si>
  <si>
    <t>10-05-99-99-01-051</t>
  </si>
  <si>
    <t>10-05-99-99-01-070</t>
  </si>
  <si>
    <t>10-05-99-99-01-033</t>
  </si>
  <si>
    <t>10-05-99-99-01-035</t>
  </si>
  <si>
    <t>10-05-99-99-01-036</t>
  </si>
  <si>
    <t>10-05-99-99-01-072</t>
  </si>
  <si>
    <t>10-05-99-99-01-020</t>
  </si>
  <si>
    <t>10-05-99-99-01-044</t>
  </si>
  <si>
    <t>CHP: Industrial</t>
  </si>
  <si>
    <t>Associated gas</t>
  </si>
  <si>
    <t>10-07-99-99-01-022</t>
  </si>
  <si>
    <t>Biomass</t>
  </si>
  <si>
    <t>10-07-99-99-01-074</t>
  </si>
  <si>
    <t>Biomethane</t>
  </si>
  <si>
    <t>10-07-99-99-01-082</t>
  </si>
  <si>
    <t>10-07-99-99-01-001</t>
  </si>
  <si>
    <t>10-07-99-99-01-051</t>
  </si>
  <si>
    <t>10-07-99-99-01-070</t>
  </si>
  <si>
    <t>10-07-99-99-01-033</t>
  </si>
  <si>
    <t>10-07-99-99-01-036</t>
  </si>
  <si>
    <t>10-07-99-99-01-072</t>
  </si>
  <si>
    <t>MSW</t>
  </si>
  <si>
    <t>10-07-99-99-01-010</t>
  </si>
  <si>
    <t>10-07-99-99-01-020</t>
  </si>
  <si>
    <t>Petroleum coke</t>
  </si>
  <si>
    <t>10-07-99-99-01-042</t>
  </si>
  <si>
    <t>10-07-99-99-01-044</t>
  </si>
  <si>
    <t>Refinery gas</t>
  </si>
  <si>
    <t>10-07-99-99-01-045</t>
  </si>
  <si>
    <t>10-07-99-99-01-046</t>
  </si>
  <si>
    <t>Tires</t>
  </si>
  <si>
    <t>10-07-99-99-01-011</t>
  </si>
  <si>
    <t>Waste oil</t>
  </si>
  <si>
    <t>10-07-99-99-01-048</t>
  </si>
  <si>
    <t>Merchant Owned</t>
  </si>
  <si>
    <t>10-22-99-99-01-022</t>
  </si>
  <si>
    <t>10-22-99-99-01-074</t>
  </si>
  <si>
    <t>10-22-99-99-01-082</t>
  </si>
  <si>
    <t>10-22-99-99-01-051</t>
  </si>
  <si>
    <t>10-22-99-99-01-070</t>
  </si>
  <si>
    <t>10-22-99-99-01-033</t>
  </si>
  <si>
    <t>10-22-99-99-01-035</t>
  </si>
  <si>
    <t>10-22-99-99-01-036</t>
  </si>
  <si>
    <t>10-22-99-99-01-072</t>
  </si>
  <si>
    <t>10-22-99-99-01-010</t>
  </si>
  <si>
    <t>10-22-99-99-01-020</t>
  </si>
  <si>
    <t>10-22-99-99-01-042</t>
  </si>
  <si>
    <t>10-22-99-99-01-044</t>
  </si>
  <si>
    <t>10-22-99-99-01-045</t>
  </si>
  <si>
    <t>10-22-99-99-01-046</t>
  </si>
  <si>
    <t>10-22-99-99-01-048</t>
  </si>
  <si>
    <t>Utility Owned</t>
  </si>
  <si>
    <t>10-38-99-99-01-074</t>
  </si>
  <si>
    <t>10-38-99-99-01-082</t>
  </si>
  <si>
    <t>10-38-99-99-01-070</t>
  </si>
  <si>
    <t>10-38-99-99-01-033</t>
  </si>
  <si>
    <t>10-38-99-99-01-072</t>
  </si>
  <si>
    <t>10-38-99-99-01-020</t>
  </si>
  <si>
    <t>10-38-99-99-01-044</t>
  </si>
  <si>
    <t>10-38-99-99-01-045</t>
  </si>
  <si>
    <t>10-38-99-99-01-046</t>
  </si>
  <si>
    <t>Industrial</t>
  </si>
  <si>
    <t>30-07-69-99-01-022</t>
  </si>
  <si>
    <t>30-07-69-99-01-074</t>
  </si>
  <si>
    <t>30-07-69-99-01-001</t>
  </si>
  <si>
    <t>30-07-69-99-01-051</t>
  </si>
  <si>
    <t>30-07-69-99-01-070</t>
  </si>
  <si>
    <t>30-07-69-99-01-033</t>
  </si>
  <si>
    <t>30-07-69-99-01-036</t>
  </si>
  <si>
    <t>30-07-69-99-01-072</t>
  </si>
  <si>
    <t>30-07-69-99-01-010</t>
  </si>
  <si>
    <t>30-07-69-99-01-020</t>
  </si>
  <si>
    <t>30-07-69-99-01-042</t>
  </si>
  <si>
    <t>30-07-69-99-01-044</t>
  </si>
  <si>
    <t>30-07-69-99-01-045</t>
  </si>
  <si>
    <t>30-07-69-99-01-046</t>
  </si>
  <si>
    <t>30-07-69-99-01-011</t>
  </si>
  <si>
    <t>30-07-69-99-01-048</t>
  </si>
  <si>
    <t>1A2c</t>
  </si>
  <si>
    <t>Manufacturing</t>
  </si>
  <si>
    <t>Chemicals &amp; Allied Products</t>
  </si>
  <si>
    <t>Fuel Use</t>
  </si>
  <si>
    <t>30-20-06-10-01-020</t>
  </si>
  <si>
    <t>1A2k</t>
  </si>
  <si>
    <t>30-20-09-99-01-090</t>
  </si>
  <si>
    <t>30-20-09-99-01-034</t>
  </si>
  <si>
    <t>30-20-09-99-01-020</t>
  </si>
  <si>
    <t>Electric &amp; Electronic Equip.</t>
  </si>
  <si>
    <t>1A2h</t>
  </si>
  <si>
    <t>30-20-13-99-01-020</t>
  </si>
  <si>
    <t>1A2e</t>
  </si>
  <si>
    <t>Food Products</t>
  </si>
  <si>
    <t>30-20-18-08-01-020</t>
  </si>
  <si>
    <t>30-20-18-99-01-020</t>
  </si>
  <si>
    <t>Sugar &amp; Confections</t>
  </si>
  <si>
    <t>30-20-18-30-01-020</t>
  </si>
  <si>
    <t>Metal Durables</t>
  </si>
  <si>
    <t>Computers &amp; Office Machines</t>
  </si>
  <si>
    <t>30-20-30-04-01-020</t>
  </si>
  <si>
    <t>Fabricated Metal Products</t>
  </si>
  <si>
    <t>30-20-30-06-01-020</t>
  </si>
  <si>
    <t>Industrial Machinery &amp; Equip.</t>
  </si>
  <si>
    <t>30-20-30-15-01-020</t>
  </si>
  <si>
    <t>1A2m</t>
  </si>
  <si>
    <t>30-20-99-99-01-001</t>
  </si>
  <si>
    <t>30-20-99-99-01-033</t>
  </si>
  <si>
    <t>30-20-99-99-01-090</t>
  </si>
  <si>
    <t>30-20-99-99-01-034</t>
  </si>
  <si>
    <t>30-20-99-99-01-036</t>
  </si>
  <si>
    <t>30-20-99-99-01-037</t>
  </si>
  <si>
    <t>30-20-99-99-01-020</t>
  </si>
  <si>
    <t>30-20-99-99-01-042</t>
  </si>
  <si>
    <t>30-20-99-99-01-046</t>
  </si>
  <si>
    <t>Plastics &amp; Rubber</t>
  </si>
  <si>
    <t>30-20-44-99-01-020</t>
  </si>
  <si>
    <t>Plastics</t>
  </si>
  <si>
    <t>30-20-44-25-01-020</t>
  </si>
  <si>
    <t>Primary Metals</t>
  </si>
  <si>
    <t>1A2</t>
  </si>
  <si>
    <t>30-20-47-99-01-020</t>
  </si>
  <si>
    <t>1A2d</t>
  </si>
  <si>
    <t>Printing &amp; Publishing</t>
  </si>
  <si>
    <t>30-20-48-99-01-020</t>
  </si>
  <si>
    <t>Pulp &amp; Paper</t>
  </si>
  <si>
    <t>30-20-51-99-01-020</t>
  </si>
  <si>
    <t>Stone, Clay, Glass &amp; Cement</t>
  </si>
  <si>
    <t>1A2f</t>
  </si>
  <si>
    <t>Biomass waste fuel</t>
  </si>
  <si>
    <t>30-20-58-03-01-078</t>
  </si>
  <si>
    <t>30-20-58-03-01-001</t>
  </si>
  <si>
    <t>30-20-58-03-01-033</t>
  </si>
  <si>
    <t>30-20-58-03-01-037</t>
  </si>
  <si>
    <t>30-20-58-03-01-010</t>
  </si>
  <si>
    <t>30-20-58-03-01-020</t>
  </si>
  <si>
    <t>30-20-58-03-01-042</t>
  </si>
  <si>
    <t>30-20-58-03-01-046</t>
  </si>
  <si>
    <t>30-20-58-03-01-011</t>
  </si>
  <si>
    <t>Flat Glass</t>
  </si>
  <si>
    <t>30-20-58-07-01-020</t>
  </si>
  <si>
    <t>Glass Containers</t>
  </si>
  <si>
    <t>30-20-58-13-01-020</t>
  </si>
  <si>
    <t>30-20-58-99-01-020</t>
  </si>
  <si>
    <t>1A2l</t>
  </si>
  <si>
    <t>Textiles</t>
  </si>
  <si>
    <t>Apparel</t>
  </si>
  <si>
    <t>30-20-63-01-01-020</t>
  </si>
  <si>
    <t>Leather</t>
  </si>
  <si>
    <t>30-20-63-17-01-020</t>
  </si>
  <si>
    <t>Textile Mills</t>
  </si>
  <si>
    <t>30-20-63-33-01-020</t>
  </si>
  <si>
    <t>Tobacco</t>
  </si>
  <si>
    <t>30-20-64-99-01-020</t>
  </si>
  <si>
    <t>1A2g</t>
  </si>
  <si>
    <t>Transportation Equip.</t>
  </si>
  <si>
    <t>30-20-67-99-01-020</t>
  </si>
  <si>
    <t>1A2j</t>
  </si>
  <si>
    <t>Wood &amp; Furniture</t>
  </si>
  <si>
    <t>Furniture &amp; Fixtures</t>
  </si>
  <si>
    <t>30-20-74-12-01-020</t>
  </si>
  <si>
    <t>Lumber &amp; Wood Products</t>
  </si>
  <si>
    <t>30-20-74-19-01-020</t>
  </si>
  <si>
    <t>1A2i</t>
  </si>
  <si>
    <t>30-23-07-99-01-020</t>
  </si>
  <si>
    <t>Metals</t>
  </si>
  <si>
    <t>30-23-31-99-01-020</t>
  </si>
  <si>
    <t>Non Metals</t>
  </si>
  <si>
    <t>30-23-36-99-01-020</t>
  </si>
  <si>
    <t>Other petroleum products</t>
  </si>
  <si>
    <t>30-99-99-99-01-041</t>
  </si>
  <si>
    <t>30-99-99-99-01-077</t>
  </si>
  <si>
    <t>2D1</t>
  </si>
  <si>
    <t>Fuel consumption</t>
  </si>
  <si>
    <t>Lubricants</t>
  </si>
  <si>
    <t>30-99-99-99-22-038</t>
  </si>
  <si>
    <t>1A1cii</t>
  </si>
  <si>
    <t>Oil &amp; Gas: Production &amp; Processing</t>
  </si>
  <si>
    <t>30-27-99-99-01-022</t>
  </si>
  <si>
    <t>30-27-99-99-01-033</t>
  </si>
  <si>
    <t>30-27-99-99-01-020</t>
  </si>
  <si>
    <t>30-27-99-99-01-046</t>
  </si>
  <si>
    <t>Petroleum Refining and Hydrogen Production</t>
  </si>
  <si>
    <t>1A1b</t>
  </si>
  <si>
    <t>30-30-99-99-01-022</t>
  </si>
  <si>
    <t>Catalyst coke</t>
  </si>
  <si>
    <t>30-30-99-99-01-060</t>
  </si>
  <si>
    <t>30-30-99-99-01-070</t>
  </si>
  <si>
    <t>30-30-99-99-01-033</t>
  </si>
  <si>
    <t>30-30-99-99-01-090</t>
  </si>
  <si>
    <t>30-30-99-99-01-034</t>
  </si>
  <si>
    <t>30-30-99-99-01-037</t>
  </si>
  <si>
    <t>30-30-99-99-01-020</t>
  </si>
  <si>
    <t>30-30-99-99-01-042</t>
  </si>
  <si>
    <t>Process gas</t>
  </si>
  <si>
    <t>30-30-99-99-01-023</t>
  </si>
  <si>
    <t>30-30-99-99-01-045</t>
  </si>
  <si>
    <t>30-30-99-99-01-046</t>
  </si>
  <si>
    <t>2H3</t>
  </si>
  <si>
    <t>Transformation</t>
  </si>
  <si>
    <t>30-30-65-99-22-020</t>
  </si>
  <si>
    <t>Petroleum feedstocks</t>
  </si>
  <si>
    <t>30-30-65-99-22-043</t>
  </si>
  <si>
    <t>30-30-65-99-22-045</t>
  </si>
  <si>
    <t>Natural Gas Pipelines</t>
  </si>
  <si>
    <t>30-41-34-99-01-020</t>
  </si>
  <si>
    <t>Non Natural Gas Pipelines</t>
  </si>
  <si>
    <t>30-41-37-99-01-020</t>
  </si>
  <si>
    <t>1A4b</t>
  </si>
  <si>
    <t>Residential</t>
  </si>
  <si>
    <t>Household Use</t>
  </si>
  <si>
    <t>50-18-99-99-01-001</t>
  </si>
  <si>
    <t>50-18-99-99-01-033</t>
  </si>
  <si>
    <t>50-18-99-99-01-036</t>
  </si>
  <si>
    <t>50-18-99-99-01-037</t>
  </si>
  <si>
    <t>50-18-99-99-01-020</t>
  </si>
  <si>
    <t>50-18-99-99-01-077</t>
  </si>
  <si>
    <t>1A3aii</t>
  </si>
  <si>
    <t>Domestic Air transport</t>
  </si>
  <si>
    <t>Intrastate</t>
  </si>
  <si>
    <t>20-04-12-37-01-035</t>
  </si>
  <si>
    <t>Aviation gasoline</t>
  </si>
  <si>
    <t>20-04-12-99-01-032</t>
  </si>
  <si>
    <t>1A3a</t>
  </si>
  <si>
    <t>20-04-99-99-01-090</t>
  </si>
  <si>
    <t>20-04-99-99-01-034</t>
  </si>
  <si>
    <t>1A3</t>
  </si>
  <si>
    <t>20-99-99-99-01-033</t>
  </si>
  <si>
    <t>20-99-99-99-01-037</t>
  </si>
  <si>
    <t>20-99-99-99-01-046</t>
  </si>
  <si>
    <t>20-99-99-99-22-038</t>
  </si>
  <si>
    <t>1A3eii</t>
  </si>
  <si>
    <t>Off Road</t>
  </si>
  <si>
    <t>Airport Ground Support Equipment</t>
  </si>
  <si>
    <t>20-44-32-99-01-033</t>
  </si>
  <si>
    <t>Construction and Mining Equipment</t>
  </si>
  <si>
    <t>20-44-25-99-01-033</t>
  </si>
  <si>
    <t>Industrial Equipment</t>
  </si>
  <si>
    <t>20-44-41-99-01-033</t>
  </si>
  <si>
    <t>Oil Drilling Equipment</t>
  </si>
  <si>
    <t>20-44-79-99-01-033</t>
  </si>
  <si>
    <t>1A3biii</t>
  </si>
  <si>
    <t>On Road</t>
  </si>
  <si>
    <t>Heavy-duty Vehicles</t>
  </si>
  <si>
    <t>Biodiesel</t>
  </si>
  <si>
    <t>20-28-29-D2-01-080</t>
  </si>
  <si>
    <t>20-28-29-D2-01-033</t>
  </si>
  <si>
    <t>20-28-29-D2-01-090</t>
  </si>
  <si>
    <t>20-28-29-D2-01-034</t>
  </si>
  <si>
    <t>Renewable Diesel</t>
  </si>
  <si>
    <t>20-28-29-D2-01-081</t>
  </si>
  <si>
    <t>Heavy-duty Trucks</t>
  </si>
  <si>
    <t>20-28-29-D1-01-080</t>
  </si>
  <si>
    <t>20-28-29-D1-01-033</t>
  </si>
  <si>
    <t>20-28-29-D1-01-090</t>
  </si>
  <si>
    <t>20-28-29-D1-01-034</t>
  </si>
  <si>
    <t>20-28-29-D1-01-081</t>
  </si>
  <si>
    <t>Motorhomes</t>
  </si>
  <si>
    <t>20-28-29-D3-01-080</t>
  </si>
  <si>
    <t>20-28-29-D3-01-033</t>
  </si>
  <si>
    <t>20-28-29-D3-01-090</t>
  </si>
  <si>
    <t>20-28-29-D3-01-034</t>
  </si>
  <si>
    <t>20-28-29-D3-01-081</t>
  </si>
  <si>
    <t>1A3bii</t>
  </si>
  <si>
    <t>Light-duty Vehicles</t>
  </si>
  <si>
    <t>Light-duty Trucks &amp; SUVs</t>
  </si>
  <si>
    <t>20-28-42-51-01-080</t>
  </si>
  <si>
    <t>20-28-42-51-01-033</t>
  </si>
  <si>
    <t>20-28-42-51-01-090</t>
  </si>
  <si>
    <t>20-28-42-51-01-034</t>
  </si>
  <si>
    <t>20-28-42-51-01-081</t>
  </si>
  <si>
    <t>1A3biv</t>
  </si>
  <si>
    <t>Motorcycles</t>
  </si>
  <si>
    <t>20-28-42-49-01-090</t>
  </si>
  <si>
    <t>20-28-42-49-01-034</t>
  </si>
  <si>
    <t>1A3bi</t>
  </si>
  <si>
    <t>Passenger Cars</t>
  </si>
  <si>
    <t>20-28-42-50-01-080</t>
  </si>
  <si>
    <t>20-28-42-50-01-033</t>
  </si>
  <si>
    <t>20-28-42-50-01-090</t>
  </si>
  <si>
    <t>20-28-42-50-01-034</t>
  </si>
  <si>
    <t>20-28-42-50-01-081</t>
  </si>
  <si>
    <t>20-28-99-99-01-082</t>
  </si>
  <si>
    <t>1A3b</t>
  </si>
  <si>
    <t>20-28-99-99-01-020</t>
  </si>
  <si>
    <t>1A3c</t>
  </si>
  <si>
    <t>Rail</t>
  </si>
  <si>
    <t>20-32-99-99-01-033</t>
  </si>
  <si>
    <t>1A3di</t>
  </si>
  <si>
    <t>Water-borne</t>
  </si>
  <si>
    <t>International</t>
  </si>
  <si>
    <t>Port activities</t>
  </si>
  <si>
    <t>20-40-04-39-01-033</t>
  </si>
  <si>
    <t>20-40-04-39-01-046</t>
  </si>
  <si>
    <t>Transit (CA waters)</t>
  </si>
  <si>
    <t>20-40-04-40-01-033</t>
  </si>
  <si>
    <t>20-40-04-40-01-046</t>
  </si>
  <si>
    <t>1A3dii</t>
  </si>
  <si>
    <t>Interstate</t>
  </si>
  <si>
    <t>20-40-03-39-01-033</t>
  </si>
  <si>
    <t>20-40-03-39-01-046</t>
  </si>
  <si>
    <t>20-40-03-40-01-033</t>
  </si>
  <si>
    <t>20-40-03-40-01-046</t>
  </si>
  <si>
    <t>Harbor craft</t>
  </si>
  <si>
    <t>20-40-02-41-01-033</t>
  </si>
  <si>
    <t>20-40-02-39-01-033</t>
  </si>
  <si>
    <t>20-40-02-39-01-046</t>
  </si>
  <si>
    <t>20-40-02-40-01-033</t>
  </si>
  <si>
    <t>20-40-02-40-01-046</t>
  </si>
  <si>
    <t>20-40-99-99-01-090</t>
  </si>
  <si>
    <t>20-40-99-99-01-034</t>
  </si>
  <si>
    <t>coal</t>
  </si>
  <si>
    <t>natural gas</t>
  </si>
  <si>
    <t>biomass</t>
  </si>
  <si>
    <t>Natural gas and petro systems total</t>
  </si>
  <si>
    <t>Natural gas and petro systems total (BTU)</t>
  </si>
  <si>
    <t>Other industries total</t>
  </si>
  <si>
    <t>Other industries total (BTU)</t>
  </si>
  <si>
    <t>Electricity Source Data from Pathways (GWh)</t>
  </si>
  <si>
    <t>EPS Calculations (all units in GWh unless otherwise specified)</t>
  </si>
  <si>
    <t>Ind</t>
  </si>
  <si>
    <t>(Thirteenth Edition: 2000 to 2018 - Last updated on 12/07/2020)</t>
  </si>
  <si>
    <t>Activity Unit</t>
  </si>
  <si>
    <t>SectorActivity code</t>
  </si>
  <si>
    <t>BTU</t>
  </si>
  <si>
    <t>CO2 from biogenic materials</t>
  </si>
  <si>
    <t>diesel</t>
  </si>
  <si>
    <t>hgl</t>
  </si>
  <si>
    <t>motor gas</t>
  </si>
  <si>
    <t>res fuel oil</t>
  </si>
  <si>
    <t>other</t>
  </si>
  <si>
    <t>total</t>
  </si>
  <si>
    <t>hydro</t>
  </si>
  <si>
    <t>geothermal</t>
  </si>
  <si>
    <t>solar</t>
  </si>
  <si>
    <t>elec retail sales</t>
  </si>
  <si>
    <t>net energy</t>
  </si>
  <si>
    <t>elec losses</t>
  </si>
  <si>
    <t>CA 2018 SEDS</t>
  </si>
  <si>
    <t>https://www.eia.gov/state/seds/sep_sum/html/pdf/sum_btu_ind.pdf</t>
  </si>
  <si>
    <t>petroleum</t>
  </si>
  <si>
    <t>EPS</t>
  </si>
  <si>
    <t>lpg</t>
  </si>
  <si>
    <t>heavy or res</t>
  </si>
  <si>
    <t>Includes asphalt and road oil, kerosene, lubricants, petroleum coke, and the “other petroleum products” category. See Technical Notes, Section 4</t>
  </si>
  <si>
    <t>includes natural gas liquids, refinery olefins</t>
  </si>
  <si>
    <t>sector2</t>
  </si>
  <si>
    <t>sector3</t>
  </si>
  <si>
    <t>sector4</t>
  </si>
  <si>
    <t>CARB</t>
  </si>
  <si>
    <t>https://www.cpuc.ca.gov/General.aspx?id=5432</t>
  </si>
  <si>
    <t>1. Data Required for Public Reporting</t>
  </si>
  <si>
    <t>GHG SUMMARY</t>
  </si>
  <si>
    <t>MW SUMMARY</t>
  </si>
  <si>
    <t>A. CHP Facility Identification</t>
  </si>
  <si>
    <t>B. CHP Operational Information</t>
  </si>
  <si>
    <t>C. CHP Capacity</t>
  </si>
  <si>
    <t>D. CHP PPA Details</t>
  </si>
  <si>
    <t>E. Double Benchmark</t>
  </si>
  <si>
    <t>GHG ACCOUNTING RESULTS</t>
  </si>
  <si>
    <t>MW ACCOUTNING RESULTS</t>
  </si>
  <si>
    <t>CAISO ID #</t>
  </si>
  <si>
    <t>IOU Facility ID #</t>
  </si>
  <si>
    <t>EIA ID #</t>
  </si>
  <si>
    <t>CARB ID #</t>
  </si>
  <si>
    <t>QF ID#</t>
  </si>
  <si>
    <t>CEC ID #</t>
  </si>
  <si>
    <t>IOU</t>
  </si>
  <si>
    <t xml:space="preserve">Facility Name </t>
  </si>
  <si>
    <t>Technology Type</t>
  </si>
  <si>
    <t>Primary Fuel Type</t>
  </si>
  <si>
    <t>Topping or Bottoming Cycle</t>
  </si>
  <si>
    <t>Thermal Load Status</t>
  </si>
  <si>
    <t>Nameplate Capacity (MW)</t>
  </si>
  <si>
    <t>Contract Capacity (MW)</t>
  </si>
  <si>
    <t>Energy Deliveries Under Optional As Available Program (AMW)</t>
  </si>
  <si>
    <t>PPA Type or CHP Program Type</t>
  </si>
  <si>
    <t>PPA Execution Date</t>
  </si>
  <si>
    <t xml:space="preserve">Online Date </t>
  </si>
  <si>
    <t>PPA Amendment Date</t>
  </si>
  <si>
    <t xml:space="preserve">Effective Date of Change in Operations </t>
  </si>
  <si>
    <t>(Avoided) Double Benchmark Heat rate ((Btu/kWh) /1000) HHV</t>
  </si>
  <si>
    <t>(Avoided) Double Benchmark Boiler Efficiency %</t>
  </si>
  <si>
    <t>Credit (+)/Debit (-) (Tonnes CO2e)</t>
  </si>
  <si>
    <t>MW Accounting</t>
  </si>
  <si>
    <t>MCGEN_1_UNIT</t>
  </si>
  <si>
    <t>C0001</t>
  </si>
  <si>
    <t>SCE</t>
  </si>
  <si>
    <t>ACE Cogeneration</t>
  </si>
  <si>
    <t>retired</t>
  </si>
  <si>
    <t>Steam Turbine</t>
  </si>
  <si>
    <t>NA</t>
  </si>
  <si>
    <t>Ongoing</t>
  </si>
  <si>
    <t>Retired (Shut down)</t>
  </si>
  <si>
    <t>na</t>
  </si>
  <si>
    <t>FELLOW_7_QFUNTS</t>
  </si>
  <si>
    <t>25C258</t>
  </si>
  <si>
    <t>G0556</t>
  </si>
  <si>
    <t>PG&amp;E</t>
  </si>
  <si>
    <t>Aera Energy (N. Midway Sunset)</t>
  </si>
  <si>
    <t>oil and gas</t>
  </si>
  <si>
    <t>Gas Turbine</t>
  </si>
  <si>
    <t>Natural Gas</t>
  </si>
  <si>
    <t>Topping</t>
  </si>
  <si>
    <t>DIscontinued</t>
  </si>
  <si>
    <t>KERNG_1_UNITS</t>
  </si>
  <si>
    <t>25C049EO1</t>
  </si>
  <si>
    <t>G0516</t>
  </si>
  <si>
    <t>Aera Energy LLC (South Belridge)</t>
  </si>
  <si>
    <t>Optional As Available</t>
  </si>
  <si>
    <t>KERNRG_1_UNITS</t>
  </si>
  <si>
    <t>25C049QAA2</t>
  </si>
  <si>
    <t>G0557</t>
  </si>
  <si>
    <t xml:space="preserve">Aera Energy LLC (South Belridge) </t>
  </si>
  <si>
    <t>STOKCG_1_UNIT 1</t>
  </si>
  <si>
    <t>16C036EO2</t>
  </si>
  <si>
    <t>C0021</t>
  </si>
  <si>
    <t>Air Products Manufacturing (Stockton Cogen)</t>
  </si>
  <si>
    <t>KALINA_2_UNIT 1</t>
  </si>
  <si>
    <t>16C047</t>
  </si>
  <si>
    <t>Altamont Cogen</t>
  </si>
  <si>
    <t>Discontinued</t>
  </si>
  <si>
    <t>BDGRCK_1_UNITS</t>
  </si>
  <si>
    <t>25C250QTR</t>
  </si>
  <si>
    <t>G0040</t>
  </si>
  <si>
    <t>Badger Creek Limited</t>
  </si>
  <si>
    <t>Terminated</t>
  </si>
  <si>
    <t>33B121</t>
  </si>
  <si>
    <t>Badger Creek Limited (ArcLight)</t>
  </si>
  <si>
    <t>UPF PPA</t>
  </si>
  <si>
    <t>BEARMT_1_UNIT</t>
  </si>
  <si>
    <t>25C251</t>
  </si>
  <si>
    <t>G0428</t>
  </si>
  <si>
    <t>Bear Mountain Limited</t>
  </si>
  <si>
    <t>33B112</t>
  </si>
  <si>
    <t>Bear Mountain Limited (ArcLight)</t>
  </si>
  <si>
    <t>Behind the Meter #28</t>
  </si>
  <si>
    <t>Engine</t>
  </si>
  <si>
    <t>Biogas</t>
  </si>
  <si>
    <t>SGIP</t>
  </si>
  <si>
    <t>Behind the Meter #29</t>
  </si>
  <si>
    <t>Behind the Meter #30</t>
  </si>
  <si>
    <t>Behind the Meter #31</t>
  </si>
  <si>
    <t>Behind the Meter #32</t>
  </si>
  <si>
    <t>Behind the Meter #33</t>
  </si>
  <si>
    <t>Behind the Meter #34</t>
  </si>
  <si>
    <t>Other</t>
  </si>
  <si>
    <t>2014-2833</t>
  </si>
  <si>
    <t>Behind the Meter #35</t>
  </si>
  <si>
    <t>2016-3004</t>
  </si>
  <si>
    <t>Behind the Meter #36</t>
  </si>
  <si>
    <t>Behind the Meter Facility #1</t>
  </si>
  <si>
    <t>Behind the meter (Non-SGIP)</t>
  </si>
  <si>
    <t>Behind the Meter Facility #10</t>
  </si>
  <si>
    <t>Behind the Meter Facility #11</t>
  </si>
  <si>
    <t>Microturbine</t>
  </si>
  <si>
    <t>Natural Gas Mixed</t>
  </si>
  <si>
    <t>Behind the Meter Facility #12</t>
  </si>
  <si>
    <t>Behind the Meter Facility #13</t>
  </si>
  <si>
    <t>Behind the Meter Facility #14</t>
  </si>
  <si>
    <t>Behind the Meter Facility #15</t>
  </si>
  <si>
    <t>Behind the Meter Facility #16</t>
  </si>
  <si>
    <t>Behind the Meter Facility #18</t>
  </si>
  <si>
    <t>Behind the Meter Facility #19</t>
  </si>
  <si>
    <t>Behind the Meter Facility #2</t>
  </si>
  <si>
    <t>Behind the Meter Facility #20</t>
  </si>
  <si>
    <t>Behind the Meter Facility #21</t>
  </si>
  <si>
    <t>Behind the Meter Facility #22</t>
  </si>
  <si>
    <t>Behind the Meter Facility #23</t>
  </si>
  <si>
    <t>Behind the Meter Facility #24</t>
  </si>
  <si>
    <t>Behind the Meter Facility #25</t>
  </si>
  <si>
    <t>Behind the Meter Facility #26</t>
  </si>
  <si>
    <t>Behind the Meter Facility #27</t>
  </si>
  <si>
    <t xml:space="preserve">Behind the Meter Facility #3 </t>
  </si>
  <si>
    <t xml:space="preserve">Behind the Meter Facility #4 </t>
  </si>
  <si>
    <t xml:space="preserve">Behind the Meter Facility #5 </t>
  </si>
  <si>
    <t xml:space="preserve">Behind the Meter Facility #6 </t>
  </si>
  <si>
    <t>Behind the Meter Facility #7</t>
  </si>
  <si>
    <t>Behind the Meter Facility #8</t>
  </si>
  <si>
    <t>Behind the Meter Facility #9</t>
  </si>
  <si>
    <t xml:space="preserve">Behind the Meter Faciltiy #17 </t>
  </si>
  <si>
    <t>GRZZLY_1_BERKLY</t>
  </si>
  <si>
    <t>01C084QAA</t>
  </si>
  <si>
    <t>G0405</t>
  </si>
  <si>
    <t>Berkeley Cogeneration</t>
  </si>
  <si>
    <t>education</t>
  </si>
  <si>
    <t>UNVRSY_1_UNIT 1</t>
  </si>
  <si>
    <t>G0638</t>
  </si>
  <si>
    <t>Berry Petroleum Company</t>
  </si>
  <si>
    <t>CHP Only RFO</t>
  </si>
  <si>
    <t>TANHIL_6_SOLART</t>
  </si>
  <si>
    <t>25C151QPA</t>
  </si>
  <si>
    <t>G0368</t>
  </si>
  <si>
    <t>Berry Petroleum Company - Tannehill</t>
  </si>
  <si>
    <t>PURPA&lt;=20MW</t>
  </si>
  <si>
    <t>25C151QPA2</t>
  </si>
  <si>
    <t>25C099QTR</t>
  </si>
  <si>
    <t>Berry Petroleum Company (University)</t>
  </si>
  <si>
    <t>TENGEN_2_PL1X2</t>
  </si>
  <si>
    <t>100895-001 and 100895-002</t>
  </si>
  <si>
    <t>2206 &amp; 2207</t>
  </si>
  <si>
    <t>G0032</t>
  </si>
  <si>
    <t>Berry Petroleum Newhall Facility</t>
  </si>
  <si>
    <t>BURNYF_2_UNIT 1</t>
  </si>
  <si>
    <t>13C038</t>
  </si>
  <si>
    <t>E0005</t>
  </si>
  <si>
    <t>Burney Facility</t>
  </si>
  <si>
    <t>VISTA_2_FCELL</t>
  </si>
  <si>
    <t>Cal State San Bernardino Fuel Cell</t>
  </si>
  <si>
    <t>UOG</t>
  </si>
  <si>
    <t>TBD</t>
  </si>
  <si>
    <t>G1020</t>
  </si>
  <si>
    <t>Calgren Renewable Fuels</t>
  </si>
  <si>
    <t>AB 1613 FIT</t>
  </si>
  <si>
    <t>GILROY_1_UNIT</t>
  </si>
  <si>
    <t>G0229</t>
  </si>
  <si>
    <t>Calpine Gilroy Cogen, L.P.</t>
  </si>
  <si>
    <t>food processing/ag</t>
  </si>
  <si>
    <t>Combined Cycle Gas Turbine</t>
  </si>
  <si>
    <t>BASICE_2_UNITS</t>
  </si>
  <si>
    <t>18C006</t>
  </si>
  <si>
    <t>G0019</t>
  </si>
  <si>
    <t>Calpine King City Cogen</t>
  </si>
  <si>
    <t>CARDCG_1_UNITS</t>
  </si>
  <si>
    <t>08C003</t>
  </si>
  <si>
    <t>G0080</t>
  </si>
  <si>
    <t>Cardinal Cogeneration Inc.</t>
  </si>
  <si>
    <t>LGHTHP_6_ICEGEN</t>
  </si>
  <si>
    <t>G0119</t>
  </si>
  <si>
    <t>Carson Cogeneration Company</t>
  </si>
  <si>
    <t>other manufacturing</t>
  </si>
  <si>
    <t>ICEGEN_6_Unit</t>
  </si>
  <si>
    <t>G0084</t>
  </si>
  <si>
    <t>CHALK_1_UNIT</t>
  </si>
  <si>
    <t>25C272QTR</t>
  </si>
  <si>
    <t>G0429</t>
  </si>
  <si>
    <t>Chalk Cliff Limited</t>
  </si>
  <si>
    <t>electric equipment</t>
  </si>
  <si>
    <t>33B124</t>
  </si>
  <si>
    <t>Chalk Cliff Limited (ArcLight)</t>
  </si>
  <si>
    <t>TXMKCT_6_UNIT</t>
  </si>
  <si>
    <t>25C005EO2</t>
  </si>
  <si>
    <t>G0601</t>
  </si>
  <si>
    <t>Chevron McKittrick USA, Inc. (N. Midway)</t>
  </si>
  <si>
    <t>TXMCKT_6_UNIT</t>
  </si>
  <si>
    <t>25C193QPA</t>
  </si>
  <si>
    <t>Chevron McKittrick USA, Inc. (N. Midway/McKittrick)</t>
  </si>
  <si>
    <t>STOILS_1_UNITS</t>
  </si>
  <si>
    <t>01C202QAA</t>
  </si>
  <si>
    <t>G0104</t>
  </si>
  <si>
    <t>Chevron Richmond Refinery</t>
  </si>
  <si>
    <t>Bottoming</t>
  </si>
  <si>
    <t>Bilateral</t>
  </si>
  <si>
    <t xml:space="preserve">Chevron Richmond Refinery </t>
  </si>
  <si>
    <t>24B001FHP</t>
  </si>
  <si>
    <t>G0600</t>
  </si>
  <si>
    <t>Chevron U.S.A. (McKittrick)</t>
  </si>
  <si>
    <t>AB 1613 FiT</t>
  </si>
  <si>
    <t>MEDOLN_7_CHEVCP</t>
  </si>
  <si>
    <t>01C080</t>
  </si>
  <si>
    <t>G0101</t>
  </si>
  <si>
    <t>Chevron U.S.A. Inc (Concord)</t>
  </si>
  <si>
    <t>KRNOIL_7_TEXEXP</t>
  </si>
  <si>
    <t>25C130E01</t>
  </si>
  <si>
    <t>G0558</t>
  </si>
  <si>
    <t>Chevron U.S.A. Inc. (Fee A)</t>
  </si>
  <si>
    <t>25C168E01</t>
  </si>
  <si>
    <t>G0597</t>
  </si>
  <si>
    <t>Chevron U.S.A. Inc. (Fee C)</t>
  </si>
  <si>
    <t>CHEVMN_2_UNITS</t>
  </si>
  <si>
    <t>G0105</t>
  </si>
  <si>
    <t>Chevron USA</t>
  </si>
  <si>
    <t>SNCLRA_2_UNIT</t>
  </si>
  <si>
    <t>G0403</t>
  </si>
  <si>
    <t>CI - Power Cogeneration Plant (CI Cogen)</t>
  </si>
  <si>
    <t>SUISUN_7_CTYFAI</t>
  </si>
  <si>
    <t>06C061</t>
  </si>
  <si>
    <t>City of Fairfield</t>
  </si>
  <si>
    <t>government</t>
  </si>
  <si>
    <t>DEVERS_1_QF</t>
  </si>
  <si>
    <t>City of Palm Springs (Municipal Complex)</t>
  </si>
  <si>
    <t>G0120</t>
  </si>
  <si>
    <t>City of Palm Springs (Sunrise Plaza)</t>
  </si>
  <si>
    <t>SCE-SGIP-2011-0348</t>
  </si>
  <si>
    <t>City of Santa Barbara</t>
  </si>
  <si>
    <t>SCE-SGIP-2012-0433</t>
  </si>
  <si>
    <t>City of Thousand Oaks - Hill Canyon WWTP</t>
  </si>
  <si>
    <t>COLGA1_6_SHELLW</t>
  </si>
  <si>
    <t>25C124QTR</t>
  </si>
  <si>
    <t>G0100</t>
  </si>
  <si>
    <t>Coalinga Cogen. Co.</t>
  </si>
  <si>
    <t>G0131</t>
  </si>
  <si>
    <t>COLPIN_6_COLLNS</t>
  </si>
  <si>
    <t>10C003</t>
  </si>
  <si>
    <t>60074E</t>
  </si>
  <si>
    <t>Collins Pine Company</t>
  </si>
  <si>
    <t>MIRLOM_6_DELGEN</t>
  </si>
  <si>
    <t>G0149</t>
  </si>
  <si>
    <t>Corona Energy Partners</t>
  </si>
  <si>
    <t>SDG&amp;E</t>
  </si>
  <si>
    <t>Coronado Island Marriott I</t>
  </si>
  <si>
    <t>06C157</t>
  </si>
  <si>
    <t>Cross Court Athletic Club</t>
  </si>
  <si>
    <t>CASTVL_2_FCELL</t>
  </si>
  <si>
    <t>G1028</t>
  </si>
  <si>
    <t>CSU East Bay Fuel Cell</t>
  </si>
  <si>
    <t>DOUBLC_1_UNITS</t>
  </si>
  <si>
    <t>33B105QSA</t>
  </si>
  <si>
    <t>G0176</t>
  </si>
  <si>
    <t>Double C Limited</t>
  </si>
  <si>
    <t>OAKL_7_EBMUD</t>
  </si>
  <si>
    <t>01P171</t>
  </si>
  <si>
    <t>60101E</t>
  </si>
  <si>
    <t>EBMUD (Oakland)</t>
  </si>
  <si>
    <t>TEMBLR_7_WELLPT</t>
  </si>
  <si>
    <t>25C308QPA</t>
  </si>
  <si>
    <t>G0644</t>
  </si>
  <si>
    <t>Freeport McMoRan Oil &amp; Gas (Welport)</t>
  </si>
  <si>
    <t>FRITO_1_LAY</t>
  </si>
  <si>
    <t>25C063EO2</t>
  </si>
  <si>
    <t>G0216</t>
  </si>
  <si>
    <t>Frito Lay, Inc.</t>
  </si>
  <si>
    <t>CALPIN_1_AGNEW</t>
  </si>
  <si>
    <t>08C010</t>
  </si>
  <si>
    <t>G0221</t>
  </si>
  <si>
    <t>GATX/Calpine Cogen-Agnews Inc.</t>
  </si>
  <si>
    <t>GOALLINE_6_N001</t>
  </si>
  <si>
    <t>Goal Line, L.P.</t>
  </si>
  <si>
    <t>CONTAN_1_UNIT</t>
  </si>
  <si>
    <t>08C023QTR</t>
  </si>
  <si>
    <t>G0144</t>
  </si>
  <si>
    <t>Graphic Packaging International, Inc.</t>
  </si>
  <si>
    <t>GRNLF1_1_UNITS</t>
  </si>
  <si>
    <t>12C020</t>
  </si>
  <si>
    <t>G0238</t>
  </si>
  <si>
    <t xml:space="preserve">Greenleaf Energy Unit #1, LLC </t>
  </si>
  <si>
    <t>Greenleaf Unit #1</t>
  </si>
  <si>
    <t>Combined cycle gas turbine</t>
  </si>
  <si>
    <t>Grossmont Hospital</t>
  </si>
  <si>
    <t>hospital</t>
  </si>
  <si>
    <t>BORDEN_2_QF</t>
  </si>
  <si>
    <t>25C172</t>
  </si>
  <si>
    <t>G0256</t>
  </si>
  <si>
    <t>Heublein Wines</t>
  </si>
  <si>
    <t>SIERRA_1_UNITS</t>
  </si>
  <si>
    <t>33B106QSA</t>
  </si>
  <si>
    <t>G0258</t>
  </si>
  <si>
    <t>High Sierra Limited</t>
  </si>
  <si>
    <t>SNCLRA_2_HOWLNG</t>
  </si>
  <si>
    <t>G1046</t>
  </si>
  <si>
    <t>Houweling Nurseries Oxnard, Inc</t>
  </si>
  <si>
    <t>SCE-SGIP-2012-0369</t>
  </si>
  <si>
    <t>Houwelings Nurseries</t>
  </si>
  <si>
    <t>PACLUM_6_UNIT</t>
  </si>
  <si>
    <t>19C010</t>
  </si>
  <si>
    <t>60083A</t>
  </si>
  <si>
    <t>Humboldt Redwood Company</t>
  </si>
  <si>
    <t>Kelco</t>
  </si>
  <si>
    <t>KERNFT_1_UNITS</t>
  </si>
  <si>
    <t>33B107QSA</t>
  </si>
  <si>
    <t>G0292</t>
  </si>
  <si>
    <t>Kern Front Limited</t>
  </si>
  <si>
    <t>OMAR_2_Unit 1, OMAR_2_Unit 2, OMAR_2_Unit 3, OMAR_2_Unit 4</t>
  </si>
  <si>
    <t>33B118</t>
  </si>
  <si>
    <t>G0293</t>
  </si>
  <si>
    <t>Kern River Cogeneration Company</t>
  </si>
  <si>
    <t>Kyocera International, Inc.</t>
  </si>
  <si>
    <t>HOLGAT_1_MOGEN</t>
  </si>
  <si>
    <t>G0366</t>
  </si>
  <si>
    <t>Lake Shore Mojave</t>
  </si>
  <si>
    <t>08C094</t>
  </si>
  <si>
    <t>Launderland</t>
  </si>
  <si>
    <t>LIVOAK_1_UNIT 1</t>
  </si>
  <si>
    <t>25C274QTR</t>
  </si>
  <si>
    <t>G0315</t>
  </si>
  <si>
    <t>Live Oak Limited</t>
  </si>
  <si>
    <t>33B122</t>
  </si>
  <si>
    <t>Live Oak Limited (ArcLight)</t>
  </si>
  <si>
    <t>LMEC_1_PL1X3</t>
  </si>
  <si>
    <t>G0780</t>
  </si>
  <si>
    <t xml:space="preserve">Los Medanos Energy Center </t>
  </si>
  <si>
    <t>chemical</t>
  </si>
  <si>
    <t>33B006J03</t>
  </si>
  <si>
    <t>GO780</t>
  </si>
  <si>
    <t>Los Medanos Energy Center (LMEC)</t>
  </si>
  <si>
    <t>TIDWTR_2_UNITS</t>
  </si>
  <si>
    <t>01C044QTR</t>
  </si>
  <si>
    <t>G0613</t>
  </si>
  <si>
    <t>Martinez Cogen Limited Partnership</t>
  </si>
  <si>
    <t>33B221</t>
  </si>
  <si>
    <t>Martinez Cogen Limited Partnership (Tesoro Refining &amp; Marketing Company, LLC)</t>
  </si>
  <si>
    <t>MKTRCK_1_UNIT 1</t>
  </si>
  <si>
    <t>25C275QTR</t>
  </si>
  <si>
    <t>McKittrick Limited</t>
  </si>
  <si>
    <t>33B123</t>
  </si>
  <si>
    <t>G0339</t>
  </si>
  <si>
    <t>McKittrick Limited (ArcLight)</t>
  </si>
  <si>
    <t>MIDSET_1_UNIT 1</t>
  </si>
  <si>
    <t>25C123QTR</t>
  </si>
  <si>
    <t>G0355</t>
  </si>
  <si>
    <t>Mid-Set Cogen. Co.</t>
  </si>
  <si>
    <t>SUNSET_2_UNITS</t>
  </si>
  <si>
    <t>33B091</t>
  </si>
  <si>
    <t>G0358</t>
  </si>
  <si>
    <t>Midway Sunset Cogen Co.</t>
  </si>
  <si>
    <t>33B126</t>
  </si>
  <si>
    <t>Midway Sunset Cogeneration Company</t>
  </si>
  <si>
    <t>Midway-Sunset Cogen. Co.</t>
  </si>
  <si>
    <t>MTNPOS_1_UNIT</t>
  </si>
  <si>
    <t>33R082</t>
  </si>
  <si>
    <t>C0016</t>
  </si>
  <si>
    <t>Mt. Poso Cogeneration</t>
  </si>
  <si>
    <t>NAPA_2_UNIT</t>
  </si>
  <si>
    <t>04C054</t>
  </si>
  <si>
    <t>G0282</t>
  </si>
  <si>
    <t>Napa State Hospital</t>
  </si>
  <si>
    <t>ETIWND_2_QF</t>
  </si>
  <si>
    <t>G0280</t>
  </si>
  <si>
    <t>New-Indy Ontario LLC</t>
  </si>
  <si>
    <t>SNCLRA_6_WILLMT</t>
  </si>
  <si>
    <t>G0667</t>
  </si>
  <si>
    <t>New-Indy Oxnard LLC</t>
  </si>
  <si>
    <t>SCE-SGIP-2011-0300</t>
  </si>
  <si>
    <t>Norco College</t>
  </si>
  <si>
    <t>Northrup Gruman</t>
  </si>
  <si>
    <t>NAVY35_1_UNITS</t>
  </si>
  <si>
    <t>25C337EO2</t>
  </si>
  <si>
    <t>G0775</t>
  </si>
  <si>
    <t>Occidental Elk Hills</t>
  </si>
  <si>
    <t>ELKHIL_2_PL1X3</t>
  </si>
  <si>
    <t>G0799</t>
  </si>
  <si>
    <t>Occidental Energy Ventures Corp (Elk Hills)</t>
  </si>
  <si>
    <t>IGNACO_1_QF</t>
  </si>
  <si>
    <t>04C101</t>
  </si>
  <si>
    <t>Occidental Power Services, Inc.</t>
  </si>
  <si>
    <t>OILDAL_1_UNIT 1</t>
  </si>
  <si>
    <t>25C170</t>
  </si>
  <si>
    <t>G0409</t>
  </si>
  <si>
    <t>Oildale Energy LLC</t>
  </si>
  <si>
    <t>CHINO_6_CIMGEN</t>
  </si>
  <si>
    <t>G0404</t>
  </si>
  <si>
    <t>OLS Chino</t>
  </si>
  <si>
    <t>OROVIL_6_UNIT</t>
  </si>
  <si>
    <t>12C019</t>
  </si>
  <si>
    <t>GO424</t>
  </si>
  <si>
    <t>Oroville Cogen</t>
  </si>
  <si>
    <t>SCE-SGIP-2012-0428</t>
  </si>
  <si>
    <t>OXY USA, Inc.</t>
  </si>
  <si>
    <t>01C084</t>
  </si>
  <si>
    <t>PE - Berkeley, Inc.</t>
  </si>
  <si>
    <t>KINGCO_1_KINGBR</t>
  </si>
  <si>
    <t>25C164</t>
  </si>
  <si>
    <t>G0286</t>
  </si>
  <si>
    <t>PE - KES Kingsburg, LLC</t>
  </si>
  <si>
    <t>Plains Exploration Wellport</t>
  </si>
  <si>
    <t>SNCLRA_6_PROCGN</t>
  </si>
  <si>
    <t>CA1325</t>
  </si>
  <si>
    <t>G0468</t>
  </si>
  <si>
    <t>Procter and Gamble Paper Products</t>
  </si>
  <si>
    <t>Qualcomm, Inc.</t>
  </si>
  <si>
    <t>Rady Children's Hospital #2</t>
  </si>
  <si>
    <t>SCE-SGIP-2012-0413</t>
  </si>
  <si>
    <t>Ralphs Grocery Company</t>
  </si>
  <si>
    <t>CTNWDP_1_QF</t>
  </si>
  <si>
    <t>13C160</t>
  </si>
  <si>
    <t>Red Bluff Union High School</t>
  </si>
  <si>
    <t>LGHTHP_6_QF</t>
  </si>
  <si>
    <t>G0945</t>
  </si>
  <si>
    <t>Rhodia Dominguez</t>
  </si>
  <si>
    <t>VESTAL_6_ULTRGN</t>
  </si>
  <si>
    <t>C0018</t>
  </si>
  <si>
    <t>Rio Bravo Jasmin</t>
  </si>
  <si>
    <t>ULTOGL_1_POSO</t>
  </si>
  <si>
    <t>25C076</t>
  </si>
  <si>
    <t>C0022</t>
  </si>
  <si>
    <t>Rio Bravo Poso</t>
  </si>
  <si>
    <t>SMPRIP_1_SMPSON</t>
  </si>
  <si>
    <t>33B125</t>
  </si>
  <si>
    <t>G0564</t>
  </si>
  <si>
    <t xml:space="preserve">Ripon Cogeneration </t>
  </si>
  <si>
    <t>16C034</t>
  </si>
  <si>
    <t>BULLRD_7_SAGNES</t>
  </si>
  <si>
    <t>25C178</t>
  </si>
  <si>
    <t>G0518</t>
  </si>
  <si>
    <t>Saint Agnes Medical Center</t>
  </si>
  <si>
    <t>SALIRV_2_UNIT</t>
  </si>
  <si>
    <t>18C053QTR</t>
  </si>
  <si>
    <t>G0520</t>
  </si>
  <si>
    <t>Salinas River Cogen. Co.</t>
  </si>
  <si>
    <t>JRWOOD_1_UNIT 1</t>
  </si>
  <si>
    <t>25C045</t>
  </si>
  <si>
    <t>G0283</t>
  </si>
  <si>
    <t>San Joaquin Power Company</t>
  </si>
  <si>
    <t>MARKHM_1_CATLST</t>
  </si>
  <si>
    <t>08C030EO1</t>
  </si>
  <si>
    <t>G0087</t>
  </si>
  <si>
    <t>San Jose Cogen</t>
  </si>
  <si>
    <t>SGREGY_6_SANGER</t>
  </si>
  <si>
    <t>25C016</t>
  </si>
  <si>
    <t>G0536</t>
  </si>
  <si>
    <t>Sanger Power, LLC</t>
  </si>
  <si>
    <t>SARGNT_2_UNIT</t>
  </si>
  <si>
    <t>18C052QTR</t>
  </si>
  <si>
    <t>G0547</t>
  </si>
  <si>
    <t>Sargent Canyon Cogen. Co.</t>
  </si>
  <si>
    <t>DALYCT_1_FCELL</t>
  </si>
  <si>
    <t>G1027</t>
  </si>
  <si>
    <t>SF Fuel Cell Station</t>
  </si>
  <si>
    <t>18C057</t>
  </si>
  <si>
    <t xml:space="preserve">Shell Western E &amp; P  </t>
  </si>
  <si>
    <t>SPBURN_2_UNIT 1</t>
  </si>
  <si>
    <t>13C049</t>
  </si>
  <si>
    <t>60087A</t>
  </si>
  <si>
    <t>Sierra Pacific Industries (Burney)</t>
  </si>
  <si>
    <t>lumber/forestry</t>
  </si>
  <si>
    <t>SPI LI_2_UNIT 1</t>
  </si>
  <si>
    <t>12C008</t>
  </si>
  <si>
    <t>60088A</t>
  </si>
  <si>
    <t>Sierra Pacific Industries (Lincoln)</t>
  </si>
  <si>
    <t>SPQUIN_6_SRPCQU</t>
  </si>
  <si>
    <t>01C018</t>
  </si>
  <si>
    <t>60089A</t>
  </si>
  <si>
    <t>Sierra Pacific Industries (Quincy)</t>
  </si>
  <si>
    <t>SPIFBD_1_PL1X2</t>
  </si>
  <si>
    <t>01C010EO1</t>
  </si>
  <si>
    <t>54517</t>
  </si>
  <si>
    <t>60090E</t>
  </si>
  <si>
    <t>Sierra Pacific Industries (Sonora)</t>
  </si>
  <si>
    <t>SCE-SGIP-2012-0430</t>
  </si>
  <si>
    <t>South Coast Air Quality Management District</t>
  </si>
  <si>
    <t>SPIAND_1_ANDSN2</t>
  </si>
  <si>
    <t>33R254</t>
  </si>
  <si>
    <t>61146C</t>
  </si>
  <si>
    <t>SPI Anderson II</t>
  </si>
  <si>
    <t>Other RFO</t>
  </si>
  <si>
    <t>CUMMNG_6_SUNCT1</t>
  </si>
  <si>
    <t>SunSelect Produce</t>
  </si>
  <si>
    <t>SYCAMR_2_UNITS</t>
  </si>
  <si>
    <t>2815 &amp; 2816</t>
  </si>
  <si>
    <t>G0590</t>
  </si>
  <si>
    <t>Sycamore Cogeneration Company</t>
  </si>
  <si>
    <t>CENTER_2_TECNG1</t>
  </si>
  <si>
    <t>G0621</t>
  </si>
  <si>
    <t>Techni-Cast</t>
  </si>
  <si>
    <t>SAUGUS_6_QF</t>
  </si>
  <si>
    <t>TERMO</t>
  </si>
  <si>
    <t>HINSON_6_CARBGN</t>
  </si>
  <si>
    <t>C0002</t>
  </si>
  <si>
    <t>Tesoro Wilmington Calciner</t>
  </si>
  <si>
    <t>Waste Heat</t>
  </si>
  <si>
    <t>SCE-SGIP-2010-0035</t>
  </si>
  <si>
    <t>Toyota Motor Sales, USA</t>
  </si>
  <si>
    <t>MISSIX_1_QF</t>
  </si>
  <si>
    <t>02C071EO2</t>
  </si>
  <si>
    <t>UCSF</t>
  </si>
  <si>
    <t>UNTDQF_7_UNITS</t>
  </si>
  <si>
    <t>02C001</t>
  </si>
  <si>
    <t>G0636</t>
  </si>
  <si>
    <t>United Airlines Cogen.</t>
  </si>
  <si>
    <t>HOLGAT_1_BORAX</t>
  </si>
  <si>
    <t>G0625</t>
  </si>
  <si>
    <t>US Borax</t>
  </si>
  <si>
    <t>SCE-SGIP-2010-0040</t>
  </si>
  <si>
    <t>Veterans Administration Hospital</t>
  </si>
  <si>
    <t>SCE-SGIP-2012-0450</t>
  </si>
  <si>
    <t>Victor Valley Wastewater Reclamation Authority</t>
  </si>
  <si>
    <t>Victorville Energy Center</t>
  </si>
  <si>
    <t>ARCOGN_2_UNITS</t>
  </si>
  <si>
    <t>G0035</t>
  </si>
  <si>
    <t>Watson</t>
  </si>
  <si>
    <t>G0396</t>
  </si>
  <si>
    <t>Westend</t>
  </si>
  <si>
    <t>DEXZEL_1_UNIT</t>
  </si>
  <si>
    <t>25C138QTR</t>
  </si>
  <si>
    <t>G0173</t>
  </si>
  <si>
    <t>Western Power and Steam</t>
  </si>
  <si>
    <t>25C138QPA</t>
  </si>
  <si>
    <t>MILBRA_1_QF</t>
  </si>
  <si>
    <t>02C049</t>
  </si>
  <si>
    <t>Westmoor High School</t>
  </si>
  <si>
    <t>SMPAND_7_UNIT</t>
  </si>
  <si>
    <t>13C082</t>
  </si>
  <si>
    <t>G0563</t>
  </si>
  <si>
    <t xml:space="preserve">Wheelabrator Lassen  </t>
  </si>
  <si>
    <t>VACADX_1_QF</t>
  </si>
  <si>
    <t>06C153</t>
  </si>
  <si>
    <t>Young Radio, Inc.</t>
  </si>
  <si>
    <t>YUBACT_1_SUNSWT</t>
  </si>
  <si>
    <t>12C026</t>
  </si>
  <si>
    <t>G0686</t>
  </si>
  <si>
    <t>Yuba City Cogen.</t>
  </si>
  <si>
    <t>NGILAA_5_SDGDYN</t>
  </si>
  <si>
    <t>Yuma Cogeneration Associates</t>
  </si>
  <si>
    <t>Assigned owner/sector</t>
  </si>
  <si>
    <t>total assigned</t>
  </si>
  <si>
    <t>Estimated sector based on ownership</t>
  </si>
  <si>
    <t>paper products</t>
  </si>
  <si>
    <t>metal and mining</t>
  </si>
  <si>
    <t>cant assign</t>
  </si>
  <si>
    <t>CHP Industry breakdown</t>
  </si>
  <si>
    <t>chemicals and steel</t>
  </si>
  <si>
    <t>The Los Medanos Energy Center sells electricity and steam to large neighboring industrial facilities Dow Chemical and USS Posco Inc. and additional power into the California power market. </t>
  </si>
  <si>
    <t>this plant supplies to Dow and a steel company, so split 50:50</t>
  </si>
  <si>
    <t>steel</t>
  </si>
  <si>
    <t>Based on researching Public Facility Data - CPUC</t>
  </si>
  <si>
    <t>BIFUbC-electricity</t>
  </si>
  <si>
    <t>Source</t>
  </si>
  <si>
    <t>Fuel</t>
  </si>
  <si>
    <t>ISIC Code</t>
  </si>
  <si>
    <t>E3</t>
  </si>
  <si>
    <t>BIFUbC-coal</t>
  </si>
  <si>
    <t>BIFUbC-natural-gas</t>
  </si>
  <si>
    <t>BIFUbC-biomass</t>
  </si>
  <si>
    <t>BIFUbC-petroleum-diesel</t>
  </si>
  <si>
    <t>BIFUbC-heat</t>
  </si>
  <si>
    <t>CARB/CHP data from CPUC</t>
  </si>
  <si>
    <t>BIFUbC-crude-oil</t>
  </si>
  <si>
    <t>BIFUbC-heavy-or-residual-oil</t>
  </si>
  <si>
    <t>BIFUbC-LPG-propane-or-butane</t>
  </si>
  <si>
    <t>Distillate fuel oil</t>
  </si>
  <si>
    <t>lpg propane or butane</t>
  </si>
  <si>
    <t>CARB Data</t>
  </si>
  <si>
    <t>eps sector</t>
  </si>
  <si>
    <t>Fuel consumed, already excludes feedstock energy</t>
  </si>
  <si>
    <t>methods</t>
  </si>
  <si>
    <t>distributed by sector using e3 data, scaled to SEDS 2018 value</t>
  </si>
  <si>
    <t>assigned to isic code, combusted energy only</t>
  </si>
  <si>
    <t>take industrial chp data, distribute by sector using CPUC data</t>
  </si>
  <si>
    <t>Summarized by EPS Fuel Type</t>
  </si>
  <si>
    <t>Assigned EPS fuel type</t>
  </si>
  <si>
    <t>Assigned EPS ISIC code</t>
  </si>
  <si>
    <t>ref2021.d113020a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</si>
  <si>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</si>
  <si>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</si>
  <si>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</si>
  <si>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</si>
  <si>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</si>
  <si>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</si>
  <si>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</si>
  <si>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</si>
  <si>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</si>
  <si>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QUA009</t>
  </si>
  <si>
    <t>2.9. Energy Consumption by Sector and Source</t>
  </si>
  <si>
    <t>Compound</t>
  </si>
  <si>
    <t>(quadrillion Btu, unless otherwise noted)</t>
  </si>
  <si>
    <t xml:space="preserve"> Growth </t>
  </si>
  <si>
    <t>Pacific - 09</t>
  </si>
  <si>
    <t xml:space="preserve">2020-2050 </t>
  </si>
  <si>
    <t xml:space="preserve"> Sector and Source</t>
  </si>
  <si>
    <t>(percent)</t>
  </si>
  <si>
    <t xml:space="preserve"> Residential</t>
  </si>
  <si>
    <t>QUA009:ca_LiquefiedPetr</t>
  </si>
  <si>
    <t xml:space="preserve">   Propane</t>
  </si>
  <si>
    <t>QUA009:ca_DistillateFue</t>
  </si>
  <si>
    <t xml:space="preserve">   Distillate Fuel Oil 1/</t>
  </si>
  <si>
    <t>QUA009:ca_PetroleumSubt</t>
  </si>
  <si>
    <t xml:space="preserve">     Petroleum and Other Liquids Subtotal</t>
  </si>
  <si>
    <t>QUA009:ca_NaturalGas</t>
  </si>
  <si>
    <t xml:space="preserve">   Natural Gas</t>
  </si>
  <si>
    <t>QUA009:ca_RenewableEner</t>
  </si>
  <si>
    <t xml:space="preserve">   Renewable Energy 2/</t>
  </si>
  <si>
    <t>QUA009:ca_Electricity</t>
  </si>
  <si>
    <t xml:space="preserve">   Purchased Electricity</t>
  </si>
  <si>
    <t>QUA009:ca_DeliveredEner</t>
  </si>
  <si>
    <t xml:space="preserve">     Delivered Energy</t>
  </si>
  <si>
    <t>QUA009:ca_ElectricityRe</t>
  </si>
  <si>
    <t xml:space="preserve">   Electricity Related Losses</t>
  </si>
  <si>
    <t>QUA009:ca_Total</t>
  </si>
  <si>
    <t xml:space="preserve">     Total</t>
  </si>
  <si>
    <t xml:space="preserve"> Commercial</t>
  </si>
  <si>
    <t>QUA009:da_LiquefiedPetr</t>
  </si>
  <si>
    <t>QUA009:da_MotorGasoline</t>
  </si>
  <si>
    <t xml:space="preserve">   Motor Gasoline 3/</t>
  </si>
  <si>
    <t>QUA009:da_Kerosene</t>
  </si>
  <si>
    <t xml:space="preserve">   Kerosene</t>
  </si>
  <si>
    <t>- -</t>
  </si>
  <si>
    <t>QUA009:da_DistillateFue</t>
  </si>
  <si>
    <t>QUA009:da_ResidualFuel</t>
  </si>
  <si>
    <t>QUA009:da_PetroleumSubt</t>
  </si>
  <si>
    <t>QUA009:da_NaturalGas</t>
  </si>
  <si>
    <t>QUA009:da_Coal</t>
  </si>
  <si>
    <t xml:space="preserve">   Coal</t>
  </si>
  <si>
    <t>QUA009:da_RenewableEner</t>
  </si>
  <si>
    <t xml:space="preserve">   Renewable Energy 4/</t>
  </si>
  <si>
    <t>QUA009:da_Electricity</t>
  </si>
  <si>
    <t>QUA009:da_DeliveredEner</t>
  </si>
  <si>
    <t>QUA009:da_ElectricityRe</t>
  </si>
  <si>
    <t>QUA009:da_Total</t>
  </si>
  <si>
    <t xml:space="preserve"> Industrial 5/</t>
  </si>
  <si>
    <t>QUA009:ea_LiquefiedPetr</t>
  </si>
  <si>
    <t xml:space="preserve">   Liquefied Petroleum Gases and Other 6/</t>
  </si>
  <si>
    <t>QUA009:ea_MotorGasoline</t>
  </si>
  <si>
    <t>QUA009:ea_DistillateFue</t>
  </si>
  <si>
    <t>QUA009:ea_ResidualFuel</t>
  </si>
  <si>
    <t>QUA009:ea_Petrochemical</t>
  </si>
  <si>
    <t>QUA009:ea_OtherPetroleu</t>
  </si>
  <si>
    <t xml:space="preserve">   Other Petroleum 7/</t>
  </si>
  <si>
    <t>QUA009:ea_PetroleumSubt</t>
  </si>
  <si>
    <t>QUA009:ea_NaturalGas</t>
  </si>
  <si>
    <t>QUA009:ea_NGastoLiquids</t>
  </si>
  <si>
    <t xml:space="preserve">   Natural-Gas-to-Liquids Heat and Power</t>
  </si>
  <si>
    <t>QUA009:ea_LeaseandPlant</t>
  </si>
  <si>
    <t xml:space="preserve">   Lease and Plant Fuel 8/</t>
  </si>
  <si>
    <t>QUA009:ea_liquefactexp</t>
  </si>
  <si>
    <t xml:space="preserve">   Natural Gas to Liquefy Gas for Export 9/</t>
  </si>
  <si>
    <t>QUA009:ea_NaturalGasSub</t>
  </si>
  <si>
    <t xml:space="preserve">     Natural Gas Subtotal</t>
  </si>
  <si>
    <t>QUA009:ea_Metallurgical</t>
  </si>
  <si>
    <t xml:space="preserve">   Metallurgical Coal</t>
  </si>
  <si>
    <t>QUA009:ea_SteamCoal</t>
  </si>
  <si>
    <t xml:space="preserve">   Other Industrial Coal</t>
  </si>
  <si>
    <t>QUA009:ea_CoaltoLiquids</t>
  </si>
  <si>
    <t xml:space="preserve">   Coal-to-Liquids Heat and Power</t>
  </si>
  <si>
    <t>QUA009:ea_NetCoalCokeIm</t>
  </si>
  <si>
    <t xml:space="preserve">   Net Coal Coke Imports</t>
  </si>
  <si>
    <t>QUA009:ea_CoalSubtotal</t>
  </si>
  <si>
    <t xml:space="preserve">     Coal Subtotal</t>
  </si>
  <si>
    <t>QUA009:ea_BiofuelsHeat</t>
  </si>
  <si>
    <t xml:space="preserve">   Biofuels Heat and Coproducts</t>
  </si>
  <si>
    <t>QUA009:ea_RenewableEner</t>
  </si>
  <si>
    <t xml:space="preserve">   Renewable Energy 10/</t>
  </si>
  <si>
    <t>QUA009:ea_Electricity</t>
  </si>
  <si>
    <t>QUA009:ea_DeliveredEner</t>
  </si>
  <si>
    <t>QUA009:ea_ElectricityRe</t>
  </si>
  <si>
    <t>QUA009:ea_Total</t>
  </si>
  <si>
    <t xml:space="preserve"> Transportation</t>
  </si>
  <si>
    <t>QUA009:fa_LiquefiedPetr</t>
  </si>
  <si>
    <t>QUA009:fa_MotorGasoline</t>
  </si>
  <si>
    <t>QUA009:fa_RenewableEner</t>
  </si>
  <si>
    <t xml:space="preserve">      of which:  E85 11/</t>
  </si>
  <si>
    <t>QUA009:fa_JetFuel</t>
  </si>
  <si>
    <t xml:space="preserve">   Jet Fuel 12/</t>
  </si>
  <si>
    <t>QUA009:fa_DistillateFue</t>
  </si>
  <si>
    <t xml:space="preserve">   Distillate Fuel Oil 13/</t>
  </si>
  <si>
    <t>QUA009:fa_ResidualFuel</t>
  </si>
  <si>
    <t>QUA009:fa_OtherPetroleu</t>
  </si>
  <si>
    <t xml:space="preserve">   Other Petroleum 14/</t>
  </si>
  <si>
    <t>QUA009:fa_PetroleumSubt</t>
  </si>
  <si>
    <t>QUA009:fa_PipelineFuelN</t>
  </si>
  <si>
    <t xml:space="preserve">   Pipeline and Distribution Fuel Natural Gas</t>
  </si>
  <si>
    <t>QUA009:fa_CompressedNat</t>
  </si>
  <si>
    <t xml:space="preserve">   Compressed / Liquefied Natural Gas</t>
  </si>
  <si>
    <t>QUA009:fa_LiquidHydroge</t>
  </si>
  <si>
    <t xml:space="preserve">   Hydrogen</t>
  </si>
  <si>
    <t>QUA009:fa_Electricity</t>
  </si>
  <si>
    <t>QUA009:fa_DeliveredEner</t>
  </si>
  <si>
    <t>QUA009:fa_ElectricityRe</t>
  </si>
  <si>
    <t>QUA009:fa_Total</t>
  </si>
  <si>
    <t xml:space="preserve"> Unspecified Sector 15/</t>
  </si>
  <si>
    <t>QUA009:un_Total</t>
  </si>
  <si>
    <t xml:space="preserve"> Delivered Energy Consumption, All Sectors</t>
  </si>
  <si>
    <t>QUA009:ga_LiquefiedPetr</t>
  </si>
  <si>
    <t>QUA009:ga_MotorGasoline</t>
  </si>
  <si>
    <t>QUA009:ga_E85</t>
  </si>
  <si>
    <t>QUA009:ga_JetFuel</t>
  </si>
  <si>
    <t>QUA009:ga_Kerosene</t>
  </si>
  <si>
    <t xml:space="preserve">   Kerosene 16/</t>
  </si>
  <si>
    <t>QUA009:ga_DistillateFue</t>
  </si>
  <si>
    <t>QUA009:ga_ResidualFuel</t>
  </si>
  <si>
    <t>QUA009:ga_Petrochemical</t>
  </si>
  <si>
    <t>QUA009:ga_OtherPetroleu</t>
  </si>
  <si>
    <t xml:space="preserve">   Other Petroleum 17/</t>
  </si>
  <si>
    <t>QUA009:ga_PetroleumSubt</t>
  </si>
  <si>
    <t>QUA009:ga_NaturalGas</t>
  </si>
  <si>
    <t>QUA009:ga_NGastoLiquids</t>
  </si>
  <si>
    <t>QUA009:ga_LeaseandPlant</t>
  </si>
  <si>
    <t>QUA009:qa_liquefactexp</t>
  </si>
  <si>
    <t>QUA009:ga_PipelineNatur</t>
  </si>
  <si>
    <t>QUA009:ga_NaturalGasSub</t>
  </si>
  <si>
    <t>QUA009:ga_Metallurgical</t>
  </si>
  <si>
    <t>QUA009:ga_SteamCoal</t>
  </si>
  <si>
    <t xml:space="preserve">   Other Coal</t>
  </si>
  <si>
    <t>QUA009:ga_CoaltoLiquids</t>
  </si>
  <si>
    <t>QUA009:ga_NetCoalCokeIm</t>
  </si>
  <si>
    <t>QUA009:ga_CoalSubtotal</t>
  </si>
  <si>
    <t>QUA009:ga_BiofuelsHeat</t>
  </si>
  <si>
    <t>QUA009:ga_RenewableEner</t>
  </si>
  <si>
    <t xml:space="preserve">   Renewable Energy 18/</t>
  </si>
  <si>
    <t>QUA009:ga_LiquidHydroge</t>
  </si>
  <si>
    <t>QUA009:ga_Electricity</t>
  </si>
  <si>
    <t>QUA009:ga_DeliveredEner</t>
  </si>
  <si>
    <t>QUA009:ga_ElectricityRe</t>
  </si>
  <si>
    <t>QUA009:ga_Total</t>
  </si>
  <si>
    <t xml:space="preserve"> Electric Power 19/</t>
  </si>
  <si>
    <t>QUA009:ha_DistillateFue</t>
  </si>
  <si>
    <t>QUA009:ha_ResidualFuel</t>
  </si>
  <si>
    <t>QUA009:ha_PetroleumSubt</t>
  </si>
  <si>
    <t>QUA009:ha_NaturalGas</t>
  </si>
  <si>
    <t>QUA009:ha_SteamCoal</t>
  </si>
  <si>
    <t xml:space="preserve">   Steam Coal</t>
  </si>
  <si>
    <t>QUA009:ha_NuclearPower</t>
  </si>
  <si>
    <t xml:space="preserve">   Nuclear / Uranium 20/</t>
  </si>
  <si>
    <t>QUA009:ha_RenewableEner</t>
  </si>
  <si>
    <t xml:space="preserve">   Renewable Energy 21/</t>
  </si>
  <si>
    <t>QUA009:ha_non-bio_mun</t>
  </si>
  <si>
    <t xml:space="preserve">   Non-biogenic Municipal Waste</t>
  </si>
  <si>
    <t>QUA009:ha_ElectricityIm</t>
  </si>
  <si>
    <t xml:space="preserve">   Electricity Imports</t>
  </si>
  <si>
    <t>QUA009:ha_Total</t>
  </si>
  <si>
    <t xml:space="preserve"> Total Energy Consumption</t>
  </si>
  <si>
    <t>QUA009:ia_LiquefiedPetr</t>
  </si>
  <si>
    <t>QUA009:ia_MotorGasoline</t>
  </si>
  <si>
    <t>QUA009:ia_E85</t>
  </si>
  <si>
    <t>QUA009:ia_JetFuel</t>
  </si>
  <si>
    <t>QUA009:ia_Kerosene</t>
  </si>
  <si>
    <t>QUA009:ia_DistillateFue</t>
  </si>
  <si>
    <t>QUA009:ia_ResidualFuel</t>
  </si>
  <si>
    <t>QUA009:ia_Petrochemical</t>
  </si>
  <si>
    <t>QUA009:ia_OtherPetroleu</t>
  </si>
  <si>
    <t>QUA009:ia_PetroleumSubt</t>
  </si>
  <si>
    <t>QUA009:ia_NaturalGas</t>
  </si>
  <si>
    <t>QUA009:ia_NGastoLiquids</t>
  </si>
  <si>
    <t>QUA009:ia_LeaseandPlant</t>
  </si>
  <si>
    <t>QUA009:ia_liquefactexp</t>
  </si>
  <si>
    <t>QUA009:ia_PipelineNatur</t>
  </si>
  <si>
    <t>QUA009:ia_NaturalGasSub</t>
  </si>
  <si>
    <t>QUA009:ia_Metallurgical</t>
  </si>
  <si>
    <t>QUA009:ia_SteamCoal</t>
  </si>
  <si>
    <t>QUA009:ia_CoaltoLiquids</t>
  </si>
  <si>
    <t>QUA009:ia_NetCoalCokeIm</t>
  </si>
  <si>
    <t>QUA009:ia_CoalSubtotal</t>
  </si>
  <si>
    <t>QUA009:ia_NuclearPower</t>
  </si>
  <si>
    <t>QUA009:ia_BiofuelsHeat</t>
  </si>
  <si>
    <t>QUA009:ia_RenewableEner</t>
  </si>
  <si>
    <t xml:space="preserve">   Renewable Energy 22/</t>
  </si>
  <si>
    <t>QUA009:ia_LiquidHydroge</t>
  </si>
  <si>
    <t>QUA009:ia_non-bio_mun</t>
  </si>
  <si>
    <t>QUA009:ia_ElectricityIm</t>
  </si>
  <si>
    <t>QUA009:ia_Total</t>
  </si>
  <si>
    <t>Energy Use &amp; Related Statistics</t>
  </si>
  <si>
    <t>QUA009:ka_DeliveredEner</t>
  </si>
  <si>
    <t xml:space="preserve">  Delivered Energy Use</t>
  </si>
  <si>
    <t>QUA009:ka_TotalEnergyUs</t>
  </si>
  <si>
    <t xml:space="preserve">  Total Energy Use</t>
  </si>
  <si>
    <t>QUA009:ka_TotalEthanol</t>
  </si>
  <si>
    <t xml:space="preserve">  Ethanol Consumed in Motor Gasoline and E85</t>
  </si>
  <si>
    <t>QUA009:ka_Population(mi</t>
  </si>
  <si>
    <t xml:space="preserve">  Population (millions)</t>
  </si>
  <si>
    <t>QUA009:ka_USGDP(billion</t>
  </si>
  <si>
    <t xml:space="preserve">  Gross Domestic Product (billion 2012 dollars)</t>
  </si>
  <si>
    <t xml:space="preserve">  Carbon Dioxide Emissions (million metric</t>
  </si>
  <si>
    <t>QUA009:ka_tonscarbon_dd</t>
  </si>
  <si>
    <t xml:space="preserve">   tons carbon dioxide)</t>
  </si>
  <si>
    <t>1/ Includes residential use of kerosene.</t>
  </si>
  <si>
    <t>2/ Includes wood used for residential heating. See Table 4 and/or Table 17 for estimates of nonmarketed renewable energy consumption for</t>
  </si>
  <si>
    <t>geothermal heat pumps, solar thermal water heating, and electricity generation from wind and solar photovoltaic sources.</t>
  </si>
  <si>
    <t>3/ Includes ethanol and ethers blended into gasoline.</t>
  </si>
  <si>
    <t>4/ Excludes ethanol.  Includes commercial sector consumption of wood and wood waste, landfill gas, municipal waste, and other biomass for</t>
  </si>
  <si>
    <t>combined heat and power.  See Table 5 and/or Table 17 for estimates of nonmarketed renewable energy consumption for solar thermal water</t>
  </si>
  <si>
    <t>heating and electricity generation from wind and solar photovoltaic sources.</t>
  </si>
  <si>
    <t>5/ Includes energy for combined heat and power plants that have a non-regulatory status, and small on-site generating systems.</t>
  </si>
  <si>
    <t>6/ Includes ethane, natural gasoline, and refinery olefins.</t>
  </si>
  <si>
    <t>7/ Includes petroleum coke, asphalt, road oil, lubricants, still gas, and miscellaneous petroleum products.</t>
  </si>
  <si>
    <t>8/ Represents natural gas used in well, field, and lease operations, and in natural gas processing plant machinery.</t>
  </si>
  <si>
    <t>9/ Fuel used in facilities that liquefy natural gas for export.</t>
  </si>
  <si>
    <t>10/ Includes consumption of energy produced from conventional hydroelectric, wood and wood waste, municipal waste, and other biomass sources.</t>
  </si>
  <si>
    <t>Excludes ethanol in motor gasoline.</t>
  </si>
  <si>
    <t>11/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</si>
  <si>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</si>
  <si>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>12/ Includes only kerosene type.</t>
  </si>
  <si>
    <t>13/ Diesel fuel for on- and off- road use.</t>
  </si>
  <si>
    <t>14/ Includes aviation gasoline and lubricants.</t>
  </si>
  <si>
    <t>15/ Represents consumption unattributed to the sectors above.</t>
  </si>
  <si>
    <t>16/ Does not include residential use of kerosene.</t>
  </si>
  <si>
    <t>17/ Includes aviation gasoline, petroleum coke, asphalt, road oil, lubricants, still gas, and miscellaneous petroleum products.</t>
  </si>
  <si>
    <t>18/ Includes electricity generated for sale to the grid and for own use from renewable sources, and non-electric energy from renewable sources.</t>
  </si>
  <si>
    <t>Excludes ethanol and nonmarketed renewable energy consumption for geothermal heat pumps, buildings photovoltaic systems, and solar thermal water</t>
  </si>
  <si>
    <t>heaters.</t>
  </si>
  <si>
    <t>19/ Includes consumption of energy by electricity-only and combined heat and power plants that have a regulatory status.</t>
  </si>
  <si>
    <t>20/ These values represent the energy obtained from uranium when it is used in light water reactors.  The total energy content of uranium</t>
  </si>
  <si>
    <t>is much larger, but alternative processes are required to take advantage of it.</t>
  </si>
  <si>
    <t>21/ Includes conventional hydroelectric, geothermal, wood and wood waste, biogenic municipal waste, other biomass, wind, photovoltaic, and</t>
  </si>
  <si>
    <t>solar thermal sources.  Excludes net electricity imports.</t>
  </si>
  <si>
    <t>22/ Includes conventional hydroelectric, geothermal, wood and wood waste, biogenic municipal waste, other biomass, wind, photovoltaic, and</t>
  </si>
  <si>
    <t>solar thermal sources.  Excludes ethanol, net electricity imports, and nonmarketed renewable energy consumption for geothermal heat pumps,</t>
  </si>
  <si>
    <t>buildings photovoltaic systems, and solar thermal water heaters.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</si>
  <si>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</si>
  <si>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</si>
  <si>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</si>
  <si>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Sources:  2020:  U.S. Energy Information Administration (EIA), Short-Term Energy Outlook, October 2020 and EIA, AEO2021</t>
  </si>
  <si>
    <t>National Energy Modeling System run ref2021.d113020a.  Projections:  EIA, AEO2021 National Energy Modeling System run ref2021.d113020a.</t>
  </si>
  <si>
    <t>Pacific Region Growth Rates</t>
  </si>
  <si>
    <t>Start year values - use 2018 as start year value for 2020 consumption</t>
  </si>
  <si>
    <t>Forecasted values - use AEO Growth Rates</t>
  </si>
  <si>
    <t xml:space="preserve"> </t>
  </si>
  <si>
    <t>Natural Gas (Pipeline) Source Data from Pathways (Mtherm)</t>
  </si>
  <si>
    <t>«null»</t>
  </si>
  <si>
    <t>EPS Calculations (all units in Mtherm unless otherwise specified)</t>
  </si>
  <si>
    <t>Total (BTU)</t>
  </si>
  <si>
    <t>Ag</t>
  </si>
  <si>
    <t>N/A -- see cement-specific data sheets</t>
  </si>
  <si>
    <t>Primary metal (iron and steel)</t>
  </si>
  <si>
    <t>Coke Source Data from Pathways (MMBtu)</t>
  </si>
  <si>
    <t>Refinery Gas Source Data from Pathways (MMBtu)</t>
  </si>
  <si>
    <t>Petroelum Diesel Source Data from Pathways (GDE)</t>
  </si>
  <si>
    <t>EPS Calculations (all units in GDE unless otherwise specified)</t>
  </si>
  <si>
    <t>Includes petroleum gasoline and diesel</t>
  </si>
  <si>
    <t>Diesel--GDE</t>
  </si>
  <si>
    <t>Gasoline--GGE</t>
  </si>
  <si>
    <t>Ag total (BTU)</t>
  </si>
  <si>
    <t>OTHER</t>
  </si>
  <si>
    <t>CHP</t>
  </si>
  <si>
    <t>ISIC CODE</t>
  </si>
  <si>
    <t>Calculations</t>
  </si>
  <si>
    <t>Assigned percent by industry</t>
  </si>
  <si>
    <t>CARB DATA ON CHP FUEL CONSUMPTION</t>
  </si>
  <si>
    <t>Assigned EPS Fuel</t>
  </si>
  <si>
    <t>ADD CHP DATA, DISTRIBUTE AMONG ISIC CODES</t>
  </si>
  <si>
    <t>Non Thermal Energy Consumption</t>
  </si>
  <si>
    <t>Estimated Percent Distribution by Fuel and ISIC Code</t>
  </si>
  <si>
    <t>Y</t>
  </si>
  <si>
    <t>Percent</t>
  </si>
  <si>
    <t>Sector uses fuel?</t>
  </si>
  <si>
    <t>AEO</t>
  </si>
  <si>
    <t>CARB Fuel</t>
  </si>
  <si>
    <t xml:space="preserve">Assigned EPS Fuel </t>
  </si>
  <si>
    <t>California Notes</t>
  </si>
  <si>
    <t>EPS Assigned ISIC Sector to CARB Data Categories</t>
  </si>
  <si>
    <t>We start with energy consumption data from CARB's 2018 GHG inventory, E3 PATHWAYS data for the 2017 Scoping Plan, and CHP data from CPUC</t>
  </si>
  <si>
    <t>Take 2018 CARB data and assign fuels and ISIC codes (see crosswalks below)</t>
  </si>
  <si>
    <t>Forecast CARB data based on E3's Pathways reference scenario growth forecast</t>
  </si>
  <si>
    <t>For CHP energy consumption (CHP Industrial), assign to ISIC codes based on CPUC CHP data and research on plant ownership</t>
  </si>
  <si>
    <t>California Fuel Combustion and Heat Content</t>
  </si>
  <si>
    <t>https://ww2.arb.ca.gov/ghg-inventory-data</t>
  </si>
  <si>
    <t>In-State Fuel Heat Content</t>
  </si>
  <si>
    <t>last updated 12/7/2020</t>
  </si>
  <si>
    <t>https://www.cpuc.ca.gov/WorkArea/DownloadAsset.aspx?id=5666</t>
  </si>
  <si>
    <t>CHP Data by Plant Type</t>
  </si>
  <si>
    <t>Combined Heat and Power (CHP) Overview</t>
  </si>
  <si>
    <t>California Public Utilities Commission</t>
  </si>
  <si>
    <t>E3 PATHWAYS Model</t>
  </si>
  <si>
    <t>PATHWAYS data output (ran by EI staff)</t>
  </si>
  <si>
    <t>California Air Resources Board</t>
  </si>
  <si>
    <t>California PATHWAYS Model</t>
  </si>
  <si>
    <t>https://ww2.arb.ca.gov/our-work/programs/ab-32-climate-change-scoping-plan/2017-scoping-plan-documents</t>
  </si>
  <si>
    <t>EIA</t>
  </si>
  <si>
    <t>Annual Energy Outlook</t>
  </si>
  <si>
    <t>Energy consumption by sector and source</t>
  </si>
  <si>
    <t>Table 2.9 Pacific</t>
  </si>
  <si>
    <t>https://www.eia.gov/outlooks/aeo/supplement/excel/suptab_2.9.xlsx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</si>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</sst>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,##0.00000"/>
    <numFmt numFmtId="165" formatCode="0.000E+00"/>
    <numFmt numFmtId="166" formatCode="#,##0.0"/>
    <numFmt numFmtId="167" formatCode="_(* #,##0_);_(* \(#,##0\);_(* &quot;-&quot;??_);_(@_)"/>
    <numFmt numFmtId="168" formatCode="0.0.E+00"/>
    <numFmt numFmtId="169" formatCode="0.0"/>
    <numFmt numFmtId="170" formatCode="#,##0.0000_);\(#,##0.0000\)"/>
    <numFmt numFmtId="171" formatCode="#,##0.000_);\(#,##0.000\)"/>
    <numFmt numFmtId="172" formatCode="#,##0.000"/>
    <numFmt numFmtId="173" formatCode="0.0%"/>
  </numFmts>
  <fonts count="6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4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000000"/>
      <name val="Calibri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rgb="FF000000"/>
      <name val="Calibri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Arial"/>
      <family val="2"/>
    </font>
    <font>
      <b/>
      <sz val="10"/>
      <color theme="1" tint="4.9989318521683403E-2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C00000"/>
      <name val="Arial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Calibri"/>
      <family val="2"/>
      <scheme val="minor"/>
    </font>
    <font>
      <sz val="11"/>
      <color rgb="FF333333"/>
      <name val="Open Sans"/>
      <family val="2"/>
    </font>
    <font>
      <sz val="11"/>
      <color theme="1"/>
      <name val="Calibri"/>
      <family val="2"/>
      <scheme val="maj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ajor"/>
    </font>
    <font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30"/>
      <name val="Calibri"/>
      <family val="2"/>
      <scheme val="minor"/>
    </font>
    <font>
      <sz val="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name val="Arial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0" tint="-0.34998626667073579"/>
      <name val="Arial"/>
      <family val="2"/>
    </font>
    <font>
      <sz val="11"/>
      <color theme="0" tint="-0.34998626667073579"/>
      <name val="Calibri"/>
      <family val="2"/>
      <scheme val="minor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5"/>
        <bgColor indexed="0"/>
      </patternFill>
    </fill>
    <fill>
      <patternFill patternType="solid">
        <fgColor indexed="41"/>
        <bgColor indexed="0"/>
      </patternFill>
    </fill>
    <fill>
      <patternFill patternType="solid">
        <fgColor indexed="42"/>
        <bgColor indexed="0"/>
      </patternFill>
    </fill>
    <fill>
      <patternFill patternType="solid">
        <fgColor indexed="47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E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22"/>
      </left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26">
    <xf numFmtId="0" fontId="0" fillId="0" borderId="1"/>
    <xf numFmtId="9" fontId="20" fillId="0" borderId="1"/>
    <xf numFmtId="0" fontId="23" fillId="0" borderId="5">
      <alignment wrapText="1"/>
    </xf>
    <xf numFmtId="0" fontId="24" fillId="0" borderId="7">
      <alignment wrapText="1"/>
    </xf>
    <xf numFmtId="0" fontId="23" fillId="0" borderId="1"/>
    <xf numFmtId="43" fontId="27" fillId="0" borderId="0" applyFont="0" applyFill="0" applyBorder="0" applyAlignment="0" applyProtection="0"/>
    <xf numFmtId="0" fontId="8" fillId="0" borderId="1"/>
    <xf numFmtId="0" fontId="28" fillId="0" borderId="1"/>
    <xf numFmtId="0" fontId="31" fillId="0" borderId="1"/>
    <xf numFmtId="0" fontId="31" fillId="0" borderId="1"/>
    <xf numFmtId="0" fontId="7" fillId="0" borderId="1"/>
    <xf numFmtId="43" fontId="7" fillId="0" borderId="1" applyFont="0" applyFill="0" applyBorder="0" applyAlignment="0" applyProtection="0"/>
    <xf numFmtId="9" fontId="7" fillId="0" borderId="1" applyFont="0" applyFill="0" applyBorder="0" applyAlignment="0" applyProtection="0"/>
    <xf numFmtId="0" fontId="34" fillId="15" borderId="1" applyNumberFormat="0" applyBorder="0" applyAlignment="0" applyProtection="0"/>
    <xf numFmtId="0" fontId="51" fillId="0" borderId="1"/>
    <xf numFmtId="0" fontId="51" fillId="0" borderId="1"/>
    <xf numFmtId="0" fontId="25" fillId="0" borderId="23">
      <alignment wrapText="1"/>
    </xf>
    <xf numFmtId="0" fontId="52" fillId="0" borderId="1">
      <alignment horizontal="left"/>
    </xf>
    <xf numFmtId="0" fontId="25" fillId="0" borderId="4">
      <alignment wrapText="1"/>
    </xf>
    <xf numFmtId="0" fontId="51" fillId="0" borderId="6">
      <alignment wrapText="1"/>
    </xf>
    <xf numFmtId="0" fontId="51" fillId="0" borderId="24">
      <alignment wrapText="1"/>
    </xf>
    <xf numFmtId="0" fontId="5" fillId="0" borderId="1"/>
    <xf numFmtId="0" fontId="60" fillId="0" borderId="1" applyNumberFormat="0" applyFill="0" applyBorder="0" applyAlignment="0" applyProtection="0">
      <alignment vertical="top"/>
      <protection locked="0"/>
    </xf>
    <xf numFmtId="9" fontId="5" fillId="0" borderId="1" applyFont="0" applyFill="0" applyBorder="0" applyAlignment="0" applyProtection="0"/>
    <xf numFmtId="0" fontId="4" fillId="0" borderId="1"/>
    <xf numFmtId="9" fontId="4" fillId="0" borderId="1" applyFont="0" applyFill="0" applyBorder="0" applyAlignment="0" applyProtection="0"/>
  </cellStyleXfs>
  <cellXfs count="365">
    <xf numFmtId="0" fontId="0" fillId="0" borderId="0" xfId="0" applyBorder="1"/>
    <xf numFmtId="0" fontId="9" fillId="0" borderId="0" xfId="0" applyFont="1" applyBorder="1"/>
    <xf numFmtId="0" fontId="9" fillId="2" borderId="1" xfId="0" applyFont="1" applyFill="1"/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3" fillId="3" borderId="1" xfId="0" applyFont="1" applyFill="1"/>
    <xf numFmtId="0" fontId="14" fillId="3" borderId="1" xfId="0" applyFont="1" applyFill="1"/>
    <xf numFmtId="0" fontId="14" fillId="0" borderId="0" xfId="0" applyFont="1" applyBorder="1"/>
    <xf numFmtId="0" fontId="13" fillId="0" borderId="0" xfId="0" applyFont="1" applyBorder="1"/>
    <xf numFmtId="0" fontId="10" fillId="0" borderId="2" xfId="0" applyFont="1" applyBorder="1" applyAlignment="1">
      <alignment wrapText="1"/>
    </xf>
    <xf numFmtId="0" fontId="14" fillId="0" borderId="2" xfId="0" applyFont="1" applyBorder="1"/>
    <xf numFmtId="0" fontId="10" fillId="0" borderId="2" xfId="0" applyFont="1" applyBorder="1"/>
    <xf numFmtId="0" fontId="15" fillId="0" borderId="3" xfId="0" applyFont="1" applyBorder="1" applyAlignment="1">
      <alignment wrapText="1"/>
    </xf>
    <xf numFmtId="0" fontId="16" fillId="0" borderId="0" xfId="0" applyFont="1" applyBorder="1"/>
    <xf numFmtId="0" fontId="18" fillId="0" borderId="0" xfId="0" applyFont="1" applyBorder="1"/>
    <xf numFmtId="0" fontId="11" fillId="0" borderId="0" xfId="0" applyFont="1" applyBorder="1"/>
    <xf numFmtId="0" fontId="17" fillId="0" borderId="0" xfId="0" applyFont="1" applyBorder="1"/>
    <xf numFmtId="0" fontId="0" fillId="0" borderId="0" xfId="0" applyBorder="1"/>
    <xf numFmtId="0" fontId="0" fillId="0" borderId="1" xfId="0"/>
    <xf numFmtId="0" fontId="21" fillId="0" borderId="1" xfId="0" applyFont="1"/>
    <xf numFmtId="0" fontId="22" fillId="0" borderId="1" xfId="0" applyFont="1"/>
    <xf numFmtId="11" fontId="0" fillId="0" borderId="1" xfId="0" applyNumberFormat="1"/>
    <xf numFmtId="0" fontId="0" fillId="0" borderId="6" xfId="2" applyFont="1" applyBorder="1" applyAlignment="1">
      <alignment wrapText="1"/>
    </xf>
    <xf numFmtId="11" fontId="0" fillId="0" borderId="5" xfId="2" applyNumberFormat="1" applyFont="1" applyAlignment="1">
      <alignment horizontal="right" wrapText="1"/>
    </xf>
    <xf numFmtId="0" fontId="25" fillId="0" borderId="4" xfId="3" applyFont="1" applyBorder="1" applyAlignment="1">
      <alignment wrapText="1"/>
    </xf>
    <xf numFmtId="11" fontId="24" fillId="0" borderId="7" xfId="3" applyNumberFormat="1" applyAlignment="1">
      <alignment horizontal="right" wrapText="1"/>
    </xf>
    <xf numFmtId="0" fontId="26" fillId="0" borderId="6" xfId="2" applyFont="1" applyBorder="1" applyAlignment="1">
      <alignment wrapText="1"/>
    </xf>
    <xf numFmtId="9" fontId="0" fillId="0" borderId="5" xfId="1" applyFont="1" applyBorder="1" applyAlignment="1">
      <alignment horizontal="right" wrapText="1"/>
    </xf>
    <xf numFmtId="0" fontId="22" fillId="0" borderId="1" xfId="4" applyFont="1"/>
    <xf numFmtId="0" fontId="22" fillId="0" borderId="1" xfId="2" applyFont="1" applyBorder="1" applyAlignment="1">
      <alignment wrapText="1"/>
    </xf>
    <xf numFmtId="0" fontId="19" fillId="0" borderId="1" xfId="2" applyFont="1" applyBorder="1" applyAlignment="1">
      <alignment wrapText="1"/>
    </xf>
    <xf numFmtId="11" fontId="23" fillId="0" borderId="1" xfId="0" applyNumberFormat="1" applyFont="1" applyAlignment="1" applyProtection="1">
      <alignment horizontal="right"/>
      <protection locked="0"/>
    </xf>
    <xf numFmtId="0" fontId="23" fillId="0" borderId="1" xfId="0" applyFont="1" applyAlignment="1" applyProtection="1">
      <alignment horizontal="right"/>
      <protection locked="0"/>
    </xf>
    <xf numFmtId="0" fontId="23" fillId="0" borderId="1" xfId="0" applyFont="1"/>
    <xf numFmtId="11" fontId="23" fillId="0" borderId="1" xfId="0" applyNumberFormat="1" applyFont="1"/>
    <xf numFmtId="1" fontId="23" fillId="0" borderId="1" xfId="0" applyNumberFormat="1" applyFont="1"/>
    <xf numFmtId="4" fontId="0" fillId="0" borderId="5" xfId="2" applyNumberFormat="1" applyFont="1" applyAlignment="1">
      <alignment horizontal="right" wrapText="1"/>
    </xf>
    <xf numFmtId="4" fontId="24" fillId="0" borderId="7" xfId="3" applyNumberFormat="1" applyAlignment="1">
      <alignment horizontal="right" wrapText="1"/>
    </xf>
    <xf numFmtId="165" fontId="0" fillId="0" borderId="1" xfId="0" applyNumberFormat="1"/>
    <xf numFmtId="14" fontId="10" fillId="0" borderId="0" xfId="0" applyNumberFormat="1" applyFont="1" applyBorder="1"/>
    <xf numFmtId="166" fontId="0" fillId="0" borderId="5" xfId="2" applyNumberFormat="1" applyFont="1" applyAlignment="1">
      <alignment horizontal="right" wrapText="1"/>
    </xf>
    <xf numFmtId="166" fontId="24" fillId="0" borderId="7" xfId="3" applyNumberFormat="1" applyAlignment="1">
      <alignment horizontal="right" wrapText="1"/>
    </xf>
    <xf numFmtId="164" fontId="0" fillId="0" borderId="1" xfId="0" applyNumberFormat="1"/>
    <xf numFmtId="0" fontId="8" fillId="0" borderId="1" xfId="6"/>
    <xf numFmtId="0" fontId="0" fillId="0" borderId="1" xfId="0" applyBorder="1"/>
    <xf numFmtId="167" fontId="8" fillId="0" borderId="1" xfId="5" applyNumberFormat="1" applyFont="1" applyBorder="1"/>
    <xf numFmtId="167" fontId="22" fillId="0" borderId="1" xfId="5" applyNumberFormat="1" applyFont="1" applyBorder="1" applyAlignment="1">
      <alignment horizontal="right"/>
    </xf>
    <xf numFmtId="167" fontId="22" fillId="0" borderId="1" xfId="5" applyNumberFormat="1" applyFont="1" applyBorder="1"/>
    <xf numFmtId="167" fontId="22" fillId="9" borderId="1" xfId="5" applyNumberFormat="1" applyFont="1" applyFill="1" applyBorder="1"/>
    <xf numFmtId="167" fontId="8" fillId="9" borderId="1" xfId="5" applyNumberFormat="1" applyFont="1" applyFill="1" applyBorder="1"/>
    <xf numFmtId="167" fontId="8" fillId="0" borderId="1" xfId="5" applyNumberFormat="1" applyFont="1" applyBorder="1" applyAlignment="1">
      <alignment horizontal="left" indent="1"/>
    </xf>
    <xf numFmtId="167" fontId="22" fillId="0" borderId="1" xfId="5" applyNumberFormat="1" applyFont="1" applyBorder="1" applyAlignment="1">
      <alignment horizontal="left" indent="1"/>
    </xf>
    <xf numFmtId="0" fontId="29" fillId="0" borderId="1" xfId="9" applyFont="1"/>
    <xf numFmtId="0" fontId="31" fillId="0" borderId="1" xfId="9"/>
    <xf numFmtId="0" fontId="30" fillId="0" borderId="1" xfId="9" applyFont="1"/>
    <xf numFmtId="0" fontId="32" fillId="0" borderId="1" xfId="9" applyFont="1" applyAlignment="1">
      <alignment horizontal="right"/>
    </xf>
    <xf numFmtId="168" fontId="32" fillId="0" borderId="1" xfId="9" applyNumberFormat="1" applyFont="1"/>
    <xf numFmtId="0" fontId="31" fillId="5" borderId="8" xfId="9" applyFill="1" applyBorder="1" applyAlignment="1">
      <alignment horizontal="center" vertical="top" wrapText="1"/>
    </xf>
    <xf numFmtId="0" fontId="31" fillId="6" borderId="8" xfId="9" applyFill="1" applyBorder="1" applyAlignment="1">
      <alignment horizontal="center" vertical="top" wrapText="1"/>
    </xf>
    <xf numFmtId="0" fontId="31" fillId="7" borderId="8" xfId="9" applyFill="1" applyBorder="1" applyAlignment="1">
      <alignment horizontal="center" vertical="center" wrapText="1"/>
    </xf>
    <xf numFmtId="0" fontId="31" fillId="10" borderId="8" xfId="9" applyFill="1" applyBorder="1" applyAlignment="1">
      <alignment horizontal="center" vertical="top" wrapText="1"/>
    </xf>
    <xf numFmtId="0" fontId="31" fillId="8" borderId="8" xfId="9" applyFill="1" applyBorder="1" applyAlignment="1">
      <alignment horizontal="center" vertical="center"/>
    </xf>
    <xf numFmtId="0" fontId="31" fillId="11" borderId="8" xfId="9" applyFill="1" applyBorder="1" applyAlignment="1">
      <alignment horizontal="center" vertical="center"/>
    </xf>
    <xf numFmtId="0" fontId="33" fillId="12" borderId="9" xfId="8" applyFont="1" applyFill="1" applyBorder="1"/>
    <xf numFmtId="0" fontId="33" fillId="12" borderId="9" xfId="8" applyFont="1" applyFill="1" applyBorder="1" applyAlignment="1">
      <alignment horizontal="center" vertical="center"/>
    </xf>
    <xf numFmtId="11" fontId="33" fillId="12" borderId="9" xfId="8" applyNumberFormat="1" applyFont="1" applyFill="1" applyBorder="1" applyAlignment="1">
      <alignment horizontal="right"/>
    </xf>
    <xf numFmtId="11" fontId="33" fillId="12" borderId="9" xfId="8" applyNumberFormat="1" applyFont="1" applyFill="1" applyBorder="1"/>
    <xf numFmtId="0" fontId="33" fillId="0" borderId="9" xfId="8" applyFont="1" applyBorder="1"/>
    <xf numFmtId="0" fontId="33" fillId="0" borderId="9" xfId="8" applyFont="1" applyBorder="1" applyAlignment="1">
      <alignment horizontal="center" vertical="center"/>
    </xf>
    <xf numFmtId="11" fontId="33" fillId="0" borderId="9" xfId="8" applyNumberFormat="1" applyFont="1" applyBorder="1" applyAlignment="1">
      <alignment horizontal="right"/>
    </xf>
    <xf numFmtId="11" fontId="33" fillId="0" borderId="9" xfId="8" applyNumberFormat="1" applyFont="1" applyBorder="1"/>
    <xf numFmtId="9" fontId="20" fillId="0" borderId="1" xfId="1"/>
    <xf numFmtId="0" fontId="14" fillId="0" borderId="1" xfId="0" applyFont="1" applyBorder="1"/>
    <xf numFmtId="0" fontId="13" fillId="0" borderId="1" xfId="0" applyFont="1" applyBorder="1"/>
    <xf numFmtId="0" fontId="7" fillId="18" borderId="1" xfId="10" applyFill="1"/>
    <xf numFmtId="0" fontId="38" fillId="18" borderId="1" xfId="10" applyFont="1" applyFill="1"/>
    <xf numFmtId="0" fontId="38" fillId="18" borderId="1" xfId="10" applyFont="1" applyFill="1" applyAlignment="1">
      <alignment wrapText="1"/>
    </xf>
    <xf numFmtId="0" fontId="38" fillId="9" borderId="1" xfId="10" applyFont="1" applyFill="1" applyAlignment="1">
      <alignment wrapText="1"/>
    </xf>
    <xf numFmtId="14" fontId="7" fillId="18" borderId="1" xfId="11" applyNumberFormat="1" applyFont="1" applyFill="1" applyBorder="1"/>
    <xf numFmtId="14" fontId="7" fillId="18" borderId="1" xfId="10" applyNumberFormat="1" applyFill="1"/>
    <xf numFmtId="167" fontId="7" fillId="18" borderId="1" xfId="11" applyNumberFormat="1" applyFont="1" applyFill="1" applyBorder="1"/>
    <xf numFmtId="0" fontId="7" fillId="9" borderId="1" xfId="10" applyFill="1"/>
    <xf numFmtId="14" fontId="7" fillId="18" borderId="1" xfId="11" applyNumberFormat="1" applyFont="1" applyFill="1" applyBorder="1" applyAlignment="1">
      <alignment wrapText="1"/>
    </xf>
    <xf numFmtId="167" fontId="0" fillId="18" borderId="1" xfId="11" applyNumberFormat="1" applyFont="1" applyFill="1"/>
    <xf numFmtId="0" fontId="35" fillId="18" borderId="1" xfId="10" applyFont="1" applyFill="1"/>
    <xf numFmtId="0" fontId="35" fillId="9" borderId="1" xfId="10" applyFont="1" applyFill="1"/>
    <xf numFmtId="14" fontId="35" fillId="18" borderId="1" xfId="11" applyNumberFormat="1" applyFont="1" applyFill="1" applyBorder="1"/>
    <xf numFmtId="14" fontId="35" fillId="18" borderId="1" xfId="10" applyNumberFormat="1" applyFont="1" applyFill="1"/>
    <xf numFmtId="167" fontId="35" fillId="18" borderId="1" xfId="11" applyNumberFormat="1" applyFont="1" applyFill="1" applyBorder="1"/>
    <xf numFmtId="0" fontId="40" fillId="19" borderId="11" xfId="10" applyFont="1" applyFill="1" applyBorder="1" applyAlignment="1">
      <alignment horizontal="left"/>
    </xf>
    <xf numFmtId="0" fontId="40" fillId="19" borderId="12" xfId="10" applyFont="1" applyFill="1" applyBorder="1" applyAlignment="1">
      <alignment horizontal="left"/>
    </xf>
    <xf numFmtId="0" fontId="39" fillId="19" borderId="12" xfId="10" applyFont="1" applyFill="1" applyBorder="1" applyAlignment="1">
      <alignment horizontal="left"/>
    </xf>
    <xf numFmtId="0" fontId="39" fillId="9" borderId="12" xfId="10" applyFont="1" applyFill="1" applyBorder="1" applyAlignment="1">
      <alignment horizontal="left"/>
    </xf>
    <xf numFmtId="9" fontId="39" fillId="16" borderId="12" xfId="12" applyFont="1" applyFill="1" applyBorder="1" applyAlignment="1">
      <alignment horizontal="center"/>
    </xf>
    <xf numFmtId="0" fontId="39" fillId="19" borderId="14" xfId="10" applyFont="1" applyFill="1" applyBorder="1" applyAlignment="1">
      <alignment horizontal="left"/>
    </xf>
    <xf numFmtId="14" fontId="39" fillId="19" borderId="14" xfId="11" applyNumberFormat="1" applyFont="1" applyFill="1" applyBorder="1" applyAlignment="1">
      <alignment horizontal="left"/>
    </xf>
    <xf numFmtId="14" fontId="39" fillId="19" borderId="14" xfId="10" applyNumberFormat="1" applyFont="1" applyFill="1" applyBorder="1" applyAlignment="1">
      <alignment horizontal="left"/>
    </xf>
    <xf numFmtId="169" fontId="39" fillId="19" borderId="12" xfId="10" applyNumberFormat="1" applyFont="1" applyFill="1" applyBorder="1" applyAlignment="1">
      <alignment horizontal="left"/>
    </xf>
    <xf numFmtId="9" fontId="39" fillId="19" borderId="13" xfId="12" applyFont="1" applyFill="1" applyBorder="1" applyAlignment="1">
      <alignment horizontal="left"/>
    </xf>
    <xf numFmtId="0" fontId="39" fillId="0" borderId="1" xfId="10" applyFont="1" applyAlignment="1">
      <alignment wrapText="1"/>
    </xf>
    <xf numFmtId="167" fontId="39" fillId="0" borderId="15" xfId="11" applyNumberFormat="1" applyFont="1" applyBorder="1" applyAlignment="1">
      <alignment wrapText="1"/>
    </xf>
    <xf numFmtId="167" fontId="39" fillId="0" borderId="13" xfId="11" applyNumberFormat="1" applyFont="1" applyBorder="1" applyAlignment="1">
      <alignment wrapText="1"/>
    </xf>
    <xf numFmtId="0" fontId="39" fillId="18" borderId="1" xfId="10" applyFont="1" applyFill="1" applyAlignment="1">
      <alignment wrapText="1"/>
    </xf>
    <xf numFmtId="0" fontId="39" fillId="0" borderId="11" xfId="10" applyFont="1" applyBorder="1" applyAlignment="1">
      <alignment horizontal="left"/>
    </xf>
    <xf numFmtId="0" fontId="39" fillId="0" borderId="12" xfId="10" applyFont="1" applyBorder="1" applyAlignment="1">
      <alignment horizontal="left"/>
    </xf>
    <xf numFmtId="0" fontId="39" fillId="0" borderId="13" xfId="10" applyFont="1" applyBorder="1" applyAlignment="1">
      <alignment horizontal="left"/>
    </xf>
    <xf numFmtId="0" fontId="39" fillId="0" borderId="11" xfId="10" applyFont="1" applyBorder="1"/>
    <xf numFmtId="0" fontId="39" fillId="9" borderId="12" xfId="10" applyFont="1" applyFill="1" applyBorder="1"/>
    <xf numFmtId="0" fontId="39" fillId="0" borderId="12" xfId="10" applyFont="1" applyBorder="1"/>
    <xf numFmtId="0" fontId="39" fillId="0" borderId="13" xfId="10" applyFont="1" applyBorder="1"/>
    <xf numFmtId="0" fontId="39" fillId="0" borderId="16" xfId="10" applyFont="1" applyBorder="1" applyAlignment="1">
      <alignment horizontal="left"/>
    </xf>
    <xf numFmtId="14" fontId="39" fillId="0" borderId="14" xfId="11" applyNumberFormat="1" applyFont="1" applyFill="1" applyBorder="1" applyAlignment="1">
      <alignment horizontal="left"/>
    </xf>
    <xf numFmtId="14" fontId="39" fillId="0" borderId="14" xfId="10" applyNumberFormat="1" applyFont="1" applyBorder="1" applyAlignment="1">
      <alignment horizontal="left"/>
    </xf>
    <xf numFmtId="169" fontId="39" fillId="0" borderId="12" xfId="10" applyNumberFormat="1" applyFont="1" applyBorder="1" applyAlignment="1">
      <alignment horizontal="left"/>
    </xf>
    <xf numFmtId="9" fontId="39" fillId="0" borderId="13" xfId="12" applyFont="1" applyFill="1" applyBorder="1" applyAlignment="1">
      <alignment horizontal="left"/>
    </xf>
    <xf numFmtId="0" fontId="39" fillId="0" borderId="1" xfId="10" applyFont="1"/>
    <xf numFmtId="167" fontId="39" fillId="20" borderId="15" xfId="11" applyNumberFormat="1" applyFont="1" applyFill="1" applyBorder="1" applyAlignment="1">
      <alignment horizontal="left" wrapText="1"/>
    </xf>
    <xf numFmtId="167" fontId="39" fillId="21" borderId="13" xfId="11" applyNumberFormat="1" applyFont="1" applyFill="1" applyBorder="1" applyAlignment="1">
      <alignment horizontal="left" wrapText="1"/>
    </xf>
    <xf numFmtId="0" fontId="39" fillId="18" borderId="1" xfId="10" applyFont="1" applyFill="1"/>
    <xf numFmtId="0" fontId="41" fillId="0" borderId="17" xfId="10" applyFont="1" applyBorder="1" applyAlignment="1">
      <alignment vertical="center" wrapText="1"/>
    </xf>
    <xf numFmtId="0" fontId="41" fillId="0" borderId="18" xfId="10" applyFont="1" applyBorder="1" applyAlignment="1">
      <alignment vertical="center" wrapText="1"/>
    </xf>
    <xf numFmtId="0" fontId="41" fillId="0" borderId="19" xfId="10" applyFont="1" applyBorder="1" applyAlignment="1">
      <alignment vertical="center" wrapText="1"/>
    </xf>
    <xf numFmtId="0" fontId="41" fillId="9" borderId="18" xfId="10" applyFont="1" applyFill="1" applyBorder="1" applyAlignment="1">
      <alignment vertical="center" wrapText="1"/>
    </xf>
    <xf numFmtId="0" fontId="41" fillId="0" borderId="11" xfId="10" applyFont="1" applyBorder="1" applyAlignment="1">
      <alignment vertical="center" wrapText="1"/>
    </xf>
    <xf numFmtId="14" fontId="41" fillId="0" borderId="12" xfId="11" applyNumberFormat="1" applyFont="1" applyFill="1" applyBorder="1" applyAlignment="1">
      <alignment vertical="center" wrapText="1"/>
    </xf>
    <xf numFmtId="14" fontId="7" fillId="0" borderId="12" xfId="10" applyNumberFormat="1" applyBorder="1" applyAlignment="1">
      <alignment vertical="center" wrapText="1"/>
    </xf>
    <xf numFmtId="169" fontId="7" fillId="0" borderId="18" xfId="10" applyNumberFormat="1" applyBorder="1" applyAlignment="1">
      <alignment vertical="center" wrapText="1"/>
    </xf>
    <xf numFmtId="9" fontId="7" fillId="0" borderId="19" xfId="12" applyFont="1" applyFill="1" applyBorder="1" applyAlignment="1">
      <alignment vertical="center" wrapText="1"/>
    </xf>
    <xf numFmtId="0" fontId="7" fillId="0" borderId="1" xfId="10"/>
    <xf numFmtId="167" fontId="39" fillId="0" borderId="15" xfId="11" applyNumberFormat="1" applyFont="1" applyFill="1" applyBorder="1" applyAlignment="1">
      <alignment wrapText="1"/>
    </xf>
    <xf numFmtId="167" fontId="39" fillId="0" borderId="15" xfId="11" applyNumberFormat="1" applyFont="1" applyFill="1" applyBorder="1" applyAlignment="1"/>
    <xf numFmtId="0" fontId="7" fillId="18" borderId="1" xfId="10" applyFill="1" applyAlignment="1">
      <alignment horizontal="center"/>
    </xf>
    <xf numFmtId="0" fontId="41" fillId="0" borderId="1" xfId="10" applyFont="1" applyAlignment="1">
      <alignment horizontal="center"/>
    </xf>
    <xf numFmtId="0" fontId="7" fillId="9" borderId="1" xfId="10" applyFill="1" applyAlignment="1">
      <alignment horizontal="center"/>
    </xf>
    <xf numFmtId="14" fontId="41" fillId="0" borderId="1" xfId="10" applyNumberFormat="1" applyFont="1" applyAlignment="1">
      <alignment horizontal="center"/>
    </xf>
    <xf numFmtId="170" fontId="41" fillId="0" borderId="1" xfId="11" applyNumberFormat="1" applyFont="1" applyFill="1" applyAlignment="1">
      <alignment horizontal="center"/>
    </xf>
    <xf numFmtId="37" fontId="41" fillId="0" borderId="1" xfId="11" applyNumberFormat="1" applyFont="1" applyFill="1" applyAlignment="1">
      <alignment horizontal="center"/>
    </xf>
    <xf numFmtId="9" fontId="0" fillId="22" borderId="1" xfId="12" applyFont="1" applyFill="1" applyAlignment="1">
      <alignment horizontal="left"/>
    </xf>
    <xf numFmtId="0" fontId="7" fillId="18" borderId="1" xfId="10" applyFill="1" applyAlignment="1">
      <alignment horizontal="left"/>
    </xf>
    <xf numFmtId="0" fontId="7" fillId="0" borderId="1" xfId="10" applyAlignment="1">
      <alignment horizontal="center"/>
    </xf>
    <xf numFmtId="14" fontId="7" fillId="0" borderId="1" xfId="10" applyNumberFormat="1" applyAlignment="1">
      <alignment horizontal="center"/>
    </xf>
    <xf numFmtId="167" fontId="7" fillId="0" borderId="1" xfId="11" applyNumberFormat="1" applyAlignment="1">
      <alignment horizontal="center"/>
    </xf>
    <xf numFmtId="167" fontId="7" fillId="0" borderId="1" xfId="11" applyNumberFormat="1" applyFont="1" applyAlignment="1">
      <alignment horizontal="right"/>
    </xf>
    <xf numFmtId="169" fontId="7" fillId="0" borderId="1" xfId="10" applyNumberFormat="1" applyAlignment="1">
      <alignment horizontal="center"/>
    </xf>
    <xf numFmtId="9" fontId="7" fillId="0" borderId="1" xfId="12" applyFont="1" applyAlignment="1">
      <alignment horizontal="center"/>
    </xf>
    <xf numFmtId="1" fontId="7" fillId="0" borderId="1" xfId="11" applyNumberFormat="1" applyFont="1" applyAlignment="1">
      <alignment horizontal="right"/>
    </xf>
    <xf numFmtId="0" fontId="7" fillId="0" borderId="1" xfId="10" applyAlignment="1">
      <alignment horizontal="right"/>
    </xf>
    <xf numFmtId="0" fontId="41" fillId="4" borderId="1" xfId="10" applyFont="1" applyFill="1" applyAlignment="1">
      <alignment horizontal="center"/>
    </xf>
    <xf numFmtId="14" fontId="41" fillId="4" borderId="1" xfId="10" applyNumberFormat="1" applyFont="1" applyFill="1" applyAlignment="1">
      <alignment horizontal="center"/>
    </xf>
    <xf numFmtId="170" fontId="41" fillId="4" borderId="1" xfId="11" applyNumberFormat="1" applyFont="1" applyFill="1" applyAlignment="1">
      <alignment horizontal="center"/>
    </xf>
    <xf numFmtId="37" fontId="41" fillId="4" borderId="1" xfId="11" applyNumberFormat="1" applyFont="1" applyFill="1" applyAlignment="1">
      <alignment horizontal="center"/>
    </xf>
    <xf numFmtId="9" fontId="0" fillId="4" borderId="1" xfId="12" applyFont="1" applyFill="1" applyAlignment="1">
      <alignment horizontal="left"/>
    </xf>
    <xf numFmtId="0" fontId="7" fillId="4" borderId="1" xfId="10" applyFill="1" applyAlignment="1">
      <alignment horizontal="center"/>
    </xf>
    <xf numFmtId="14" fontId="7" fillId="4" borderId="1" xfId="10" applyNumberFormat="1" applyFill="1" applyAlignment="1">
      <alignment horizontal="center"/>
    </xf>
    <xf numFmtId="167" fontId="7" fillId="4" borderId="1" xfId="11" applyNumberFormat="1" applyFont="1" applyFill="1" applyAlignment="1">
      <alignment horizontal="right"/>
    </xf>
    <xf numFmtId="167" fontId="7" fillId="4" borderId="1" xfId="11" applyNumberFormat="1" applyFill="1" applyAlignment="1">
      <alignment horizontal="center"/>
    </xf>
    <xf numFmtId="171" fontId="41" fillId="0" borderId="1" xfId="11" applyNumberFormat="1" applyFont="1" applyFill="1" applyAlignment="1">
      <alignment horizontal="center"/>
    </xf>
    <xf numFmtId="0" fontId="7" fillId="0" borderId="1" xfId="13" applyFont="1" applyFill="1" applyAlignment="1">
      <alignment horizontal="center"/>
    </xf>
    <xf numFmtId="167" fontId="7" fillId="0" borderId="1" xfId="11" applyNumberFormat="1" applyFont="1" applyAlignment="1">
      <alignment horizontal="center"/>
    </xf>
    <xf numFmtId="0" fontId="42" fillId="0" borderId="1" xfId="10" applyFont="1" applyAlignment="1">
      <alignment horizontal="center"/>
    </xf>
    <xf numFmtId="0" fontId="43" fillId="4" borderId="1" xfId="10" applyFont="1" applyFill="1" applyAlignment="1">
      <alignment horizontal="center"/>
    </xf>
    <xf numFmtId="14" fontId="43" fillId="4" borderId="1" xfId="10" applyNumberFormat="1" applyFont="1" applyFill="1" applyAlignment="1">
      <alignment horizontal="center"/>
    </xf>
    <xf numFmtId="170" fontId="43" fillId="4" borderId="1" xfId="11" applyNumberFormat="1" applyFont="1" applyFill="1" applyAlignment="1">
      <alignment horizontal="center"/>
    </xf>
    <xf numFmtId="37" fontId="43" fillId="4" borderId="1" xfId="11" applyNumberFormat="1" applyFont="1" applyFill="1" applyAlignment="1">
      <alignment horizontal="center"/>
    </xf>
    <xf numFmtId="9" fontId="22" fillId="4" borderId="1" xfId="12" applyFont="1" applyFill="1" applyAlignment="1">
      <alignment horizontal="left"/>
    </xf>
    <xf numFmtId="14" fontId="7" fillId="0" borderId="1" xfId="11" applyNumberFormat="1" applyFont="1"/>
    <xf numFmtId="14" fontId="7" fillId="0" borderId="1" xfId="10" applyNumberFormat="1"/>
    <xf numFmtId="167" fontId="7" fillId="0" borderId="1" xfId="11" applyNumberFormat="1" applyFont="1"/>
    <xf numFmtId="0" fontId="26" fillId="18" borderId="1" xfId="10" applyFont="1" applyFill="1"/>
    <xf numFmtId="9" fontId="7" fillId="0" borderId="1" xfId="1" applyFont="1"/>
    <xf numFmtId="167" fontId="0" fillId="0" borderId="0" xfId="0" applyNumberFormat="1" applyBorder="1"/>
    <xf numFmtId="0" fontId="7" fillId="0" borderId="1" xfId="0" applyFont="1" applyBorder="1"/>
    <xf numFmtId="0" fontId="13" fillId="0" borderId="1" xfId="0" applyFont="1"/>
    <xf numFmtId="0" fontId="44" fillId="0" borderId="0" xfId="0" applyFont="1" applyBorder="1"/>
    <xf numFmtId="0" fontId="0" fillId="0" borderId="1" xfId="0" applyFont="1"/>
    <xf numFmtId="9" fontId="0" fillId="0" borderId="0" xfId="0" applyNumberFormat="1" applyBorder="1"/>
    <xf numFmtId="0" fontId="13" fillId="21" borderId="16" xfId="0" applyFont="1" applyFill="1" applyBorder="1"/>
    <xf numFmtId="0" fontId="13" fillId="21" borderId="14" xfId="0" applyFont="1" applyFill="1" applyBorder="1"/>
    <xf numFmtId="0" fontId="13" fillId="21" borderId="20" xfId="0" applyFont="1" applyFill="1" applyBorder="1"/>
    <xf numFmtId="43" fontId="45" fillId="0" borderId="0" xfId="5" applyFont="1" applyBorder="1" applyAlignment="1"/>
    <xf numFmtId="43" fontId="45" fillId="0" borderId="1" xfId="5" applyFont="1" applyBorder="1" applyAlignment="1"/>
    <xf numFmtId="0" fontId="45" fillId="0" borderId="1" xfId="0" applyFont="1" applyBorder="1" applyAlignment="1"/>
    <xf numFmtId="43" fontId="45" fillId="0" borderId="1" xfId="5" applyFont="1" applyBorder="1" applyAlignment="1">
      <alignment wrapText="1"/>
    </xf>
    <xf numFmtId="0" fontId="45" fillId="0" borderId="1" xfId="0" applyFont="1" applyBorder="1" applyAlignment="1">
      <alignment wrapText="1"/>
    </xf>
    <xf numFmtId="43" fontId="45" fillId="0" borderId="0" xfId="5" applyFont="1" applyBorder="1" applyAlignment="1">
      <alignment wrapText="1"/>
    </xf>
    <xf numFmtId="43" fontId="45" fillId="0" borderId="1" xfId="5" applyFont="1" applyFill="1" applyBorder="1" applyAlignment="1">
      <alignment wrapText="1"/>
    </xf>
    <xf numFmtId="0" fontId="45" fillId="0" borderId="0" xfId="0" applyFont="1" applyBorder="1" applyAlignment="1">
      <alignment wrapText="1"/>
    </xf>
    <xf numFmtId="0" fontId="45" fillId="0" borderId="0" xfId="0" applyFont="1" applyBorder="1" applyAlignment="1"/>
    <xf numFmtId="0" fontId="45" fillId="0" borderId="0" xfId="0" applyFont="1" applyBorder="1"/>
    <xf numFmtId="0" fontId="7" fillId="0" borderId="1" xfId="0" applyFont="1" applyFill="1" applyBorder="1"/>
    <xf numFmtId="11" fontId="7" fillId="0" borderId="1" xfId="0" applyNumberFormat="1" applyFont="1" applyFill="1" applyBorder="1"/>
    <xf numFmtId="0" fontId="7" fillId="0" borderId="10" xfId="0" applyFont="1" applyFill="1" applyBorder="1"/>
    <xf numFmtId="0" fontId="7" fillId="21" borderId="10" xfId="0" applyFont="1" applyFill="1" applyBorder="1"/>
    <xf numFmtId="0" fontId="22" fillId="21" borderId="10" xfId="0" applyFont="1" applyFill="1" applyBorder="1"/>
    <xf numFmtId="0" fontId="46" fillId="21" borderId="10" xfId="8" applyFont="1" applyFill="1" applyBorder="1"/>
    <xf numFmtId="0" fontId="47" fillId="21" borderId="10" xfId="8" applyFont="1" applyFill="1" applyBorder="1"/>
    <xf numFmtId="0" fontId="7" fillId="0" borderId="1" xfId="0" applyFont="1"/>
    <xf numFmtId="0" fontId="46" fillId="0" borderId="22" xfId="8" applyFont="1" applyFill="1" applyBorder="1"/>
    <xf numFmtId="11" fontId="46" fillId="0" borderId="1" xfId="8" applyNumberFormat="1" applyFont="1" applyFill="1" applyBorder="1"/>
    <xf numFmtId="0" fontId="46" fillId="0" borderId="9" xfId="8" applyFont="1" applyFill="1" applyBorder="1"/>
    <xf numFmtId="0" fontId="7" fillId="0" borderId="0" xfId="0" applyFont="1" applyFill="1" applyBorder="1"/>
    <xf numFmtId="0" fontId="46" fillId="16" borderId="9" xfId="8" applyFont="1" applyFill="1" applyBorder="1"/>
    <xf numFmtId="0" fontId="7" fillId="17" borderId="1" xfId="0" applyFont="1" applyFill="1"/>
    <xf numFmtId="0" fontId="46" fillId="0" borderId="1" xfId="8" applyFont="1" applyFill="1" applyBorder="1"/>
    <xf numFmtId="0" fontId="47" fillId="0" borderId="1" xfId="8" applyFont="1" applyFill="1" applyBorder="1"/>
    <xf numFmtId="0" fontId="50" fillId="0" borderId="0" xfId="0" applyFont="1" applyBorder="1" applyAlignment="1"/>
    <xf numFmtId="0" fontId="7" fillId="23" borderId="1" xfId="0" applyFont="1" applyFill="1" applyBorder="1"/>
    <xf numFmtId="0" fontId="22" fillId="23" borderId="1" xfId="0" applyFont="1" applyFill="1" applyBorder="1"/>
    <xf numFmtId="11" fontId="7" fillId="23" borderId="1" xfId="0" applyNumberFormat="1" applyFont="1" applyFill="1" applyBorder="1"/>
    <xf numFmtId="0" fontId="53" fillId="0" borderId="1" xfId="14" applyFont="1"/>
    <xf numFmtId="0" fontId="53" fillId="0" borderId="1" xfId="15" applyFont="1"/>
    <xf numFmtId="0" fontId="54" fillId="0" borderId="23" xfId="16" applyFont="1">
      <alignment wrapText="1"/>
    </xf>
    <xf numFmtId="0" fontId="55" fillId="0" borderId="1" xfId="14" applyFont="1"/>
    <xf numFmtId="0" fontId="56" fillId="0" borderId="1" xfId="14" applyFont="1"/>
    <xf numFmtId="0" fontId="57" fillId="0" borderId="1" xfId="17" applyFont="1">
      <alignment horizontal="left"/>
    </xf>
    <xf numFmtId="0" fontId="54" fillId="0" borderId="1" xfId="14" applyFont="1" applyAlignment="1">
      <alignment horizontal="right"/>
    </xf>
    <xf numFmtId="0" fontId="53" fillId="0" borderId="1" xfId="14" applyFont="1" applyAlignment="1">
      <alignment horizontal="left"/>
    </xf>
    <xf numFmtId="0" fontId="54" fillId="0" borderId="23" xfId="16" applyFont="1" applyAlignment="1">
      <alignment horizontal="right" wrapText="1"/>
    </xf>
    <xf numFmtId="0" fontId="54" fillId="0" borderId="4" xfId="18" applyFont="1">
      <alignment wrapText="1"/>
    </xf>
    <xf numFmtId="0" fontId="6" fillId="0" borderId="6" xfId="19" applyFont="1">
      <alignment wrapText="1"/>
    </xf>
    <xf numFmtId="172" fontId="6" fillId="0" borderId="6" xfId="19" applyNumberFormat="1" applyFont="1" applyAlignment="1">
      <alignment horizontal="right" wrapText="1"/>
    </xf>
    <xf numFmtId="173" fontId="6" fillId="0" borderId="6" xfId="19" applyNumberFormat="1" applyFont="1" applyAlignment="1">
      <alignment horizontal="right" wrapText="1"/>
    </xf>
    <xf numFmtId="172" fontId="54" fillId="0" borderId="4" xfId="18" applyNumberFormat="1" applyFont="1" applyAlignment="1">
      <alignment horizontal="right" wrapText="1"/>
    </xf>
    <xf numFmtId="173" fontId="54" fillId="0" borderId="4" xfId="18" applyNumberFormat="1" applyFont="1" applyAlignment="1">
      <alignment horizontal="right" wrapText="1"/>
    </xf>
    <xf numFmtId="4" fontId="6" fillId="0" borderId="6" xfId="19" applyNumberFormat="1" applyFont="1" applyAlignment="1">
      <alignment horizontal="right" wrapText="1"/>
    </xf>
    <xf numFmtId="0" fontId="53" fillId="0" borderId="24" xfId="14" applyFont="1" applyBorder="1"/>
    <xf numFmtId="0" fontId="58" fillId="0" borderId="1" xfId="14" applyFont="1"/>
    <xf numFmtId="0" fontId="54" fillId="0" borderId="4" xfId="18" applyFont="1" applyAlignment="1"/>
    <xf numFmtId="0" fontId="6" fillId="0" borderId="6" xfId="19" applyFont="1" applyAlignment="1"/>
    <xf numFmtId="0" fontId="6" fillId="24" borderId="6" xfId="19" applyFont="1" applyFill="1" applyAlignment="1"/>
    <xf numFmtId="9" fontId="20" fillId="24" borderId="1" xfId="1" applyFill="1"/>
    <xf numFmtId="0" fontId="13" fillId="23" borderId="1" xfId="0" applyFont="1" applyFill="1" applyBorder="1"/>
    <xf numFmtId="0" fontId="6" fillId="0" borderId="6" xfId="19" applyFont="1" applyFill="1" applyAlignment="1"/>
    <xf numFmtId="9" fontId="20" fillId="0" borderId="1" xfId="1" applyFill="1"/>
    <xf numFmtId="0" fontId="0" fillId="25" borderId="1" xfId="0" applyFill="1" applyBorder="1"/>
    <xf numFmtId="0" fontId="0" fillId="4" borderId="1" xfId="0" applyFill="1" applyBorder="1"/>
    <xf numFmtId="0" fontId="13" fillId="0" borderId="21" xfId="0" applyNumberFormat="1" applyFont="1" applyBorder="1"/>
    <xf numFmtId="0" fontId="13" fillId="13" borderId="21" xfId="0" applyNumberFormat="1" applyFont="1" applyFill="1" applyBorder="1"/>
    <xf numFmtId="0" fontId="0" fillId="0" borderId="21" xfId="0" applyNumberFormat="1" applyBorder="1"/>
    <xf numFmtId="0" fontId="0" fillId="25" borderId="21" xfId="0" applyNumberFormat="1" applyFill="1" applyBorder="1"/>
    <xf numFmtId="0" fontId="0" fillId="4" borderId="21" xfId="5" applyNumberFormat="1" applyFont="1" applyFill="1" applyBorder="1"/>
    <xf numFmtId="0" fontId="0" fillId="25" borderId="21" xfId="5" applyNumberFormat="1" applyFont="1" applyFill="1" applyBorder="1"/>
    <xf numFmtId="0" fontId="20" fillId="4" borderId="21" xfId="1" applyNumberFormat="1" applyFill="1" applyBorder="1"/>
    <xf numFmtId="0" fontId="5" fillId="0" borderId="1" xfId="21"/>
    <xf numFmtId="0" fontId="22" fillId="0" borderId="1" xfId="21" applyFont="1"/>
    <xf numFmtId="0" fontId="22" fillId="9" borderId="1" xfId="21" applyFont="1" applyFill="1"/>
    <xf numFmtId="0" fontId="5" fillId="9" borderId="1" xfId="21" applyFill="1"/>
    <xf numFmtId="0" fontId="22" fillId="0" borderId="1" xfId="21" applyFont="1" applyAlignment="1">
      <alignment horizontal="right"/>
    </xf>
    <xf numFmtId="0" fontId="5" fillId="4" borderId="1" xfId="21" applyFill="1"/>
    <xf numFmtId="11" fontId="5" fillId="0" borderId="1" xfId="21" applyNumberFormat="1"/>
    <xf numFmtId="0" fontId="5" fillId="0" borderId="1" xfId="21" applyAlignment="1">
      <alignment horizontal="left" indent="1"/>
    </xf>
    <xf numFmtId="0" fontId="22" fillId="0" borderId="1" xfId="21" applyFont="1" applyAlignment="1">
      <alignment horizontal="left" indent="1"/>
    </xf>
    <xf numFmtId="0" fontId="21" fillId="0" borderId="1" xfId="21" applyFont="1"/>
    <xf numFmtId="0" fontId="59" fillId="0" borderId="1" xfId="21" applyFont="1"/>
    <xf numFmtId="0" fontId="14" fillId="16" borderId="1" xfId="0" applyFont="1" applyFill="1"/>
    <xf numFmtId="167" fontId="8" fillId="16" borderId="1" xfId="5" applyNumberFormat="1" applyFont="1" applyFill="1" applyBorder="1"/>
    <xf numFmtId="0" fontId="5" fillId="16" borderId="1" xfId="21" applyFill="1"/>
    <xf numFmtId="0" fontId="7" fillId="16" borderId="1" xfId="10" applyFill="1" applyAlignment="1">
      <alignment horizontal="center"/>
    </xf>
    <xf numFmtId="9" fontId="7" fillId="18" borderId="1" xfId="10" applyNumberFormat="1" applyFill="1" applyAlignment="1">
      <alignment horizontal="left"/>
    </xf>
    <xf numFmtId="0" fontId="48" fillId="0" borderId="9" xfId="8" applyFont="1" applyFill="1" applyBorder="1"/>
    <xf numFmtId="0" fontId="7" fillId="0" borderId="1" xfId="0" applyFont="1" applyFill="1"/>
    <xf numFmtId="0" fontId="4" fillId="16" borderId="1" xfId="0" applyFont="1" applyFill="1"/>
    <xf numFmtId="9" fontId="7" fillId="16" borderId="1" xfId="1" applyFont="1" applyFill="1"/>
    <xf numFmtId="11" fontId="46" fillId="16" borderId="1" xfId="8" applyNumberFormat="1" applyFont="1" applyFill="1" applyBorder="1"/>
    <xf numFmtId="11" fontId="0" fillId="0" borderId="0" xfId="0" applyNumberFormat="1" applyBorder="1"/>
    <xf numFmtId="0" fontId="13" fillId="26" borderId="0" xfId="0" applyFont="1" applyFill="1" applyBorder="1"/>
    <xf numFmtId="0" fontId="0" fillId="26" borderId="0" xfId="0" applyFill="1" applyBorder="1"/>
    <xf numFmtId="0" fontId="3" fillId="0" borderId="1" xfId="0" applyFont="1"/>
    <xf numFmtId="9" fontId="20" fillId="0" borderId="1" xfId="1" applyBorder="1"/>
    <xf numFmtId="0" fontId="62" fillId="0" borderId="9" xfId="8" applyFont="1" applyBorder="1"/>
    <xf numFmtId="0" fontId="62" fillId="12" borderId="9" xfId="8" applyFont="1" applyFill="1" applyBorder="1"/>
    <xf numFmtId="0" fontId="14" fillId="0" borderId="1" xfId="0" applyFont="1" applyFill="1" applyBorder="1"/>
    <xf numFmtId="0" fontId="13" fillId="17" borderId="0" xfId="0" applyFont="1" applyFill="1" applyBorder="1"/>
    <xf numFmtId="0" fontId="0" fillId="17" borderId="0" xfId="0" applyFill="1" applyBorder="1"/>
    <xf numFmtId="0" fontId="3" fillId="17" borderId="1" xfId="0" applyFont="1" applyFill="1" applyAlignment="1">
      <alignment wrapText="1"/>
    </xf>
    <xf numFmtId="9" fontId="20" fillId="27" borderId="1" xfId="1" applyFill="1"/>
    <xf numFmtId="11" fontId="3" fillId="0" borderId="1" xfId="5" applyNumberFormat="1" applyFont="1" applyBorder="1"/>
    <xf numFmtId="167" fontId="3" fillId="0" borderId="1" xfId="5" applyNumberFormat="1" applyFont="1" applyBorder="1"/>
    <xf numFmtId="0" fontId="0" fillId="26" borderId="1" xfId="0" applyFill="1" applyBorder="1"/>
    <xf numFmtId="0" fontId="13" fillId="28" borderId="1" xfId="0" applyFont="1" applyFill="1" applyBorder="1"/>
    <xf numFmtId="0" fontId="3" fillId="28" borderId="1" xfId="0" applyFont="1" applyFill="1" applyBorder="1"/>
    <xf numFmtId="0" fontId="13" fillId="29" borderId="1" xfId="0" applyFont="1" applyFill="1" applyBorder="1"/>
    <xf numFmtId="0" fontId="0" fillId="29" borderId="1" xfId="0" applyFill="1" applyBorder="1"/>
    <xf numFmtId="0" fontId="0" fillId="4" borderId="0" xfId="0" applyFill="1" applyBorder="1"/>
    <xf numFmtId="0" fontId="13" fillId="4" borderId="0" xfId="0" applyFont="1" applyFill="1" applyBorder="1"/>
    <xf numFmtId="167" fontId="0" fillId="28" borderId="0" xfId="0" applyNumberFormat="1" applyFill="1" applyBorder="1"/>
    <xf numFmtId="0" fontId="0" fillId="28" borderId="0" xfId="0" applyFill="1" applyBorder="1"/>
    <xf numFmtId="0" fontId="13" fillId="28" borderId="1" xfId="0" applyFont="1" applyFill="1"/>
    <xf numFmtId="167" fontId="45" fillId="0" borderId="0" xfId="5" applyNumberFormat="1" applyFont="1" applyBorder="1" applyAlignment="1"/>
    <xf numFmtId="11" fontId="7" fillId="0" borderId="0" xfId="0" applyNumberFormat="1" applyFont="1" applyFill="1" applyBorder="1"/>
    <xf numFmtId="0" fontId="22" fillId="0" borderId="1" xfId="0" applyFont="1" applyFill="1" applyBorder="1"/>
    <xf numFmtId="0" fontId="7" fillId="28" borderId="0" xfId="0" applyFont="1" applyFill="1" applyBorder="1"/>
    <xf numFmtId="0" fontId="39" fillId="17" borderId="1" xfId="0" applyFont="1" applyFill="1" applyBorder="1"/>
    <xf numFmtId="0" fontId="49" fillId="17" borderId="1" xfId="0" applyFont="1" applyFill="1"/>
    <xf numFmtId="0" fontId="49" fillId="17" borderId="0" xfId="0" applyFont="1" applyFill="1" applyBorder="1"/>
    <xf numFmtId="0" fontId="49" fillId="17" borderId="1" xfId="0" applyFont="1" applyFill="1" applyBorder="1"/>
    <xf numFmtId="11" fontId="49" fillId="17" borderId="1" xfId="0" applyNumberFormat="1" applyFont="1" applyFill="1" applyBorder="1"/>
    <xf numFmtId="0" fontId="7" fillId="17" borderId="0" xfId="0" applyFont="1" applyFill="1" applyBorder="1"/>
    <xf numFmtId="0" fontId="7" fillId="28" borderId="1" xfId="0" applyFont="1" applyFill="1"/>
    <xf numFmtId="0" fontId="4" fillId="28" borderId="1" xfId="0" applyFont="1" applyFill="1"/>
    <xf numFmtId="0" fontId="39" fillId="4" borderId="1" xfId="0" applyFont="1" applyFill="1" applyBorder="1"/>
    <xf numFmtId="0" fontId="7" fillId="4" borderId="1" xfId="0" applyFont="1" applyFill="1" applyBorder="1"/>
    <xf numFmtId="11" fontId="7" fillId="4" borderId="1" xfId="0" applyNumberFormat="1" applyFont="1" applyFill="1" applyBorder="1"/>
    <xf numFmtId="0" fontId="26" fillId="0" borderId="1" xfId="0" applyFont="1" applyFill="1" applyBorder="1"/>
    <xf numFmtId="11" fontId="26" fillId="0" borderId="1" xfId="0" applyNumberFormat="1" applyFont="1" applyFill="1" applyBorder="1"/>
    <xf numFmtId="0" fontId="63" fillId="0" borderId="9" xfId="8" applyFont="1" applyFill="1" applyBorder="1"/>
    <xf numFmtId="0" fontId="22" fillId="28" borderId="1" xfId="0" applyFont="1" applyFill="1"/>
    <xf numFmtId="0" fontId="22" fillId="0" borderId="0" xfId="0" applyFont="1" applyFill="1" applyBorder="1"/>
    <xf numFmtId="0" fontId="3" fillId="4" borderId="1" xfId="0" applyFont="1" applyFill="1"/>
    <xf numFmtId="0" fontId="14" fillId="4" borderId="1" xfId="0" applyFont="1" applyFill="1" applyBorder="1"/>
    <xf numFmtId="0" fontId="0" fillId="0" borderId="1" xfId="0" applyFont="1" applyBorder="1"/>
    <xf numFmtId="0" fontId="13" fillId="0" borderId="1" xfId="0" applyFont="1" applyFill="1" applyBorder="1"/>
    <xf numFmtId="0" fontId="0" fillId="0" borderId="1" xfId="0" applyFill="1" applyBorder="1"/>
    <xf numFmtId="0" fontId="13" fillId="0" borderId="1" xfId="0" applyFont="1" applyFill="1" applyBorder="1" applyAlignment="1">
      <alignment wrapText="1"/>
    </xf>
    <xf numFmtId="9" fontId="20" fillId="0" borderId="1" xfId="1" applyFill="1" applyBorder="1"/>
    <xf numFmtId="0" fontId="22" fillId="30" borderId="1" xfId="0" applyFont="1" applyFill="1" applyBorder="1"/>
    <xf numFmtId="167" fontId="7" fillId="30" borderId="1" xfId="5" applyNumberFormat="1" applyFont="1" applyFill="1" applyBorder="1"/>
    <xf numFmtId="0" fontId="0" fillId="26" borderId="1" xfId="0" applyFill="1"/>
    <xf numFmtId="0" fontId="64" fillId="0" borderId="1" xfId="0" applyFont="1" applyFill="1" applyBorder="1"/>
    <xf numFmtId="0" fontId="65" fillId="0" borderId="1" xfId="0" applyFont="1" applyFill="1" applyBorder="1"/>
    <xf numFmtId="0" fontId="22" fillId="31" borderId="1" xfId="0" applyFont="1" applyFill="1"/>
    <xf numFmtId="0" fontId="3" fillId="31" borderId="1" xfId="0" applyFont="1" applyFill="1"/>
    <xf numFmtId="0" fontId="2" fillId="0" borderId="0" xfId="0" applyFont="1" applyBorder="1"/>
    <xf numFmtId="0" fontId="2" fillId="0" borderId="1" xfId="0" applyFont="1"/>
    <xf numFmtId="0" fontId="2" fillId="14" borderId="0" xfId="0" applyFont="1" applyFill="1" applyBorder="1"/>
    <xf numFmtId="167" fontId="2" fillId="14" borderId="0" xfId="0" applyNumberFormat="1" applyFont="1" applyFill="1" applyBorder="1"/>
    <xf numFmtId="9" fontId="2" fillId="14" borderId="1" xfId="1" applyFont="1" applyFill="1"/>
    <xf numFmtId="9" fontId="2" fillId="0" borderId="0" xfId="0" applyNumberFormat="1" applyFont="1" applyBorder="1"/>
    <xf numFmtId="43" fontId="0" fillId="0" borderId="0" xfId="5" applyFont="1" applyBorder="1"/>
    <xf numFmtId="0" fontId="14" fillId="0" borderId="1" xfId="0" applyFont="1"/>
    <xf numFmtId="0" fontId="9" fillId="32" borderId="0" xfId="0" applyFont="1" applyFill="1" applyBorder="1"/>
    <xf numFmtId="0" fontId="64" fillId="0" borderId="1" xfId="0" applyFont="1" applyBorder="1"/>
    <xf numFmtId="0" fontId="13" fillId="32" borderId="1" xfId="0" applyFont="1" applyFill="1" applyBorder="1"/>
    <xf numFmtId="9" fontId="20" fillId="32" borderId="1" xfId="1" applyFill="1"/>
    <xf numFmtId="0" fontId="0" fillId="32" borderId="0" xfId="0" applyFill="1" applyBorder="1"/>
    <xf numFmtId="0" fontId="13" fillId="25" borderId="1" xfId="0" applyFont="1" applyFill="1" applyBorder="1"/>
    <xf numFmtId="0" fontId="13" fillId="4" borderId="1" xfId="0" applyFont="1" applyFill="1" applyBorder="1"/>
    <xf numFmtId="11" fontId="21" fillId="0" borderId="1" xfId="0" applyNumberFormat="1" applyFont="1"/>
    <xf numFmtId="0" fontId="22" fillId="0" borderId="1" xfId="0" applyNumberFormat="1" applyFont="1"/>
    <xf numFmtId="2" fontId="10" fillId="0" borderId="0" xfId="0" applyNumberFormat="1" applyFont="1" applyFill="1" applyBorder="1"/>
    <xf numFmtId="2" fontId="9" fillId="0" borderId="1" xfId="0" applyNumberFormat="1" applyFont="1" applyFill="1"/>
    <xf numFmtId="2" fontId="11" fillId="0" borderId="0" xfId="0" applyNumberFormat="1" applyFont="1" applyFill="1" applyBorder="1"/>
    <xf numFmtId="2" fontId="10" fillId="0" borderId="0" xfId="0" applyNumberFormat="1" applyFont="1" applyFill="1" applyBorder="1" applyAlignment="1">
      <alignment horizontal="left"/>
    </xf>
    <xf numFmtId="2" fontId="12" fillId="0" borderId="0" xfId="0" applyNumberFormat="1" applyFont="1" applyFill="1" applyBorder="1"/>
    <xf numFmtId="2" fontId="10" fillId="0" borderId="0" xfId="0" applyNumberFormat="1" applyFont="1" applyFill="1" applyBorder="1" applyAlignment="1">
      <alignment wrapText="1"/>
    </xf>
    <xf numFmtId="0" fontId="2" fillId="21" borderId="10" xfId="0" applyFont="1" applyFill="1" applyBorder="1"/>
    <xf numFmtId="0" fontId="4" fillId="0" borderId="1" xfId="0" applyFont="1" applyFill="1"/>
    <xf numFmtId="0" fontId="2" fillId="33" borderId="10" xfId="0" applyFont="1" applyFill="1" applyBorder="1"/>
    <xf numFmtId="0" fontId="7" fillId="33" borderId="10" xfId="0" applyFont="1" applyFill="1" applyBorder="1"/>
    <xf numFmtId="0" fontId="66" fillId="0" borderId="0" xfId="0" applyFont="1" applyBorder="1"/>
    <xf numFmtId="0" fontId="67" fillId="0" borderId="0" xfId="0" applyFont="1" applyBorder="1"/>
    <xf numFmtId="17" fontId="11" fillId="0" borderId="0" xfId="0" applyNumberFormat="1" applyFont="1" applyBorder="1"/>
    <xf numFmtId="0" fontId="10" fillId="0" borderId="1" xfId="0" applyFont="1" applyFill="1" applyBorder="1"/>
    <xf numFmtId="0" fontId="53" fillId="0" borderId="1" xfId="14" applyFont="1"/>
    <xf numFmtId="0" fontId="58" fillId="0" borderId="24" xfId="20" applyFont="1">
      <alignment wrapText="1"/>
    </xf>
    <xf numFmtId="43" fontId="45" fillId="0" borderId="11" xfId="5" applyFont="1" applyBorder="1" applyAlignment="1">
      <alignment horizontal="center" wrapText="1"/>
    </xf>
    <xf numFmtId="43" fontId="45" fillId="0" borderId="12" xfId="5" applyFont="1" applyBorder="1" applyAlignment="1">
      <alignment horizontal="center" wrapText="1"/>
    </xf>
    <xf numFmtId="43" fontId="45" fillId="0" borderId="13" xfId="5" applyFont="1" applyBorder="1" applyAlignment="1">
      <alignment horizontal="center" wrapText="1"/>
    </xf>
    <xf numFmtId="0" fontId="39" fillId="18" borderId="1" xfId="10" applyFont="1" applyFill="1" applyAlignment="1">
      <alignment horizontal="center" wrapText="1"/>
    </xf>
    <xf numFmtId="0" fontId="13" fillId="14" borderId="1" xfId="0" applyFont="1" applyFill="1" applyBorder="1" applyAlignment="1">
      <alignment horizontal="center" wrapText="1"/>
    </xf>
    <xf numFmtId="167" fontId="46" fillId="0" borderId="1" xfId="8" applyNumberFormat="1" applyFont="1" applyFill="1" applyBorder="1"/>
    <xf numFmtId="11" fontId="1" fillId="21" borderId="10" xfId="0" applyNumberFormat="1" applyFont="1" applyFill="1" applyBorder="1"/>
    <xf numFmtId="0" fontId="7" fillId="0" borderId="1" xfId="5" applyNumberFormat="1" applyFont="1" applyFill="1" applyBorder="1"/>
    <xf numFmtId="0" fontId="7" fillId="0" borderId="0" xfId="5" applyNumberFormat="1" applyFont="1" applyFill="1" applyBorder="1"/>
    <xf numFmtId="0" fontId="7" fillId="16" borderId="0" xfId="5" applyNumberFormat="1" applyFont="1" applyFill="1" applyBorder="1"/>
  </cellXfs>
  <cellStyles count="26">
    <cellStyle name="Bad 2" xfId="13" xr:uid="{ED15BA0D-9CBF-42FE-BE14-1237772DBA36}"/>
    <cellStyle name="Body: normal cell" xfId="2" xr:uid="{00000000-0005-0000-0000-000002000000}"/>
    <cellStyle name="Body: normal cell 2" xfId="19" xr:uid="{FA3B048A-1CD3-48B5-9469-FC4079DD04F0}"/>
    <cellStyle name="Comma" xfId="5" builtinId="3"/>
    <cellStyle name="Comma 2" xfId="11" xr:uid="{E1B83838-2D24-40B7-BAB3-0111EDCFC933}"/>
    <cellStyle name="Font: Calibri, 9pt regular" xfId="4" xr:uid="{00000000-0005-0000-0000-000004000000}"/>
    <cellStyle name="Font: Calibri, 9pt regular 2" xfId="15" xr:uid="{5A0DE93F-DDA2-43E8-9430-FD97638CF017}"/>
    <cellStyle name="Footnotes: top row" xfId="20" xr:uid="{9F2E6B36-3F77-43D8-844C-0C1DDB1036C5}"/>
    <cellStyle name="Header: bottom row" xfId="16" xr:uid="{9AB6418A-BF31-4FCB-BEBA-6C1691A7BBF6}"/>
    <cellStyle name="Hyperlink 2" xfId="22" xr:uid="{A2E655FB-5426-4062-AFEA-496F72A28F36}"/>
    <cellStyle name="Normal" xfId="0" builtinId="0"/>
    <cellStyle name="Normal 2" xfId="6" xr:uid="{CDF00EA2-C905-4C52-97A1-4B2A97929051}"/>
    <cellStyle name="Normal 3" xfId="9" xr:uid="{B87083DA-2147-4E58-8071-179BBFB0C886}"/>
    <cellStyle name="Normal 4" xfId="10" xr:uid="{E9D1FB91-11B9-49E0-9113-A04785BF5B4B}"/>
    <cellStyle name="Normal 5" xfId="14" xr:uid="{0D6C443B-55FF-4130-88A3-D0C7F4EA53AE}"/>
    <cellStyle name="Normal 6" xfId="21" xr:uid="{2827FC64-B786-4766-B2CF-DA43BB8B131E}"/>
    <cellStyle name="Normal 7" xfId="24" xr:uid="{C2E38E70-A078-4AB8-82EC-1E67EF2D7710}"/>
    <cellStyle name="Normal 8" xfId="7" xr:uid="{DC82BEAD-C889-4D2C-A6D6-70321E3BC0F6}"/>
    <cellStyle name="Normal_Included emissions" xfId="8" xr:uid="{9394BA9A-8817-4FA4-8D60-E11AAF991672}"/>
    <cellStyle name="Parent row" xfId="3" xr:uid="{00000000-0005-0000-0000-000003000000}"/>
    <cellStyle name="Parent row 2" xfId="18" xr:uid="{F416B58B-774E-43CE-86B0-5D9AC91A7453}"/>
    <cellStyle name="Percent" xfId="1" builtinId="5"/>
    <cellStyle name="Percent 2" xfId="12" xr:uid="{4D8CF320-024A-49C3-A25F-5157E227AF43}"/>
    <cellStyle name="Percent 3" xfId="23" xr:uid="{270D9B52-95D8-456F-AAFA-1927F66988E1}"/>
    <cellStyle name="Percent 4" xfId="25" xr:uid="{ED75F5E5-9055-40D0-88D5-98BA96616D37}"/>
    <cellStyle name="Table title" xfId="17" xr:uid="{DC515EEF-8D0A-4241-9820-83C3C4AF85A6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FFCC66"/>
      <color rgb="FFE3AA6B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13</xdr:col>
      <xdr:colOff>522548</xdr:colOff>
      <xdr:row>29</xdr:row>
      <xdr:rowOff>75881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0CC0EC-A089-4C84-9F5D-70F352560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38550"/>
          <a:ext cx="10619048" cy="255238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21C7FABE-FF9C-4195-9AA2-41357CED39FD}" userId="S::olivia@energyinnovation.onmicrosoft.com::75aa6550-3462-4480-900f-0bd2e542e876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7" dT="2021-06-15T22:41:29.35" personId="{21C7FABE-FF9C-4195-9AA2-41357CED39FD}" id="{BD34382F-A259-431B-ABBC-57EB0ACACEE4}">
    <text>based on reading e3 pathways data, it sounds like this is ag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Z951"/>
  <sheetViews>
    <sheetView workbookViewId="0">
      <selection activeCell="A6" sqref="A6"/>
    </sheetView>
  </sheetViews>
  <sheetFormatPr defaultColWidth="12.625" defaultRowHeight="15" customHeight="1" x14ac:dyDescent="0.2"/>
  <cols>
    <col min="1" max="1" width="7.625" style="17" customWidth="1"/>
    <col min="2" max="2" width="47.875" style="17" customWidth="1"/>
    <col min="3" max="3" width="37" style="17" customWidth="1"/>
    <col min="4" max="4" width="50.625" style="17" customWidth="1"/>
    <col min="5" max="5" width="52.625" style="17" customWidth="1"/>
    <col min="6" max="26" width="7.625" style="17" customWidth="1"/>
  </cols>
  <sheetData>
    <row r="1" spans="1:5" ht="14.45" customHeight="1" x14ac:dyDescent="0.25">
      <c r="A1" s="1" t="s">
        <v>0</v>
      </c>
      <c r="B1" s="4"/>
      <c r="C1" s="39"/>
      <c r="D1" s="4"/>
      <c r="E1" s="4"/>
    </row>
    <row r="2" spans="1:5" ht="14.45" customHeight="1" x14ac:dyDescent="0.25">
      <c r="B2" s="4"/>
      <c r="C2" s="4"/>
      <c r="D2" s="4"/>
      <c r="E2" s="4"/>
    </row>
    <row r="3" spans="1:5" ht="14.45" customHeight="1" x14ac:dyDescent="0.25">
      <c r="A3" s="1" t="s">
        <v>1</v>
      </c>
      <c r="B3" s="2" t="s">
        <v>1493</v>
      </c>
      <c r="C3" s="4"/>
      <c r="D3" s="4"/>
      <c r="E3" s="4"/>
    </row>
    <row r="4" spans="1:5" ht="14.45" customHeight="1" x14ac:dyDescent="0.25">
      <c r="B4" s="7" t="s">
        <v>1495</v>
      </c>
      <c r="C4" s="4"/>
      <c r="D4" s="4"/>
      <c r="E4" s="4"/>
    </row>
    <row r="5" spans="1:5" ht="14.45" customHeight="1" x14ac:dyDescent="0.25">
      <c r="B5" s="7" t="s">
        <v>620</v>
      </c>
      <c r="C5" s="4"/>
      <c r="D5" s="4"/>
      <c r="E5" s="4"/>
    </row>
    <row r="6" spans="1:5" ht="14.45" customHeight="1" x14ac:dyDescent="0.25">
      <c r="B6" s="3" t="s">
        <v>1496</v>
      </c>
      <c r="C6" s="339"/>
      <c r="D6" s="339"/>
      <c r="E6" s="339"/>
    </row>
    <row r="7" spans="1:5" ht="14.45" customHeight="1" x14ac:dyDescent="0.25">
      <c r="B7" s="15" t="s">
        <v>1494</v>
      </c>
      <c r="C7" s="339"/>
      <c r="D7" s="339"/>
      <c r="E7" s="339"/>
    </row>
    <row r="8" spans="1:5" ht="14.45" customHeight="1" x14ac:dyDescent="0.25">
      <c r="B8" s="4"/>
      <c r="C8" s="339"/>
      <c r="D8" s="339"/>
      <c r="E8" s="339"/>
    </row>
    <row r="9" spans="1:5" ht="14.45" customHeight="1" x14ac:dyDescent="0.25">
      <c r="B9" s="2" t="s">
        <v>1498</v>
      </c>
      <c r="C9" s="340"/>
      <c r="D9" s="339"/>
      <c r="E9" s="339"/>
    </row>
    <row r="10" spans="1:5" ht="14.45" customHeight="1" x14ac:dyDescent="0.25">
      <c r="B10" s="4" t="s">
        <v>1499</v>
      </c>
      <c r="C10" s="341"/>
      <c r="D10" s="339"/>
      <c r="E10" s="339"/>
    </row>
    <row r="11" spans="1:5" ht="14.45" customHeight="1" x14ac:dyDescent="0.25">
      <c r="B11" s="3" t="s">
        <v>1500</v>
      </c>
      <c r="C11" s="342"/>
      <c r="D11" s="343"/>
      <c r="E11" s="339"/>
    </row>
    <row r="12" spans="1:5" ht="14.45" customHeight="1" x14ac:dyDescent="0.25">
      <c r="B12" s="351">
        <v>44105</v>
      </c>
      <c r="C12" s="341"/>
      <c r="D12" s="343"/>
      <c r="E12" s="339"/>
    </row>
    <row r="13" spans="1:5" ht="14.45" customHeight="1" x14ac:dyDescent="0.25">
      <c r="B13" s="15" t="s">
        <v>1497</v>
      </c>
      <c r="C13" s="341"/>
      <c r="D13" s="343"/>
      <c r="E13" s="339"/>
    </row>
    <row r="14" spans="1:5" ht="14.45" customHeight="1" x14ac:dyDescent="0.25">
      <c r="B14" s="15"/>
      <c r="C14" s="339"/>
      <c r="D14" s="343"/>
      <c r="E14" s="339"/>
    </row>
    <row r="15" spans="1:5" ht="14.45" customHeight="1" x14ac:dyDescent="0.25">
      <c r="B15" s="4"/>
      <c r="C15" s="339"/>
      <c r="D15" s="343"/>
      <c r="E15" s="343"/>
    </row>
    <row r="16" spans="1:5" ht="14.45" customHeight="1" x14ac:dyDescent="0.25">
      <c r="B16" s="2" t="s">
        <v>1501</v>
      </c>
      <c r="C16" s="340"/>
      <c r="D16" s="340"/>
      <c r="E16" s="339"/>
    </row>
    <row r="17" spans="2:5" ht="14.45" customHeight="1" x14ac:dyDescent="0.25">
      <c r="B17" s="4" t="s">
        <v>1503</v>
      </c>
      <c r="C17" s="341"/>
      <c r="D17" s="339"/>
      <c r="E17" s="339"/>
    </row>
    <row r="18" spans="2:5" ht="31.5" customHeight="1" x14ac:dyDescent="0.25">
      <c r="B18" s="4" t="s">
        <v>1504</v>
      </c>
      <c r="C18" s="341"/>
      <c r="D18" s="344"/>
      <c r="E18" s="339"/>
    </row>
    <row r="19" spans="2:5" ht="14.45" customHeight="1" x14ac:dyDescent="0.25">
      <c r="B19" s="15">
        <v>2017</v>
      </c>
      <c r="C19" s="341"/>
      <c r="D19" s="341"/>
      <c r="E19" s="339"/>
    </row>
    <row r="20" spans="2:5" ht="14.45" customHeight="1" x14ac:dyDescent="0.25">
      <c r="B20" s="4" t="s">
        <v>1502</v>
      </c>
      <c r="C20" s="341"/>
      <c r="D20" s="339"/>
      <c r="E20" s="339"/>
    </row>
    <row r="21" spans="2:5" ht="15.75" customHeight="1" x14ac:dyDescent="0.25">
      <c r="B21" s="17" t="s">
        <v>1505</v>
      </c>
      <c r="C21" s="15"/>
      <c r="D21" s="4"/>
      <c r="E21" s="4"/>
    </row>
    <row r="22" spans="2:5" ht="15.75" customHeight="1" x14ac:dyDescent="0.25">
      <c r="B22" s="15"/>
      <c r="C22" s="15"/>
      <c r="D22" s="15"/>
      <c r="E22" s="4"/>
    </row>
    <row r="23" spans="2:5" ht="15.75" customHeight="1" x14ac:dyDescent="0.25">
      <c r="B23" s="2" t="s">
        <v>1484</v>
      </c>
      <c r="C23" s="15"/>
      <c r="D23" s="4"/>
      <c r="E23" s="4"/>
    </row>
    <row r="24" spans="2:5" ht="15.75" customHeight="1" x14ac:dyDescent="0.25">
      <c r="B24" s="4" t="s">
        <v>1506</v>
      </c>
      <c r="C24" s="15"/>
      <c r="D24" s="15"/>
      <c r="E24" s="4"/>
    </row>
    <row r="25" spans="2:5" ht="15.75" customHeight="1" x14ac:dyDescent="0.25">
      <c r="B25" s="4" t="s">
        <v>1507</v>
      </c>
      <c r="C25" s="4"/>
      <c r="D25" s="4"/>
      <c r="E25" s="4"/>
    </row>
    <row r="26" spans="2:5" ht="15.75" customHeight="1" x14ac:dyDescent="0.25">
      <c r="B26" s="352" t="s">
        <v>1508</v>
      </c>
      <c r="C26" s="4"/>
      <c r="D26" s="4"/>
      <c r="E26" s="4"/>
    </row>
    <row r="27" spans="2:5" ht="15.75" customHeight="1" x14ac:dyDescent="0.25">
      <c r="B27" s="4" t="s">
        <v>1509</v>
      </c>
      <c r="C27" s="4"/>
      <c r="D27" s="4"/>
      <c r="E27" s="4"/>
    </row>
    <row r="28" spans="2:5" ht="15.75" customHeight="1" x14ac:dyDescent="0.25">
      <c r="B28" s="3">
        <v>2021</v>
      </c>
      <c r="C28" s="4"/>
      <c r="D28" s="4"/>
      <c r="E28" s="4"/>
    </row>
    <row r="29" spans="2:5" ht="15.75" customHeight="1" x14ac:dyDescent="0.25">
      <c r="B29" s="15" t="s">
        <v>1510</v>
      </c>
      <c r="C29" s="4"/>
      <c r="D29" s="4"/>
      <c r="E29" s="4"/>
    </row>
    <row r="30" spans="2:5" ht="15.75" customHeight="1" x14ac:dyDescent="0.25">
      <c r="B30" s="15"/>
      <c r="C30" s="4"/>
      <c r="D30" s="4"/>
      <c r="E30" s="4"/>
    </row>
    <row r="31" spans="2:5" ht="15.75" customHeight="1" x14ac:dyDescent="0.25">
      <c r="B31" s="15"/>
      <c r="C31" s="4"/>
      <c r="D31" s="4"/>
      <c r="E31" s="4"/>
    </row>
    <row r="32" spans="2:5" ht="15.75" customHeight="1" x14ac:dyDescent="0.25">
      <c r="B32" s="4"/>
      <c r="C32" s="4"/>
      <c r="D32" s="4"/>
      <c r="E32" s="4"/>
    </row>
    <row r="33" spans="1:5" ht="15.75" customHeight="1" x14ac:dyDescent="0.25">
      <c r="D33" s="4"/>
      <c r="E33" s="4"/>
    </row>
    <row r="34" spans="1:5" ht="15.75" customHeight="1" x14ac:dyDescent="0.25">
      <c r="A34" s="1" t="s">
        <v>2</v>
      </c>
      <c r="B34" s="4"/>
      <c r="C34" s="4"/>
      <c r="D34" s="4"/>
      <c r="E34" s="4"/>
    </row>
    <row r="35" spans="1:5" ht="15.75" customHeight="1" x14ac:dyDescent="0.25">
      <c r="A35" s="15" t="s">
        <v>3</v>
      </c>
      <c r="B35" s="4"/>
      <c r="C35" s="4"/>
      <c r="D35" s="4"/>
      <c r="E35" s="4"/>
    </row>
    <row r="36" spans="1:5" ht="15.75" customHeight="1" x14ac:dyDescent="0.25">
      <c r="A36" s="15" t="s">
        <v>4</v>
      </c>
      <c r="B36" s="4"/>
      <c r="C36" s="4"/>
      <c r="D36" s="4"/>
      <c r="E36" s="4"/>
    </row>
    <row r="37" spans="1:5" ht="15.75" customHeight="1" x14ac:dyDescent="0.25">
      <c r="A37" s="15" t="s">
        <v>5</v>
      </c>
      <c r="B37" s="4"/>
      <c r="C37" s="4"/>
      <c r="D37" s="4"/>
      <c r="E37" s="4"/>
    </row>
    <row r="38" spans="1:5" ht="15.75" customHeight="1" x14ac:dyDescent="0.25">
      <c r="B38" s="4"/>
      <c r="C38" s="4"/>
      <c r="D38" s="4"/>
      <c r="E38" s="4"/>
    </row>
    <row r="39" spans="1:5" ht="15.75" customHeight="1" x14ac:dyDescent="0.25">
      <c r="A39" s="5" t="s">
        <v>6</v>
      </c>
      <c r="B39" s="6"/>
      <c r="C39" s="6"/>
      <c r="D39" s="4"/>
      <c r="E39" s="4"/>
    </row>
    <row r="40" spans="1:5" ht="15.75" customHeight="1" x14ac:dyDescent="0.25">
      <c r="A40" t="s">
        <v>7</v>
      </c>
      <c r="B40" s="7"/>
      <c r="C40" s="7"/>
      <c r="D40" s="4"/>
      <c r="E40" s="4"/>
    </row>
    <row r="41" spans="1:5" ht="15.75" customHeight="1" x14ac:dyDescent="0.25">
      <c r="A41" t="s">
        <v>8</v>
      </c>
      <c r="B41" s="7"/>
      <c r="C41" s="7"/>
      <c r="D41" s="4"/>
      <c r="E41" s="4"/>
    </row>
    <row r="42" spans="1:5" ht="15.75" customHeight="1" x14ac:dyDescent="0.25">
      <c r="A42" t="s">
        <v>9</v>
      </c>
      <c r="B42" s="7"/>
      <c r="C42" s="7"/>
      <c r="D42" s="4"/>
      <c r="E42" s="4"/>
    </row>
    <row r="43" spans="1:5" ht="15.75" customHeight="1" x14ac:dyDescent="0.25">
      <c r="A43" s="15" t="s">
        <v>10</v>
      </c>
      <c r="B43" s="7"/>
      <c r="C43" s="7"/>
      <c r="D43" s="4"/>
      <c r="E43" s="4"/>
    </row>
    <row r="44" spans="1:5" ht="15.75" customHeight="1" x14ac:dyDescent="0.25">
      <c r="A44" t="s">
        <v>11</v>
      </c>
      <c r="B44" s="7"/>
      <c r="C44" s="7"/>
      <c r="D44" s="4"/>
      <c r="E44" s="4"/>
    </row>
    <row r="45" spans="1:5" ht="15.75" customHeight="1" x14ac:dyDescent="0.25">
      <c r="A45" s="8"/>
      <c r="B45" s="7"/>
      <c r="C45" s="7"/>
      <c r="D45" s="4"/>
      <c r="E45" s="4"/>
    </row>
    <row r="46" spans="1:5" ht="15.75" customHeight="1" x14ac:dyDescent="0.25">
      <c r="A46" t="s">
        <v>12</v>
      </c>
      <c r="B46" s="7"/>
      <c r="C46" s="7"/>
      <c r="D46" s="4"/>
      <c r="E46" s="4"/>
    </row>
    <row r="47" spans="1:5" ht="15.75" customHeight="1" x14ac:dyDescent="0.25">
      <c r="A47" t="s">
        <v>13</v>
      </c>
      <c r="B47" s="7"/>
      <c r="C47" s="7"/>
      <c r="D47" s="4"/>
      <c r="E47" s="4"/>
    </row>
    <row r="48" spans="1:5" ht="15.75" customHeight="1" x14ac:dyDescent="0.25">
      <c r="A48" t="s">
        <v>14</v>
      </c>
      <c r="B48" s="7"/>
      <c r="C48" s="7"/>
      <c r="D48" s="4"/>
      <c r="E48" s="4"/>
    </row>
    <row r="49" spans="1:5" ht="15.75" customHeight="1" x14ac:dyDescent="0.25">
      <c r="A49" t="s">
        <v>15</v>
      </c>
      <c r="B49" s="7"/>
      <c r="C49" s="7"/>
      <c r="D49" s="4"/>
      <c r="E49" s="4"/>
    </row>
    <row r="50" spans="1:5" ht="15.75" customHeight="1" x14ac:dyDescent="0.25">
      <c r="B50" s="7"/>
      <c r="C50" s="7"/>
      <c r="D50" s="4"/>
      <c r="E50" s="4"/>
    </row>
    <row r="51" spans="1:5" ht="15.75" customHeight="1" x14ac:dyDescent="0.25">
      <c r="A51" t="s">
        <v>16</v>
      </c>
      <c r="B51" s="7"/>
      <c r="C51" s="7"/>
      <c r="D51" s="4"/>
      <c r="E51" s="4"/>
    </row>
    <row r="52" spans="1:5" ht="15.75" customHeight="1" x14ac:dyDescent="0.25">
      <c r="A52" t="s">
        <v>17</v>
      </c>
      <c r="B52" s="7"/>
      <c r="C52" s="7"/>
      <c r="D52" s="4"/>
      <c r="E52" s="4"/>
    </row>
    <row r="53" spans="1:5" ht="15.75" customHeight="1" x14ac:dyDescent="0.25">
      <c r="A53" t="s">
        <v>18</v>
      </c>
      <c r="B53" s="7"/>
      <c r="C53" s="7"/>
      <c r="D53" s="4"/>
      <c r="E53" s="4"/>
    </row>
    <row r="54" spans="1:5" ht="15.75" customHeight="1" x14ac:dyDescent="0.25">
      <c r="A54" t="s">
        <v>19</v>
      </c>
      <c r="B54" s="7"/>
      <c r="C54" s="7"/>
      <c r="D54" s="4"/>
      <c r="E54" s="4"/>
    </row>
    <row r="55" spans="1:5" ht="15.75" customHeight="1" x14ac:dyDescent="0.25">
      <c r="A55" s="15" t="s">
        <v>20</v>
      </c>
      <c r="B55" s="7"/>
      <c r="C55" s="7"/>
      <c r="D55" s="4"/>
      <c r="E55" s="4"/>
    </row>
    <row r="56" spans="1:5" ht="15.75" customHeight="1" x14ac:dyDescent="0.25">
      <c r="B56" s="7"/>
      <c r="C56" s="7"/>
      <c r="D56" s="4"/>
      <c r="E56" s="4"/>
    </row>
    <row r="57" spans="1:5" ht="15.75" customHeight="1" x14ac:dyDescent="0.25">
      <c r="A57" t="s">
        <v>21</v>
      </c>
      <c r="B57" s="7"/>
      <c r="C57" s="7"/>
      <c r="D57" s="4"/>
      <c r="E57" s="4"/>
    </row>
    <row r="58" spans="1:5" ht="15.75" customHeight="1" x14ac:dyDescent="0.25">
      <c r="A58" t="s">
        <v>22</v>
      </c>
      <c r="B58" s="7"/>
      <c r="C58" s="7"/>
      <c r="D58" s="4"/>
      <c r="E58" s="4"/>
    </row>
    <row r="59" spans="1:5" ht="15.75" customHeight="1" x14ac:dyDescent="0.25">
      <c r="B59" s="7"/>
      <c r="C59" s="7"/>
      <c r="D59" s="4"/>
      <c r="E59" s="4"/>
    </row>
    <row r="60" spans="1:5" ht="15.75" customHeight="1" x14ac:dyDescent="0.25">
      <c r="A60" t="s">
        <v>23</v>
      </c>
      <c r="B60" s="7"/>
      <c r="C60" s="7"/>
      <c r="D60" s="4"/>
      <c r="E60" s="4"/>
    </row>
    <row r="61" spans="1:5" ht="15.75" customHeight="1" x14ac:dyDescent="0.25">
      <c r="A61" s="15" t="s">
        <v>24</v>
      </c>
      <c r="B61" s="7"/>
      <c r="C61" s="7"/>
      <c r="D61" s="4"/>
      <c r="E61" s="4"/>
    </row>
    <row r="62" spans="1:5" ht="15.75" customHeight="1" x14ac:dyDescent="0.25">
      <c r="A62" t="s">
        <v>25</v>
      </c>
      <c r="B62" s="7"/>
      <c r="C62" s="7"/>
      <c r="D62" s="4"/>
      <c r="E62" s="4"/>
    </row>
    <row r="63" spans="1:5" ht="15.75" customHeight="1" x14ac:dyDescent="0.25">
      <c r="A63" t="s">
        <v>26</v>
      </c>
      <c r="B63" s="7"/>
      <c r="C63" s="7"/>
      <c r="D63" s="9"/>
      <c r="E63" s="4"/>
    </row>
    <row r="64" spans="1:5" ht="15.75" customHeight="1" x14ac:dyDescent="0.25">
      <c r="A64" s="15" t="s">
        <v>27</v>
      </c>
      <c r="B64" s="7"/>
      <c r="C64" s="7"/>
      <c r="D64" s="9"/>
      <c r="E64" s="4"/>
    </row>
    <row r="65" spans="1:5" ht="15.75" customHeight="1" x14ac:dyDescent="0.25">
      <c r="B65" s="7"/>
      <c r="C65" s="7"/>
      <c r="D65" s="9"/>
      <c r="E65" s="4"/>
    </row>
    <row r="66" spans="1:5" ht="15.75" customHeight="1" x14ac:dyDescent="0.25">
      <c r="A66" t="s">
        <v>28</v>
      </c>
      <c r="B66" s="7"/>
      <c r="C66" s="7"/>
      <c r="D66" s="9"/>
      <c r="E66" s="4"/>
    </row>
    <row r="67" spans="1:5" ht="15.75" customHeight="1" x14ac:dyDescent="0.25">
      <c r="A67" t="s">
        <v>29</v>
      </c>
      <c r="B67" s="7"/>
      <c r="C67" s="7"/>
      <c r="D67" s="9"/>
      <c r="E67" s="4"/>
    </row>
    <row r="68" spans="1:5" ht="15.75" customHeight="1" x14ac:dyDescent="0.25">
      <c r="A68" t="s">
        <v>30</v>
      </c>
      <c r="B68" s="7"/>
      <c r="C68" s="7"/>
      <c r="D68" s="9"/>
      <c r="E68" s="4"/>
    </row>
    <row r="69" spans="1:5" ht="15.75" customHeight="1" x14ac:dyDescent="0.25">
      <c r="A69" t="s">
        <v>31</v>
      </c>
      <c r="B69" s="7"/>
      <c r="C69" s="7"/>
      <c r="D69" s="9"/>
      <c r="E69" s="4"/>
    </row>
    <row r="70" spans="1:5" ht="15.75" customHeight="1" x14ac:dyDescent="0.25">
      <c r="A70" s="15" t="s">
        <v>32</v>
      </c>
      <c r="B70" s="7"/>
      <c r="C70" s="7"/>
      <c r="D70" s="9"/>
      <c r="E70" s="4"/>
    </row>
    <row r="71" spans="1:5" ht="15.75" customHeight="1" x14ac:dyDescent="0.25">
      <c r="B71" s="7"/>
      <c r="C71" s="7"/>
      <c r="D71" s="9"/>
      <c r="E71" s="4"/>
    </row>
    <row r="72" spans="1:5" ht="15.75" customHeight="1" x14ac:dyDescent="0.25">
      <c r="A72" t="s">
        <v>33</v>
      </c>
      <c r="B72" s="7"/>
      <c r="C72" s="7"/>
      <c r="D72" s="9"/>
      <c r="E72" s="4"/>
    </row>
    <row r="73" spans="1:5" ht="15.75" customHeight="1" x14ac:dyDescent="0.25">
      <c r="A73" t="s">
        <v>34</v>
      </c>
      <c r="B73" s="7"/>
      <c r="C73" s="7"/>
      <c r="D73" s="9"/>
      <c r="E73" s="4"/>
    </row>
    <row r="74" spans="1:5" ht="15.75" customHeight="1" x14ac:dyDescent="0.25">
      <c r="A74" t="s">
        <v>35</v>
      </c>
      <c r="B74" s="7"/>
      <c r="C74" s="7"/>
      <c r="D74" s="9"/>
      <c r="E74" s="4"/>
    </row>
    <row r="75" spans="1:5" ht="15.75" customHeight="1" x14ac:dyDescent="0.25">
      <c r="B75" s="7"/>
      <c r="C75" s="7"/>
      <c r="D75" s="9"/>
      <c r="E75" s="4"/>
    </row>
    <row r="76" spans="1:5" ht="15.75" customHeight="1" x14ac:dyDescent="0.25">
      <c r="A76" s="15" t="s">
        <v>36</v>
      </c>
      <c r="B76" s="7"/>
      <c r="C76" s="7"/>
      <c r="D76" s="9"/>
      <c r="E76" s="4"/>
    </row>
    <row r="77" spans="1:5" ht="15.75" customHeight="1" x14ac:dyDescent="0.25">
      <c r="A77" s="10" t="s">
        <v>37</v>
      </c>
      <c r="B77" s="7"/>
      <c r="C77" t="s">
        <v>38</v>
      </c>
      <c r="D77" s="9"/>
      <c r="E77" s="4"/>
    </row>
    <row r="78" spans="1:5" ht="15.75" customHeight="1" x14ac:dyDescent="0.25">
      <c r="A78" s="10" t="s">
        <v>39</v>
      </c>
      <c r="B78" s="7"/>
      <c r="C78" t="s">
        <v>40</v>
      </c>
      <c r="D78" s="9"/>
      <c r="E78" s="4"/>
    </row>
    <row r="79" spans="1:5" ht="15.75" customHeight="1" x14ac:dyDescent="0.25">
      <c r="A79" s="10" t="s">
        <v>41</v>
      </c>
      <c r="B79" s="7"/>
      <c r="C79" t="s">
        <v>40</v>
      </c>
      <c r="D79" s="9"/>
      <c r="E79" s="4"/>
    </row>
    <row r="80" spans="1:5" ht="15.75" customHeight="1" x14ac:dyDescent="0.25">
      <c r="A80" s="11" t="s">
        <v>42</v>
      </c>
      <c r="B80" s="7"/>
      <c r="C80" t="s">
        <v>43</v>
      </c>
      <c r="D80" s="9"/>
      <c r="E80" s="4"/>
    </row>
    <row r="81" spans="1:5" ht="15.75" customHeight="1" x14ac:dyDescent="0.25">
      <c r="A81" s="10" t="s">
        <v>44</v>
      </c>
      <c r="B81" s="7"/>
      <c r="C81" t="s">
        <v>43</v>
      </c>
      <c r="D81" s="9"/>
      <c r="E81" s="4"/>
    </row>
    <row r="82" spans="1:5" ht="15.75" customHeight="1" x14ac:dyDescent="0.25">
      <c r="A82" s="10" t="s">
        <v>45</v>
      </c>
      <c r="B82" s="7"/>
      <c r="C82" t="s">
        <v>46</v>
      </c>
      <c r="D82" s="9"/>
      <c r="E82" s="4"/>
    </row>
    <row r="83" spans="1:5" ht="15.75" customHeight="1" x14ac:dyDescent="0.25">
      <c r="A83" s="10" t="s">
        <v>47</v>
      </c>
      <c r="B83" s="7"/>
      <c r="C83" t="s">
        <v>40</v>
      </c>
      <c r="D83" s="12"/>
      <c r="E83" s="4"/>
    </row>
    <row r="84" spans="1:5" ht="15.75" customHeight="1" x14ac:dyDescent="0.25">
      <c r="A84" s="10" t="s">
        <v>48</v>
      </c>
      <c r="B84" s="7"/>
      <c r="C84" t="s">
        <v>43</v>
      </c>
      <c r="D84" s="9"/>
      <c r="E84" s="4"/>
    </row>
    <row r="85" spans="1:5" ht="15.75" customHeight="1" x14ac:dyDescent="0.25">
      <c r="A85" s="10" t="s">
        <v>49</v>
      </c>
      <c r="B85" s="7"/>
      <c r="C85" t="s">
        <v>43</v>
      </c>
      <c r="D85" s="12"/>
      <c r="E85" s="4"/>
    </row>
    <row r="86" spans="1:5" ht="15.75" customHeight="1" x14ac:dyDescent="0.25">
      <c r="A86" s="10" t="s">
        <v>50</v>
      </c>
      <c r="B86" s="7"/>
      <c r="C86" t="s">
        <v>46</v>
      </c>
      <c r="D86" s="4"/>
      <c r="E86" s="4"/>
    </row>
    <row r="87" spans="1:5" ht="15.75" customHeight="1" x14ac:dyDescent="0.25">
      <c r="D87" s="4"/>
      <c r="E87" s="4"/>
    </row>
    <row r="88" spans="1:5" ht="15.75" customHeight="1" x14ac:dyDescent="0.25">
      <c r="D88" s="4"/>
      <c r="E88" s="4"/>
    </row>
    <row r="89" spans="1:5" ht="15.75" customHeight="1" x14ac:dyDescent="0.25">
      <c r="A89" s="13" t="s">
        <v>1487</v>
      </c>
      <c r="D89" s="4"/>
      <c r="E89" s="4"/>
    </row>
    <row r="90" spans="1:5" ht="15.75" customHeight="1" x14ac:dyDescent="0.25">
      <c r="A90" s="16"/>
      <c r="B90" s="14" t="s">
        <v>1489</v>
      </c>
      <c r="D90" s="4"/>
      <c r="E90" s="4"/>
    </row>
    <row r="91" spans="1:5" ht="15.75" customHeight="1" x14ac:dyDescent="0.25">
      <c r="D91" s="4"/>
      <c r="E91" s="4"/>
    </row>
    <row r="92" spans="1:5" ht="15.75" customHeight="1" x14ac:dyDescent="0.25">
      <c r="A92" s="349">
        <v>1</v>
      </c>
      <c r="B92" s="14" t="s">
        <v>1490</v>
      </c>
      <c r="C92" s="4"/>
      <c r="D92" s="4"/>
      <c r="E92" s="4"/>
    </row>
    <row r="93" spans="1:5" ht="15.75" customHeight="1" x14ac:dyDescent="0.25">
      <c r="A93" s="350">
        <v>2</v>
      </c>
      <c r="B93" s="4" t="s">
        <v>1491</v>
      </c>
      <c r="C93" s="4"/>
      <c r="D93" s="4"/>
      <c r="E93" s="4"/>
    </row>
    <row r="94" spans="1:5" ht="15.75" customHeight="1" x14ac:dyDescent="0.25">
      <c r="A94" s="350">
        <v>3</v>
      </c>
      <c r="B94" s="4" t="s">
        <v>1492</v>
      </c>
      <c r="C94" s="4"/>
      <c r="D94" s="4"/>
      <c r="E94" s="4"/>
    </row>
    <row r="95" spans="1:5" ht="15.75" customHeight="1" x14ac:dyDescent="0.25">
      <c r="A95" s="16"/>
      <c r="C95" s="4"/>
      <c r="D95" s="4"/>
      <c r="E95" s="4"/>
    </row>
    <row r="96" spans="1:5" ht="15.75" customHeight="1" x14ac:dyDescent="0.25">
      <c r="B96" s="4"/>
      <c r="C96" s="4"/>
      <c r="D96" s="4"/>
      <c r="E96" s="4"/>
    </row>
    <row r="97" spans="2:5" ht="15.75" customHeight="1" x14ac:dyDescent="0.25">
      <c r="B97" s="330" t="s">
        <v>1486</v>
      </c>
      <c r="C97" s="330" t="s">
        <v>1485</v>
      </c>
      <c r="D97" s="4"/>
      <c r="E97" s="4"/>
    </row>
    <row r="98" spans="2:5" ht="15.75" customHeight="1" x14ac:dyDescent="0.25">
      <c r="B98" s="4" t="s">
        <v>179</v>
      </c>
      <c r="C98" s="4" t="s">
        <v>179</v>
      </c>
      <c r="D98" s="4"/>
      <c r="E98" s="4"/>
    </row>
    <row r="99" spans="2:5" ht="15.75" customHeight="1" x14ac:dyDescent="0.25">
      <c r="B99" s="4" t="s">
        <v>1190</v>
      </c>
      <c r="C99" s="4" t="s">
        <v>184</v>
      </c>
      <c r="D99" s="4"/>
      <c r="E99" s="4"/>
    </row>
    <row r="100" spans="2:5" ht="15.75" customHeight="1" x14ac:dyDescent="0.25">
      <c r="B100" s="4" t="s">
        <v>1190</v>
      </c>
      <c r="C100" s="4" t="s">
        <v>186</v>
      </c>
      <c r="D100" s="4"/>
      <c r="E100" s="4"/>
    </row>
    <row r="101" spans="2:5" ht="15.75" customHeight="1" x14ac:dyDescent="0.25">
      <c r="B101" s="4" t="s">
        <v>1190</v>
      </c>
      <c r="C101" s="4" t="s">
        <v>188</v>
      </c>
      <c r="D101" s="4"/>
      <c r="E101" s="4"/>
    </row>
    <row r="102" spans="2:5" ht="15.75" customHeight="1" x14ac:dyDescent="0.25">
      <c r="B102" s="17" t="s">
        <v>1190</v>
      </c>
      <c r="C102" s="17" t="s">
        <v>190</v>
      </c>
      <c r="D102" s="4"/>
      <c r="E102" s="4"/>
    </row>
    <row r="103" spans="2:5" ht="15.75" customHeight="1" x14ac:dyDescent="0.25">
      <c r="B103" s="17" t="s">
        <v>179</v>
      </c>
      <c r="C103" s="17" t="s">
        <v>282</v>
      </c>
      <c r="D103" s="4"/>
      <c r="E103" s="4"/>
    </row>
    <row r="104" spans="2:5" ht="15.75" customHeight="1" x14ac:dyDescent="0.25">
      <c r="B104" s="17" t="s">
        <v>584</v>
      </c>
      <c r="C104" s="17" t="s">
        <v>284</v>
      </c>
      <c r="D104" s="4"/>
      <c r="E104" s="4"/>
    </row>
    <row r="105" spans="2:5" ht="15.75" customHeight="1" x14ac:dyDescent="0.25">
      <c r="B105" s="17" t="s">
        <v>582</v>
      </c>
      <c r="C105" s="17" t="s">
        <v>241</v>
      </c>
      <c r="D105" s="4"/>
      <c r="E105" s="4"/>
    </row>
    <row r="106" spans="2:5" ht="15.75" customHeight="1" x14ac:dyDescent="0.25">
      <c r="B106" s="17" t="s">
        <v>197</v>
      </c>
      <c r="C106" s="17" t="s">
        <v>197</v>
      </c>
      <c r="D106" s="4"/>
      <c r="E106" s="4"/>
    </row>
    <row r="107" spans="2:5" ht="15.75" customHeight="1" x14ac:dyDescent="0.25">
      <c r="B107" s="17" t="s">
        <v>179</v>
      </c>
      <c r="C107" s="17" t="s">
        <v>199</v>
      </c>
      <c r="D107" s="4"/>
      <c r="E107" s="4"/>
    </row>
    <row r="108" spans="2:5" ht="15.75" customHeight="1" x14ac:dyDescent="0.25">
      <c r="B108" s="17" t="s">
        <v>179</v>
      </c>
      <c r="C108" s="17" t="s">
        <v>205</v>
      </c>
      <c r="D108" s="4"/>
      <c r="E108" s="4"/>
    </row>
    <row r="109" spans="2:5" ht="15.75" customHeight="1" x14ac:dyDescent="0.25">
      <c r="B109" s="17" t="s">
        <v>584</v>
      </c>
      <c r="C109" s="17" t="s">
        <v>294</v>
      </c>
      <c r="D109" s="4"/>
      <c r="E109" s="4"/>
    </row>
    <row r="110" spans="2:5" ht="15.75" customHeight="1" x14ac:dyDescent="0.25">
      <c r="B110" s="17" t="s">
        <v>1190</v>
      </c>
      <c r="C110" s="17" t="s">
        <v>297</v>
      </c>
      <c r="D110" s="4"/>
      <c r="E110" s="4"/>
    </row>
    <row r="111" spans="2:5" ht="15.75" customHeight="1" x14ac:dyDescent="0.25">
      <c r="B111" s="17" t="s">
        <v>1191</v>
      </c>
      <c r="C111" s="17" t="s">
        <v>208</v>
      </c>
      <c r="D111" s="4"/>
      <c r="E111" s="4"/>
    </row>
    <row r="112" spans="2:5" ht="15.75" customHeight="1" x14ac:dyDescent="0.25">
      <c r="B112" s="17" t="s">
        <v>1190</v>
      </c>
      <c r="C112" s="17" t="s">
        <v>300</v>
      </c>
      <c r="D112" s="4"/>
      <c r="E112" s="4"/>
    </row>
    <row r="113" spans="1:5" ht="15.75" customHeight="1" x14ac:dyDescent="0.25">
      <c r="B113" s="17" t="s">
        <v>250</v>
      </c>
      <c r="C113" s="17" t="s">
        <v>250</v>
      </c>
      <c r="D113" s="4"/>
      <c r="E113" s="4"/>
    </row>
    <row r="114" spans="1:5" ht="15.75" customHeight="1" x14ac:dyDescent="0.25">
      <c r="B114" s="17" t="s">
        <v>1190</v>
      </c>
      <c r="C114" s="17" t="s">
        <v>303</v>
      </c>
      <c r="D114" s="4"/>
      <c r="E114" s="4"/>
    </row>
    <row r="115" spans="1:5" ht="15.75" customHeight="1" x14ac:dyDescent="0.25">
      <c r="B115" s="17" t="s">
        <v>1190</v>
      </c>
      <c r="C115" s="17" t="s">
        <v>305</v>
      </c>
      <c r="D115" s="4"/>
      <c r="E115" s="4"/>
    </row>
    <row r="116" spans="1:5" ht="15.75" customHeight="1" x14ac:dyDescent="0.25">
      <c r="B116" s="17" t="s">
        <v>1191</v>
      </c>
      <c r="C116" s="17" t="s">
        <v>247</v>
      </c>
      <c r="D116" s="4"/>
      <c r="E116" s="4"/>
    </row>
    <row r="117" spans="1:5" ht="15.75" customHeight="1" x14ac:dyDescent="0.25">
      <c r="B117" s="17" t="s">
        <v>584</v>
      </c>
      <c r="C117" s="17" t="s">
        <v>400</v>
      </c>
      <c r="D117" s="4"/>
      <c r="E117" s="4"/>
    </row>
    <row r="118" spans="1:5" ht="15.75" customHeight="1" x14ac:dyDescent="0.25">
      <c r="B118" s="17" t="s">
        <v>1190</v>
      </c>
      <c r="C118" s="17" t="s">
        <v>440</v>
      </c>
      <c r="D118" s="4"/>
      <c r="E118" s="4"/>
    </row>
    <row r="119" spans="1:5" ht="15.75" customHeight="1" x14ac:dyDescent="0.25">
      <c r="B119" s="17" t="s">
        <v>584</v>
      </c>
      <c r="C119" s="17" t="s">
        <v>252</v>
      </c>
      <c r="D119" s="4"/>
      <c r="E119" s="4"/>
    </row>
    <row r="120" spans="1:5" ht="15.75" customHeight="1" x14ac:dyDescent="0.25">
      <c r="B120" s="17" t="s">
        <v>1190</v>
      </c>
      <c r="C120" s="17" t="s">
        <v>445</v>
      </c>
      <c r="D120" s="4"/>
      <c r="E120" s="4"/>
    </row>
    <row r="121" spans="1:5" ht="15.75" customHeight="1" x14ac:dyDescent="0.25">
      <c r="B121" s="17" t="s">
        <v>1190</v>
      </c>
      <c r="C121" s="17" t="s">
        <v>456</v>
      </c>
      <c r="D121" s="4"/>
      <c r="E121" s="4"/>
    </row>
    <row r="122" spans="1:5" ht="15.75" customHeight="1" x14ac:dyDescent="0.25">
      <c r="B122" s="17" t="s">
        <v>179</v>
      </c>
      <c r="C122" s="17" t="s">
        <v>465</v>
      </c>
      <c r="D122" s="4"/>
      <c r="E122" s="4"/>
    </row>
    <row r="123" spans="1:5" ht="15.75" customHeight="1" x14ac:dyDescent="0.25">
      <c r="B123" s="4"/>
      <c r="C123" s="4"/>
      <c r="D123" s="4"/>
      <c r="E123" s="4"/>
    </row>
    <row r="124" spans="1:5" ht="15.75" customHeight="1" x14ac:dyDescent="0.25">
      <c r="A124" s="7" t="s">
        <v>1488</v>
      </c>
      <c r="B124" s="4"/>
      <c r="C124" s="4" t="s">
        <v>620</v>
      </c>
      <c r="D124" s="4" t="s">
        <v>620</v>
      </c>
      <c r="E124" s="4" t="s">
        <v>620</v>
      </c>
    </row>
    <row r="125" spans="1:5" ht="15.75" customHeight="1" x14ac:dyDescent="0.25">
      <c r="B125" s="347" t="s">
        <v>1201</v>
      </c>
      <c r="C125" s="348" t="s">
        <v>617</v>
      </c>
      <c r="D125" s="348" t="s">
        <v>618</v>
      </c>
      <c r="E125" s="348" t="s">
        <v>619</v>
      </c>
    </row>
    <row r="126" spans="1:5" ht="15.75" customHeight="1" x14ac:dyDescent="0.25">
      <c r="B126" s="260" t="s">
        <v>52</v>
      </c>
      <c r="C126" s="197" t="s">
        <v>175</v>
      </c>
      <c r="D126" s="197" t="s">
        <v>176</v>
      </c>
      <c r="E126" s="197" t="s">
        <v>177</v>
      </c>
    </row>
    <row r="127" spans="1:5" ht="15.75" customHeight="1" x14ac:dyDescent="0.25">
      <c r="B127" s="260" t="s">
        <v>52</v>
      </c>
      <c r="C127" s="199" t="s">
        <v>175</v>
      </c>
      <c r="D127" s="199" t="s">
        <v>181</v>
      </c>
      <c r="E127" s="199" t="s">
        <v>177</v>
      </c>
    </row>
    <row r="128" spans="1:5" ht="15.75" customHeight="1" x14ac:dyDescent="0.25">
      <c r="B128" s="260" t="s">
        <v>52</v>
      </c>
      <c r="C128" s="199" t="s">
        <v>175</v>
      </c>
      <c r="D128" s="199" t="s">
        <v>183</v>
      </c>
      <c r="E128" s="199" t="s">
        <v>177</v>
      </c>
    </row>
    <row r="129" spans="2:5" ht="15.75" customHeight="1" x14ac:dyDescent="0.25">
      <c r="B129" s="346" t="s">
        <v>1472</v>
      </c>
      <c r="C129" s="199" t="s">
        <v>281</v>
      </c>
      <c r="D129" s="199" t="s">
        <v>196</v>
      </c>
      <c r="E129" s="199" t="s">
        <v>177</v>
      </c>
    </row>
    <row r="130" spans="2:5" ht="15.75" customHeight="1" x14ac:dyDescent="0.25">
      <c r="B130" s="260" t="s">
        <v>61</v>
      </c>
      <c r="C130" s="199" t="s">
        <v>352</v>
      </c>
      <c r="D130" s="199" t="s">
        <v>353</v>
      </c>
      <c r="E130" s="199" t="s">
        <v>354</v>
      </c>
    </row>
    <row r="131" spans="2:5" ht="15.75" customHeight="1" x14ac:dyDescent="0.25">
      <c r="B131" s="260" t="s">
        <v>76</v>
      </c>
      <c r="C131" s="199" t="s">
        <v>352</v>
      </c>
      <c r="D131" s="199" t="s">
        <v>87</v>
      </c>
      <c r="E131" s="199" t="s">
        <v>177</v>
      </c>
    </row>
    <row r="132" spans="2:5" ht="15.75" customHeight="1" x14ac:dyDescent="0.25">
      <c r="B132" s="260" t="s">
        <v>69</v>
      </c>
      <c r="C132" s="199" t="s">
        <v>352</v>
      </c>
      <c r="D132" s="199" t="s">
        <v>360</v>
      </c>
      <c r="E132" s="199" t="s">
        <v>177</v>
      </c>
    </row>
    <row r="133" spans="2:5" ht="15.75" customHeight="1" x14ac:dyDescent="0.25">
      <c r="B133" s="260" t="s">
        <v>56</v>
      </c>
      <c r="C133" s="199" t="s">
        <v>352</v>
      </c>
      <c r="D133" s="199" t="s">
        <v>364</v>
      </c>
      <c r="E133" s="199" t="s">
        <v>89</v>
      </c>
    </row>
    <row r="134" spans="2:5" ht="15.75" customHeight="1" x14ac:dyDescent="0.25">
      <c r="B134" s="260" t="s">
        <v>56</v>
      </c>
      <c r="C134" s="199" t="s">
        <v>352</v>
      </c>
      <c r="D134" s="199" t="s">
        <v>364</v>
      </c>
      <c r="E134" s="199" t="s">
        <v>177</v>
      </c>
    </row>
    <row r="135" spans="2:5" ht="15.75" customHeight="1" x14ac:dyDescent="0.25">
      <c r="B135" s="260" t="s">
        <v>56</v>
      </c>
      <c r="C135" s="199" t="s">
        <v>352</v>
      </c>
      <c r="D135" s="199" t="s">
        <v>364</v>
      </c>
      <c r="E135" s="199" t="s">
        <v>367</v>
      </c>
    </row>
    <row r="136" spans="2:5" ht="15.75" customHeight="1" x14ac:dyDescent="0.25">
      <c r="B136" s="260" t="s">
        <v>69</v>
      </c>
      <c r="C136" s="199" t="s">
        <v>352</v>
      </c>
      <c r="D136" s="199" t="s">
        <v>369</v>
      </c>
      <c r="E136" s="199" t="s">
        <v>370</v>
      </c>
    </row>
    <row r="137" spans="2:5" ht="15.75" customHeight="1" x14ac:dyDescent="0.25">
      <c r="B137" s="260" t="s">
        <v>67</v>
      </c>
      <c r="C137" s="199" t="s">
        <v>352</v>
      </c>
      <c r="D137" s="199" t="s">
        <v>369</v>
      </c>
      <c r="E137" s="199" t="s">
        <v>372</v>
      </c>
    </row>
    <row r="138" spans="2:5" ht="15.75" customHeight="1" x14ac:dyDescent="0.25">
      <c r="B138" s="260" t="s">
        <v>70</v>
      </c>
      <c r="C138" s="199" t="s">
        <v>352</v>
      </c>
      <c r="D138" s="199" t="s">
        <v>369</v>
      </c>
      <c r="E138" s="199" t="s">
        <v>374</v>
      </c>
    </row>
    <row r="139" spans="2:5" ht="15.75" customHeight="1" x14ac:dyDescent="0.25">
      <c r="B139" s="260" t="s">
        <v>70</v>
      </c>
      <c r="C139" s="259" t="s">
        <v>352</v>
      </c>
      <c r="D139" s="259" t="s">
        <v>183</v>
      </c>
      <c r="E139" s="259" t="s">
        <v>177</v>
      </c>
    </row>
    <row r="140" spans="2:5" ht="15.75" customHeight="1" x14ac:dyDescent="0.25">
      <c r="B140" s="260" t="s">
        <v>62</v>
      </c>
      <c r="C140" s="199" t="s">
        <v>352</v>
      </c>
      <c r="D140" s="199" t="s">
        <v>386</v>
      </c>
      <c r="E140" s="199" t="s">
        <v>177</v>
      </c>
    </row>
    <row r="141" spans="2:5" ht="15.75" customHeight="1" x14ac:dyDescent="0.25">
      <c r="B141" s="260" t="s">
        <v>62</v>
      </c>
      <c r="C141" s="199" t="s">
        <v>352</v>
      </c>
      <c r="D141" s="199" t="s">
        <v>386</v>
      </c>
      <c r="E141" s="199" t="s">
        <v>388</v>
      </c>
    </row>
    <row r="142" spans="2:5" ht="15.75" customHeight="1" x14ac:dyDescent="0.25">
      <c r="B142" s="260" t="s">
        <v>66</v>
      </c>
      <c r="C142" s="199" t="s">
        <v>352</v>
      </c>
      <c r="D142" s="199" t="s">
        <v>390</v>
      </c>
      <c r="E142" s="199" t="s">
        <v>177</v>
      </c>
    </row>
    <row r="143" spans="2:5" ht="15.75" customHeight="1" x14ac:dyDescent="0.25">
      <c r="B143" s="260" t="s">
        <v>59</v>
      </c>
      <c r="C143" s="199" t="s">
        <v>352</v>
      </c>
      <c r="D143" s="199" t="s">
        <v>394</v>
      </c>
      <c r="E143" s="199" t="s">
        <v>177</v>
      </c>
    </row>
    <row r="144" spans="2:5" ht="15.75" customHeight="1" x14ac:dyDescent="0.25">
      <c r="B144" s="260" t="s">
        <v>59</v>
      </c>
      <c r="C144" s="199" t="s">
        <v>352</v>
      </c>
      <c r="D144" s="199" t="s">
        <v>396</v>
      </c>
      <c r="E144" s="199" t="s">
        <v>177</v>
      </c>
    </row>
    <row r="145" spans="2:5" ht="15.75" customHeight="1" x14ac:dyDescent="0.25">
      <c r="B145" s="260" t="s">
        <v>64</v>
      </c>
      <c r="C145" s="199" t="s">
        <v>352</v>
      </c>
      <c r="D145" s="199" t="s">
        <v>398</v>
      </c>
      <c r="E145" s="199" t="s">
        <v>101</v>
      </c>
    </row>
    <row r="146" spans="2:5" ht="15.75" customHeight="1" x14ac:dyDescent="0.25">
      <c r="B146" s="260" t="s">
        <v>63</v>
      </c>
      <c r="C146" s="199" t="s">
        <v>352</v>
      </c>
      <c r="D146" s="199" t="s">
        <v>398</v>
      </c>
      <c r="E146" s="199" t="s">
        <v>410</v>
      </c>
    </row>
    <row r="147" spans="2:5" ht="15.75" customHeight="1" x14ac:dyDescent="0.25">
      <c r="B147" s="260" t="s">
        <v>63</v>
      </c>
      <c r="C147" s="199" t="s">
        <v>352</v>
      </c>
      <c r="D147" s="199" t="s">
        <v>398</v>
      </c>
      <c r="E147" s="199" t="s">
        <v>412</v>
      </c>
    </row>
    <row r="148" spans="2:5" ht="15.75" customHeight="1" x14ac:dyDescent="0.25">
      <c r="B148" s="260" t="s">
        <v>63</v>
      </c>
      <c r="C148" s="199" t="s">
        <v>352</v>
      </c>
      <c r="D148" s="199" t="s">
        <v>398</v>
      </c>
      <c r="E148" s="199" t="s">
        <v>177</v>
      </c>
    </row>
    <row r="149" spans="2:5" ht="15.75" customHeight="1" x14ac:dyDescent="0.25">
      <c r="B149" s="260" t="s">
        <v>57</v>
      </c>
      <c r="C149" s="199" t="s">
        <v>352</v>
      </c>
      <c r="D149" s="199" t="s">
        <v>416</v>
      </c>
      <c r="E149" s="199" t="s">
        <v>417</v>
      </c>
    </row>
    <row r="150" spans="2:5" ht="15.75" customHeight="1" x14ac:dyDescent="0.25">
      <c r="B150" s="260" t="s">
        <v>57</v>
      </c>
      <c r="C150" s="199" t="s">
        <v>352</v>
      </c>
      <c r="D150" s="199" t="s">
        <v>416</v>
      </c>
      <c r="E150" s="199" t="s">
        <v>419</v>
      </c>
    </row>
    <row r="151" spans="2:5" ht="15.75" customHeight="1" x14ac:dyDescent="0.25">
      <c r="B151" s="260" t="s">
        <v>57</v>
      </c>
      <c r="C151" s="199" t="s">
        <v>352</v>
      </c>
      <c r="D151" s="199" t="s">
        <v>416</v>
      </c>
      <c r="E151" s="199" t="s">
        <v>421</v>
      </c>
    </row>
    <row r="152" spans="2:5" ht="15.75" customHeight="1" x14ac:dyDescent="0.25">
      <c r="B152" s="260" t="s">
        <v>56</v>
      </c>
      <c r="C152" s="199" t="s">
        <v>352</v>
      </c>
      <c r="D152" s="199" t="s">
        <v>423</v>
      </c>
      <c r="E152" s="199" t="s">
        <v>177</v>
      </c>
    </row>
    <row r="153" spans="2:5" ht="15.75" customHeight="1" x14ac:dyDescent="0.25">
      <c r="B153" s="260" t="s">
        <v>71</v>
      </c>
      <c r="C153" s="199" t="s">
        <v>352</v>
      </c>
      <c r="D153" s="199" t="s">
        <v>426</v>
      </c>
      <c r="E153" s="199" t="s">
        <v>177</v>
      </c>
    </row>
    <row r="154" spans="2:5" ht="15.75" customHeight="1" x14ac:dyDescent="0.25">
      <c r="B154" s="260" t="s">
        <v>73</v>
      </c>
      <c r="C154" s="199" t="s">
        <v>352</v>
      </c>
      <c r="D154" s="199" t="s">
        <v>429</v>
      </c>
      <c r="E154" s="199" t="s">
        <v>430</v>
      </c>
    </row>
    <row r="155" spans="2:5" ht="15.75" customHeight="1" x14ac:dyDescent="0.25">
      <c r="B155" s="260" t="s">
        <v>58</v>
      </c>
      <c r="C155" s="199" t="s">
        <v>352</v>
      </c>
      <c r="D155" s="199" t="s">
        <v>429</v>
      </c>
      <c r="E155" s="199" t="s">
        <v>432</v>
      </c>
    </row>
    <row r="156" spans="2:5" ht="15.75" customHeight="1" x14ac:dyDescent="0.25">
      <c r="B156" s="260" t="s">
        <v>53</v>
      </c>
      <c r="C156" s="199" t="s">
        <v>86</v>
      </c>
      <c r="D156" s="199" t="s">
        <v>241</v>
      </c>
      <c r="E156" s="199" t="s">
        <v>177</v>
      </c>
    </row>
    <row r="157" spans="2:5" ht="15.75" customHeight="1" x14ac:dyDescent="0.25">
      <c r="B157" s="260" t="s">
        <v>55</v>
      </c>
      <c r="C157" s="199" t="s">
        <v>86</v>
      </c>
      <c r="D157" s="199" t="s">
        <v>436</v>
      </c>
      <c r="E157" s="199" t="s">
        <v>177</v>
      </c>
    </row>
    <row r="158" spans="2:5" ht="15.75" customHeight="1" x14ac:dyDescent="0.25">
      <c r="B158" s="260" t="s">
        <v>55</v>
      </c>
      <c r="C158" s="199" t="s">
        <v>86</v>
      </c>
      <c r="D158" s="199" t="s">
        <v>438</v>
      </c>
      <c r="E158" s="199" t="s">
        <v>177</v>
      </c>
    </row>
    <row r="159" spans="2:5" ht="15.75" customHeight="1" x14ac:dyDescent="0.25">
      <c r="B159" s="260" t="s">
        <v>70</v>
      </c>
      <c r="C159" s="199" t="s">
        <v>183</v>
      </c>
      <c r="D159" s="199" t="s">
        <v>183</v>
      </c>
      <c r="E159" s="199" t="s">
        <v>177</v>
      </c>
    </row>
    <row r="160" spans="2:5" ht="15.75" customHeight="1" x14ac:dyDescent="0.25">
      <c r="B160" s="260" t="s">
        <v>54</v>
      </c>
      <c r="C160" s="199" t="s">
        <v>448</v>
      </c>
      <c r="D160" s="199" t="s">
        <v>183</v>
      </c>
      <c r="E160" s="199" t="s">
        <v>177</v>
      </c>
    </row>
    <row r="161" spans="2:5" ht="15.75" customHeight="1" x14ac:dyDescent="0.25">
      <c r="B161" s="260" t="s">
        <v>60</v>
      </c>
      <c r="C161" s="199" t="s">
        <v>453</v>
      </c>
      <c r="D161" s="199" t="s">
        <v>183</v>
      </c>
      <c r="E161" s="199" t="s">
        <v>177</v>
      </c>
    </row>
    <row r="162" spans="2:5" ht="15.75" customHeight="1" x14ac:dyDescent="0.25">
      <c r="B162" s="260" t="s">
        <v>60</v>
      </c>
      <c r="C162" s="199" t="s">
        <v>453</v>
      </c>
      <c r="D162" s="199" t="s">
        <v>470</v>
      </c>
      <c r="E162" s="199" t="s">
        <v>177</v>
      </c>
    </row>
    <row r="163" spans="2:5" ht="15.75" customHeight="1" x14ac:dyDescent="0.25">
      <c r="B163" s="260" t="s">
        <v>74</v>
      </c>
      <c r="C163" s="199" t="s">
        <v>271</v>
      </c>
      <c r="D163" s="199" t="s">
        <v>475</v>
      </c>
      <c r="E163" s="199" t="s">
        <v>177</v>
      </c>
    </row>
    <row r="164" spans="2:5" ht="15.75" customHeight="1" x14ac:dyDescent="0.25">
      <c r="B164" s="260" t="s">
        <v>74</v>
      </c>
      <c r="C164" s="199" t="s">
        <v>271</v>
      </c>
      <c r="D164" s="199" t="s">
        <v>477</v>
      </c>
      <c r="E164" s="199" t="s">
        <v>177</v>
      </c>
    </row>
    <row r="165" spans="2:5" ht="15.75" customHeight="1" x14ac:dyDescent="0.25">
      <c r="B165" s="4"/>
      <c r="C165" s="4"/>
      <c r="D165" s="4"/>
      <c r="E165" s="4"/>
    </row>
    <row r="166" spans="2:5" ht="15.75" customHeight="1" x14ac:dyDescent="0.25">
      <c r="B166" s="4"/>
      <c r="C166" s="4"/>
      <c r="D166" s="4"/>
      <c r="E166" s="4"/>
    </row>
    <row r="167" spans="2:5" ht="15.75" customHeight="1" x14ac:dyDescent="0.25">
      <c r="B167" s="4"/>
      <c r="C167" s="4"/>
      <c r="D167" s="4"/>
      <c r="E167" s="4"/>
    </row>
    <row r="168" spans="2:5" ht="15.75" customHeight="1" x14ac:dyDescent="0.25">
      <c r="B168" s="4"/>
      <c r="C168" s="4"/>
      <c r="D168" s="4"/>
      <c r="E168" s="4"/>
    </row>
    <row r="169" spans="2:5" ht="15.75" customHeight="1" x14ac:dyDescent="0.25">
      <c r="B169" s="4"/>
      <c r="C169" s="4"/>
      <c r="D169" s="4"/>
      <c r="E169" s="4"/>
    </row>
    <row r="170" spans="2:5" ht="15.75" customHeight="1" x14ac:dyDescent="0.25">
      <c r="B170" s="4"/>
      <c r="C170" s="4"/>
      <c r="D170" s="4"/>
      <c r="E170" s="4"/>
    </row>
    <row r="171" spans="2:5" ht="15.75" customHeight="1" x14ac:dyDescent="0.25">
      <c r="B171" s="4"/>
      <c r="C171" s="4"/>
      <c r="D171" s="4"/>
      <c r="E171" s="4"/>
    </row>
    <row r="172" spans="2:5" ht="15.75" customHeight="1" x14ac:dyDescent="0.25">
      <c r="B172" s="4"/>
      <c r="C172" s="4"/>
      <c r="D172" s="4"/>
      <c r="E172" s="4"/>
    </row>
    <row r="173" spans="2:5" ht="15.75" customHeight="1" x14ac:dyDescent="0.25">
      <c r="B173" s="4"/>
      <c r="C173" s="4"/>
      <c r="D173" s="4"/>
      <c r="E173" s="4"/>
    </row>
    <row r="174" spans="2:5" ht="15.75" customHeight="1" x14ac:dyDescent="0.25">
      <c r="B174" s="4"/>
      <c r="C174" s="4"/>
      <c r="D174" s="4"/>
      <c r="E174" s="4"/>
    </row>
    <row r="175" spans="2:5" ht="15.75" customHeight="1" x14ac:dyDescent="0.25">
      <c r="B175" s="4"/>
      <c r="C175" s="4"/>
      <c r="D175" s="4"/>
      <c r="E175" s="4"/>
    </row>
    <row r="176" spans="2:5" ht="15.75" customHeight="1" x14ac:dyDescent="0.25">
      <c r="B176" s="4"/>
      <c r="C176" s="4"/>
      <c r="D176" s="4"/>
      <c r="E176" s="4"/>
    </row>
    <row r="177" spans="2:5" ht="15.75" customHeight="1" x14ac:dyDescent="0.25">
      <c r="B177" s="4"/>
      <c r="C177" s="4"/>
      <c r="D177" s="4"/>
      <c r="E177" s="4"/>
    </row>
    <row r="178" spans="2:5" ht="15.75" customHeight="1" x14ac:dyDescent="0.25">
      <c r="B178" s="4"/>
      <c r="C178" s="4"/>
      <c r="D178" s="4"/>
      <c r="E178" s="4"/>
    </row>
    <row r="179" spans="2:5" ht="15.75" customHeight="1" x14ac:dyDescent="0.25">
      <c r="B179" s="4"/>
      <c r="C179" s="4"/>
      <c r="D179" s="4"/>
      <c r="E179" s="4"/>
    </row>
    <row r="180" spans="2:5" ht="15.75" customHeight="1" x14ac:dyDescent="0.25">
      <c r="B180" s="4"/>
      <c r="C180" s="4"/>
      <c r="D180" s="4"/>
      <c r="E180" s="4"/>
    </row>
    <row r="181" spans="2:5" ht="15.75" customHeight="1" x14ac:dyDescent="0.25">
      <c r="B181" s="4"/>
      <c r="C181" s="4"/>
      <c r="D181" s="4"/>
      <c r="E181" s="4"/>
    </row>
    <row r="182" spans="2:5" ht="15.75" customHeight="1" x14ac:dyDescent="0.25">
      <c r="B182" s="4"/>
      <c r="C182" s="4"/>
      <c r="D182" s="4"/>
      <c r="E182" s="4"/>
    </row>
    <row r="183" spans="2:5" ht="15.75" customHeight="1" x14ac:dyDescent="0.25">
      <c r="B183" s="4"/>
      <c r="C183" s="4"/>
      <c r="D183" s="4"/>
      <c r="E183" s="4"/>
    </row>
    <row r="184" spans="2:5" ht="15.75" customHeight="1" x14ac:dyDescent="0.25">
      <c r="B184" s="4"/>
      <c r="C184" s="4"/>
      <c r="D184" s="4"/>
      <c r="E184" s="4"/>
    </row>
    <row r="185" spans="2:5" ht="15.75" customHeight="1" x14ac:dyDescent="0.25">
      <c r="B185" s="4"/>
      <c r="C185" s="4"/>
      <c r="D185" s="4"/>
      <c r="E185" s="4"/>
    </row>
    <row r="186" spans="2:5" ht="15.75" customHeight="1" x14ac:dyDescent="0.25">
      <c r="B186" s="4"/>
      <c r="C186" s="4"/>
      <c r="D186" s="4"/>
      <c r="E186" s="4"/>
    </row>
    <row r="187" spans="2:5" ht="15.75" customHeight="1" x14ac:dyDescent="0.25">
      <c r="B187" s="4"/>
      <c r="C187" s="4"/>
      <c r="D187" s="4"/>
      <c r="E187" s="4"/>
    </row>
    <row r="188" spans="2:5" ht="15.75" customHeight="1" x14ac:dyDescent="0.25">
      <c r="B188" s="4"/>
      <c r="C188" s="4"/>
      <c r="D188" s="4"/>
      <c r="E188" s="4"/>
    </row>
    <row r="189" spans="2:5" ht="15.75" customHeight="1" x14ac:dyDescent="0.25">
      <c r="B189" s="4"/>
      <c r="C189" s="4"/>
      <c r="D189" s="4"/>
      <c r="E189" s="4"/>
    </row>
    <row r="190" spans="2:5" ht="15.75" customHeight="1" x14ac:dyDescent="0.25">
      <c r="B190" s="4"/>
      <c r="C190" s="4"/>
      <c r="D190" s="4"/>
      <c r="E190" s="4"/>
    </row>
    <row r="191" spans="2:5" ht="15.75" customHeight="1" x14ac:dyDescent="0.25">
      <c r="B191" s="4"/>
      <c r="C191" s="4"/>
      <c r="D191" s="4"/>
      <c r="E191" s="4"/>
    </row>
    <row r="192" spans="2:5" ht="15.75" customHeight="1" x14ac:dyDescent="0.25">
      <c r="B192" s="4"/>
      <c r="C192" s="4"/>
      <c r="D192" s="4"/>
      <c r="E192" s="4"/>
    </row>
    <row r="193" spans="2:5" ht="15.75" customHeight="1" x14ac:dyDescent="0.25">
      <c r="B193" s="4"/>
      <c r="C193" s="4"/>
      <c r="D193" s="4"/>
      <c r="E193" s="4"/>
    </row>
    <row r="194" spans="2:5" ht="15.75" customHeight="1" x14ac:dyDescent="0.25">
      <c r="B194" s="4"/>
      <c r="C194" s="4"/>
      <c r="D194" s="4"/>
      <c r="E194" s="4"/>
    </row>
    <row r="195" spans="2:5" ht="15.75" customHeight="1" x14ac:dyDescent="0.25">
      <c r="B195" s="4"/>
      <c r="C195" s="4"/>
      <c r="D195" s="4"/>
      <c r="E195" s="4"/>
    </row>
    <row r="196" spans="2:5" ht="15.75" customHeight="1" x14ac:dyDescent="0.25">
      <c r="B196" s="4"/>
      <c r="C196" s="4"/>
      <c r="D196" s="4"/>
      <c r="E196" s="4"/>
    </row>
    <row r="197" spans="2:5" ht="15.75" customHeight="1" x14ac:dyDescent="0.25">
      <c r="B197" s="4"/>
      <c r="C197" s="4"/>
      <c r="D197" s="4"/>
      <c r="E197" s="4"/>
    </row>
    <row r="198" spans="2:5" ht="15.75" customHeight="1" x14ac:dyDescent="0.25">
      <c r="B198" s="4"/>
      <c r="C198" s="4"/>
      <c r="D198" s="4"/>
      <c r="E198" s="4"/>
    </row>
    <row r="199" spans="2:5" ht="15.75" customHeight="1" x14ac:dyDescent="0.25">
      <c r="B199" s="4"/>
      <c r="C199" s="4"/>
      <c r="D199" s="4"/>
      <c r="E199" s="4"/>
    </row>
    <row r="200" spans="2:5" ht="15.75" customHeight="1" x14ac:dyDescent="0.25">
      <c r="B200" s="4"/>
      <c r="C200" s="4"/>
      <c r="D200" s="4"/>
      <c r="E200" s="4"/>
    </row>
    <row r="201" spans="2:5" ht="15.75" customHeight="1" x14ac:dyDescent="0.25">
      <c r="B201" s="4"/>
      <c r="C201" s="4"/>
      <c r="D201" s="4"/>
      <c r="E201" s="4"/>
    </row>
    <row r="202" spans="2:5" ht="15.75" customHeight="1" x14ac:dyDescent="0.25">
      <c r="B202" s="4"/>
      <c r="C202" s="4"/>
      <c r="D202" s="4"/>
      <c r="E202" s="4"/>
    </row>
    <row r="203" spans="2:5" ht="15.75" customHeight="1" x14ac:dyDescent="0.25">
      <c r="B203" s="4"/>
      <c r="C203" s="4"/>
      <c r="D203" s="4"/>
      <c r="E203" s="4"/>
    </row>
    <row r="204" spans="2:5" ht="15.75" customHeight="1" x14ac:dyDescent="0.25">
      <c r="B204" s="4"/>
      <c r="C204" s="4"/>
      <c r="D204" s="4"/>
      <c r="E204" s="4"/>
    </row>
    <row r="205" spans="2:5" ht="15.75" customHeight="1" x14ac:dyDescent="0.25">
      <c r="B205" s="4"/>
      <c r="C205" s="4"/>
      <c r="D205" s="4"/>
      <c r="E205" s="4"/>
    </row>
    <row r="206" spans="2:5" ht="15.75" customHeight="1" x14ac:dyDescent="0.25">
      <c r="B206" s="4"/>
      <c r="C206" s="4"/>
      <c r="D206" s="4"/>
      <c r="E206" s="4"/>
    </row>
    <row r="207" spans="2:5" ht="15.75" customHeight="1" x14ac:dyDescent="0.25">
      <c r="B207" s="4"/>
      <c r="C207" s="4"/>
      <c r="D207" s="4"/>
      <c r="E207" s="4"/>
    </row>
    <row r="208" spans="2:5" ht="15.75" customHeight="1" x14ac:dyDescent="0.25">
      <c r="B208" s="4"/>
      <c r="C208" s="4"/>
      <c r="D208" s="4"/>
      <c r="E208" s="4"/>
    </row>
    <row r="209" spans="2:5" ht="15.75" customHeight="1" x14ac:dyDescent="0.25">
      <c r="B209" s="4"/>
      <c r="C209" s="4"/>
      <c r="D209" s="4"/>
      <c r="E209" s="4"/>
    </row>
    <row r="210" spans="2:5" ht="15.75" customHeight="1" x14ac:dyDescent="0.25">
      <c r="B210" s="4"/>
      <c r="C210" s="4"/>
      <c r="D210" s="4"/>
      <c r="E210" s="4"/>
    </row>
    <row r="211" spans="2:5" ht="15.75" customHeight="1" x14ac:dyDescent="0.25">
      <c r="B211" s="4"/>
      <c r="C211" s="4"/>
      <c r="D211" s="4"/>
      <c r="E211" s="4"/>
    </row>
    <row r="212" spans="2:5" ht="15.75" customHeight="1" x14ac:dyDescent="0.25">
      <c r="B212" s="4"/>
      <c r="C212" s="4"/>
      <c r="D212" s="4"/>
      <c r="E212" s="4"/>
    </row>
    <row r="213" spans="2:5" ht="15.75" customHeight="1" x14ac:dyDescent="0.25">
      <c r="B213" s="4"/>
      <c r="C213" s="4"/>
      <c r="D213" s="4"/>
      <c r="E213" s="4"/>
    </row>
    <row r="214" spans="2:5" ht="15.75" customHeight="1" x14ac:dyDescent="0.25">
      <c r="B214" s="4"/>
      <c r="C214" s="4"/>
      <c r="D214" s="4"/>
      <c r="E214" s="4"/>
    </row>
    <row r="215" spans="2:5" ht="15.75" customHeight="1" x14ac:dyDescent="0.25">
      <c r="B215" s="4"/>
      <c r="C215" s="4"/>
      <c r="D215" s="4"/>
      <c r="E215" s="4"/>
    </row>
    <row r="216" spans="2:5" ht="15.75" customHeight="1" x14ac:dyDescent="0.25">
      <c r="B216" s="4"/>
      <c r="C216" s="4"/>
      <c r="D216" s="4"/>
      <c r="E216" s="4"/>
    </row>
    <row r="217" spans="2:5" ht="15.75" customHeight="1" x14ac:dyDescent="0.25">
      <c r="B217" s="4"/>
      <c r="C217" s="4"/>
      <c r="D217" s="4"/>
      <c r="E217" s="4"/>
    </row>
    <row r="218" spans="2:5" ht="15.75" customHeight="1" x14ac:dyDescent="0.25">
      <c r="B218" s="4"/>
      <c r="C218" s="4"/>
      <c r="D218" s="4"/>
      <c r="E218" s="4"/>
    </row>
    <row r="219" spans="2:5" ht="15.75" customHeight="1" x14ac:dyDescent="0.25">
      <c r="B219" s="4"/>
      <c r="C219" s="4"/>
      <c r="D219" s="4"/>
      <c r="E219" s="4"/>
    </row>
    <row r="220" spans="2:5" ht="15.75" customHeight="1" x14ac:dyDescent="0.25">
      <c r="B220" s="4"/>
      <c r="C220" s="4"/>
      <c r="D220" s="4"/>
      <c r="E220" s="4"/>
    </row>
    <row r="221" spans="2:5" ht="15.75" customHeight="1" x14ac:dyDescent="0.25">
      <c r="B221" s="4"/>
      <c r="C221" s="4"/>
      <c r="D221" s="4"/>
      <c r="E221" s="4"/>
    </row>
    <row r="222" spans="2:5" ht="15.75" customHeight="1" x14ac:dyDescent="0.25">
      <c r="B222" s="4"/>
      <c r="C222" s="4"/>
      <c r="D222" s="4"/>
      <c r="E222" s="4"/>
    </row>
    <row r="223" spans="2:5" ht="15.75" customHeight="1" x14ac:dyDescent="0.25">
      <c r="B223" s="4"/>
      <c r="C223" s="4"/>
      <c r="D223" s="4"/>
      <c r="E223" s="4"/>
    </row>
    <row r="224" spans="2:5" ht="15.75" customHeight="1" x14ac:dyDescent="0.25">
      <c r="B224" s="4"/>
      <c r="C224" s="4"/>
      <c r="D224" s="4"/>
      <c r="E224" s="4"/>
    </row>
    <row r="225" spans="2:5" ht="15.75" customHeight="1" x14ac:dyDescent="0.25">
      <c r="B225" s="4"/>
      <c r="C225" s="4"/>
      <c r="D225" s="4"/>
      <c r="E225" s="4"/>
    </row>
    <row r="226" spans="2:5" ht="15.75" customHeight="1" x14ac:dyDescent="0.25">
      <c r="B226" s="4"/>
      <c r="C226" s="4"/>
      <c r="D226" s="4"/>
      <c r="E226" s="4"/>
    </row>
    <row r="227" spans="2:5" ht="15.75" customHeight="1" x14ac:dyDescent="0.25">
      <c r="B227" s="4"/>
      <c r="C227" s="4"/>
      <c r="D227" s="4"/>
      <c r="E227" s="4"/>
    </row>
    <row r="228" spans="2:5" ht="15.75" customHeight="1" x14ac:dyDescent="0.25">
      <c r="B228" s="4"/>
      <c r="C228" s="4"/>
      <c r="D228" s="4"/>
      <c r="E228" s="4"/>
    </row>
    <row r="229" spans="2:5" ht="15.75" customHeight="1" x14ac:dyDescent="0.25">
      <c r="B229" s="4"/>
      <c r="C229" s="4"/>
      <c r="D229" s="4"/>
      <c r="E229" s="4"/>
    </row>
    <row r="230" spans="2:5" ht="15.75" customHeight="1" x14ac:dyDescent="0.25">
      <c r="B230" s="4"/>
      <c r="C230" s="4"/>
      <c r="D230" s="4"/>
      <c r="E230" s="4"/>
    </row>
    <row r="231" spans="2:5" ht="15.75" customHeight="1" x14ac:dyDescent="0.25">
      <c r="B231" s="4"/>
      <c r="C231" s="4"/>
      <c r="D231" s="4"/>
      <c r="E231" s="4"/>
    </row>
    <row r="232" spans="2:5" ht="15.75" customHeight="1" x14ac:dyDescent="0.25">
      <c r="B232" s="4"/>
      <c r="C232" s="4"/>
      <c r="D232" s="4"/>
      <c r="E232" s="4"/>
    </row>
    <row r="233" spans="2:5" ht="15.75" customHeight="1" x14ac:dyDescent="0.25">
      <c r="B233" s="4"/>
      <c r="C233" s="4"/>
      <c r="D233" s="4"/>
      <c r="E233" s="4"/>
    </row>
    <row r="234" spans="2:5" ht="15.75" customHeight="1" x14ac:dyDescent="0.25">
      <c r="B234" s="4"/>
      <c r="C234" s="4"/>
      <c r="D234" s="4"/>
      <c r="E234" s="4"/>
    </row>
    <row r="235" spans="2:5" ht="15.75" customHeight="1" x14ac:dyDescent="0.25">
      <c r="B235" s="4"/>
      <c r="C235" s="4"/>
      <c r="D235" s="4"/>
      <c r="E235" s="4"/>
    </row>
    <row r="236" spans="2:5" ht="15.75" customHeight="1" x14ac:dyDescent="0.25">
      <c r="B236" s="4"/>
      <c r="C236" s="4"/>
      <c r="D236" s="4"/>
      <c r="E236" s="4"/>
    </row>
    <row r="237" spans="2:5" ht="15.75" customHeight="1" x14ac:dyDescent="0.25">
      <c r="B237" s="4"/>
      <c r="C237" s="4"/>
      <c r="D237" s="4"/>
      <c r="E237" s="4"/>
    </row>
    <row r="238" spans="2:5" ht="15.75" customHeight="1" x14ac:dyDescent="0.25">
      <c r="B238" s="4"/>
      <c r="C238" s="4"/>
      <c r="D238" s="4"/>
      <c r="E238" s="4"/>
    </row>
    <row r="239" spans="2:5" ht="15.75" customHeight="1" x14ac:dyDescent="0.25">
      <c r="B239" s="4"/>
      <c r="C239" s="4"/>
      <c r="D239" s="4"/>
      <c r="E239" s="4"/>
    </row>
    <row r="240" spans="2:5" ht="15.75" customHeight="1" x14ac:dyDescent="0.25">
      <c r="B240" s="4"/>
      <c r="C240" s="4"/>
      <c r="D240" s="4"/>
      <c r="E240" s="4"/>
    </row>
    <row r="241" spans="2:5" ht="15.75" customHeight="1" x14ac:dyDescent="0.25">
      <c r="B241" s="4"/>
      <c r="C241" s="4"/>
      <c r="D241" s="4"/>
      <c r="E241" s="4"/>
    </row>
    <row r="242" spans="2:5" ht="15.75" customHeight="1" x14ac:dyDescent="0.25">
      <c r="B242" s="4"/>
      <c r="C242" s="4"/>
      <c r="D242" s="4"/>
      <c r="E242" s="4"/>
    </row>
    <row r="243" spans="2:5" ht="15.75" customHeight="1" x14ac:dyDescent="0.25">
      <c r="B243" s="4"/>
      <c r="C243" s="4"/>
      <c r="D243" s="4"/>
      <c r="E243" s="4"/>
    </row>
    <row r="244" spans="2:5" ht="15.75" customHeight="1" x14ac:dyDescent="0.25">
      <c r="B244" s="4"/>
      <c r="C244" s="4"/>
      <c r="D244" s="4"/>
      <c r="E244" s="4"/>
    </row>
    <row r="245" spans="2:5" ht="15.75" customHeight="1" x14ac:dyDescent="0.25">
      <c r="B245" s="4"/>
      <c r="C245" s="4"/>
      <c r="D245" s="4"/>
      <c r="E245" s="4"/>
    </row>
    <row r="246" spans="2:5" ht="15.75" customHeight="1" x14ac:dyDescent="0.25">
      <c r="B246" s="4"/>
      <c r="C246" s="4"/>
      <c r="D246" s="4"/>
      <c r="E246" s="4"/>
    </row>
    <row r="247" spans="2:5" ht="15.75" customHeight="1" x14ac:dyDescent="0.25">
      <c r="B247" s="4"/>
      <c r="C247" s="4"/>
      <c r="D247" s="4"/>
      <c r="E247" s="4"/>
    </row>
    <row r="248" spans="2:5" ht="15.75" customHeight="1" x14ac:dyDescent="0.25">
      <c r="B248" s="4"/>
      <c r="C248" s="4"/>
      <c r="D248" s="4"/>
      <c r="E248" s="4"/>
    </row>
    <row r="249" spans="2:5" ht="15.75" customHeight="1" x14ac:dyDescent="0.25">
      <c r="B249" s="4"/>
      <c r="C249" s="4"/>
      <c r="D249" s="4"/>
      <c r="E249" s="4"/>
    </row>
    <row r="250" spans="2:5" ht="15.75" customHeight="1" x14ac:dyDescent="0.25">
      <c r="B250" s="4"/>
      <c r="C250" s="4"/>
      <c r="D250" s="4"/>
      <c r="E250" s="4"/>
    </row>
    <row r="251" spans="2:5" ht="15.75" customHeight="1" x14ac:dyDescent="0.25">
      <c r="B251" s="4"/>
      <c r="C251" s="4"/>
      <c r="D251" s="4"/>
      <c r="E251" s="4"/>
    </row>
    <row r="252" spans="2:5" ht="15.75" customHeight="1" x14ac:dyDescent="0.25">
      <c r="B252" s="4"/>
      <c r="C252" s="4"/>
      <c r="D252" s="4"/>
      <c r="E252" s="4"/>
    </row>
    <row r="253" spans="2:5" ht="15.75" customHeight="1" x14ac:dyDescent="0.25">
      <c r="B253" s="4"/>
      <c r="C253" s="4"/>
      <c r="D253" s="4"/>
      <c r="E253" s="4"/>
    </row>
    <row r="254" spans="2:5" ht="15.75" customHeight="1" x14ac:dyDescent="0.25">
      <c r="B254" s="4"/>
      <c r="C254" s="4"/>
      <c r="D254" s="4"/>
      <c r="E254" s="4"/>
    </row>
    <row r="255" spans="2:5" ht="15.75" customHeight="1" x14ac:dyDescent="0.25">
      <c r="B255" s="4"/>
      <c r="C255" s="4"/>
      <c r="D255" s="4"/>
      <c r="E255" s="4"/>
    </row>
    <row r="256" spans="2:5" ht="15.75" customHeight="1" x14ac:dyDescent="0.25">
      <c r="B256" s="4"/>
      <c r="C256" s="4"/>
      <c r="D256" s="4"/>
      <c r="E256" s="4"/>
    </row>
    <row r="257" spans="2:5" ht="15.75" customHeight="1" x14ac:dyDescent="0.25">
      <c r="B257" s="4"/>
      <c r="C257" s="4"/>
      <c r="D257" s="4"/>
      <c r="E257" s="4"/>
    </row>
    <row r="258" spans="2:5" ht="15.75" customHeight="1" x14ac:dyDescent="0.25">
      <c r="B258" s="4"/>
      <c r="C258" s="4"/>
      <c r="D258" s="4"/>
      <c r="E258" s="4"/>
    </row>
    <row r="259" spans="2:5" ht="15.75" customHeight="1" x14ac:dyDescent="0.25">
      <c r="B259" s="4"/>
      <c r="C259" s="4"/>
      <c r="D259" s="4"/>
      <c r="E259" s="4"/>
    </row>
    <row r="260" spans="2:5" ht="15.75" customHeight="1" x14ac:dyDescent="0.25">
      <c r="B260" s="4"/>
      <c r="C260" s="4"/>
      <c r="D260" s="4"/>
      <c r="E260" s="4"/>
    </row>
    <row r="261" spans="2:5" ht="15.75" customHeight="1" x14ac:dyDescent="0.25">
      <c r="B261" s="4"/>
      <c r="C261" s="4"/>
      <c r="D261" s="4"/>
      <c r="E261" s="4"/>
    </row>
    <row r="262" spans="2:5" ht="15.75" customHeight="1" x14ac:dyDescent="0.25">
      <c r="B262" s="4"/>
      <c r="C262" s="4"/>
      <c r="D262" s="4"/>
      <c r="E262" s="4"/>
    </row>
    <row r="263" spans="2:5" ht="15.75" customHeight="1" x14ac:dyDescent="0.25">
      <c r="B263" s="4"/>
      <c r="C263" s="4"/>
      <c r="D263" s="4"/>
      <c r="E263" s="4"/>
    </row>
    <row r="264" spans="2:5" ht="15.75" customHeight="1" x14ac:dyDescent="0.25">
      <c r="B264" s="4"/>
      <c r="C264" s="4"/>
      <c r="D264" s="4"/>
      <c r="E264" s="4"/>
    </row>
    <row r="265" spans="2:5" ht="15.75" customHeight="1" x14ac:dyDescent="0.25">
      <c r="B265" s="4"/>
      <c r="C265" s="4"/>
      <c r="D265" s="4"/>
      <c r="E265" s="4"/>
    </row>
    <row r="266" spans="2:5" ht="15.75" customHeight="1" x14ac:dyDescent="0.25">
      <c r="B266" s="4"/>
      <c r="C266" s="4"/>
      <c r="D266" s="4"/>
      <c r="E266" s="4"/>
    </row>
    <row r="267" spans="2:5" ht="15.75" customHeight="1" x14ac:dyDescent="0.25">
      <c r="B267" s="4"/>
      <c r="C267" s="4"/>
      <c r="D267" s="4"/>
      <c r="E267" s="4"/>
    </row>
    <row r="268" spans="2:5" ht="15.75" customHeight="1" x14ac:dyDescent="0.25">
      <c r="B268" s="4"/>
      <c r="C268" s="4"/>
      <c r="D268" s="4"/>
      <c r="E268" s="4"/>
    </row>
    <row r="269" spans="2:5" ht="15.75" customHeight="1" x14ac:dyDescent="0.25">
      <c r="B269" s="4"/>
      <c r="C269" s="4"/>
      <c r="D269" s="4"/>
      <c r="E269" s="4"/>
    </row>
    <row r="270" spans="2:5" ht="15.75" customHeight="1" x14ac:dyDescent="0.25">
      <c r="B270" s="4"/>
      <c r="C270" s="4"/>
      <c r="D270" s="4"/>
      <c r="E270" s="4"/>
    </row>
    <row r="271" spans="2:5" ht="15.75" customHeight="1" x14ac:dyDescent="0.25">
      <c r="B271" s="4"/>
      <c r="C271" s="4"/>
      <c r="D271" s="4"/>
      <c r="E271" s="4"/>
    </row>
    <row r="272" spans="2:5" ht="15.75" customHeight="1" x14ac:dyDescent="0.25">
      <c r="B272" s="4"/>
      <c r="C272" s="4"/>
      <c r="D272" s="4"/>
      <c r="E272" s="4"/>
    </row>
    <row r="273" spans="2:5" ht="15.75" customHeight="1" x14ac:dyDescent="0.25">
      <c r="B273" s="4"/>
      <c r="C273" s="4"/>
      <c r="D273" s="4"/>
      <c r="E273" s="4"/>
    </row>
    <row r="274" spans="2:5" ht="15.75" customHeight="1" x14ac:dyDescent="0.25">
      <c r="B274" s="4"/>
      <c r="C274" s="4"/>
      <c r="D274" s="4"/>
      <c r="E274" s="4"/>
    </row>
    <row r="275" spans="2:5" ht="15.75" customHeight="1" x14ac:dyDescent="0.25">
      <c r="B275" s="4"/>
      <c r="C275" s="4"/>
      <c r="D275" s="4"/>
      <c r="E275" s="4"/>
    </row>
    <row r="276" spans="2:5" ht="15.75" customHeight="1" x14ac:dyDescent="0.25">
      <c r="B276" s="4"/>
      <c r="C276" s="4"/>
      <c r="D276" s="4"/>
      <c r="E276" s="4"/>
    </row>
    <row r="277" spans="2:5" ht="15.75" customHeight="1" x14ac:dyDescent="0.25">
      <c r="B277" s="4"/>
      <c r="C277" s="4"/>
      <c r="D277" s="4"/>
      <c r="E277" s="4"/>
    </row>
    <row r="278" spans="2:5" ht="15.75" customHeight="1" x14ac:dyDescent="0.25">
      <c r="B278" s="4"/>
      <c r="C278" s="4"/>
      <c r="D278" s="4"/>
      <c r="E278" s="4"/>
    </row>
    <row r="279" spans="2:5" ht="15.75" customHeight="1" x14ac:dyDescent="0.25">
      <c r="B279" s="4"/>
      <c r="C279" s="4"/>
      <c r="D279" s="4"/>
      <c r="E279" s="4"/>
    </row>
    <row r="280" spans="2:5" ht="15.75" customHeight="1" x14ac:dyDescent="0.25">
      <c r="B280" s="4"/>
      <c r="C280" s="4"/>
      <c r="D280" s="4"/>
      <c r="E280" s="4"/>
    </row>
    <row r="281" spans="2:5" ht="15.75" customHeight="1" x14ac:dyDescent="0.25">
      <c r="B281" s="4"/>
      <c r="C281" s="4"/>
      <c r="D281" s="4"/>
      <c r="E281" s="4"/>
    </row>
    <row r="282" spans="2:5" ht="15.75" customHeight="1" x14ac:dyDescent="0.25">
      <c r="B282" s="4"/>
      <c r="C282" s="4"/>
      <c r="D282" s="4"/>
      <c r="E282" s="4"/>
    </row>
    <row r="283" spans="2:5" ht="15.75" customHeight="1" x14ac:dyDescent="0.25">
      <c r="B283" s="4"/>
      <c r="C283" s="4"/>
      <c r="D283" s="4"/>
      <c r="E283" s="4"/>
    </row>
    <row r="284" spans="2:5" ht="15.75" customHeight="1" x14ac:dyDescent="0.25">
      <c r="B284" s="4"/>
      <c r="C284" s="4"/>
      <c r="D284" s="4"/>
      <c r="E284" s="4"/>
    </row>
    <row r="285" spans="2:5" ht="15.75" customHeight="1" x14ac:dyDescent="0.25">
      <c r="B285" s="4"/>
      <c r="C285" s="4"/>
      <c r="D285" s="4"/>
      <c r="E285" s="4"/>
    </row>
    <row r="286" spans="2:5" ht="15.75" customHeight="1" x14ac:dyDescent="0.25">
      <c r="B286" s="4"/>
      <c r="C286" s="4"/>
      <c r="D286" s="4"/>
      <c r="E286" s="4"/>
    </row>
    <row r="287" spans="2:5" ht="15.75" customHeight="1" x14ac:dyDescent="0.25">
      <c r="B287" s="4"/>
      <c r="C287" s="4"/>
      <c r="D287" s="4"/>
      <c r="E287" s="4"/>
    </row>
    <row r="288" spans="2:5" ht="15.75" customHeight="1" x14ac:dyDescent="0.25">
      <c r="B288" s="4"/>
      <c r="C288" s="4"/>
      <c r="D288" s="4"/>
      <c r="E288" s="4"/>
    </row>
    <row r="289" spans="2:5" ht="15.75" customHeight="1" x14ac:dyDescent="0.25">
      <c r="B289" s="4"/>
      <c r="C289" s="4"/>
      <c r="D289" s="4"/>
      <c r="E289" s="4"/>
    </row>
    <row r="290" spans="2:5" ht="15.75" customHeight="1" x14ac:dyDescent="0.25">
      <c r="B290" s="4"/>
      <c r="C290" s="4"/>
      <c r="D290" s="4"/>
      <c r="E290" s="4"/>
    </row>
    <row r="291" spans="2:5" ht="15.75" customHeight="1" x14ac:dyDescent="0.25">
      <c r="B291" s="4"/>
      <c r="C291" s="4"/>
      <c r="D291" s="4"/>
      <c r="E291" s="4"/>
    </row>
    <row r="292" spans="2:5" ht="15.75" customHeight="1" x14ac:dyDescent="0.25">
      <c r="B292" s="4"/>
      <c r="C292" s="4"/>
      <c r="D292" s="4"/>
      <c r="E292" s="4"/>
    </row>
    <row r="293" spans="2:5" ht="15.75" customHeight="1" x14ac:dyDescent="0.25">
      <c r="B293" s="4"/>
      <c r="C293" s="4"/>
      <c r="D293" s="4"/>
      <c r="E293" s="4"/>
    </row>
    <row r="294" spans="2:5" ht="15.75" customHeight="1" x14ac:dyDescent="0.25">
      <c r="B294" s="4"/>
      <c r="C294" s="4"/>
      <c r="D294" s="4"/>
      <c r="E294" s="4"/>
    </row>
    <row r="295" spans="2:5" ht="15.75" customHeight="1" x14ac:dyDescent="0.25">
      <c r="B295" s="4"/>
      <c r="C295" s="4"/>
      <c r="D295" s="4"/>
      <c r="E295" s="4"/>
    </row>
    <row r="296" spans="2:5" ht="15.75" customHeight="1" x14ac:dyDescent="0.25">
      <c r="B296" s="4"/>
      <c r="C296" s="4"/>
      <c r="D296" s="4"/>
      <c r="E296" s="4"/>
    </row>
    <row r="297" spans="2:5" ht="15.75" customHeight="1" x14ac:dyDescent="0.25">
      <c r="B297" s="4"/>
      <c r="C297" s="4"/>
      <c r="D297" s="4"/>
      <c r="E297" s="4"/>
    </row>
    <row r="298" spans="2:5" ht="15.75" customHeight="1" x14ac:dyDescent="0.25">
      <c r="B298" s="4"/>
      <c r="C298" s="4"/>
      <c r="D298" s="4"/>
      <c r="E298" s="4"/>
    </row>
    <row r="299" spans="2:5" ht="15.75" customHeight="1" x14ac:dyDescent="0.25">
      <c r="B299" s="4"/>
      <c r="C299" s="4"/>
      <c r="D299" s="4"/>
      <c r="E299" s="4"/>
    </row>
    <row r="300" spans="2:5" ht="15.75" customHeight="1" x14ac:dyDescent="0.25">
      <c r="B300" s="4"/>
      <c r="C300" s="4"/>
      <c r="D300" s="4"/>
      <c r="E300" s="4"/>
    </row>
    <row r="301" spans="2:5" ht="15.75" customHeight="1" x14ac:dyDescent="0.25">
      <c r="B301" s="4"/>
      <c r="C301" s="4"/>
      <c r="D301" s="4"/>
      <c r="E301" s="4"/>
    </row>
    <row r="302" spans="2:5" ht="15.75" customHeight="1" x14ac:dyDescent="0.25">
      <c r="B302" s="4"/>
      <c r="C302" s="4"/>
      <c r="D302" s="4"/>
      <c r="E302" s="4"/>
    </row>
    <row r="303" spans="2:5" ht="15.75" customHeight="1" x14ac:dyDescent="0.25">
      <c r="B303" s="4"/>
      <c r="C303" s="4"/>
      <c r="D303" s="4"/>
      <c r="E303" s="4"/>
    </row>
    <row r="304" spans="2:5" ht="15.75" customHeight="1" x14ac:dyDescent="0.25">
      <c r="B304" s="4"/>
      <c r="C304" s="4"/>
      <c r="D304" s="4"/>
      <c r="E304" s="4"/>
    </row>
    <row r="305" spans="2:5" ht="15.75" customHeight="1" x14ac:dyDescent="0.25">
      <c r="B305" s="4"/>
      <c r="C305" s="4"/>
      <c r="D305" s="4"/>
      <c r="E305" s="4"/>
    </row>
    <row r="306" spans="2:5" ht="15.75" customHeight="1" x14ac:dyDescent="0.25">
      <c r="B306" s="4"/>
      <c r="C306" s="4"/>
      <c r="D306" s="4"/>
      <c r="E306" s="4"/>
    </row>
    <row r="307" spans="2:5" ht="15.75" customHeight="1" x14ac:dyDescent="0.25">
      <c r="B307" s="4"/>
      <c r="C307" s="4"/>
      <c r="D307" s="4"/>
      <c r="E307" s="4"/>
    </row>
    <row r="308" spans="2:5" ht="15.75" customHeight="1" x14ac:dyDescent="0.25">
      <c r="B308" s="4"/>
      <c r="C308" s="4"/>
      <c r="D308" s="4"/>
      <c r="E308" s="4"/>
    </row>
    <row r="309" spans="2:5" ht="15.75" customHeight="1" x14ac:dyDescent="0.25">
      <c r="B309" s="4"/>
      <c r="C309" s="4"/>
      <c r="D309" s="4"/>
      <c r="E309" s="4"/>
    </row>
    <row r="310" spans="2:5" ht="15.75" customHeight="1" x14ac:dyDescent="0.25">
      <c r="B310" s="4"/>
      <c r="C310" s="4"/>
      <c r="D310" s="4"/>
      <c r="E310" s="4"/>
    </row>
    <row r="311" spans="2:5" ht="15.75" customHeight="1" x14ac:dyDescent="0.25">
      <c r="B311" s="4"/>
      <c r="C311" s="4"/>
      <c r="D311" s="4"/>
      <c r="E311" s="4"/>
    </row>
    <row r="312" spans="2:5" ht="15.75" customHeight="1" x14ac:dyDescent="0.25">
      <c r="B312" s="4"/>
      <c r="C312" s="4"/>
      <c r="D312" s="4"/>
      <c r="E312" s="4"/>
    </row>
    <row r="313" spans="2:5" ht="15.75" customHeight="1" x14ac:dyDescent="0.25">
      <c r="B313" s="4"/>
      <c r="C313" s="4"/>
      <c r="D313" s="4"/>
      <c r="E313" s="4"/>
    </row>
    <row r="314" spans="2:5" ht="15.75" customHeight="1" x14ac:dyDescent="0.25">
      <c r="B314" s="4"/>
      <c r="C314" s="4"/>
      <c r="D314" s="4"/>
      <c r="E314" s="4"/>
    </row>
    <row r="315" spans="2:5" ht="15.75" customHeight="1" x14ac:dyDescent="0.25">
      <c r="B315" s="4"/>
      <c r="C315" s="4"/>
      <c r="D315" s="4"/>
      <c r="E315" s="4"/>
    </row>
    <row r="316" spans="2:5" ht="15.75" customHeight="1" x14ac:dyDescent="0.25">
      <c r="B316" s="4"/>
      <c r="C316" s="4"/>
      <c r="D316" s="4"/>
      <c r="E316" s="4"/>
    </row>
    <row r="317" spans="2:5" ht="15.75" customHeight="1" x14ac:dyDescent="0.25">
      <c r="B317" s="4"/>
      <c r="C317" s="4"/>
      <c r="D317" s="4"/>
      <c r="E317" s="4"/>
    </row>
    <row r="318" spans="2:5" ht="15.75" customHeight="1" x14ac:dyDescent="0.25">
      <c r="B318" s="4"/>
      <c r="C318" s="4"/>
      <c r="D318" s="4"/>
      <c r="E318" s="4"/>
    </row>
    <row r="319" spans="2:5" ht="15.75" customHeight="1" x14ac:dyDescent="0.25">
      <c r="B319" s="4"/>
      <c r="C319" s="4"/>
      <c r="D319" s="4"/>
      <c r="E319" s="4"/>
    </row>
    <row r="320" spans="2:5" ht="15.75" customHeight="1" x14ac:dyDescent="0.25">
      <c r="B320" s="4"/>
      <c r="C320" s="4"/>
      <c r="D320" s="4"/>
      <c r="E320" s="4"/>
    </row>
    <row r="321" spans="2:5" ht="15.75" customHeight="1" x14ac:dyDescent="0.25">
      <c r="B321" s="4"/>
      <c r="C321" s="4"/>
      <c r="D321" s="4"/>
      <c r="E321" s="4"/>
    </row>
    <row r="322" spans="2:5" ht="15.75" customHeight="1" x14ac:dyDescent="0.25">
      <c r="B322" s="4"/>
      <c r="C322" s="4"/>
      <c r="D322" s="4"/>
      <c r="E322" s="4"/>
    </row>
    <row r="323" spans="2:5" ht="15.75" customHeight="1" x14ac:dyDescent="0.25">
      <c r="B323" s="4"/>
      <c r="C323" s="4"/>
      <c r="D323" s="4"/>
      <c r="E323" s="4"/>
    </row>
    <row r="324" spans="2:5" ht="15.75" customHeight="1" x14ac:dyDescent="0.25">
      <c r="B324" s="4"/>
      <c r="C324" s="4"/>
      <c r="D324" s="4"/>
      <c r="E324" s="4"/>
    </row>
    <row r="325" spans="2:5" ht="15.75" customHeight="1" x14ac:dyDescent="0.25">
      <c r="B325" s="4"/>
      <c r="C325" s="4"/>
      <c r="D325" s="4"/>
      <c r="E325" s="4"/>
    </row>
    <row r="326" spans="2:5" ht="15.75" customHeight="1" x14ac:dyDescent="0.25">
      <c r="B326" s="4"/>
      <c r="C326" s="4"/>
      <c r="D326" s="4"/>
      <c r="E326" s="4"/>
    </row>
    <row r="327" spans="2:5" ht="15.75" customHeight="1" x14ac:dyDescent="0.25">
      <c r="B327" s="4"/>
      <c r="C327" s="4"/>
      <c r="D327" s="4"/>
      <c r="E327" s="4"/>
    </row>
    <row r="328" spans="2:5" ht="15.75" customHeight="1" x14ac:dyDescent="0.25">
      <c r="B328" s="4"/>
      <c r="C328" s="4"/>
      <c r="D328" s="4"/>
      <c r="E328" s="4"/>
    </row>
    <row r="329" spans="2:5" ht="15.75" customHeight="1" x14ac:dyDescent="0.25">
      <c r="B329" s="4"/>
      <c r="C329" s="4"/>
      <c r="D329" s="4"/>
      <c r="E329" s="4"/>
    </row>
    <row r="330" spans="2:5" ht="15.75" customHeight="1" x14ac:dyDescent="0.25">
      <c r="B330" s="4"/>
      <c r="C330" s="4"/>
      <c r="D330" s="4"/>
      <c r="E330" s="4"/>
    </row>
    <row r="331" spans="2:5" ht="15.75" customHeight="1" x14ac:dyDescent="0.25">
      <c r="B331" s="4"/>
      <c r="C331" s="4"/>
      <c r="D331" s="4"/>
      <c r="E331" s="4"/>
    </row>
    <row r="332" spans="2:5" ht="15.75" customHeight="1" x14ac:dyDescent="0.25">
      <c r="B332" s="4"/>
      <c r="C332" s="4"/>
      <c r="D332" s="4"/>
      <c r="E332" s="4"/>
    </row>
    <row r="333" spans="2:5" ht="15.75" customHeight="1" x14ac:dyDescent="0.25">
      <c r="B333" s="4"/>
      <c r="C333" s="4"/>
      <c r="D333" s="4"/>
      <c r="E333" s="4"/>
    </row>
    <row r="334" spans="2:5" ht="15.75" customHeight="1" x14ac:dyDescent="0.25">
      <c r="B334" s="4"/>
      <c r="C334" s="4"/>
      <c r="D334" s="4"/>
      <c r="E334" s="4"/>
    </row>
    <row r="335" spans="2:5" ht="15.75" customHeight="1" x14ac:dyDescent="0.25">
      <c r="B335" s="4"/>
      <c r="C335" s="4"/>
      <c r="D335" s="4"/>
      <c r="E335" s="4"/>
    </row>
    <row r="336" spans="2:5" ht="15.75" customHeight="1" x14ac:dyDescent="0.25">
      <c r="B336" s="4"/>
      <c r="C336" s="4"/>
      <c r="D336" s="4"/>
      <c r="E336" s="4"/>
    </row>
    <row r="337" spans="2:5" ht="15.75" customHeight="1" x14ac:dyDescent="0.25">
      <c r="B337" s="4"/>
      <c r="C337" s="4"/>
      <c r="D337" s="4"/>
      <c r="E337" s="4"/>
    </row>
    <row r="338" spans="2:5" ht="15.75" customHeight="1" x14ac:dyDescent="0.25">
      <c r="B338" s="4"/>
      <c r="C338" s="4"/>
      <c r="D338" s="4"/>
      <c r="E338" s="4"/>
    </row>
    <row r="339" spans="2:5" ht="15.75" customHeight="1" x14ac:dyDescent="0.25">
      <c r="B339" s="4"/>
      <c r="C339" s="4"/>
      <c r="D339" s="4"/>
      <c r="E339" s="4"/>
    </row>
    <row r="340" spans="2:5" ht="15.75" customHeight="1" x14ac:dyDescent="0.25">
      <c r="B340" s="4"/>
      <c r="C340" s="4"/>
      <c r="D340" s="4"/>
      <c r="E340" s="4"/>
    </row>
    <row r="341" spans="2:5" ht="15.75" customHeight="1" x14ac:dyDescent="0.25">
      <c r="B341" s="4"/>
      <c r="C341" s="4"/>
      <c r="D341" s="4"/>
      <c r="E341" s="4"/>
    </row>
    <row r="342" spans="2:5" ht="15.75" customHeight="1" x14ac:dyDescent="0.25">
      <c r="B342" s="4"/>
      <c r="C342" s="4"/>
      <c r="D342" s="4"/>
      <c r="E342" s="4"/>
    </row>
    <row r="343" spans="2:5" ht="15.75" customHeight="1" x14ac:dyDescent="0.25">
      <c r="B343" s="4"/>
      <c r="C343" s="4"/>
      <c r="D343" s="4"/>
      <c r="E343" s="4"/>
    </row>
    <row r="344" spans="2:5" ht="15.75" customHeight="1" x14ac:dyDescent="0.25">
      <c r="B344" s="4"/>
      <c r="C344" s="4"/>
      <c r="D344" s="4"/>
      <c r="E344" s="4"/>
    </row>
    <row r="345" spans="2:5" ht="15.75" customHeight="1" x14ac:dyDescent="0.25">
      <c r="B345" s="4"/>
      <c r="C345" s="4"/>
      <c r="D345" s="4"/>
      <c r="E345" s="4"/>
    </row>
    <row r="346" spans="2:5" ht="15.75" customHeight="1" x14ac:dyDescent="0.25">
      <c r="B346" s="4"/>
      <c r="C346" s="4"/>
      <c r="D346" s="4"/>
      <c r="E346" s="4"/>
    </row>
    <row r="347" spans="2:5" ht="15.75" customHeight="1" x14ac:dyDescent="0.25">
      <c r="B347" s="4"/>
      <c r="C347" s="4"/>
      <c r="D347" s="4"/>
      <c r="E347" s="4"/>
    </row>
    <row r="348" spans="2:5" ht="15.75" customHeight="1" x14ac:dyDescent="0.25">
      <c r="B348" s="4"/>
      <c r="C348" s="4"/>
      <c r="D348" s="4"/>
      <c r="E348" s="4"/>
    </row>
    <row r="349" spans="2:5" ht="15.75" customHeight="1" x14ac:dyDescent="0.25">
      <c r="B349" s="4"/>
      <c r="C349" s="4"/>
      <c r="D349" s="4"/>
      <c r="E349" s="4"/>
    </row>
    <row r="350" spans="2:5" ht="15.75" customHeight="1" x14ac:dyDescent="0.25">
      <c r="B350" s="4"/>
      <c r="C350" s="4"/>
      <c r="D350" s="4"/>
      <c r="E350" s="4"/>
    </row>
    <row r="351" spans="2:5" ht="15.75" customHeight="1" x14ac:dyDescent="0.25">
      <c r="B351" s="4"/>
      <c r="C351" s="4"/>
      <c r="D351" s="4"/>
      <c r="E351" s="4"/>
    </row>
    <row r="352" spans="2:5" ht="15.75" customHeight="1" x14ac:dyDescent="0.25">
      <c r="B352" s="4"/>
      <c r="C352" s="4"/>
      <c r="D352" s="4"/>
      <c r="E352" s="4"/>
    </row>
    <row r="353" spans="2:5" ht="15.75" customHeight="1" x14ac:dyDescent="0.25">
      <c r="B353" s="4"/>
      <c r="C353" s="4"/>
      <c r="D353" s="4"/>
      <c r="E353" s="4"/>
    </row>
    <row r="354" spans="2:5" ht="15.75" customHeight="1" x14ac:dyDescent="0.25">
      <c r="B354" s="4"/>
      <c r="C354" s="4"/>
      <c r="D354" s="4"/>
      <c r="E354" s="4"/>
    </row>
    <row r="355" spans="2:5" ht="15.75" customHeight="1" x14ac:dyDescent="0.25">
      <c r="B355" s="4"/>
      <c r="C355" s="4"/>
      <c r="D355" s="4"/>
      <c r="E355" s="4"/>
    </row>
    <row r="356" spans="2:5" ht="15.75" customHeight="1" x14ac:dyDescent="0.25">
      <c r="B356" s="4"/>
      <c r="C356" s="4"/>
      <c r="D356" s="4"/>
      <c r="E356" s="4"/>
    </row>
    <row r="357" spans="2:5" ht="15.75" customHeight="1" x14ac:dyDescent="0.25">
      <c r="B357" s="4"/>
      <c r="C357" s="4"/>
      <c r="D357" s="4"/>
      <c r="E357" s="4"/>
    </row>
    <row r="358" spans="2:5" ht="15.75" customHeight="1" x14ac:dyDescent="0.25">
      <c r="B358" s="4"/>
      <c r="C358" s="4"/>
      <c r="D358" s="4"/>
      <c r="E358" s="4"/>
    </row>
    <row r="359" spans="2:5" ht="15.75" customHeight="1" x14ac:dyDescent="0.25">
      <c r="B359" s="4"/>
      <c r="C359" s="4"/>
      <c r="D359" s="4"/>
      <c r="E359" s="4"/>
    </row>
    <row r="360" spans="2:5" ht="15.75" customHeight="1" x14ac:dyDescent="0.25">
      <c r="B360" s="4"/>
      <c r="C360" s="4"/>
      <c r="D360" s="4"/>
      <c r="E360" s="4"/>
    </row>
    <row r="361" spans="2:5" ht="15.75" customHeight="1" x14ac:dyDescent="0.25">
      <c r="B361" s="4"/>
      <c r="C361" s="4"/>
      <c r="D361" s="4"/>
      <c r="E361" s="4"/>
    </row>
    <row r="362" spans="2:5" ht="15.75" customHeight="1" x14ac:dyDescent="0.25">
      <c r="B362" s="4"/>
      <c r="C362" s="4"/>
      <c r="D362" s="4"/>
      <c r="E362" s="4"/>
    </row>
    <row r="363" spans="2:5" ht="15.75" customHeight="1" x14ac:dyDescent="0.25">
      <c r="B363" s="4"/>
      <c r="C363" s="4"/>
      <c r="D363" s="4"/>
      <c r="E363" s="4"/>
    </row>
    <row r="364" spans="2:5" ht="15.75" customHeight="1" x14ac:dyDescent="0.25">
      <c r="B364" s="4"/>
      <c r="C364" s="4"/>
      <c r="D364" s="4"/>
      <c r="E364" s="4"/>
    </row>
    <row r="365" spans="2:5" ht="15.75" customHeight="1" x14ac:dyDescent="0.25">
      <c r="B365" s="4"/>
      <c r="C365" s="4"/>
      <c r="D365" s="4"/>
      <c r="E365" s="4"/>
    </row>
    <row r="366" spans="2:5" ht="15.75" customHeight="1" x14ac:dyDescent="0.25">
      <c r="B366" s="4"/>
      <c r="C366" s="4"/>
      <c r="D366" s="4"/>
      <c r="E366" s="4"/>
    </row>
    <row r="367" spans="2:5" ht="15.75" customHeight="1" x14ac:dyDescent="0.25">
      <c r="B367" s="4"/>
      <c r="C367" s="4"/>
      <c r="D367" s="4"/>
      <c r="E367" s="4"/>
    </row>
    <row r="368" spans="2:5" ht="15.75" customHeight="1" x14ac:dyDescent="0.25">
      <c r="B368" s="4"/>
      <c r="C368" s="4"/>
      <c r="D368" s="4"/>
      <c r="E368" s="4"/>
    </row>
    <row r="369" spans="2:5" ht="15.75" customHeight="1" x14ac:dyDescent="0.25">
      <c r="B369" s="4"/>
      <c r="C369" s="4"/>
      <c r="D369" s="4"/>
      <c r="E369" s="4"/>
    </row>
    <row r="370" spans="2:5" ht="15.75" customHeight="1" x14ac:dyDescent="0.25">
      <c r="B370" s="4"/>
      <c r="C370" s="4"/>
      <c r="D370" s="4"/>
      <c r="E370" s="4"/>
    </row>
    <row r="371" spans="2:5" ht="15.75" customHeight="1" x14ac:dyDescent="0.25">
      <c r="B371" s="4"/>
      <c r="C371" s="4"/>
      <c r="D371" s="4"/>
      <c r="E371" s="4"/>
    </row>
    <row r="372" spans="2:5" ht="15.75" customHeight="1" x14ac:dyDescent="0.25">
      <c r="B372" s="4"/>
      <c r="C372" s="4"/>
      <c r="D372" s="4"/>
      <c r="E372" s="4"/>
    </row>
    <row r="373" spans="2:5" ht="15.75" customHeight="1" x14ac:dyDescent="0.25">
      <c r="B373" s="4"/>
      <c r="C373" s="4"/>
      <c r="D373" s="4"/>
      <c r="E373" s="4"/>
    </row>
    <row r="374" spans="2:5" ht="15.75" customHeight="1" x14ac:dyDescent="0.25">
      <c r="B374" s="4"/>
      <c r="C374" s="4"/>
      <c r="D374" s="4"/>
      <c r="E374" s="4"/>
    </row>
    <row r="375" spans="2:5" ht="15.75" customHeight="1" x14ac:dyDescent="0.25">
      <c r="B375" s="4"/>
      <c r="C375" s="4"/>
      <c r="D375" s="4"/>
      <c r="E375" s="4"/>
    </row>
    <row r="376" spans="2:5" ht="15.75" customHeight="1" x14ac:dyDescent="0.25">
      <c r="B376" s="4"/>
      <c r="C376" s="4"/>
      <c r="D376" s="4"/>
      <c r="E376" s="4"/>
    </row>
    <row r="377" spans="2:5" ht="15.75" customHeight="1" x14ac:dyDescent="0.25">
      <c r="B377" s="4"/>
      <c r="C377" s="4"/>
      <c r="D377" s="4"/>
      <c r="E377" s="4"/>
    </row>
    <row r="378" spans="2:5" ht="15.75" customHeight="1" x14ac:dyDescent="0.25">
      <c r="B378" s="4"/>
      <c r="C378" s="4"/>
      <c r="D378" s="4"/>
      <c r="E378" s="4"/>
    </row>
    <row r="379" spans="2:5" ht="15.75" customHeight="1" x14ac:dyDescent="0.25">
      <c r="B379" s="4"/>
      <c r="C379" s="4"/>
      <c r="D379" s="4"/>
      <c r="E379" s="4"/>
    </row>
    <row r="380" spans="2:5" ht="15.75" customHeight="1" x14ac:dyDescent="0.25">
      <c r="B380" s="4"/>
      <c r="C380" s="4"/>
      <c r="D380" s="4"/>
      <c r="E380" s="4"/>
    </row>
    <row r="381" spans="2:5" ht="15.75" customHeight="1" x14ac:dyDescent="0.25">
      <c r="B381" s="4"/>
      <c r="C381" s="4"/>
      <c r="D381" s="4"/>
      <c r="E381" s="4"/>
    </row>
    <row r="382" spans="2:5" ht="15.75" customHeight="1" x14ac:dyDescent="0.25">
      <c r="B382" s="4"/>
      <c r="C382" s="4"/>
      <c r="D382" s="4"/>
      <c r="E382" s="4"/>
    </row>
    <row r="383" spans="2:5" ht="15.75" customHeight="1" x14ac:dyDescent="0.25">
      <c r="B383" s="4"/>
      <c r="C383" s="4"/>
      <c r="D383" s="4"/>
      <c r="E383" s="4"/>
    </row>
    <row r="384" spans="2:5" ht="15.75" customHeight="1" x14ac:dyDescent="0.25">
      <c r="B384" s="4"/>
      <c r="C384" s="4"/>
      <c r="D384" s="4"/>
      <c r="E384" s="4"/>
    </row>
    <row r="385" spans="2:5" ht="15.75" customHeight="1" x14ac:dyDescent="0.25">
      <c r="B385" s="4"/>
      <c r="C385" s="4"/>
      <c r="D385" s="4"/>
      <c r="E385" s="4"/>
    </row>
    <row r="386" spans="2:5" ht="15.75" customHeight="1" x14ac:dyDescent="0.25">
      <c r="B386" s="4"/>
      <c r="C386" s="4"/>
      <c r="D386" s="4"/>
      <c r="E386" s="4"/>
    </row>
    <row r="387" spans="2:5" ht="15.75" customHeight="1" x14ac:dyDescent="0.25">
      <c r="B387" s="4"/>
      <c r="C387" s="4"/>
      <c r="D387" s="4"/>
      <c r="E387" s="4"/>
    </row>
    <row r="388" spans="2:5" ht="15.75" customHeight="1" x14ac:dyDescent="0.25">
      <c r="B388" s="4"/>
      <c r="C388" s="4"/>
      <c r="D388" s="4"/>
      <c r="E388" s="4"/>
    </row>
    <row r="389" spans="2:5" ht="15.75" customHeight="1" x14ac:dyDescent="0.25">
      <c r="B389" s="4"/>
      <c r="C389" s="4"/>
      <c r="D389" s="4"/>
      <c r="E389" s="4"/>
    </row>
    <row r="390" spans="2:5" ht="15.75" customHeight="1" x14ac:dyDescent="0.25">
      <c r="B390" s="4"/>
      <c r="C390" s="4"/>
      <c r="D390" s="4"/>
      <c r="E390" s="4"/>
    </row>
    <row r="391" spans="2:5" ht="15.75" customHeight="1" x14ac:dyDescent="0.25">
      <c r="B391" s="4"/>
      <c r="C391" s="4"/>
      <c r="D391" s="4"/>
      <c r="E391" s="4"/>
    </row>
    <row r="392" spans="2:5" ht="15.75" customHeight="1" x14ac:dyDescent="0.25">
      <c r="B392" s="4"/>
      <c r="C392" s="4"/>
      <c r="D392" s="4"/>
      <c r="E392" s="4"/>
    </row>
    <row r="393" spans="2:5" ht="15.75" customHeight="1" x14ac:dyDescent="0.25">
      <c r="B393" s="4"/>
      <c r="C393" s="4"/>
      <c r="D393" s="4"/>
      <c r="E393" s="4"/>
    </row>
    <row r="394" spans="2:5" ht="15.75" customHeight="1" x14ac:dyDescent="0.25">
      <c r="B394" s="4"/>
      <c r="C394" s="4"/>
      <c r="D394" s="4"/>
      <c r="E394" s="4"/>
    </row>
    <row r="395" spans="2:5" ht="15.75" customHeight="1" x14ac:dyDescent="0.25">
      <c r="B395" s="4"/>
      <c r="C395" s="4"/>
      <c r="D395" s="4"/>
      <c r="E395" s="4"/>
    </row>
    <row r="396" spans="2:5" ht="15.75" customHeight="1" x14ac:dyDescent="0.25">
      <c r="B396" s="4"/>
      <c r="C396" s="4"/>
      <c r="D396" s="4"/>
      <c r="E396" s="4"/>
    </row>
    <row r="397" spans="2:5" ht="15.75" customHeight="1" x14ac:dyDescent="0.25">
      <c r="B397" s="4"/>
      <c r="C397" s="4"/>
      <c r="D397" s="4"/>
      <c r="E397" s="4"/>
    </row>
    <row r="398" spans="2:5" ht="15.75" customHeight="1" x14ac:dyDescent="0.25">
      <c r="B398" s="4"/>
      <c r="C398" s="4"/>
      <c r="D398" s="4"/>
      <c r="E398" s="4"/>
    </row>
    <row r="399" spans="2:5" ht="15.75" customHeight="1" x14ac:dyDescent="0.25">
      <c r="B399" s="4"/>
      <c r="C399" s="4"/>
      <c r="D399" s="4"/>
      <c r="E399" s="4"/>
    </row>
    <row r="400" spans="2:5" ht="15.75" customHeight="1" x14ac:dyDescent="0.25">
      <c r="B400" s="4"/>
      <c r="C400" s="4"/>
      <c r="D400" s="4"/>
      <c r="E400" s="4"/>
    </row>
    <row r="401" spans="2:5" ht="15.75" customHeight="1" x14ac:dyDescent="0.25">
      <c r="B401" s="4"/>
      <c r="C401" s="4"/>
      <c r="D401" s="4"/>
      <c r="E401" s="4"/>
    </row>
    <row r="402" spans="2:5" ht="15.75" customHeight="1" x14ac:dyDescent="0.25">
      <c r="B402" s="4"/>
      <c r="C402" s="4"/>
      <c r="D402" s="4"/>
      <c r="E402" s="4"/>
    </row>
    <row r="403" spans="2:5" ht="15.75" customHeight="1" x14ac:dyDescent="0.25">
      <c r="B403" s="4"/>
      <c r="C403" s="4"/>
      <c r="D403" s="4"/>
      <c r="E403" s="4"/>
    </row>
    <row r="404" spans="2:5" ht="15.75" customHeight="1" x14ac:dyDescent="0.25">
      <c r="B404" s="4"/>
      <c r="C404" s="4"/>
      <c r="D404" s="4"/>
      <c r="E404" s="4"/>
    </row>
    <row r="405" spans="2:5" ht="15.75" customHeight="1" x14ac:dyDescent="0.25">
      <c r="B405" s="4"/>
      <c r="C405" s="4"/>
      <c r="D405" s="4"/>
      <c r="E405" s="4"/>
    </row>
    <row r="406" spans="2:5" ht="15.75" customHeight="1" x14ac:dyDescent="0.25">
      <c r="B406" s="4"/>
      <c r="C406" s="4"/>
      <c r="D406" s="4"/>
      <c r="E406" s="4"/>
    </row>
    <row r="407" spans="2:5" ht="15.75" customHeight="1" x14ac:dyDescent="0.25">
      <c r="B407" s="4"/>
      <c r="C407" s="4"/>
      <c r="D407" s="4"/>
      <c r="E407" s="4"/>
    </row>
    <row r="408" spans="2:5" ht="15.75" customHeight="1" x14ac:dyDescent="0.25">
      <c r="B408" s="4"/>
      <c r="C408" s="4"/>
      <c r="D408" s="4"/>
      <c r="E408" s="4"/>
    </row>
    <row r="409" spans="2:5" ht="15.75" customHeight="1" x14ac:dyDescent="0.25">
      <c r="B409" s="4"/>
      <c r="C409" s="4"/>
      <c r="D409" s="4"/>
      <c r="E409" s="4"/>
    </row>
    <row r="410" spans="2:5" ht="15.75" customHeight="1" x14ac:dyDescent="0.25">
      <c r="B410" s="4"/>
      <c r="C410" s="4"/>
      <c r="D410" s="4"/>
      <c r="E410" s="4"/>
    </row>
    <row r="411" spans="2:5" ht="15.75" customHeight="1" x14ac:dyDescent="0.25">
      <c r="B411" s="4"/>
      <c r="C411" s="4"/>
      <c r="D411" s="4"/>
      <c r="E411" s="4"/>
    </row>
    <row r="412" spans="2:5" ht="15.75" customHeight="1" x14ac:dyDescent="0.25">
      <c r="B412" s="4"/>
      <c r="C412" s="4"/>
      <c r="D412" s="4"/>
      <c r="E412" s="4"/>
    </row>
    <row r="413" spans="2:5" ht="15.75" customHeight="1" x14ac:dyDescent="0.25">
      <c r="B413" s="4"/>
      <c r="C413" s="4"/>
      <c r="D413" s="4"/>
      <c r="E413" s="4"/>
    </row>
    <row r="414" spans="2:5" ht="15.75" customHeight="1" x14ac:dyDescent="0.25">
      <c r="B414" s="4"/>
      <c r="C414" s="4"/>
      <c r="D414" s="4"/>
      <c r="E414" s="4"/>
    </row>
    <row r="415" spans="2:5" ht="15.75" customHeight="1" x14ac:dyDescent="0.25">
      <c r="B415" s="4"/>
      <c r="C415" s="4"/>
      <c r="D415" s="4"/>
      <c r="E415" s="4"/>
    </row>
    <row r="416" spans="2:5" ht="15.75" customHeight="1" x14ac:dyDescent="0.25">
      <c r="B416" s="4"/>
      <c r="C416" s="4"/>
      <c r="D416" s="4"/>
      <c r="E416" s="4"/>
    </row>
    <row r="417" spans="2:5" ht="15.75" customHeight="1" x14ac:dyDescent="0.25">
      <c r="B417" s="4"/>
      <c r="C417" s="4"/>
      <c r="D417" s="4"/>
      <c r="E417" s="4"/>
    </row>
    <row r="418" spans="2:5" ht="15.75" customHeight="1" x14ac:dyDescent="0.25">
      <c r="B418" s="4"/>
      <c r="C418" s="4"/>
      <c r="D418" s="4"/>
      <c r="E418" s="4"/>
    </row>
    <row r="419" spans="2:5" ht="15.75" customHeight="1" x14ac:dyDescent="0.25">
      <c r="B419" s="4"/>
      <c r="C419" s="4"/>
      <c r="D419" s="4"/>
      <c r="E419" s="4"/>
    </row>
    <row r="420" spans="2:5" ht="15.75" customHeight="1" x14ac:dyDescent="0.25">
      <c r="B420" s="4"/>
      <c r="C420" s="4"/>
      <c r="D420" s="4"/>
      <c r="E420" s="4"/>
    </row>
    <row r="421" spans="2:5" ht="15.75" customHeight="1" x14ac:dyDescent="0.25">
      <c r="B421" s="4"/>
      <c r="C421" s="4"/>
      <c r="D421" s="4"/>
      <c r="E421" s="4"/>
    </row>
    <row r="422" spans="2:5" ht="15.75" customHeight="1" x14ac:dyDescent="0.25">
      <c r="B422" s="4"/>
      <c r="C422" s="4"/>
      <c r="D422" s="4"/>
      <c r="E422" s="4"/>
    </row>
    <row r="423" spans="2:5" ht="15.75" customHeight="1" x14ac:dyDescent="0.25">
      <c r="B423" s="4"/>
      <c r="C423" s="4"/>
      <c r="D423" s="4"/>
      <c r="E423" s="4"/>
    </row>
    <row r="424" spans="2:5" ht="15.75" customHeight="1" x14ac:dyDescent="0.25">
      <c r="B424" s="4"/>
      <c r="C424" s="4"/>
      <c r="D424" s="4"/>
      <c r="E424" s="4"/>
    </row>
    <row r="425" spans="2:5" ht="15.75" customHeight="1" x14ac:dyDescent="0.25">
      <c r="B425" s="4"/>
      <c r="C425" s="4"/>
      <c r="D425" s="4"/>
      <c r="E425" s="4"/>
    </row>
    <row r="426" spans="2:5" ht="15.75" customHeight="1" x14ac:dyDescent="0.25">
      <c r="B426" s="4"/>
      <c r="C426" s="4"/>
      <c r="D426" s="4"/>
      <c r="E426" s="4"/>
    </row>
    <row r="427" spans="2:5" ht="15.75" customHeight="1" x14ac:dyDescent="0.25">
      <c r="B427" s="4"/>
      <c r="C427" s="4"/>
      <c r="D427" s="4"/>
      <c r="E427" s="4"/>
    </row>
    <row r="428" spans="2:5" ht="15.75" customHeight="1" x14ac:dyDescent="0.25">
      <c r="B428" s="4"/>
      <c r="C428" s="4"/>
      <c r="D428" s="4"/>
      <c r="E428" s="4"/>
    </row>
    <row r="429" spans="2:5" ht="15.75" customHeight="1" x14ac:dyDescent="0.25">
      <c r="B429" s="4"/>
      <c r="C429" s="4"/>
      <c r="D429" s="4"/>
      <c r="E429" s="4"/>
    </row>
    <row r="430" spans="2:5" ht="15.75" customHeight="1" x14ac:dyDescent="0.25">
      <c r="B430" s="4"/>
      <c r="C430" s="4"/>
      <c r="D430" s="4"/>
      <c r="E430" s="4"/>
    </row>
    <row r="431" spans="2:5" ht="15.75" customHeight="1" x14ac:dyDescent="0.25">
      <c r="B431" s="4"/>
      <c r="C431" s="4"/>
      <c r="D431" s="4"/>
      <c r="E431" s="4"/>
    </row>
    <row r="432" spans="2:5" ht="15.75" customHeight="1" x14ac:dyDescent="0.25">
      <c r="B432" s="4"/>
      <c r="C432" s="4"/>
      <c r="D432" s="4"/>
      <c r="E432" s="4"/>
    </row>
    <row r="433" spans="2:5" ht="15.75" customHeight="1" x14ac:dyDescent="0.25">
      <c r="B433" s="4"/>
      <c r="C433" s="4"/>
      <c r="D433" s="4"/>
      <c r="E433" s="4"/>
    </row>
    <row r="434" spans="2:5" ht="15.75" customHeight="1" x14ac:dyDescent="0.25">
      <c r="B434" s="4"/>
      <c r="C434" s="4"/>
      <c r="D434" s="4"/>
      <c r="E434" s="4"/>
    </row>
    <row r="435" spans="2:5" ht="15.75" customHeight="1" x14ac:dyDescent="0.25">
      <c r="B435" s="4"/>
      <c r="C435" s="4"/>
      <c r="D435" s="4"/>
      <c r="E435" s="4"/>
    </row>
    <row r="436" spans="2:5" ht="15.75" customHeight="1" x14ac:dyDescent="0.25">
      <c r="B436" s="4"/>
      <c r="C436" s="4"/>
      <c r="D436" s="4"/>
      <c r="E436" s="4"/>
    </row>
    <row r="437" spans="2:5" ht="15.75" customHeight="1" x14ac:dyDescent="0.25">
      <c r="B437" s="4"/>
      <c r="C437" s="4"/>
      <c r="D437" s="4"/>
      <c r="E437" s="4"/>
    </row>
    <row r="438" spans="2:5" ht="15.75" customHeight="1" x14ac:dyDescent="0.25">
      <c r="B438" s="4"/>
      <c r="C438" s="4"/>
      <c r="D438" s="4"/>
      <c r="E438" s="4"/>
    </row>
    <row r="439" spans="2:5" ht="15.75" customHeight="1" x14ac:dyDescent="0.25">
      <c r="B439" s="4"/>
      <c r="C439" s="4"/>
      <c r="D439" s="4"/>
      <c r="E439" s="4"/>
    </row>
    <row r="440" spans="2:5" ht="15.75" customHeight="1" x14ac:dyDescent="0.25">
      <c r="B440" s="4"/>
      <c r="C440" s="4"/>
      <c r="D440" s="4"/>
      <c r="E440" s="4"/>
    </row>
    <row r="441" spans="2:5" ht="15.75" customHeight="1" x14ac:dyDescent="0.25">
      <c r="B441" s="4"/>
      <c r="C441" s="4"/>
      <c r="D441" s="4"/>
      <c r="E441" s="4"/>
    </row>
    <row r="442" spans="2:5" ht="15.75" customHeight="1" x14ac:dyDescent="0.25">
      <c r="B442" s="4"/>
      <c r="C442" s="4"/>
      <c r="D442" s="4"/>
      <c r="E442" s="4"/>
    </row>
    <row r="443" spans="2:5" ht="15.75" customHeight="1" x14ac:dyDescent="0.25">
      <c r="B443" s="4"/>
      <c r="C443" s="4"/>
      <c r="D443" s="4"/>
      <c r="E443" s="4"/>
    </row>
    <row r="444" spans="2:5" ht="15.75" customHeight="1" x14ac:dyDescent="0.25">
      <c r="B444" s="4"/>
      <c r="C444" s="4"/>
      <c r="D444" s="4"/>
      <c r="E444" s="4"/>
    </row>
    <row r="445" spans="2:5" ht="15.75" customHeight="1" x14ac:dyDescent="0.25">
      <c r="B445" s="4"/>
      <c r="C445" s="4"/>
      <c r="D445" s="4"/>
      <c r="E445" s="4"/>
    </row>
    <row r="446" spans="2:5" ht="15.75" customHeight="1" x14ac:dyDescent="0.25">
      <c r="B446" s="4"/>
      <c r="C446" s="4"/>
      <c r="D446" s="4"/>
      <c r="E446" s="4"/>
    </row>
    <row r="447" spans="2:5" ht="15.75" customHeight="1" x14ac:dyDescent="0.25">
      <c r="B447" s="4"/>
      <c r="C447" s="4"/>
      <c r="D447" s="4"/>
      <c r="E447" s="4"/>
    </row>
    <row r="448" spans="2:5" ht="15.75" customHeight="1" x14ac:dyDescent="0.25">
      <c r="B448" s="4"/>
      <c r="C448" s="4"/>
      <c r="D448" s="4"/>
      <c r="E448" s="4"/>
    </row>
    <row r="449" spans="2:5" ht="15.75" customHeight="1" x14ac:dyDescent="0.25">
      <c r="B449" s="4"/>
      <c r="C449" s="4"/>
      <c r="D449" s="4"/>
      <c r="E449" s="4"/>
    </row>
    <row r="450" spans="2:5" ht="15.75" customHeight="1" x14ac:dyDescent="0.25">
      <c r="B450" s="4"/>
      <c r="C450" s="4"/>
      <c r="D450" s="4"/>
      <c r="E450" s="4"/>
    </row>
    <row r="451" spans="2:5" ht="15.75" customHeight="1" x14ac:dyDescent="0.25">
      <c r="B451" s="4"/>
      <c r="C451" s="4"/>
      <c r="D451" s="4"/>
      <c r="E451" s="4"/>
    </row>
    <row r="452" spans="2:5" ht="15.75" customHeight="1" x14ac:dyDescent="0.25">
      <c r="B452" s="4"/>
      <c r="C452" s="4"/>
      <c r="D452" s="4"/>
      <c r="E452" s="4"/>
    </row>
    <row r="453" spans="2:5" ht="15.75" customHeight="1" x14ac:dyDescent="0.25">
      <c r="B453" s="4"/>
      <c r="C453" s="4"/>
      <c r="D453" s="4"/>
      <c r="E453" s="4"/>
    </row>
    <row r="454" spans="2:5" ht="15.75" customHeight="1" x14ac:dyDescent="0.25">
      <c r="B454" s="4"/>
      <c r="C454" s="4"/>
      <c r="D454" s="4"/>
      <c r="E454" s="4"/>
    </row>
    <row r="455" spans="2:5" ht="15.75" customHeight="1" x14ac:dyDescent="0.25">
      <c r="B455" s="4"/>
      <c r="C455" s="4"/>
      <c r="D455" s="4"/>
      <c r="E455" s="4"/>
    </row>
    <row r="456" spans="2:5" ht="15.75" customHeight="1" x14ac:dyDescent="0.25">
      <c r="B456" s="4"/>
      <c r="C456" s="4"/>
      <c r="D456" s="4"/>
      <c r="E456" s="4"/>
    </row>
    <row r="457" spans="2:5" ht="15.75" customHeight="1" x14ac:dyDescent="0.25">
      <c r="B457" s="4"/>
      <c r="C457" s="4"/>
      <c r="D457" s="4"/>
      <c r="E457" s="4"/>
    </row>
    <row r="458" spans="2:5" ht="15.75" customHeight="1" x14ac:dyDescent="0.25">
      <c r="B458" s="4"/>
      <c r="C458" s="4"/>
      <c r="D458" s="4"/>
      <c r="E458" s="4"/>
    </row>
    <row r="459" spans="2:5" ht="15.75" customHeight="1" x14ac:dyDescent="0.25">
      <c r="B459" s="4"/>
      <c r="C459" s="4"/>
      <c r="D459" s="4"/>
      <c r="E459" s="4"/>
    </row>
    <row r="460" spans="2:5" ht="15.75" customHeight="1" x14ac:dyDescent="0.25">
      <c r="B460" s="4"/>
      <c r="C460" s="4"/>
      <c r="D460" s="4"/>
      <c r="E460" s="4"/>
    </row>
    <row r="461" spans="2:5" ht="15.75" customHeight="1" x14ac:dyDescent="0.25">
      <c r="B461" s="4"/>
      <c r="C461" s="4"/>
      <c r="D461" s="4"/>
      <c r="E461" s="4"/>
    </row>
    <row r="462" spans="2:5" ht="15.75" customHeight="1" x14ac:dyDescent="0.25">
      <c r="B462" s="4"/>
      <c r="C462" s="4"/>
      <c r="D462" s="4"/>
      <c r="E462" s="4"/>
    </row>
    <row r="463" spans="2:5" ht="15.75" customHeight="1" x14ac:dyDescent="0.25">
      <c r="B463" s="4"/>
      <c r="C463" s="4"/>
      <c r="D463" s="4"/>
      <c r="E463" s="4"/>
    </row>
    <row r="464" spans="2:5" ht="15.75" customHeight="1" x14ac:dyDescent="0.25">
      <c r="B464" s="4"/>
      <c r="C464" s="4"/>
      <c r="D464" s="4"/>
      <c r="E464" s="4"/>
    </row>
    <row r="465" spans="2:5" ht="15.75" customHeight="1" x14ac:dyDescent="0.25">
      <c r="B465" s="4"/>
      <c r="C465" s="4"/>
      <c r="D465" s="4"/>
      <c r="E465" s="4"/>
    </row>
    <row r="466" spans="2:5" ht="15.75" customHeight="1" x14ac:dyDescent="0.25">
      <c r="B466" s="4"/>
      <c r="C466" s="4"/>
      <c r="D466" s="4"/>
      <c r="E466" s="4"/>
    </row>
    <row r="467" spans="2:5" ht="15.75" customHeight="1" x14ac:dyDescent="0.25">
      <c r="B467" s="4"/>
      <c r="C467" s="4"/>
      <c r="D467" s="4"/>
      <c r="E467" s="4"/>
    </row>
    <row r="468" spans="2:5" ht="15.75" customHeight="1" x14ac:dyDescent="0.25">
      <c r="B468" s="4"/>
      <c r="C468" s="4"/>
      <c r="D468" s="4"/>
      <c r="E468" s="4"/>
    </row>
    <row r="469" spans="2:5" ht="15.75" customHeight="1" x14ac:dyDescent="0.25">
      <c r="B469" s="4"/>
      <c r="C469" s="4"/>
      <c r="D469" s="4"/>
      <c r="E469" s="4"/>
    </row>
    <row r="470" spans="2:5" ht="15.75" customHeight="1" x14ac:dyDescent="0.25">
      <c r="B470" s="4"/>
      <c r="C470" s="4"/>
      <c r="D470" s="4"/>
      <c r="E470" s="4"/>
    </row>
    <row r="471" spans="2:5" ht="15.75" customHeight="1" x14ac:dyDescent="0.25">
      <c r="B471" s="4"/>
      <c r="C471" s="4"/>
      <c r="D471" s="4"/>
      <c r="E471" s="4"/>
    </row>
    <row r="472" spans="2:5" ht="15.75" customHeight="1" x14ac:dyDescent="0.25">
      <c r="B472" s="4"/>
      <c r="C472" s="4"/>
      <c r="D472" s="4"/>
      <c r="E472" s="4"/>
    </row>
    <row r="473" spans="2:5" ht="15.75" customHeight="1" x14ac:dyDescent="0.25">
      <c r="B473" s="4"/>
      <c r="C473" s="4"/>
      <c r="D473" s="4"/>
      <c r="E473" s="4"/>
    </row>
    <row r="474" spans="2:5" ht="15.75" customHeight="1" x14ac:dyDescent="0.25">
      <c r="B474" s="4"/>
      <c r="C474" s="4"/>
      <c r="D474" s="4"/>
      <c r="E474" s="4"/>
    </row>
    <row r="475" spans="2:5" ht="15.75" customHeight="1" x14ac:dyDescent="0.25">
      <c r="B475" s="4"/>
      <c r="C475" s="4"/>
      <c r="D475" s="4"/>
      <c r="E475" s="4"/>
    </row>
    <row r="476" spans="2:5" ht="15.75" customHeight="1" x14ac:dyDescent="0.25">
      <c r="B476" s="4"/>
      <c r="C476" s="4"/>
      <c r="D476" s="4"/>
      <c r="E476" s="4"/>
    </row>
    <row r="477" spans="2:5" ht="15.75" customHeight="1" x14ac:dyDescent="0.25">
      <c r="B477" s="4"/>
      <c r="C477" s="4"/>
      <c r="D477" s="4"/>
      <c r="E477" s="4"/>
    </row>
    <row r="478" spans="2:5" ht="15.75" customHeight="1" x14ac:dyDescent="0.25">
      <c r="B478" s="4"/>
      <c r="C478" s="4"/>
      <c r="D478" s="4"/>
      <c r="E478" s="4"/>
    </row>
    <row r="479" spans="2:5" ht="15.75" customHeight="1" x14ac:dyDescent="0.25">
      <c r="B479" s="4"/>
      <c r="C479" s="4"/>
      <c r="D479" s="4"/>
      <c r="E479" s="4"/>
    </row>
    <row r="480" spans="2:5" ht="15.75" customHeight="1" x14ac:dyDescent="0.25">
      <c r="B480" s="4"/>
      <c r="C480" s="4"/>
      <c r="D480" s="4"/>
      <c r="E480" s="4"/>
    </row>
    <row r="481" spans="2:5" ht="15.75" customHeight="1" x14ac:dyDescent="0.25">
      <c r="B481" s="4"/>
      <c r="C481" s="4"/>
      <c r="D481" s="4"/>
      <c r="E481" s="4"/>
    </row>
    <row r="482" spans="2:5" ht="15.75" customHeight="1" x14ac:dyDescent="0.25">
      <c r="B482" s="4"/>
      <c r="C482" s="4"/>
      <c r="D482" s="4"/>
      <c r="E482" s="4"/>
    </row>
    <row r="483" spans="2:5" ht="15.75" customHeight="1" x14ac:dyDescent="0.25">
      <c r="B483" s="4"/>
      <c r="C483" s="4"/>
      <c r="D483" s="4"/>
      <c r="E483" s="4"/>
    </row>
    <row r="484" spans="2:5" ht="15.75" customHeight="1" x14ac:dyDescent="0.25">
      <c r="B484" s="4"/>
      <c r="C484" s="4"/>
      <c r="D484" s="4"/>
      <c r="E484" s="4"/>
    </row>
    <row r="485" spans="2:5" ht="15.75" customHeight="1" x14ac:dyDescent="0.25">
      <c r="B485" s="4"/>
      <c r="C485" s="4"/>
      <c r="D485" s="4"/>
      <c r="E485" s="4"/>
    </row>
    <row r="486" spans="2:5" ht="15.75" customHeight="1" x14ac:dyDescent="0.25">
      <c r="B486" s="4"/>
      <c r="C486" s="4"/>
      <c r="D486" s="4"/>
      <c r="E486" s="4"/>
    </row>
    <row r="487" spans="2:5" ht="15.75" customHeight="1" x14ac:dyDescent="0.25">
      <c r="B487" s="4"/>
      <c r="C487" s="4"/>
      <c r="D487" s="4"/>
      <c r="E487" s="4"/>
    </row>
    <row r="488" spans="2:5" ht="15.75" customHeight="1" x14ac:dyDescent="0.25">
      <c r="B488" s="4"/>
      <c r="C488" s="4"/>
      <c r="D488" s="4"/>
      <c r="E488" s="4"/>
    </row>
    <row r="489" spans="2:5" ht="15.75" customHeight="1" x14ac:dyDescent="0.25">
      <c r="B489" s="4"/>
      <c r="C489" s="4"/>
      <c r="D489" s="4"/>
      <c r="E489" s="4"/>
    </row>
    <row r="490" spans="2:5" ht="15.75" customHeight="1" x14ac:dyDescent="0.25">
      <c r="B490" s="4"/>
      <c r="C490" s="4"/>
      <c r="D490" s="4"/>
      <c r="E490" s="4"/>
    </row>
    <row r="491" spans="2:5" ht="15.75" customHeight="1" x14ac:dyDescent="0.25">
      <c r="B491" s="4"/>
      <c r="C491" s="4"/>
      <c r="D491" s="4"/>
      <c r="E491" s="4"/>
    </row>
    <row r="492" spans="2:5" ht="15.75" customHeight="1" x14ac:dyDescent="0.25">
      <c r="B492" s="4"/>
      <c r="C492" s="4"/>
      <c r="D492" s="4"/>
      <c r="E492" s="4"/>
    </row>
    <row r="493" spans="2:5" ht="15.75" customHeight="1" x14ac:dyDescent="0.25">
      <c r="B493" s="4"/>
      <c r="C493" s="4"/>
      <c r="D493" s="4"/>
      <c r="E493" s="4"/>
    </row>
    <row r="494" spans="2:5" ht="15.75" customHeight="1" x14ac:dyDescent="0.25">
      <c r="B494" s="4"/>
      <c r="C494" s="4"/>
      <c r="D494" s="4"/>
      <c r="E494" s="4"/>
    </row>
    <row r="495" spans="2:5" ht="15.75" customHeight="1" x14ac:dyDescent="0.25">
      <c r="B495" s="4"/>
      <c r="C495" s="4"/>
      <c r="D495" s="4"/>
      <c r="E495" s="4"/>
    </row>
    <row r="496" spans="2:5" ht="15.75" customHeight="1" x14ac:dyDescent="0.25">
      <c r="B496" s="4"/>
      <c r="C496" s="4"/>
      <c r="D496" s="4"/>
      <c r="E496" s="4"/>
    </row>
    <row r="497" spans="2:5" ht="15.75" customHeight="1" x14ac:dyDescent="0.25">
      <c r="B497" s="4"/>
      <c r="C497" s="4"/>
      <c r="D497" s="4"/>
      <c r="E497" s="4"/>
    </row>
    <row r="498" spans="2:5" ht="15.75" customHeight="1" x14ac:dyDescent="0.25">
      <c r="B498" s="4"/>
      <c r="C498" s="4"/>
      <c r="D498" s="4"/>
      <c r="E498" s="4"/>
    </row>
    <row r="499" spans="2:5" ht="15.75" customHeight="1" x14ac:dyDescent="0.25">
      <c r="B499" s="4"/>
      <c r="C499" s="4"/>
      <c r="D499" s="4"/>
      <c r="E499" s="4"/>
    </row>
    <row r="500" spans="2:5" ht="15.75" customHeight="1" x14ac:dyDescent="0.25">
      <c r="B500" s="4"/>
      <c r="C500" s="4"/>
      <c r="D500" s="4"/>
      <c r="E500" s="4"/>
    </row>
    <row r="501" spans="2:5" ht="15.75" customHeight="1" x14ac:dyDescent="0.25">
      <c r="B501" s="4"/>
      <c r="C501" s="4"/>
      <c r="D501" s="4"/>
      <c r="E501" s="4"/>
    </row>
    <row r="502" spans="2:5" ht="15.75" customHeight="1" x14ac:dyDescent="0.25">
      <c r="B502" s="4"/>
      <c r="C502" s="4"/>
      <c r="D502" s="4"/>
      <c r="E502" s="4"/>
    </row>
    <row r="503" spans="2:5" ht="15.75" customHeight="1" x14ac:dyDescent="0.25">
      <c r="B503" s="4"/>
      <c r="C503" s="4"/>
      <c r="D503" s="4"/>
      <c r="E503" s="4"/>
    </row>
    <row r="504" spans="2:5" ht="15.75" customHeight="1" x14ac:dyDescent="0.25">
      <c r="B504" s="4"/>
      <c r="C504" s="4"/>
      <c r="D504" s="4"/>
      <c r="E504" s="4"/>
    </row>
    <row r="505" spans="2:5" ht="15.75" customHeight="1" x14ac:dyDescent="0.25">
      <c r="B505" s="4"/>
      <c r="C505" s="4"/>
      <c r="D505" s="4"/>
      <c r="E505" s="4"/>
    </row>
    <row r="506" spans="2:5" ht="15.75" customHeight="1" x14ac:dyDescent="0.25">
      <c r="B506" s="4"/>
      <c r="C506" s="4"/>
      <c r="D506" s="4"/>
      <c r="E506" s="4"/>
    </row>
    <row r="507" spans="2:5" ht="15.75" customHeight="1" x14ac:dyDescent="0.25">
      <c r="B507" s="4"/>
      <c r="C507" s="4"/>
      <c r="D507" s="4"/>
      <c r="E507" s="4"/>
    </row>
    <row r="508" spans="2:5" ht="15.75" customHeight="1" x14ac:dyDescent="0.25">
      <c r="B508" s="4"/>
      <c r="C508" s="4"/>
      <c r="D508" s="4"/>
      <c r="E508" s="4"/>
    </row>
    <row r="509" spans="2:5" ht="15.75" customHeight="1" x14ac:dyDescent="0.25">
      <c r="B509" s="4"/>
      <c r="C509" s="4"/>
      <c r="D509" s="4"/>
      <c r="E509" s="4"/>
    </row>
    <row r="510" spans="2:5" ht="15.75" customHeight="1" x14ac:dyDescent="0.25">
      <c r="B510" s="4"/>
      <c r="C510" s="4"/>
      <c r="D510" s="4"/>
      <c r="E510" s="4"/>
    </row>
    <row r="511" spans="2:5" ht="15.75" customHeight="1" x14ac:dyDescent="0.25">
      <c r="B511" s="4"/>
      <c r="C511" s="4"/>
      <c r="D511" s="4"/>
      <c r="E511" s="4"/>
    </row>
    <row r="512" spans="2:5" ht="15.75" customHeight="1" x14ac:dyDescent="0.25">
      <c r="B512" s="4"/>
      <c r="C512" s="4"/>
      <c r="D512" s="4"/>
      <c r="E512" s="4"/>
    </row>
    <row r="513" spans="2:5" ht="15.75" customHeight="1" x14ac:dyDescent="0.25">
      <c r="B513" s="4"/>
      <c r="C513" s="4"/>
      <c r="D513" s="4"/>
      <c r="E513" s="4"/>
    </row>
    <row r="514" spans="2:5" ht="15.75" customHeight="1" x14ac:dyDescent="0.25">
      <c r="B514" s="4"/>
      <c r="C514" s="4"/>
      <c r="D514" s="4"/>
      <c r="E514" s="4"/>
    </row>
    <row r="515" spans="2:5" ht="15.75" customHeight="1" x14ac:dyDescent="0.25">
      <c r="B515" s="4"/>
      <c r="C515" s="4"/>
      <c r="D515" s="4"/>
      <c r="E515" s="4"/>
    </row>
    <row r="516" spans="2:5" ht="15.75" customHeight="1" x14ac:dyDescent="0.25">
      <c r="B516" s="4"/>
      <c r="C516" s="4"/>
      <c r="D516" s="4"/>
      <c r="E516" s="4"/>
    </row>
    <row r="517" spans="2:5" ht="15.75" customHeight="1" x14ac:dyDescent="0.25">
      <c r="B517" s="4"/>
      <c r="C517" s="4"/>
      <c r="D517" s="4"/>
      <c r="E517" s="4"/>
    </row>
    <row r="518" spans="2:5" ht="15.75" customHeight="1" x14ac:dyDescent="0.25">
      <c r="B518" s="4"/>
      <c r="C518" s="4"/>
      <c r="D518" s="4"/>
      <c r="E518" s="4"/>
    </row>
    <row r="519" spans="2:5" ht="15.75" customHeight="1" x14ac:dyDescent="0.25">
      <c r="B519" s="4"/>
      <c r="C519" s="4"/>
      <c r="D519" s="4"/>
      <c r="E519" s="4"/>
    </row>
    <row r="520" spans="2:5" ht="15.75" customHeight="1" x14ac:dyDescent="0.25">
      <c r="B520" s="4"/>
      <c r="C520" s="4"/>
      <c r="D520" s="4"/>
      <c r="E520" s="4"/>
    </row>
    <row r="521" spans="2:5" ht="15.75" customHeight="1" x14ac:dyDescent="0.25">
      <c r="B521" s="4"/>
      <c r="C521" s="4"/>
      <c r="D521" s="4"/>
      <c r="E521" s="4"/>
    </row>
    <row r="522" spans="2:5" ht="15.75" customHeight="1" x14ac:dyDescent="0.25">
      <c r="B522" s="4"/>
      <c r="C522" s="4"/>
      <c r="D522" s="4"/>
      <c r="E522" s="4"/>
    </row>
    <row r="523" spans="2:5" ht="15.75" customHeight="1" x14ac:dyDescent="0.25">
      <c r="B523" s="4"/>
      <c r="C523" s="4"/>
      <c r="D523" s="4"/>
      <c r="E523" s="4"/>
    </row>
    <row r="524" spans="2:5" ht="15.75" customHeight="1" x14ac:dyDescent="0.25">
      <c r="B524" s="4"/>
      <c r="C524" s="4"/>
      <c r="D524" s="4"/>
      <c r="E524" s="4"/>
    </row>
    <row r="525" spans="2:5" ht="15.75" customHeight="1" x14ac:dyDescent="0.25">
      <c r="B525" s="4"/>
      <c r="C525" s="4"/>
      <c r="D525" s="4"/>
      <c r="E525" s="4"/>
    </row>
    <row r="526" spans="2:5" ht="15.75" customHeight="1" x14ac:dyDescent="0.25">
      <c r="B526" s="4"/>
      <c r="C526" s="4"/>
      <c r="D526" s="4"/>
      <c r="E526" s="4"/>
    </row>
    <row r="527" spans="2:5" ht="15.75" customHeight="1" x14ac:dyDescent="0.25">
      <c r="B527" s="4"/>
      <c r="C527" s="4"/>
      <c r="D527" s="4"/>
      <c r="E527" s="4"/>
    </row>
    <row r="528" spans="2:5" ht="15.75" customHeight="1" x14ac:dyDescent="0.25">
      <c r="B528" s="4"/>
      <c r="C528" s="4"/>
      <c r="D528" s="4"/>
      <c r="E528" s="4"/>
    </row>
    <row r="529" spans="2:5" ht="15.75" customHeight="1" x14ac:dyDescent="0.25">
      <c r="B529" s="4"/>
      <c r="C529" s="4"/>
      <c r="D529" s="4"/>
      <c r="E529" s="4"/>
    </row>
    <row r="530" spans="2:5" ht="15.75" customHeight="1" x14ac:dyDescent="0.25">
      <c r="B530" s="4"/>
      <c r="C530" s="4"/>
      <c r="D530" s="4"/>
      <c r="E530" s="4"/>
    </row>
    <row r="531" spans="2:5" ht="15.75" customHeight="1" x14ac:dyDescent="0.25">
      <c r="B531" s="4"/>
      <c r="C531" s="4"/>
      <c r="D531" s="4"/>
      <c r="E531" s="4"/>
    </row>
    <row r="532" spans="2:5" ht="15.75" customHeight="1" x14ac:dyDescent="0.25">
      <c r="B532" s="4"/>
      <c r="C532" s="4"/>
      <c r="D532" s="4"/>
      <c r="E532" s="4"/>
    </row>
    <row r="533" spans="2:5" ht="15.75" customHeight="1" x14ac:dyDescent="0.25">
      <c r="B533" s="4"/>
      <c r="C533" s="4"/>
      <c r="D533" s="4"/>
      <c r="E533" s="4"/>
    </row>
    <row r="534" spans="2:5" ht="15.75" customHeight="1" x14ac:dyDescent="0.25">
      <c r="B534" s="4"/>
      <c r="C534" s="4"/>
      <c r="D534" s="4"/>
      <c r="E534" s="4"/>
    </row>
    <row r="535" spans="2:5" ht="15.75" customHeight="1" x14ac:dyDescent="0.25">
      <c r="B535" s="4"/>
      <c r="C535" s="4"/>
      <c r="D535" s="4"/>
      <c r="E535" s="4"/>
    </row>
    <row r="536" spans="2:5" ht="15.75" customHeight="1" x14ac:dyDescent="0.25">
      <c r="B536" s="4"/>
      <c r="C536" s="4"/>
      <c r="D536" s="4"/>
      <c r="E536" s="4"/>
    </row>
    <row r="537" spans="2:5" ht="15.75" customHeight="1" x14ac:dyDescent="0.25">
      <c r="B537" s="4"/>
      <c r="C537" s="4"/>
      <c r="D537" s="4"/>
      <c r="E537" s="4"/>
    </row>
    <row r="538" spans="2:5" ht="15.75" customHeight="1" x14ac:dyDescent="0.25">
      <c r="B538" s="4"/>
      <c r="C538" s="4"/>
      <c r="D538" s="4"/>
      <c r="E538" s="4"/>
    </row>
    <row r="539" spans="2:5" ht="15.75" customHeight="1" x14ac:dyDescent="0.25">
      <c r="B539" s="4"/>
      <c r="C539" s="4"/>
      <c r="D539" s="4"/>
      <c r="E539" s="4"/>
    </row>
    <row r="540" spans="2:5" ht="15.75" customHeight="1" x14ac:dyDescent="0.25">
      <c r="B540" s="4"/>
      <c r="C540" s="4"/>
      <c r="D540" s="4"/>
      <c r="E540" s="4"/>
    </row>
    <row r="541" spans="2:5" ht="15.75" customHeight="1" x14ac:dyDescent="0.25">
      <c r="B541" s="4"/>
      <c r="C541" s="4"/>
      <c r="D541" s="4"/>
      <c r="E541" s="4"/>
    </row>
    <row r="542" spans="2:5" ht="15.75" customHeight="1" x14ac:dyDescent="0.25">
      <c r="B542" s="4"/>
      <c r="C542" s="4"/>
      <c r="D542" s="4"/>
      <c r="E542" s="4"/>
    </row>
    <row r="543" spans="2:5" ht="15.75" customHeight="1" x14ac:dyDescent="0.25">
      <c r="B543" s="4"/>
      <c r="C543" s="4"/>
      <c r="D543" s="4"/>
      <c r="E543" s="4"/>
    </row>
    <row r="544" spans="2:5" ht="15.75" customHeight="1" x14ac:dyDescent="0.25">
      <c r="B544" s="4"/>
      <c r="C544" s="4"/>
      <c r="D544" s="4"/>
      <c r="E544" s="4"/>
    </row>
    <row r="545" spans="2:5" ht="15.75" customHeight="1" x14ac:dyDescent="0.25">
      <c r="B545" s="4"/>
      <c r="C545" s="4"/>
      <c r="D545" s="4"/>
      <c r="E545" s="4"/>
    </row>
    <row r="546" spans="2:5" ht="15.75" customHeight="1" x14ac:dyDescent="0.25">
      <c r="B546" s="4"/>
      <c r="C546" s="4"/>
      <c r="D546" s="4"/>
      <c r="E546" s="4"/>
    </row>
    <row r="547" spans="2:5" ht="15.75" customHeight="1" x14ac:dyDescent="0.25">
      <c r="B547" s="4"/>
      <c r="C547" s="4"/>
      <c r="D547" s="4"/>
      <c r="E547" s="4"/>
    </row>
    <row r="548" spans="2:5" ht="15.75" customHeight="1" x14ac:dyDescent="0.25">
      <c r="B548" s="4"/>
      <c r="C548" s="4"/>
      <c r="D548" s="4"/>
      <c r="E548" s="4"/>
    </row>
    <row r="549" spans="2:5" ht="15.75" customHeight="1" x14ac:dyDescent="0.25">
      <c r="B549" s="4"/>
      <c r="C549" s="4"/>
      <c r="D549" s="4"/>
      <c r="E549" s="4"/>
    </row>
    <row r="550" spans="2:5" ht="15.75" customHeight="1" x14ac:dyDescent="0.25">
      <c r="B550" s="4"/>
      <c r="C550" s="4"/>
      <c r="D550" s="4"/>
      <c r="E550" s="4"/>
    </row>
    <row r="551" spans="2:5" ht="15.75" customHeight="1" x14ac:dyDescent="0.25">
      <c r="B551" s="4"/>
      <c r="C551" s="4"/>
      <c r="D551" s="4"/>
      <c r="E551" s="4"/>
    </row>
    <row r="552" spans="2:5" ht="15.75" customHeight="1" x14ac:dyDescent="0.25">
      <c r="B552" s="4"/>
      <c r="C552" s="4"/>
      <c r="D552" s="4"/>
      <c r="E552" s="4"/>
    </row>
    <row r="553" spans="2:5" ht="15.75" customHeight="1" x14ac:dyDescent="0.25">
      <c r="B553" s="4"/>
      <c r="C553" s="4"/>
      <c r="D553" s="4"/>
      <c r="E553" s="4"/>
    </row>
    <row r="554" spans="2:5" ht="15.75" customHeight="1" x14ac:dyDescent="0.25">
      <c r="B554" s="4"/>
      <c r="C554" s="4"/>
      <c r="D554" s="4"/>
      <c r="E554" s="4"/>
    </row>
    <row r="555" spans="2:5" ht="15.75" customHeight="1" x14ac:dyDescent="0.25">
      <c r="B555" s="4"/>
      <c r="C555" s="4"/>
      <c r="D555" s="4"/>
      <c r="E555" s="4"/>
    </row>
    <row r="556" spans="2:5" ht="15.75" customHeight="1" x14ac:dyDescent="0.25">
      <c r="B556" s="4"/>
      <c r="C556" s="4"/>
      <c r="D556" s="4"/>
      <c r="E556" s="4"/>
    </row>
    <row r="557" spans="2:5" ht="15.75" customHeight="1" x14ac:dyDescent="0.25">
      <c r="B557" s="4"/>
      <c r="C557" s="4"/>
      <c r="D557" s="4"/>
      <c r="E557" s="4"/>
    </row>
    <row r="558" spans="2:5" ht="15.75" customHeight="1" x14ac:dyDescent="0.25">
      <c r="B558" s="4"/>
      <c r="C558" s="4"/>
      <c r="D558" s="4"/>
      <c r="E558" s="4"/>
    </row>
    <row r="559" spans="2:5" ht="15.75" customHeight="1" x14ac:dyDescent="0.25">
      <c r="B559" s="4"/>
      <c r="C559" s="4"/>
      <c r="D559" s="4"/>
      <c r="E559" s="4"/>
    </row>
    <row r="560" spans="2:5" ht="15.75" customHeight="1" x14ac:dyDescent="0.25">
      <c r="B560" s="4"/>
      <c r="C560" s="4"/>
      <c r="D560" s="4"/>
      <c r="E560" s="4"/>
    </row>
    <row r="561" spans="2:5" ht="15.75" customHeight="1" x14ac:dyDescent="0.25">
      <c r="B561" s="4"/>
      <c r="C561" s="4"/>
      <c r="D561" s="4"/>
      <c r="E561" s="4"/>
    </row>
    <row r="562" spans="2:5" ht="15.75" customHeight="1" x14ac:dyDescent="0.25">
      <c r="B562" s="4"/>
      <c r="C562" s="4"/>
      <c r="D562" s="4"/>
      <c r="E562" s="4"/>
    </row>
    <row r="563" spans="2:5" ht="15.75" customHeight="1" x14ac:dyDescent="0.25">
      <c r="B563" s="4"/>
      <c r="C563" s="4"/>
      <c r="D563" s="4"/>
      <c r="E563" s="4"/>
    </row>
    <row r="564" spans="2:5" ht="15.75" customHeight="1" x14ac:dyDescent="0.25">
      <c r="B564" s="4"/>
      <c r="C564" s="4"/>
      <c r="D564" s="4"/>
      <c r="E564" s="4"/>
    </row>
    <row r="565" spans="2:5" ht="15.75" customHeight="1" x14ac:dyDescent="0.25">
      <c r="B565" s="4"/>
      <c r="C565" s="4"/>
      <c r="D565" s="4"/>
      <c r="E565" s="4"/>
    </row>
    <row r="566" spans="2:5" ht="15.75" customHeight="1" x14ac:dyDescent="0.25">
      <c r="B566" s="4"/>
      <c r="C566" s="4"/>
      <c r="D566" s="4"/>
      <c r="E566" s="4"/>
    </row>
    <row r="567" spans="2:5" ht="15.75" customHeight="1" x14ac:dyDescent="0.25">
      <c r="B567" s="4"/>
      <c r="C567" s="4"/>
      <c r="D567" s="4"/>
      <c r="E567" s="4"/>
    </row>
    <row r="568" spans="2:5" ht="15.75" customHeight="1" x14ac:dyDescent="0.25">
      <c r="B568" s="4"/>
      <c r="C568" s="4"/>
      <c r="D568" s="4"/>
      <c r="E568" s="4"/>
    </row>
    <row r="569" spans="2:5" ht="15.75" customHeight="1" x14ac:dyDescent="0.25">
      <c r="B569" s="4"/>
      <c r="C569" s="4"/>
      <c r="D569" s="4"/>
      <c r="E569" s="4"/>
    </row>
    <row r="570" spans="2:5" ht="15.75" customHeight="1" x14ac:dyDescent="0.25">
      <c r="B570" s="4"/>
      <c r="C570" s="4"/>
      <c r="D570" s="4"/>
      <c r="E570" s="4"/>
    </row>
    <row r="571" spans="2:5" ht="15.75" customHeight="1" x14ac:dyDescent="0.25">
      <c r="B571" s="4"/>
      <c r="C571" s="4"/>
      <c r="D571" s="4"/>
      <c r="E571" s="4"/>
    </row>
    <row r="572" spans="2:5" ht="15.75" customHeight="1" x14ac:dyDescent="0.25">
      <c r="B572" s="4"/>
      <c r="C572" s="4"/>
      <c r="D572" s="4"/>
      <c r="E572" s="4"/>
    </row>
    <row r="573" spans="2:5" ht="15.75" customHeight="1" x14ac:dyDescent="0.25">
      <c r="B573" s="4"/>
      <c r="C573" s="4"/>
      <c r="D573" s="4"/>
      <c r="E573" s="4"/>
    </row>
    <row r="574" spans="2:5" ht="15.75" customHeight="1" x14ac:dyDescent="0.25">
      <c r="B574" s="4"/>
      <c r="C574" s="4"/>
      <c r="D574" s="4"/>
      <c r="E574" s="4"/>
    </row>
    <row r="575" spans="2:5" ht="15.75" customHeight="1" x14ac:dyDescent="0.25">
      <c r="B575" s="4"/>
      <c r="C575" s="4"/>
      <c r="D575" s="4"/>
      <c r="E575" s="4"/>
    </row>
    <row r="576" spans="2:5" ht="15.75" customHeight="1" x14ac:dyDescent="0.25">
      <c r="B576" s="4"/>
      <c r="C576" s="4"/>
      <c r="D576" s="4"/>
      <c r="E576" s="4"/>
    </row>
    <row r="577" spans="2:5" ht="15.75" customHeight="1" x14ac:dyDescent="0.25">
      <c r="B577" s="4"/>
      <c r="C577" s="4"/>
      <c r="D577" s="4"/>
      <c r="E577" s="4"/>
    </row>
    <row r="578" spans="2:5" ht="15.75" customHeight="1" x14ac:dyDescent="0.25">
      <c r="B578" s="4"/>
      <c r="C578" s="4"/>
      <c r="D578" s="4"/>
      <c r="E578" s="4"/>
    </row>
    <row r="579" spans="2:5" ht="15.75" customHeight="1" x14ac:dyDescent="0.25">
      <c r="B579" s="4"/>
      <c r="C579" s="4"/>
      <c r="D579" s="4"/>
      <c r="E579" s="4"/>
    </row>
    <row r="580" spans="2:5" ht="15.75" customHeight="1" x14ac:dyDescent="0.25">
      <c r="B580" s="4"/>
      <c r="C580" s="4"/>
      <c r="D580" s="4"/>
      <c r="E580" s="4"/>
    </row>
    <row r="581" spans="2:5" ht="15.75" customHeight="1" x14ac:dyDescent="0.25">
      <c r="B581" s="4"/>
      <c r="C581" s="4"/>
      <c r="D581" s="4"/>
      <c r="E581" s="4"/>
    </row>
    <row r="582" spans="2:5" ht="15.75" customHeight="1" x14ac:dyDescent="0.25">
      <c r="B582" s="4"/>
      <c r="C582" s="4"/>
      <c r="D582" s="4"/>
      <c r="E582" s="4"/>
    </row>
    <row r="583" spans="2:5" ht="15.75" customHeight="1" x14ac:dyDescent="0.25">
      <c r="B583" s="4"/>
      <c r="C583" s="4"/>
      <c r="D583" s="4"/>
      <c r="E583" s="4"/>
    </row>
    <row r="584" spans="2:5" ht="15.75" customHeight="1" x14ac:dyDescent="0.25">
      <c r="B584" s="4"/>
      <c r="C584" s="4"/>
      <c r="D584" s="4"/>
      <c r="E584" s="4"/>
    </row>
    <row r="585" spans="2:5" ht="15.75" customHeight="1" x14ac:dyDescent="0.25">
      <c r="B585" s="4"/>
      <c r="C585" s="4"/>
      <c r="D585" s="4"/>
      <c r="E585" s="4"/>
    </row>
    <row r="586" spans="2:5" ht="15.75" customHeight="1" x14ac:dyDescent="0.25">
      <c r="B586" s="4"/>
      <c r="C586" s="4"/>
      <c r="D586" s="4"/>
      <c r="E586" s="4"/>
    </row>
    <row r="587" spans="2:5" ht="15.75" customHeight="1" x14ac:dyDescent="0.25">
      <c r="B587" s="4"/>
      <c r="C587" s="4"/>
      <c r="D587" s="4"/>
      <c r="E587" s="4"/>
    </row>
    <row r="588" spans="2:5" ht="15.75" customHeight="1" x14ac:dyDescent="0.25">
      <c r="B588" s="4"/>
      <c r="C588" s="4"/>
      <c r="D588" s="4"/>
      <c r="E588" s="4"/>
    </row>
    <row r="589" spans="2:5" ht="15.75" customHeight="1" x14ac:dyDescent="0.25">
      <c r="B589" s="4"/>
      <c r="C589" s="4"/>
      <c r="D589" s="4"/>
      <c r="E589" s="4"/>
    </row>
    <row r="590" spans="2:5" ht="15.75" customHeight="1" x14ac:dyDescent="0.25">
      <c r="B590" s="4"/>
      <c r="C590" s="4"/>
      <c r="D590" s="4"/>
      <c r="E590" s="4"/>
    </row>
    <row r="591" spans="2:5" ht="15.75" customHeight="1" x14ac:dyDescent="0.25">
      <c r="B591" s="4"/>
      <c r="C591" s="4"/>
      <c r="D591" s="4"/>
      <c r="E591" s="4"/>
    </row>
    <row r="592" spans="2:5" ht="15.75" customHeight="1" x14ac:dyDescent="0.25">
      <c r="B592" s="4"/>
      <c r="C592" s="4"/>
      <c r="D592" s="4"/>
      <c r="E592" s="4"/>
    </row>
    <row r="593" spans="2:5" ht="15.75" customHeight="1" x14ac:dyDescent="0.25">
      <c r="B593" s="4"/>
      <c r="C593" s="4"/>
      <c r="D593" s="4"/>
      <c r="E593" s="4"/>
    </row>
    <row r="594" spans="2:5" ht="15.75" customHeight="1" x14ac:dyDescent="0.25">
      <c r="B594" s="4"/>
      <c r="C594" s="4"/>
      <c r="D594" s="4"/>
      <c r="E594" s="4"/>
    </row>
    <row r="595" spans="2:5" ht="15.75" customHeight="1" x14ac:dyDescent="0.25">
      <c r="B595" s="4"/>
      <c r="C595" s="4"/>
      <c r="D595" s="4"/>
      <c r="E595" s="4"/>
    </row>
    <row r="596" spans="2:5" ht="15.75" customHeight="1" x14ac:dyDescent="0.25">
      <c r="B596" s="4"/>
      <c r="C596" s="4"/>
      <c r="D596" s="4"/>
      <c r="E596" s="4"/>
    </row>
    <row r="597" spans="2:5" ht="15.75" customHeight="1" x14ac:dyDescent="0.25">
      <c r="B597" s="4"/>
      <c r="C597" s="4"/>
      <c r="D597" s="4"/>
      <c r="E597" s="4"/>
    </row>
    <row r="598" spans="2:5" ht="15.75" customHeight="1" x14ac:dyDescent="0.25">
      <c r="B598" s="4"/>
      <c r="C598" s="4"/>
      <c r="D598" s="4"/>
      <c r="E598" s="4"/>
    </row>
    <row r="599" spans="2:5" ht="15.75" customHeight="1" x14ac:dyDescent="0.25">
      <c r="B599" s="4"/>
      <c r="C599" s="4"/>
      <c r="D599" s="4"/>
      <c r="E599" s="4"/>
    </row>
    <row r="600" spans="2:5" ht="15.75" customHeight="1" x14ac:dyDescent="0.25">
      <c r="B600" s="4"/>
      <c r="C600" s="4"/>
      <c r="D600" s="4"/>
      <c r="E600" s="4"/>
    </row>
    <row r="601" spans="2:5" ht="15.75" customHeight="1" x14ac:dyDescent="0.25">
      <c r="B601" s="4"/>
      <c r="C601" s="4"/>
      <c r="D601" s="4"/>
      <c r="E601" s="4"/>
    </row>
    <row r="602" spans="2:5" ht="15.75" customHeight="1" x14ac:dyDescent="0.25">
      <c r="B602" s="4"/>
      <c r="C602" s="4"/>
      <c r="D602" s="4"/>
      <c r="E602" s="4"/>
    </row>
    <row r="603" spans="2:5" ht="15.75" customHeight="1" x14ac:dyDescent="0.25">
      <c r="B603" s="4"/>
      <c r="C603" s="4"/>
      <c r="D603" s="4"/>
      <c r="E603" s="4"/>
    </row>
    <row r="604" spans="2:5" ht="15.75" customHeight="1" x14ac:dyDescent="0.25">
      <c r="B604" s="4"/>
      <c r="C604" s="4"/>
      <c r="D604" s="4"/>
      <c r="E604" s="4"/>
    </row>
    <row r="605" spans="2:5" ht="15.75" customHeight="1" x14ac:dyDescent="0.25">
      <c r="B605" s="4"/>
      <c r="C605" s="4"/>
      <c r="D605" s="4"/>
      <c r="E605" s="4"/>
    </row>
    <row r="606" spans="2:5" ht="15.75" customHeight="1" x14ac:dyDescent="0.25">
      <c r="B606" s="4"/>
      <c r="C606" s="4"/>
      <c r="D606" s="4"/>
      <c r="E606" s="4"/>
    </row>
    <row r="607" spans="2:5" ht="15.75" customHeight="1" x14ac:dyDescent="0.25">
      <c r="B607" s="4"/>
      <c r="C607" s="4"/>
      <c r="D607" s="4"/>
      <c r="E607" s="4"/>
    </row>
    <row r="608" spans="2:5" ht="15.75" customHeight="1" x14ac:dyDescent="0.25">
      <c r="B608" s="4"/>
      <c r="C608" s="4"/>
      <c r="D608" s="4"/>
      <c r="E608" s="4"/>
    </row>
    <row r="609" spans="2:5" ht="15.75" customHeight="1" x14ac:dyDescent="0.25">
      <c r="B609" s="4"/>
      <c r="C609" s="4"/>
      <c r="D609" s="4"/>
      <c r="E609" s="4"/>
    </row>
    <row r="610" spans="2:5" ht="15.75" customHeight="1" x14ac:dyDescent="0.25">
      <c r="B610" s="4"/>
      <c r="C610" s="4"/>
      <c r="D610" s="4"/>
      <c r="E610" s="4"/>
    </row>
    <row r="611" spans="2:5" ht="15.75" customHeight="1" x14ac:dyDescent="0.25">
      <c r="B611" s="4"/>
      <c r="C611" s="4"/>
      <c r="D611" s="4"/>
      <c r="E611" s="4"/>
    </row>
    <row r="612" spans="2:5" ht="15.75" customHeight="1" x14ac:dyDescent="0.25">
      <c r="B612" s="4"/>
      <c r="C612" s="4"/>
      <c r="D612" s="4"/>
      <c r="E612" s="4"/>
    </row>
    <row r="613" spans="2:5" ht="15.75" customHeight="1" x14ac:dyDescent="0.25">
      <c r="B613" s="4"/>
      <c r="C613" s="4"/>
      <c r="D613" s="4"/>
      <c r="E613" s="4"/>
    </row>
    <row r="614" spans="2:5" ht="15.75" customHeight="1" x14ac:dyDescent="0.25">
      <c r="B614" s="4"/>
      <c r="C614" s="4"/>
      <c r="D614" s="4"/>
      <c r="E614" s="4"/>
    </row>
    <row r="615" spans="2:5" ht="15.75" customHeight="1" x14ac:dyDescent="0.25">
      <c r="B615" s="4"/>
      <c r="C615" s="4"/>
      <c r="D615" s="4"/>
      <c r="E615" s="4"/>
    </row>
    <row r="616" spans="2:5" ht="15.75" customHeight="1" x14ac:dyDescent="0.25">
      <c r="B616" s="4"/>
      <c r="C616" s="4"/>
      <c r="D616" s="4"/>
      <c r="E616" s="4"/>
    </row>
    <row r="617" spans="2:5" ht="15.75" customHeight="1" x14ac:dyDescent="0.25">
      <c r="B617" s="4"/>
      <c r="C617" s="4"/>
      <c r="D617" s="4"/>
      <c r="E617" s="4"/>
    </row>
    <row r="618" spans="2:5" ht="15.75" customHeight="1" x14ac:dyDescent="0.25">
      <c r="B618" s="4"/>
      <c r="C618" s="4"/>
      <c r="D618" s="4"/>
      <c r="E618" s="4"/>
    </row>
    <row r="619" spans="2:5" ht="15.75" customHeight="1" x14ac:dyDescent="0.25">
      <c r="B619" s="4"/>
      <c r="C619" s="4"/>
      <c r="D619" s="4"/>
      <c r="E619" s="4"/>
    </row>
    <row r="620" spans="2:5" ht="15.75" customHeight="1" x14ac:dyDescent="0.25">
      <c r="B620" s="4"/>
      <c r="C620" s="4"/>
      <c r="D620" s="4"/>
      <c r="E620" s="4"/>
    </row>
    <row r="621" spans="2:5" ht="15.75" customHeight="1" x14ac:dyDescent="0.25">
      <c r="B621" s="4"/>
      <c r="C621" s="4"/>
      <c r="D621" s="4"/>
      <c r="E621" s="4"/>
    </row>
    <row r="622" spans="2:5" ht="15.75" customHeight="1" x14ac:dyDescent="0.25">
      <c r="B622" s="4"/>
      <c r="C622" s="4"/>
      <c r="D622" s="4"/>
      <c r="E622" s="4"/>
    </row>
    <row r="623" spans="2:5" ht="15.75" customHeight="1" x14ac:dyDescent="0.25">
      <c r="B623" s="4"/>
      <c r="C623" s="4"/>
      <c r="D623" s="4"/>
      <c r="E623" s="4"/>
    </row>
    <row r="624" spans="2:5" ht="15.75" customHeight="1" x14ac:dyDescent="0.25">
      <c r="B624" s="4"/>
      <c r="C624" s="4"/>
      <c r="D624" s="4"/>
      <c r="E624" s="4"/>
    </row>
    <row r="625" spans="2:5" ht="15.75" customHeight="1" x14ac:dyDescent="0.25">
      <c r="B625" s="4"/>
      <c r="C625" s="4"/>
      <c r="D625" s="4"/>
      <c r="E625" s="4"/>
    </row>
    <row r="626" spans="2:5" ht="15.75" customHeight="1" x14ac:dyDescent="0.25">
      <c r="B626" s="4"/>
      <c r="C626" s="4"/>
      <c r="D626" s="4"/>
      <c r="E626" s="4"/>
    </row>
    <row r="627" spans="2:5" ht="15.75" customHeight="1" x14ac:dyDescent="0.25">
      <c r="B627" s="4"/>
      <c r="C627" s="4"/>
      <c r="D627" s="4"/>
      <c r="E627" s="4"/>
    </row>
    <row r="628" spans="2:5" ht="15.75" customHeight="1" x14ac:dyDescent="0.25">
      <c r="B628" s="4"/>
      <c r="C628" s="4"/>
      <c r="D628" s="4"/>
      <c r="E628" s="4"/>
    </row>
    <row r="629" spans="2:5" ht="15.75" customHeight="1" x14ac:dyDescent="0.25">
      <c r="B629" s="4"/>
      <c r="C629" s="4"/>
      <c r="D629" s="4"/>
      <c r="E629" s="4"/>
    </row>
    <row r="630" spans="2:5" ht="15.75" customHeight="1" x14ac:dyDescent="0.25">
      <c r="B630" s="4"/>
      <c r="C630" s="4"/>
      <c r="D630" s="4"/>
      <c r="E630" s="4"/>
    </row>
    <row r="631" spans="2:5" ht="15.75" customHeight="1" x14ac:dyDescent="0.25">
      <c r="B631" s="4"/>
      <c r="C631" s="4"/>
      <c r="D631" s="4"/>
      <c r="E631" s="4"/>
    </row>
    <row r="632" spans="2:5" ht="15.75" customHeight="1" x14ac:dyDescent="0.25">
      <c r="B632" s="4"/>
      <c r="C632" s="4"/>
      <c r="D632" s="4"/>
      <c r="E632" s="4"/>
    </row>
    <row r="633" spans="2:5" ht="15.75" customHeight="1" x14ac:dyDescent="0.25">
      <c r="B633" s="4"/>
      <c r="C633" s="4"/>
      <c r="D633" s="4"/>
      <c r="E633" s="4"/>
    </row>
    <row r="634" spans="2:5" ht="15.75" customHeight="1" x14ac:dyDescent="0.25">
      <c r="B634" s="4"/>
      <c r="C634" s="4"/>
      <c r="D634" s="4"/>
      <c r="E634" s="4"/>
    </row>
    <row r="635" spans="2:5" ht="15.75" customHeight="1" x14ac:dyDescent="0.25">
      <c r="B635" s="4"/>
      <c r="C635" s="4"/>
      <c r="D635" s="4"/>
      <c r="E635" s="4"/>
    </row>
    <row r="636" spans="2:5" ht="15.75" customHeight="1" x14ac:dyDescent="0.25">
      <c r="B636" s="4"/>
      <c r="C636" s="4"/>
      <c r="D636" s="4"/>
      <c r="E636" s="4"/>
    </row>
    <row r="637" spans="2:5" ht="15.75" customHeight="1" x14ac:dyDescent="0.25">
      <c r="B637" s="4"/>
      <c r="C637" s="4"/>
      <c r="D637" s="4"/>
      <c r="E637" s="4"/>
    </row>
    <row r="638" spans="2:5" ht="15.75" customHeight="1" x14ac:dyDescent="0.25">
      <c r="B638" s="4"/>
      <c r="C638" s="4"/>
      <c r="D638" s="4"/>
      <c r="E638" s="4"/>
    </row>
    <row r="639" spans="2:5" ht="15.75" customHeight="1" x14ac:dyDescent="0.25">
      <c r="B639" s="4"/>
      <c r="C639" s="4"/>
      <c r="D639" s="4"/>
      <c r="E639" s="4"/>
    </row>
    <row r="640" spans="2:5" ht="15.75" customHeight="1" x14ac:dyDescent="0.25">
      <c r="B640" s="4"/>
      <c r="C640" s="4"/>
      <c r="D640" s="4"/>
      <c r="E640" s="4"/>
    </row>
    <row r="641" spans="2:5" ht="15.75" customHeight="1" x14ac:dyDescent="0.25">
      <c r="B641" s="4"/>
      <c r="C641" s="4"/>
      <c r="D641" s="4"/>
      <c r="E641" s="4"/>
    </row>
    <row r="642" spans="2:5" ht="15.75" customHeight="1" x14ac:dyDescent="0.25">
      <c r="B642" s="4"/>
      <c r="C642" s="4"/>
      <c r="D642" s="4"/>
      <c r="E642" s="4"/>
    </row>
    <row r="643" spans="2:5" ht="15.75" customHeight="1" x14ac:dyDescent="0.25">
      <c r="B643" s="4"/>
      <c r="C643" s="4"/>
      <c r="D643" s="4"/>
      <c r="E643" s="4"/>
    </row>
    <row r="644" spans="2:5" ht="15.75" customHeight="1" x14ac:dyDescent="0.25">
      <c r="B644" s="4"/>
      <c r="C644" s="4"/>
      <c r="D644" s="4"/>
      <c r="E644" s="4"/>
    </row>
    <row r="645" spans="2:5" ht="15.75" customHeight="1" x14ac:dyDescent="0.25">
      <c r="B645" s="4"/>
      <c r="C645" s="4"/>
      <c r="D645" s="4"/>
      <c r="E645" s="4"/>
    </row>
    <row r="646" spans="2:5" ht="15.75" customHeight="1" x14ac:dyDescent="0.25">
      <c r="B646" s="4"/>
      <c r="C646" s="4"/>
      <c r="D646" s="4"/>
      <c r="E646" s="4"/>
    </row>
    <row r="647" spans="2:5" ht="15.75" customHeight="1" x14ac:dyDescent="0.25">
      <c r="B647" s="4"/>
      <c r="C647" s="4"/>
      <c r="D647" s="4"/>
      <c r="E647" s="4"/>
    </row>
    <row r="648" spans="2:5" ht="15.75" customHeight="1" x14ac:dyDescent="0.25">
      <c r="B648" s="4"/>
      <c r="C648" s="4"/>
      <c r="D648" s="4"/>
      <c r="E648" s="4"/>
    </row>
    <row r="649" spans="2:5" ht="15.75" customHeight="1" x14ac:dyDescent="0.25">
      <c r="B649" s="4"/>
      <c r="C649" s="4"/>
      <c r="D649" s="4"/>
      <c r="E649" s="4"/>
    </row>
    <row r="650" spans="2:5" ht="15.75" customHeight="1" x14ac:dyDescent="0.25">
      <c r="B650" s="4"/>
      <c r="C650" s="4"/>
      <c r="D650" s="4"/>
      <c r="E650" s="4"/>
    </row>
    <row r="651" spans="2:5" ht="15.75" customHeight="1" x14ac:dyDescent="0.25">
      <c r="B651" s="4"/>
      <c r="C651" s="4"/>
      <c r="D651" s="4"/>
      <c r="E651" s="4"/>
    </row>
    <row r="652" spans="2:5" ht="15.75" customHeight="1" x14ac:dyDescent="0.25">
      <c r="B652" s="4"/>
      <c r="C652" s="4"/>
      <c r="D652" s="4"/>
      <c r="E652" s="4"/>
    </row>
    <row r="653" spans="2:5" ht="15.75" customHeight="1" x14ac:dyDescent="0.25">
      <c r="B653" s="4"/>
      <c r="C653" s="4"/>
      <c r="D653" s="4"/>
      <c r="E653" s="4"/>
    </row>
    <row r="654" spans="2:5" ht="15.75" customHeight="1" x14ac:dyDescent="0.25">
      <c r="B654" s="4"/>
      <c r="C654" s="4"/>
      <c r="D654" s="4"/>
      <c r="E654" s="4"/>
    </row>
    <row r="655" spans="2:5" ht="15.75" customHeight="1" x14ac:dyDescent="0.25">
      <c r="B655" s="4"/>
      <c r="C655" s="4"/>
      <c r="D655" s="4"/>
      <c r="E655" s="4"/>
    </row>
    <row r="656" spans="2:5" ht="15.75" customHeight="1" x14ac:dyDescent="0.25">
      <c r="B656" s="4"/>
      <c r="C656" s="4"/>
      <c r="D656" s="4"/>
      <c r="E656" s="4"/>
    </row>
    <row r="657" spans="2:5" ht="15.75" customHeight="1" x14ac:dyDescent="0.25">
      <c r="B657" s="4"/>
      <c r="C657" s="4"/>
      <c r="D657" s="4"/>
      <c r="E657" s="4"/>
    </row>
    <row r="658" spans="2:5" ht="15.75" customHeight="1" x14ac:dyDescent="0.25">
      <c r="B658" s="4"/>
      <c r="C658" s="4"/>
      <c r="D658" s="4"/>
      <c r="E658" s="4"/>
    </row>
    <row r="659" spans="2:5" ht="15.75" customHeight="1" x14ac:dyDescent="0.25">
      <c r="B659" s="4"/>
      <c r="C659" s="4"/>
      <c r="D659" s="4"/>
      <c r="E659" s="4"/>
    </row>
    <row r="660" spans="2:5" ht="15.75" customHeight="1" x14ac:dyDescent="0.25">
      <c r="B660" s="4"/>
      <c r="C660" s="4"/>
      <c r="D660" s="4"/>
      <c r="E660" s="4"/>
    </row>
    <row r="661" spans="2:5" ht="15.75" customHeight="1" x14ac:dyDescent="0.25">
      <c r="B661" s="4"/>
      <c r="C661" s="4"/>
      <c r="D661" s="4"/>
      <c r="E661" s="4"/>
    </row>
    <row r="662" spans="2:5" ht="15.75" customHeight="1" x14ac:dyDescent="0.25">
      <c r="B662" s="4"/>
      <c r="C662" s="4"/>
      <c r="D662" s="4"/>
      <c r="E662" s="4"/>
    </row>
    <row r="663" spans="2:5" ht="15.75" customHeight="1" x14ac:dyDescent="0.25">
      <c r="B663" s="4"/>
      <c r="C663" s="4"/>
      <c r="D663" s="4"/>
      <c r="E663" s="4"/>
    </row>
    <row r="664" spans="2:5" ht="15.75" customHeight="1" x14ac:dyDescent="0.25">
      <c r="B664" s="4"/>
      <c r="C664" s="4"/>
      <c r="D664" s="4"/>
      <c r="E664" s="4"/>
    </row>
    <row r="665" spans="2:5" ht="15.75" customHeight="1" x14ac:dyDescent="0.25">
      <c r="B665" s="4"/>
      <c r="C665" s="4"/>
      <c r="D665" s="4"/>
      <c r="E665" s="4"/>
    </row>
    <row r="666" spans="2:5" ht="15.75" customHeight="1" x14ac:dyDescent="0.25">
      <c r="B666" s="4"/>
      <c r="C666" s="4"/>
      <c r="D666" s="4"/>
      <c r="E666" s="4"/>
    </row>
    <row r="667" spans="2:5" ht="15.75" customHeight="1" x14ac:dyDescent="0.25">
      <c r="B667" s="4"/>
      <c r="C667" s="4"/>
      <c r="D667" s="4"/>
      <c r="E667" s="4"/>
    </row>
    <row r="668" spans="2:5" ht="15.75" customHeight="1" x14ac:dyDescent="0.25">
      <c r="B668" s="4"/>
      <c r="C668" s="4"/>
      <c r="D668" s="4"/>
      <c r="E668" s="4"/>
    </row>
    <row r="669" spans="2:5" ht="15.75" customHeight="1" x14ac:dyDescent="0.25">
      <c r="B669" s="4"/>
      <c r="C669" s="4"/>
      <c r="D669" s="4"/>
      <c r="E669" s="4"/>
    </row>
    <row r="670" spans="2:5" ht="15.75" customHeight="1" x14ac:dyDescent="0.25">
      <c r="B670" s="4"/>
      <c r="C670" s="4"/>
      <c r="D670" s="4"/>
      <c r="E670" s="4"/>
    </row>
    <row r="671" spans="2:5" ht="15.75" customHeight="1" x14ac:dyDescent="0.25">
      <c r="B671" s="4"/>
      <c r="C671" s="4"/>
      <c r="D671" s="4"/>
      <c r="E671" s="4"/>
    </row>
    <row r="672" spans="2:5" ht="15.75" customHeight="1" x14ac:dyDescent="0.25">
      <c r="B672" s="4"/>
      <c r="C672" s="4"/>
      <c r="D672" s="4"/>
      <c r="E672" s="4"/>
    </row>
    <row r="673" spans="2:5" ht="15.75" customHeight="1" x14ac:dyDescent="0.25">
      <c r="B673" s="4"/>
      <c r="C673" s="4"/>
      <c r="D673" s="4"/>
      <c r="E673" s="4"/>
    </row>
    <row r="674" spans="2:5" ht="15.75" customHeight="1" x14ac:dyDescent="0.25">
      <c r="B674" s="4"/>
      <c r="C674" s="4"/>
      <c r="D674" s="4"/>
      <c r="E674" s="4"/>
    </row>
    <row r="675" spans="2:5" ht="15.75" customHeight="1" x14ac:dyDescent="0.25">
      <c r="B675" s="4"/>
      <c r="C675" s="4"/>
      <c r="D675" s="4"/>
      <c r="E675" s="4"/>
    </row>
    <row r="676" spans="2:5" ht="15.75" customHeight="1" x14ac:dyDescent="0.25">
      <c r="B676" s="4"/>
      <c r="C676" s="4"/>
      <c r="D676" s="4"/>
      <c r="E676" s="4"/>
    </row>
    <row r="677" spans="2:5" ht="15.75" customHeight="1" x14ac:dyDescent="0.25">
      <c r="B677" s="4"/>
      <c r="C677" s="4"/>
      <c r="D677" s="4"/>
      <c r="E677" s="4"/>
    </row>
    <row r="678" spans="2:5" ht="15.75" customHeight="1" x14ac:dyDescent="0.25">
      <c r="B678" s="4"/>
      <c r="C678" s="4"/>
      <c r="D678" s="4"/>
      <c r="E678" s="4"/>
    </row>
    <row r="679" spans="2:5" ht="15.75" customHeight="1" x14ac:dyDescent="0.25">
      <c r="B679" s="4"/>
      <c r="C679" s="4"/>
      <c r="D679" s="4"/>
      <c r="E679" s="4"/>
    </row>
    <row r="680" spans="2:5" ht="15.75" customHeight="1" x14ac:dyDescent="0.25">
      <c r="B680" s="4"/>
      <c r="C680" s="4"/>
      <c r="D680" s="4"/>
      <c r="E680" s="4"/>
    </row>
    <row r="681" spans="2:5" ht="15.75" customHeight="1" x14ac:dyDescent="0.25">
      <c r="B681" s="4"/>
      <c r="C681" s="4"/>
      <c r="D681" s="4"/>
      <c r="E681" s="4"/>
    </row>
    <row r="682" spans="2:5" ht="15.75" customHeight="1" x14ac:dyDescent="0.25">
      <c r="B682" s="4"/>
      <c r="C682" s="4"/>
      <c r="D682" s="4"/>
      <c r="E682" s="4"/>
    </row>
    <row r="683" spans="2:5" ht="15.75" customHeight="1" x14ac:dyDescent="0.25">
      <c r="B683" s="4"/>
      <c r="C683" s="4"/>
      <c r="D683" s="4"/>
      <c r="E683" s="4"/>
    </row>
    <row r="684" spans="2:5" ht="15.75" customHeight="1" x14ac:dyDescent="0.25">
      <c r="B684" s="4"/>
      <c r="C684" s="4"/>
      <c r="D684" s="4"/>
      <c r="E684" s="4"/>
    </row>
    <row r="685" spans="2:5" ht="15.75" customHeight="1" x14ac:dyDescent="0.25">
      <c r="B685" s="4"/>
      <c r="C685" s="4"/>
      <c r="D685" s="4"/>
      <c r="E685" s="4"/>
    </row>
    <row r="686" spans="2:5" ht="15.75" customHeight="1" x14ac:dyDescent="0.25">
      <c r="B686" s="4"/>
      <c r="C686" s="4"/>
      <c r="D686" s="4"/>
      <c r="E686" s="4"/>
    </row>
    <row r="687" spans="2:5" ht="15.75" customHeight="1" x14ac:dyDescent="0.25">
      <c r="B687" s="4"/>
      <c r="C687" s="4"/>
      <c r="D687" s="4"/>
      <c r="E687" s="4"/>
    </row>
    <row r="688" spans="2:5" ht="15.75" customHeight="1" x14ac:dyDescent="0.25">
      <c r="B688" s="4"/>
      <c r="C688" s="4"/>
      <c r="D688" s="4"/>
      <c r="E688" s="4"/>
    </row>
    <row r="689" spans="2:5" ht="15.75" customHeight="1" x14ac:dyDescent="0.25">
      <c r="B689" s="4"/>
      <c r="C689" s="4"/>
      <c r="D689" s="4"/>
      <c r="E689" s="4"/>
    </row>
    <row r="690" spans="2:5" ht="15.75" customHeight="1" x14ac:dyDescent="0.25">
      <c r="B690" s="4"/>
      <c r="C690" s="4"/>
      <c r="D690" s="4"/>
      <c r="E690" s="4"/>
    </row>
    <row r="691" spans="2:5" ht="15.75" customHeight="1" x14ac:dyDescent="0.25">
      <c r="B691" s="4"/>
      <c r="C691" s="4"/>
      <c r="D691" s="4"/>
      <c r="E691" s="4"/>
    </row>
    <row r="692" spans="2:5" ht="15.75" customHeight="1" x14ac:dyDescent="0.25">
      <c r="B692" s="4"/>
      <c r="C692" s="4"/>
      <c r="D692" s="4"/>
      <c r="E692" s="4"/>
    </row>
    <row r="693" spans="2:5" ht="15.75" customHeight="1" x14ac:dyDescent="0.25">
      <c r="B693" s="4"/>
      <c r="C693" s="4"/>
      <c r="D693" s="4"/>
      <c r="E693" s="4"/>
    </row>
    <row r="694" spans="2:5" ht="15.75" customHeight="1" x14ac:dyDescent="0.25">
      <c r="B694" s="4"/>
      <c r="C694" s="4"/>
      <c r="D694" s="4"/>
      <c r="E694" s="4"/>
    </row>
    <row r="695" spans="2:5" ht="15.75" customHeight="1" x14ac:dyDescent="0.25">
      <c r="B695" s="4"/>
      <c r="C695" s="4"/>
      <c r="D695" s="4"/>
      <c r="E695" s="4"/>
    </row>
    <row r="696" spans="2:5" ht="15.75" customHeight="1" x14ac:dyDescent="0.25">
      <c r="B696" s="4"/>
      <c r="C696" s="4"/>
      <c r="D696" s="4"/>
      <c r="E696" s="4"/>
    </row>
    <row r="697" spans="2:5" ht="15.75" customHeight="1" x14ac:dyDescent="0.25">
      <c r="B697" s="4"/>
      <c r="C697" s="4"/>
      <c r="D697" s="4"/>
      <c r="E697" s="4"/>
    </row>
    <row r="698" spans="2:5" ht="15.75" customHeight="1" x14ac:dyDescent="0.25">
      <c r="B698" s="4"/>
      <c r="C698" s="4"/>
      <c r="D698" s="4"/>
      <c r="E698" s="4"/>
    </row>
    <row r="699" spans="2:5" ht="15.75" customHeight="1" x14ac:dyDescent="0.25">
      <c r="B699" s="4"/>
      <c r="C699" s="4"/>
      <c r="D699" s="4"/>
      <c r="E699" s="4"/>
    </row>
    <row r="700" spans="2:5" ht="15.75" customHeight="1" x14ac:dyDescent="0.25">
      <c r="B700" s="4"/>
      <c r="C700" s="4"/>
      <c r="D700" s="4"/>
      <c r="E700" s="4"/>
    </row>
    <row r="701" spans="2:5" ht="15.75" customHeight="1" x14ac:dyDescent="0.25">
      <c r="B701" s="4"/>
      <c r="C701" s="4"/>
      <c r="D701" s="4"/>
      <c r="E701" s="4"/>
    </row>
    <row r="702" spans="2:5" ht="15.75" customHeight="1" x14ac:dyDescent="0.25">
      <c r="B702" s="4"/>
      <c r="C702" s="4"/>
      <c r="D702" s="4"/>
      <c r="E702" s="4"/>
    </row>
    <row r="703" spans="2:5" ht="15.75" customHeight="1" x14ac:dyDescent="0.25">
      <c r="B703" s="4"/>
      <c r="C703" s="4"/>
      <c r="D703" s="4"/>
      <c r="E703" s="4"/>
    </row>
    <row r="704" spans="2:5" ht="15.75" customHeight="1" x14ac:dyDescent="0.25">
      <c r="B704" s="4"/>
      <c r="C704" s="4"/>
      <c r="D704" s="4"/>
      <c r="E704" s="4"/>
    </row>
    <row r="705" spans="2:5" ht="15.75" customHeight="1" x14ac:dyDescent="0.25">
      <c r="B705" s="4"/>
      <c r="C705" s="4"/>
      <c r="D705" s="4"/>
      <c r="E705" s="4"/>
    </row>
    <row r="706" spans="2:5" ht="15.75" customHeight="1" x14ac:dyDescent="0.25">
      <c r="B706" s="4"/>
      <c r="C706" s="4"/>
      <c r="D706" s="4"/>
      <c r="E706" s="4"/>
    </row>
    <row r="707" spans="2:5" ht="15.75" customHeight="1" x14ac:dyDescent="0.25">
      <c r="B707" s="4"/>
      <c r="C707" s="4"/>
      <c r="D707" s="4"/>
      <c r="E707" s="4"/>
    </row>
    <row r="708" spans="2:5" ht="15.75" customHeight="1" x14ac:dyDescent="0.25">
      <c r="B708" s="4"/>
      <c r="C708" s="4"/>
      <c r="D708" s="4"/>
      <c r="E708" s="4"/>
    </row>
    <row r="709" spans="2:5" ht="15.75" customHeight="1" x14ac:dyDescent="0.25">
      <c r="B709" s="4"/>
      <c r="C709" s="4"/>
      <c r="D709" s="4"/>
      <c r="E709" s="4"/>
    </row>
    <row r="710" spans="2:5" ht="15.75" customHeight="1" x14ac:dyDescent="0.25">
      <c r="B710" s="4"/>
      <c r="C710" s="4"/>
      <c r="D710" s="4"/>
      <c r="E710" s="4"/>
    </row>
    <row r="711" spans="2:5" ht="15.75" customHeight="1" x14ac:dyDescent="0.25">
      <c r="B711" s="4"/>
      <c r="C711" s="4"/>
      <c r="D711" s="4"/>
      <c r="E711" s="4"/>
    </row>
    <row r="712" spans="2:5" ht="15.75" customHeight="1" x14ac:dyDescent="0.25">
      <c r="B712" s="4"/>
      <c r="C712" s="4"/>
      <c r="D712" s="4"/>
      <c r="E712" s="4"/>
    </row>
    <row r="713" spans="2:5" ht="15.75" customHeight="1" x14ac:dyDescent="0.25">
      <c r="B713" s="4"/>
      <c r="C713" s="4"/>
      <c r="D713" s="4"/>
      <c r="E713" s="4"/>
    </row>
    <row r="714" spans="2:5" ht="15.75" customHeight="1" x14ac:dyDescent="0.25">
      <c r="B714" s="4"/>
      <c r="C714" s="4"/>
      <c r="D714" s="4"/>
      <c r="E714" s="4"/>
    </row>
    <row r="715" spans="2:5" ht="15.75" customHeight="1" x14ac:dyDescent="0.25">
      <c r="B715" s="4"/>
      <c r="C715" s="4"/>
      <c r="D715" s="4"/>
      <c r="E715" s="4"/>
    </row>
    <row r="716" spans="2:5" ht="15.75" customHeight="1" x14ac:dyDescent="0.25">
      <c r="B716" s="4"/>
      <c r="C716" s="4"/>
      <c r="D716" s="4"/>
      <c r="E716" s="4"/>
    </row>
    <row r="717" spans="2:5" ht="15.75" customHeight="1" x14ac:dyDescent="0.25">
      <c r="B717" s="4"/>
      <c r="C717" s="4"/>
      <c r="D717" s="4"/>
      <c r="E717" s="4"/>
    </row>
    <row r="718" spans="2:5" ht="15.75" customHeight="1" x14ac:dyDescent="0.25">
      <c r="B718" s="4"/>
      <c r="C718" s="4"/>
      <c r="D718" s="4"/>
      <c r="E718" s="4"/>
    </row>
    <row r="719" spans="2:5" ht="15.75" customHeight="1" x14ac:dyDescent="0.25">
      <c r="B719" s="4"/>
      <c r="C719" s="4"/>
      <c r="D719" s="4"/>
      <c r="E719" s="4"/>
    </row>
    <row r="720" spans="2:5" ht="15.75" customHeight="1" x14ac:dyDescent="0.25">
      <c r="B720" s="4"/>
      <c r="C720" s="4"/>
      <c r="D720" s="4"/>
      <c r="E720" s="4"/>
    </row>
    <row r="721" spans="2:5" ht="15.75" customHeight="1" x14ac:dyDescent="0.25">
      <c r="B721" s="4"/>
      <c r="C721" s="4"/>
      <c r="D721" s="4"/>
      <c r="E721" s="4"/>
    </row>
    <row r="722" spans="2:5" ht="15.75" customHeight="1" x14ac:dyDescent="0.25">
      <c r="B722" s="4"/>
      <c r="C722" s="4"/>
      <c r="D722" s="4"/>
      <c r="E722" s="4"/>
    </row>
    <row r="723" spans="2:5" ht="15.75" customHeight="1" x14ac:dyDescent="0.25">
      <c r="B723" s="4"/>
      <c r="C723" s="4"/>
      <c r="D723" s="4"/>
      <c r="E723" s="4"/>
    </row>
    <row r="724" spans="2:5" ht="15.75" customHeight="1" x14ac:dyDescent="0.25">
      <c r="B724" s="4"/>
      <c r="C724" s="4"/>
      <c r="D724" s="4"/>
      <c r="E724" s="4"/>
    </row>
    <row r="725" spans="2:5" ht="15.75" customHeight="1" x14ac:dyDescent="0.25">
      <c r="B725" s="4"/>
      <c r="C725" s="4"/>
      <c r="D725" s="4"/>
      <c r="E725" s="4"/>
    </row>
    <row r="726" spans="2:5" ht="15.75" customHeight="1" x14ac:dyDescent="0.25">
      <c r="B726" s="4"/>
      <c r="C726" s="4"/>
      <c r="D726" s="4"/>
      <c r="E726" s="4"/>
    </row>
    <row r="727" spans="2:5" ht="15.75" customHeight="1" x14ac:dyDescent="0.25">
      <c r="B727" s="4"/>
      <c r="C727" s="4"/>
      <c r="D727" s="4"/>
      <c r="E727" s="4"/>
    </row>
    <row r="728" spans="2:5" ht="15.75" customHeight="1" x14ac:dyDescent="0.25">
      <c r="B728" s="4"/>
      <c r="C728" s="4"/>
      <c r="D728" s="4"/>
      <c r="E728" s="4"/>
    </row>
    <row r="729" spans="2:5" ht="15.75" customHeight="1" x14ac:dyDescent="0.25">
      <c r="B729" s="4"/>
      <c r="C729" s="4"/>
      <c r="D729" s="4"/>
      <c r="E729" s="4"/>
    </row>
    <row r="730" spans="2:5" ht="15.75" customHeight="1" x14ac:dyDescent="0.25">
      <c r="B730" s="4"/>
      <c r="C730" s="4"/>
      <c r="D730" s="4"/>
      <c r="E730" s="4"/>
    </row>
    <row r="731" spans="2:5" ht="15.75" customHeight="1" x14ac:dyDescent="0.25">
      <c r="B731" s="4"/>
      <c r="C731" s="4"/>
      <c r="D731" s="4"/>
      <c r="E731" s="4"/>
    </row>
    <row r="732" spans="2:5" ht="15.75" customHeight="1" x14ac:dyDescent="0.25">
      <c r="B732" s="4"/>
      <c r="C732" s="4"/>
      <c r="D732" s="4"/>
      <c r="E732" s="4"/>
    </row>
    <row r="733" spans="2:5" ht="15.75" customHeight="1" x14ac:dyDescent="0.25">
      <c r="B733" s="4"/>
      <c r="C733" s="4"/>
      <c r="D733" s="4"/>
      <c r="E733" s="4"/>
    </row>
    <row r="734" spans="2:5" ht="15.75" customHeight="1" x14ac:dyDescent="0.25">
      <c r="B734" s="4"/>
      <c r="C734" s="4"/>
      <c r="D734" s="4"/>
      <c r="E734" s="4"/>
    </row>
    <row r="735" spans="2:5" ht="15.75" customHeight="1" x14ac:dyDescent="0.25">
      <c r="B735" s="4"/>
      <c r="C735" s="4"/>
      <c r="D735" s="4"/>
      <c r="E735" s="4"/>
    </row>
    <row r="736" spans="2:5" ht="15.75" customHeight="1" x14ac:dyDescent="0.25">
      <c r="B736" s="4"/>
      <c r="C736" s="4"/>
      <c r="D736" s="4"/>
      <c r="E736" s="4"/>
    </row>
    <row r="737" spans="2:5" ht="15.75" customHeight="1" x14ac:dyDescent="0.25">
      <c r="B737" s="4"/>
      <c r="C737" s="4"/>
      <c r="D737" s="4"/>
      <c r="E737" s="4"/>
    </row>
    <row r="738" spans="2:5" ht="15.75" customHeight="1" x14ac:dyDescent="0.25">
      <c r="B738" s="4"/>
      <c r="C738" s="4"/>
      <c r="D738" s="4"/>
      <c r="E738" s="4"/>
    </row>
    <row r="739" spans="2:5" ht="15.75" customHeight="1" x14ac:dyDescent="0.25">
      <c r="B739" s="4"/>
      <c r="C739" s="4"/>
      <c r="D739" s="4"/>
      <c r="E739" s="4"/>
    </row>
    <row r="740" spans="2:5" ht="15.75" customHeight="1" x14ac:dyDescent="0.25">
      <c r="B740" s="4"/>
      <c r="C740" s="4"/>
      <c r="D740" s="4"/>
      <c r="E740" s="4"/>
    </row>
    <row r="741" spans="2:5" ht="15.75" customHeight="1" x14ac:dyDescent="0.25">
      <c r="B741" s="4"/>
      <c r="C741" s="4"/>
      <c r="D741" s="4"/>
      <c r="E741" s="4"/>
    </row>
    <row r="742" spans="2:5" ht="15.75" customHeight="1" x14ac:dyDescent="0.25">
      <c r="B742" s="4"/>
      <c r="C742" s="4"/>
      <c r="D742" s="4"/>
      <c r="E742" s="4"/>
    </row>
    <row r="743" spans="2:5" ht="15.75" customHeight="1" x14ac:dyDescent="0.25">
      <c r="B743" s="4"/>
      <c r="C743" s="4"/>
      <c r="D743" s="4"/>
      <c r="E743" s="4"/>
    </row>
    <row r="744" spans="2:5" ht="15.75" customHeight="1" x14ac:dyDescent="0.25">
      <c r="B744" s="4"/>
      <c r="C744" s="4"/>
      <c r="D744" s="4"/>
      <c r="E744" s="4"/>
    </row>
    <row r="745" spans="2:5" ht="15.75" customHeight="1" x14ac:dyDescent="0.25">
      <c r="B745" s="4"/>
      <c r="C745" s="4"/>
      <c r="D745" s="4"/>
      <c r="E745" s="4"/>
    </row>
    <row r="746" spans="2:5" ht="15.75" customHeight="1" x14ac:dyDescent="0.25">
      <c r="B746" s="4"/>
      <c r="C746" s="4"/>
      <c r="D746" s="4"/>
      <c r="E746" s="4"/>
    </row>
    <row r="747" spans="2:5" ht="15.75" customHeight="1" x14ac:dyDescent="0.25">
      <c r="B747" s="4"/>
      <c r="C747" s="4"/>
      <c r="D747" s="4"/>
      <c r="E747" s="4"/>
    </row>
    <row r="748" spans="2:5" ht="15.75" customHeight="1" x14ac:dyDescent="0.25">
      <c r="B748" s="4"/>
      <c r="C748" s="4"/>
      <c r="D748" s="4"/>
      <c r="E748" s="4"/>
    </row>
    <row r="749" spans="2:5" ht="15.75" customHeight="1" x14ac:dyDescent="0.25">
      <c r="B749" s="4"/>
      <c r="C749" s="4"/>
      <c r="D749" s="4"/>
      <c r="E749" s="4"/>
    </row>
    <row r="750" spans="2:5" ht="15.75" customHeight="1" x14ac:dyDescent="0.25">
      <c r="B750" s="4"/>
      <c r="C750" s="4"/>
      <c r="D750" s="4"/>
      <c r="E750" s="4"/>
    </row>
    <row r="751" spans="2:5" ht="15.75" customHeight="1" x14ac:dyDescent="0.25">
      <c r="B751" s="4"/>
      <c r="C751" s="4"/>
      <c r="D751" s="4"/>
      <c r="E751" s="4"/>
    </row>
    <row r="752" spans="2:5" ht="15.75" customHeight="1" x14ac:dyDescent="0.25">
      <c r="B752" s="4"/>
      <c r="C752" s="4"/>
      <c r="D752" s="4"/>
      <c r="E752" s="4"/>
    </row>
    <row r="753" spans="2:5" ht="15.75" customHeight="1" x14ac:dyDescent="0.25">
      <c r="B753" s="4"/>
      <c r="C753" s="4"/>
      <c r="D753" s="4"/>
      <c r="E753" s="4"/>
    </row>
    <row r="754" spans="2:5" ht="15.75" customHeight="1" x14ac:dyDescent="0.25">
      <c r="B754" s="4"/>
      <c r="C754" s="4"/>
      <c r="D754" s="4"/>
      <c r="E754" s="4"/>
    </row>
    <row r="755" spans="2:5" ht="15.75" customHeight="1" x14ac:dyDescent="0.25">
      <c r="B755" s="4"/>
      <c r="C755" s="4"/>
      <c r="D755" s="4"/>
      <c r="E755" s="4"/>
    </row>
    <row r="756" spans="2:5" ht="15.75" customHeight="1" x14ac:dyDescent="0.25">
      <c r="B756" s="4"/>
      <c r="C756" s="4"/>
      <c r="D756" s="4"/>
      <c r="E756" s="4"/>
    </row>
    <row r="757" spans="2:5" ht="15.75" customHeight="1" x14ac:dyDescent="0.25">
      <c r="B757" s="4"/>
      <c r="C757" s="4"/>
      <c r="D757" s="4"/>
      <c r="E757" s="4"/>
    </row>
    <row r="758" spans="2:5" ht="15.75" customHeight="1" x14ac:dyDescent="0.25">
      <c r="B758" s="4"/>
      <c r="C758" s="4"/>
      <c r="D758" s="4"/>
      <c r="E758" s="4"/>
    </row>
    <row r="759" spans="2:5" ht="15.75" customHeight="1" x14ac:dyDescent="0.25">
      <c r="B759" s="4"/>
      <c r="C759" s="4"/>
      <c r="D759" s="4"/>
      <c r="E759" s="4"/>
    </row>
    <row r="760" spans="2:5" ht="15.75" customHeight="1" x14ac:dyDescent="0.25">
      <c r="B760" s="4"/>
      <c r="C760" s="4"/>
      <c r="D760" s="4"/>
      <c r="E760" s="4"/>
    </row>
    <row r="761" spans="2:5" ht="15.75" customHeight="1" x14ac:dyDescent="0.25">
      <c r="B761" s="4"/>
      <c r="C761" s="4"/>
      <c r="D761" s="4"/>
      <c r="E761" s="4"/>
    </row>
    <row r="762" spans="2:5" ht="15.75" customHeight="1" x14ac:dyDescent="0.25">
      <c r="B762" s="4"/>
      <c r="C762" s="4"/>
      <c r="D762" s="4"/>
      <c r="E762" s="4"/>
    </row>
    <row r="763" spans="2:5" ht="15.75" customHeight="1" x14ac:dyDescent="0.25">
      <c r="B763" s="4"/>
      <c r="C763" s="4"/>
      <c r="D763" s="4"/>
      <c r="E763" s="4"/>
    </row>
    <row r="764" spans="2:5" ht="15.75" customHeight="1" x14ac:dyDescent="0.25">
      <c r="B764" s="4"/>
      <c r="C764" s="4"/>
      <c r="D764" s="4"/>
      <c r="E764" s="4"/>
    </row>
    <row r="765" spans="2:5" ht="15.75" customHeight="1" x14ac:dyDescent="0.25">
      <c r="B765" s="4"/>
      <c r="C765" s="4"/>
      <c r="D765" s="4"/>
      <c r="E765" s="4"/>
    </row>
    <row r="766" spans="2:5" ht="15.75" customHeight="1" x14ac:dyDescent="0.25">
      <c r="B766" s="4"/>
      <c r="C766" s="4"/>
      <c r="D766" s="4"/>
      <c r="E766" s="4"/>
    </row>
    <row r="767" spans="2:5" ht="15.75" customHeight="1" x14ac:dyDescent="0.25">
      <c r="B767" s="4"/>
      <c r="C767" s="4"/>
      <c r="D767" s="4"/>
      <c r="E767" s="4"/>
    </row>
    <row r="768" spans="2:5" ht="15.75" customHeight="1" x14ac:dyDescent="0.25">
      <c r="B768" s="4"/>
      <c r="C768" s="4"/>
      <c r="D768" s="4"/>
      <c r="E768" s="4"/>
    </row>
    <row r="769" spans="2:5" ht="15.75" customHeight="1" x14ac:dyDescent="0.25">
      <c r="B769" s="4"/>
      <c r="C769" s="4"/>
      <c r="D769" s="4"/>
      <c r="E769" s="4"/>
    </row>
    <row r="770" spans="2:5" ht="15.75" customHeight="1" x14ac:dyDescent="0.25">
      <c r="B770" s="4"/>
      <c r="C770" s="4"/>
      <c r="D770" s="4"/>
      <c r="E770" s="4"/>
    </row>
    <row r="771" spans="2:5" ht="15.75" customHeight="1" x14ac:dyDescent="0.25">
      <c r="B771" s="4"/>
      <c r="C771" s="4"/>
      <c r="D771" s="4"/>
      <c r="E771" s="4"/>
    </row>
    <row r="772" spans="2:5" ht="15.75" customHeight="1" x14ac:dyDescent="0.25">
      <c r="B772" s="4"/>
      <c r="C772" s="4"/>
      <c r="D772" s="4"/>
      <c r="E772" s="4"/>
    </row>
    <row r="773" spans="2:5" ht="15.75" customHeight="1" x14ac:dyDescent="0.25">
      <c r="B773" s="4"/>
      <c r="C773" s="4"/>
      <c r="D773" s="4"/>
      <c r="E773" s="4"/>
    </row>
    <row r="774" spans="2:5" ht="15.75" customHeight="1" x14ac:dyDescent="0.25">
      <c r="B774" s="4"/>
      <c r="C774" s="4"/>
      <c r="D774" s="4"/>
      <c r="E774" s="4"/>
    </row>
    <row r="775" spans="2:5" ht="15.75" customHeight="1" x14ac:dyDescent="0.25">
      <c r="B775" s="4"/>
      <c r="C775" s="4"/>
      <c r="D775" s="4"/>
      <c r="E775" s="4"/>
    </row>
    <row r="776" spans="2:5" ht="15.75" customHeight="1" x14ac:dyDescent="0.25">
      <c r="B776" s="4"/>
      <c r="C776" s="4"/>
      <c r="D776" s="4"/>
      <c r="E776" s="4"/>
    </row>
    <row r="777" spans="2:5" ht="15.75" customHeight="1" x14ac:dyDescent="0.25">
      <c r="B777" s="4"/>
      <c r="C777" s="4"/>
      <c r="D777" s="4"/>
      <c r="E777" s="4"/>
    </row>
    <row r="778" spans="2:5" ht="15.75" customHeight="1" x14ac:dyDescent="0.25">
      <c r="B778" s="4"/>
      <c r="C778" s="4"/>
      <c r="D778" s="4"/>
      <c r="E778" s="4"/>
    </row>
    <row r="779" spans="2:5" ht="15.75" customHeight="1" x14ac:dyDescent="0.25">
      <c r="B779" s="4"/>
      <c r="C779" s="4"/>
      <c r="D779" s="4"/>
      <c r="E779" s="4"/>
    </row>
    <row r="780" spans="2:5" ht="15.75" customHeight="1" x14ac:dyDescent="0.25">
      <c r="B780" s="4"/>
      <c r="C780" s="4"/>
      <c r="D780" s="4"/>
      <c r="E780" s="4"/>
    </row>
    <row r="781" spans="2:5" ht="15.75" customHeight="1" x14ac:dyDescent="0.25">
      <c r="B781" s="4"/>
      <c r="C781" s="4"/>
      <c r="D781" s="4"/>
      <c r="E781" s="4"/>
    </row>
    <row r="782" spans="2:5" ht="15.75" customHeight="1" x14ac:dyDescent="0.25">
      <c r="B782" s="4"/>
      <c r="C782" s="4"/>
      <c r="D782" s="4"/>
      <c r="E782" s="4"/>
    </row>
    <row r="783" spans="2:5" ht="15.75" customHeight="1" x14ac:dyDescent="0.25">
      <c r="B783" s="4"/>
      <c r="C783" s="4"/>
      <c r="D783" s="4"/>
      <c r="E783" s="4"/>
    </row>
    <row r="784" spans="2:5" ht="15.75" customHeight="1" x14ac:dyDescent="0.25">
      <c r="B784" s="4"/>
      <c r="C784" s="4"/>
      <c r="D784" s="4"/>
      <c r="E784" s="4"/>
    </row>
    <row r="785" spans="2:5" ht="15.75" customHeight="1" x14ac:dyDescent="0.25">
      <c r="B785" s="4"/>
      <c r="C785" s="4"/>
      <c r="D785" s="4"/>
      <c r="E785" s="4"/>
    </row>
    <row r="786" spans="2:5" ht="15.75" customHeight="1" x14ac:dyDescent="0.25">
      <c r="B786" s="4"/>
      <c r="C786" s="4"/>
      <c r="D786" s="4"/>
      <c r="E786" s="4"/>
    </row>
    <row r="787" spans="2:5" ht="15.75" customHeight="1" x14ac:dyDescent="0.25">
      <c r="B787" s="4"/>
      <c r="C787" s="4"/>
      <c r="D787" s="4"/>
      <c r="E787" s="4"/>
    </row>
    <row r="788" spans="2:5" ht="15.75" customHeight="1" x14ac:dyDescent="0.25">
      <c r="B788" s="4"/>
      <c r="C788" s="4"/>
      <c r="D788" s="4"/>
      <c r="E788" s="4"/>
    </row>
    <row r="789" spans="2:5" ht="15.75" customHeight="1" x14ac:dyDescent="0.25">
      <c r="B789" s="4"/>
      <c r="C789" s="4"/>
      <c r="D789" s="4"/>
      <c r="E789" s="4"/>
    </row>
    <row r="790" spans="2:5" ht="15.75" customHeight="1" x14ac:dyDescent="0.25">
      <c r="B790" s="4"/>
      <c r="C790" s="4"/>
      <c r="D790" s="4"/>
      <c r="E790" s="4"/>
    </row>
    <row r="791" spans="2:5" ht="15.75" customHeight="1" x14ac:dyDescent="0.25">
      <c r="B791" s="4"/>
      <c r="C791" s="4"/>
      <c r="D791" s="4"/>
      <c r="E791" s="4"/>
    </row>
    <row r="792" spans="2:5" ht="15.75" customHeight="1" x14ac:dyDescent="0.25">
      <c r="B792" s="4"/>
      <c r="C792" s="4"/>
      <c r="D792" s="4"/>
      <c r="E792" s="4"/>
    </row>
    <row r="793" spans="2:5" ht="15.75" customHeight="1" x14ac:dyDescent="0.25">
      <c r="B793" s="4"/>
      <c r="C793" s="4"/>
      <c r="D793" s="4"/>
      <c r="E793" s="4"/>
    </row>
    <row r="794" spans="2:5" ht="15.75" customHeight="1" x14ac:dyDescent="0.25">
      <c r="B794" s="4"/>
      <c r="C794" s="4"/>
      <c r="D794" s="4"/>
      <c r="E794" s="4"/>
    </row>
    <row r="795" spans="2:5" ht="15.75" customHeight="1" x14ac:dyDescent="0.25">
      <c r="B795" s="4"/>
      <c r="C795" s="4"/>
      <c r="D795" s="4"/>
      <c r="E795" s="4"/>
    </row>
    <row r="796" spans="2:5" ht="15.75" customHeight="1" x14ac:dyDescent="0.25">
      <c r="B796" s="4"/>
      <c r="C796" s="4"/>
      <c r="D796" s="4"/>
      <c r="E796" s="4"/>
    </row>
    <row r="797" spans="2:5" ht="15.75" customHeight="1" x14ac:dyDescent="0.25">
      <c r="B797" s="4"/>
      <c r="C797" s="4"/>
      <c r="D797" s="4"/>
      <c r="E797" s="4"/>
    </row>
    <row r="798" spans="2:5" ht="15.75" customHeight="1" x14ac:dyDescent="0.25">
      <c r="B798" s="4"/>
      <c r="C798" s="4"/>
      <c r="D798" s="4"/>
      <c r="E798" s="4"/>
    </row>
    <row r="799" spans="2:5" ht="15.75" customHeight="1" x14ac:dyDescent="0.25">
      <c r="B799" s="4"/>
      <c r="C799" s="4"/>
      <c r="D799" s="4"/>
      <c r="E799" s="4"/>
    </row>
    <row r="800" spans="2:5" ht="15.75" customHeight="1" x14ac:dyDescent="0.25">
      <c r="B800" s="4"/>
      <c r="C800" s="4"/>
      <c r="D800" s="4"/>
      <c r="E800" s="4"/>
    </row>
    <row r="801" spans="2:5" ht="15.75" customHeight="1" x14ac:dyDescent="0.25">
      <c r="B801" s="4"/>
      <c r="C801" s="4"/>
      <c r="D801" s="4"/>
      <c r="E801" s="4"/>
    </row>
    <row r="802" spans="2:5" ht="15.75" customHeight="1" x14ac:dyDescent="0.25">
      <c r="B802" s="4"/>
      <c r="C802" s="4"/>
      <c r="D802" s="4"/>
      <c r="E802" s="4"/>
    </row>
    <row r="803" spans="2:5" ht="15.75" customHeight="1" x14ac:dyDescent="0.25">
      <c r="B803" s="4"/>
      <c r="C803" s="4"/>
      <c r="D803" s="4"/>
      <c r="E803" s="4"/>
    </row>
    <row r="804" spans="2:5" ht="15.75" customHeight="1" x14ac:dyDescent="0.25">
      <c r="B804" s="4"/>
      <c r="C804" s="4"/>
      <c r="D804" s="4"/>
      <c r="E804" s="4"/>
    </row>
    <row r="805" spans="2:5" ht="15.75" customHeight="1" x14ac:dyDescent="0.25">
      <c r="B805" s="4"/>
      <c r="C805" s="4"/>
      <c r="D805" s="4"/>
      <c r="E805" s="4"/>
    </row>
    <row r="806" spans="2:5" ht="15.75" customHeight="1" x14ac:dyDescent="0.25">
      <c r="B806" s="4"/>
      <c r="C806" s="4"/>
      <c r="D806" s="4"/>
      <c r="E806" s="4"/>
    </row>
    <row r="807" spans="2:5" ht="15.75" customHeight="1" x14ac:dyDescent="0.25">
      <c r="B807" s="4"/>
      <c r="C807" s="4"/>
      <c r="D807" s="4"/>
      <c r="E807" s="4"/>
    </row>
    <row r="808" spans="2:5" ht="15.75" customHeight="1" x14ac:dyDescent="0.25">
      <c r="B808" s="4"/>
      <c r="C808" s="4"/>
      <c r="D808" s="4"/>
      <c r="E808" s="4"/>
    </row>
    <row r="809" spans="2:5" ht="15.75" customHeight="1" x14ac:dyDescent="0.25">
      <c r="B809" s="4"/>
      <c r="C809" s="4"/>
      <c r="D809" s="4"/>
      <c r="E809" s="4"/>
    </row>
    <row r="810" spans="2:5" ht="15.75" customHeight="1" x14ac:dyDescent="0.25">
      <c r="B810" s="4"/>
      <c r="C810" s="4"/>
      <c r="D810" s="4"/>
      <c r="E810" s="4"/>
    </row>
    <row r="811" spans="2:5" ht="15.75" customHeight="1" x14ac:dyDescent="0.25">
      <c r="B811" s="4"/>
      <c r="C811" s="4"/>
      <c r="D811" s="4"/>
      <c r="E811" s="4"/>
    </row>
    <row r="812" spans="2:5" ht="15.75" customHeight="1" x14ac:dyDescent="0.25">
      <c r="B812" s="4"/>
      <c r="C812" s="4"/>
      <c r="D812" s="4"/>
      <c r="E812" s="4"/>
    </row>
    <row r="813" spans="2:5" ht="15.75" customHeight="1" x14ac:dyDescent="0.25">
      <c r="B813" s="4"/>
      <c r="C813" s="4"/>
      <c r="D813" s="4"/>
      <c r="E813" s="4"/>
    </row>
    <row r="814" spans="2:5" ht="15.75" customHeight="1" x14ac:dyDescent="0.25">
      <c r="B814" s="4"/>
      <c r="C814" s="4"/>
      <c r="D814" s="4"/>
      <c r="E814" s="4"/>
    </row>
    <row r="815" spans="2:5" ht="15.75" customHeight="1" x14ac:dyDescent="0.25">
      <c r="B815" s="4"/>
      <c r="C815" s="4"/>
      <c r="D815" s="4"/>
      <c r="E815" s="4"/>
    </row>
    <row r="816" spans="2:5" ht="15.75" customHeight="1" x14ac:dyDescent="0.25">
      <c r="B816" s="4"/>
      <c r="C816" s="4"/>
      <c r="D816" s="4"/>
      <c r="E816" s="4"/>
    </row>
    <row r="817" spans="2:5" ht="15.75" customHeight="1" x14ac:dyDescent="0.25">
      <c r="B817" s="4"/>
      <c r="C817" s="4"/>
      <c r="D817" s="4"/>
      <c r="E817" s="4"/>
    </row>
    <row r="818" spans="2:5" ht="15.75" customHeight="1" x14ac:dyDescent="0.25">
      <c r="B818" s="4"/>
      <c r="C818" s="4"/>
      <c r="D818" s="4"/>
      <c r="E818" s="4"/>
    </row>
    <row r="819" spans="2:5" ht="15.75" customHeight="1" x14ac:dyDescent="0.25">
      <c r="B819" s="4"/>
      <c r="C819" s="4"/>
      <c r="D819" s="4"/>
      <c r="E819" s="4"/>
    </row>
    <row r="820" spans="2:5" ht="15.75" customHeight="1" x14ac:dyDescent="0.25">
      <c r="B820" s="4"/>
      <c r="C820" s="4"/>
      <c r="D820" s="4"/>
      <c r="E820" s="4"/>
    </row>
    <row r="821" spans="2:5" ht="15.75" customHeight="1" x14ac:dyDescent="0.25">
      <c r="B821" s="4"/>
      <c r="C821" s="4"/>
      <c r="D821" s="4"/>
      <c r="E821" s="4"/>
    </row>
    <row r="822" spans="2:5" ht="15.75" customHeight="1" x14ac:dyDescent="0.25">
      <c r="B822" s="4"/>
      <c r="C822" s="4"/>
      <c r="D822" s="4"/>
      <c r="E822" s="4"/>
    </row>
    <row r="823" spans="2:5" ht="15.75" customHeight="1" x14ac:dyDescent="0.25">
      <c r="B823" s="4"/>
      <c r="C823" s="4"/>
      <c r="D823" s="4"/>
      <c r="E823" s="4"/>
    </row>
    <row r="824" spans="2:5" ht="15.75" customHeight="1" x14ac:dyDescent="0.25">
      <c r="B824" s="4"/>
      <c r="C824" s="4"/>
      <c r="D824" s="4"/>
      <c r="E824" s="4"/>
    </row>
    <row r="825" spans="2:5" ht="15.75" customHeight="1" x14ac:dyDescent="0.25">
      <c r="B825" s="4"/>
      <c r="C825" s="4"/>
      <c r="D825" s="4"/>
      <c r="E825" s="4"/>
    </row>
    <row r="826" spans="2:5" ht="15.75" customHeight="1" x14ac:dyDescent="0.25">
      <c r="B826" s="4"/>
      <c r="C826" s="4"/>
      <c r="D826" s="4"/>
      <c r="E826" s="4"/>
    </row>
    <row r="827" spans="2:5" ht="15.75" customHeight="1" x14ac:dyDescent="0.25">
      <c r="B827" s="4"/>
      <c r="C827" s="4"/>
      <c r="D827" s="4"/>
      <c r="E827" s="4"/>
    </row>
    <row r="828" spans="2:5" ht="15.75" customHeight="1" x14ac:dyDescent="0.25">
      <c r="B828" s="4"/>
      <c r="C828" s="4"/>
      <c r="D828" s="4"/>
      <c r="E828" s="4"/>
    </row>
    <row r="829" spans="2:5" ht="15.75" customHeight="1" x14ac:dyDescent="0.25">
      <c r="B829" s="4"/>
      <c r="C829" s="4"/>
      <c r="D829" s="4"/>
      <c r="E829" s="4"/>
    </row>
    <row r="830" spans="2:5" ht="15.75" customHeight="1" x14ac:dyDescent="0.25">
      <c r="B830" s="4"/>
      <c r="C830" s="4"/>
      <c r="D830" s="4"/>
      <c r="E830" s="4"/>
    </row>
    <row r="831" spans="2:5" ht="15.75" customHeight="1" x14ac:dyDescent="0.25">
      <c r="B831" s="4"/>
      <c r="C831" s="4"/>
      <c r="D831" s="4"/>
      <c r="E831" s="4"/>
    </row>
    <row r="832" spans="2:5" ht="15.75" customHeight="1" x14ac:dyDescent="0.25">
      <c r="B832" s="4"/>
      <c r="C832" s="4"/>
      <c r="D832" s="4"/>
      <c r="E832" s="4"/>
    </row>
    <row r="833" spans="2:5" ht="15.75" customHeight="1" x14ac:dyDescent="0.25">
      <c r="B833" s="4"/>
      <c r="C833" s="4"/>
      <c r="D833" s="4"/>
      <c r="E833" s="4"/>
    </row>
    <row r="834" spans="2:5" ht="15.75" customHeight="1" x14ac:dyDescent="0.25">
      <c r="B834" s="4"/>
      <c r="C834" s="4"/>
      <c r="D834" s="4"/>
      <c r="E834" s="4"/>
    </row>
    <row r="835" spans="2:5" ht="15.75" customHeight="1" x14ac:dyDescent="0.25">
      <c r="B835" s="4"/>
      <c r="C835" s="4"/>
      <c r="D835" s="4"/>
      <c r="E835" s="4"/>
    </row>
    <row r="836" spans="2:5" ht="15.75" customHeight="1" x14ac:dyDescent="0.25">
      <c r="B836" s="4"/>
      <c r="C836" s="4"/>
      <c r="D836" s="4"/>
      <c r="E836" s="4"/>
    </row>
    <row r="837" spans="2:5" ht="15.75" customHeight="1" x14ac:dyDescent="0.25">
      <c r="B837" s="4"/>
      <c r="C837" s="4"/>
      <c r="D837" s="4"/>
      <c r="E837" s="4"/>
    </row>
    <row r="838" spans="2:5" ht="15.75" customHeight="1" x14ac:dyDescent="0.25">
      <c r="B838" s="4"/>
      <c r="C838" s="4"/>
      <c r="D838" s="4"/>
      <c r="E838" s="4"/>
    </row>
    <row r="839" spans="2:5" ht="15.75" customHeight="1" x14ac:dyDescent="0.25">
      <c r="B839" s="4"/>
      <c r="C839" s="4"/>
      <c r="D839" s="4"/>
      <c r="E839" s="4"/>
    </row>
    <row r="840" spans="2:5" ht="15.75" customHeight="1" x14ac:dyDescent="0.25">
      <c r="B840" s="4"/>
      <c r="C840" s="4"/>
      <c r="D840" s="4"/>
      <c r="E840" s="4"/>
    </row>
    <row r="841" spans="2:5" ht="15.75" customHeight="1" x14ac:dyDescent="0.25">
      <c r="B841" s="4"/>
      <c r="C841" s="4"/>
      <c r="D841" s="4"/>
      <c r="E841" s="4"/>
    </row>
    <row r="842" spans="2:5" ht="15.75" customHeight="1" x14ac:dyDescent="0.25">
      <c r="B842" s="4"/>
      <c r="C842" s="4"/>
      <c r="D842" s="4"/>
      <c r="E842" s="4"/>
    </row>
    <row r="843" spans="2:5" ht="15.75" customHeight="1" x14ac:dyDescent="0.25">
      <c r="B843" s="4"/>
      <c r="C843" s="4"/>
      <c r="D843" s="4"/>
      <c r="E843" s="4"/>
    </row>
    <row r="844" spans="2:5" ht="15.75" customHeight="1" x14ac:dyDescent="0.25">
      <c r="B844" s="4"/>
      <c r="C844" s="4"/>
      <c r="D844" s="4"/>
      <c r="E844" s="4"/>
    </row>
    <row r="845" spans="2:5" ht="15.75" customHeight="1" x14ac:dyDescent="0.25">
      <c r="B845" s="4"/>
      <c r="C845" s="4"/>
      <c r="D845" s="4"/>
      <c r="E845" s="4"/>
    </row>
    <row r="846" spans="2:5" ht="15.75" customHeight="1" x14ac:dyDescent="0.25">
      <c r="B846" s="4"/>
      <c r="C846" s="4"/>
      <c r="D846" s="4"/>
      <c r="E846" s="4"/>
    </row>
    <row r="847" spans="2:5" ht="15.75" customHeight="1" x14ac:dyDescent="0.25">
      <c r="B847" s="4"/>
      <c r="C847" s="4"/>
      <c r="D847" s="4"/>
      <c r="E847" s="4"/>
    </row>
    <row r="848" spans="2:5" ht="15.75" customHeight="1" x14ac:dyDescent="0.25">
      <c r="B848" s="4"/>
      <c r="C848" s="4"/>
      <c r="D848" s="4"/>
      <c r="E848" s="4"/>
    </row>
    <row r="849" spans="2:5" ht="15.75" customHeight="1" x14ac:dyDescent="0.25">
      <c r="B849" s="4"/>
      <c r="C849" s="4"/>
      <c r="D849" s="4"/>
      <c r="E849" s="4"/>
    </row>
    <row r="850" spans="2:5" ht="15.75" customHeight="1" x14ac:dyDescent="0.25">
      <c r="B850" s="4"/>
      <c r="C850" s="4"/>
      <c r="D850" s="4"/>
      <c r="E850" s="4"/>
    </row>
    <row r="851" spans="2:5" ht="15.75" customHeight="1" x14ac:dyDescent="0.25">
      <c r="B851" s="4"/>
      <c r="C851" s="4"/>
      <c r="D851" s="4"/>
      <c r="E851" s="4"/>
    </row>
    <row r="852" spans="2:5" ht="15.75" customHeight="1" x14ac:dyDescent="0.25">
      <c r="B852" s="4"/>
      <c r="C852" s="4"/>
      <c r="D852" s="4"/>
      <c r="E852" s="4"/>
    </row>
    <row r="853" spans="2:5" ht="15.75" customHeight="1" x14ac:dyDescent="0.25">
      <c r="B853" s="4"/>
      <c r="C853" s="4"/>
      <c r="D853" s="4"/>
      <c r="E853" s="4"/>
    </row>
    <row r="854" spans="2:5" ht="15.75" customHeight="1" x14ac:dyDescent="0.25">
      <c r="B854" s="4"/>
      <c r="C854" s="4"/>
      <c r="D854" s="4"/>
      <c r="E854" s="4"/>
    </row>
    <row r="855" spans="2:5" ht="15.75" customHeight="1" x14ac:dyDescent="0.25">
      <c r="B855" s="4"/>
      <c r="C855" s="4"/>
      <c r="D855" s="4"/>
      <c r="E855" s="4"/>
    </row>
    <row r="856" spans="2:5" ht="15.75" customHeight="1" x14ac:dyDescent="0.25">
      <c r="B856" s="4"/>
      <c r="C856" s="4"/>
      <c r="D856" s="4"/>
      <c r="E856" s="4"/>
    </row>
    <row r="857" spans="2:5" ht="15.75" customHeight="1" x14ac:dyDescent="0.25">
      <c r="B857" s="4"/>
      <c r="C857" s="4"/>
      <c r="D857" s="4"/>
      <c r="E857" s="4"/>
    </row>
    <row r="858" spans="2:5" ht="15.75" customHeight="1" x14ac:dyDescent="0.25">
      <c r="B858" s="4"/>
      <c r="C858" s="4"/>
      <c r="D858" s="4"/>
      <c r="E858" s="4"/>
    </row>
    <row r="859" spans="2:5" ht="15.75" customHeight="1" x14ac:dyDescent="0.25">
      <c r="B859" s="4"/>
      <c r="C859" s="4"/>
      <c r="D859" s="4"/>
      <c r="E859" s="4"/>
    </row>
    <row r="860" spans="2:5" ht="15.75" customHeight="1" x14ac:dyDescent="0.25">
      <c r="B860" s="4"/>
      <c r="C860" s="4"/>
      <c r="D860" s="4"/>
      <c r="E860" s="4"/>
    </row>
    <row r="861" spans="2:5" ht="15.75" customHeight="1" x14ac:dyDescent="0.25">
      <c r="B861" s="4"/>
      <c r="C861" s="4"/>
      <c r="D861" s="4"/>
      <c r="E861" s="4"/>
    </row>
    <row r="862" spans="2:5" ht="15.75" customHeight="1" x14ac:dyDescent="0.25">
      <c r="B862" s="4"/>
      <c r="C862" s="4"/>
      <c r="D862" s="4"/>
      <c r="E862" s="4"/>
    </row>
    <row r="863" spans="2:5" ht="15.75" customHeight="1" x14ac:dyDescent="0.25">
      <c r="B863" s="4"/>
      <c r="C863" s="4"/>
      <c r="D863" s="4"/>
      <c r="E863" s="4"/>
    </row>
    <row r="864" spans="2:5" ht="15.75" customHeight="1" x14ac:dyDescent="0.25">
      <c r="B864" s="4"/>
      <c r="C864" s="4"/>
      <c r="D864" s="4"/>
      <c r="E864" s="4"/>
    </row>
    <row r="865" spans="2:5" ht="15.75" customHeight="1" x14ac:dyDescent="0.25">
      <c r="B865" s="4"/>
      <c r="C865" s="4"/>
      <c r="D865" s="4"/>
      <c r="E865" s="4"/>
    </row>
    <row r="866" spans="2:5" ht="15.75" customHeight="1" x14ac:dyDescent="0.25">
      <c r="B866" s="4"/>
      <c r="C866" s="4"/>
      <c r="D866" s="4"/>
      <c r="E866" s="4"/>
    </row>
    <row r="867" spans="2:5" ht="15.75" customHeight="1" x14ac:dyDescent="0.25">
      <c r="B867" s="4"/>
      <c r="C867" s="4"/>
      <c r="D867" s="4"/>
      <c r="E867" s="4"/>
    </row>
    <row r="868" spans="2:5" ht="15.75" customHeight="1" x14ac:dyDescent="0.25">
      <c r="B868" s="4"/>
      <c r="C868" s="4"/>
      <c r="D868" s="4"/>
      <c r="E868" s="4"/>
    </row>
    <row r="869" spans="2:5" ht="15.75" customHeight="1" x14ac:dyDescent="0.25">
      <c r="B869" s="4"/>
      <c r="C869" s="4"/>
      <c r="D869" s="4"/>
      <c r="E869" s="4"/>
    </row>
    <row r="870" spans="2:5" ht="15.75" customHeight="1" x14ac:dyDescent="0.25">
      <c r="B870" s="4"/>
      <c r="C870" s="4"/>
      <c r="D870" s="4"/>
      <c r="E870" s="4"/>
    </row>
    <row r="871" spans="2:5" ht="15.75" customHeight="1" x14ac:dyDescent="0.25">
      <c r="B871" s="4"/>
      <c r="C871" s="4"/>
      <c r="D871" s="4"/>
      <c r="E871" s="4"/>
    </row>
    <row r="872" spans="2:5" ht="15.75" customHeight="1" x14ac:dyDescent="0.25">
      <c r="B872" s="4"/>
      <c r="C872" s="4"/>
      <c r="D872" s="4"/>
      <c r="E872" s="4"/>
    </row>
    <row r="873" spans="2:5" ht="15.75" customHeight="1" x14ac:dyDescent="0.25">
      <c r="B873" s="4"/>
      <c r="C873" s="4"/>
      <c r="D873" s="4"/>
      <c r="E873" s="4"/>
    </row>
    <row r="874" spans="2:5" ht="15.75" customHeight="1" x14ac:dyDescent="0.25">
      <c r="B874" s="4"/>
      <c r="C874" s="4"/>
      <c r="D874" s="4"/>
      <c r="E874" s="4"/>
    </row>
    <row r="875" spans="2:5" ht="15.75" customHeight="1" x14ac:dyDescent="0.25">
      <c r="B875" s="4"/>
      <c r="C875" s="4"/>
      <c r="D875" s="4"/>
      <c r="E875" s="4"/>
    </row>
    <row r="876" spans="2:5" ht="15.75" customHeight="1" x14ac:dyDescent="0.25">
      <c r="B876" s="4"/>
      <c r="C876" s="4"/>
      <c r="D876" s="4"/>
      <c r="E876" s="4"/>
    </row>
    <row r="877" spans="2:5" ht="15.75" customHeight="1" x14ac:dyDescent="0.25">
      <c r="B877" s="4"/>
      <c r="C877" s="4"/>
      <c r="D877" s="4"/>
      <c r="E877" s="4"/>
    </row>
    <row r="878" spans="2:5" ht="15.75" customHeight="1" x14ac:dyDescent="0.25">
      <c r="B878" s="4"/>
      <c r="C878" s="4"/>
      <c r="D878" s="4"/>
      <c r="E878" s="4"/>
    </row>
    <row r="879" spans="2:5" ht="15.75" customHeight="1" x14ac:dyDescent="0.25">
      <c r="B879" s="4"/>
      <c r="C879" s="4"/>
      <c r="D879" s="4"/>
      <c r="E879" s="4"/>
    </row>
    <row r="880" spans="2:5" ht="15.75" customHeight="1" x14ac:dyDescent="0.25">
      <c r="B880" s="4"/>
      <c r="C880" s="4"/>
      <c r="D880" s="4"/>
      <c r="E880" s="4"/>
    </row>
    <row r="881" spans="2:5" ht="15.75" customHeight="1" x14ac:dyDescent="0.25">
      <c r="B881" s="4"/>
      <c r="C881" s="4"/>
      <c r="D881" s="4"/>
      <c r="E881" s="4"/>
    </row>
    <row r="882" spans="2:5" ht="15.75" customHeight="1" x14ac:dyDescent="0.25">
      <c r="B882" s="4"/>
      <c r="C882" s="4"/>
      <c r="D882" s="4"/>
      <c r="E882" s="4"/>
    </row>
    <row r="883" spans="2:5" ht="15.75" customHeight="1" x14ac:dyDescent="0.25">
      <c r="B883" s="4"/>
      <c r="C883" s="4"/>
      <c r="D883" s="4"/>
      <c r="E883" s="4"/>
    </row>
    <row r="884" spans="2:5" ht="15.75" customHeight="1" x14ac:dyDescent="0.25">
      <c r="B884" s="4"/>
      <c r="C884" s="4"/>
      <c r="D884" s="4"/>
      <c r="E884" s="4"/>
    </row>
    <row r="885" spans="2:5" ht="15.75" customHeight="1" x14ac:dyDescent="0.25">
      <c r="B885" s="4"/>
      <c r="C885" s="4"/>
      <c r="D885" s="4"/>
      <c r="E885" s="4"/>
    </row>
    <row r="886" spans="2:5" ht="15.75" customHeight="1" x14ac:dyDescent="0.25">
      <c r="B886" s="4"/>
      <c r="C886" s="4"/>
      <c r="D886" s="4"/>
      <c r="E886" s="4"/>
    </row>
    <row r="887" spans="2:5" ht="15.75" customHeight="1" x14ac:dyDescent="0.25">
      <c r="B887" s="4"/>
      <c r="C887" s="4"/>
      <c r="D887" s="4"/>
      <c r="E887" s="4"/>
    </row>
    <row r="888" spans="2:5" ht="15.75" customHeight="1" x14ac:dyDescent="0.25">
      <c r="B888" s="4"/>
      <c r="C888" s="4"/>
      <c r="D888" s="4"/>
      <c r="E888" s="4"/>
    </row>
    <row r="889" spans="2:5" ht="15.75" customHeight="1" x14ac:dyDescent="0.25">
      <c r="B889" s="4"/>
      <c r="C889" s="4"/>
      <c r="D889" s="4"/>
      <c r="E889" s="4"/>
    </row>
    <row r="890" spans="2:5" ht="15.75" customHeight="1" x14ac:dyDescent="0.25">
      <c r="B890" s="4"/>
      <c r="C890" s="4"/>
      <c r="D890" s="4"/>
      <c r="E890" s="4"/>
    </row>
    <row r="891" spans="2:5" ht="15.75" customHeight="1" x14ac:dyDescent="0.25">
      <c r="B891" s="4"/>
      <c r="C891" s="4"/>
      <c r="D891" s="4"/>
      <c r="E891" s="4"/>
    </row>
    <row r="892" spans="2:5" ht="15.75" customHeight="1" x14ac:dyDescent="0.25">
      <c r="B892" s="4"/>
      <c r="C892" s="4"/>
      <c r="D892" s="4"/>
      <c r="E892" s="4"/>
    </row>
    <row r="893" spans="2:5" ht="15.75" customHeight="1" x14ac:dyDescent="0.25">
      <c r="B893" s="4"/>
      <c r="C893" s="4"/>
      <c r="D893" s="4"/>
      <c r="E893" s="4"/>
    </row>
    <row r="894" spans="2:5" ht="15.75" customHeight="1" x14ac:dyDescent="0.25">
      <c r="B894" s="4"/>
      <c r="C894" s="4"/>
      <c r="D894" s="4"/>
      <c r="E894" s="4"/>
    </row>
    <row r="895" spans="2:5" ht="15.75" customHeight="1" x14ac:dyDescent="0.25">
      <c r="B895" s="4"/>
      <c r="C895" s="4"/>
      <c r="D895" s="4"/>
      <c r="E895" s="4"/>
    </row>
    <row r="896" spans="2:5" ht="15.75" customHeight="1" x14ac:dyDescent="0.25">
      <c r="B896" s="4"/>
      <c r="C896" s="4"/>
      <c r="D896" s="4"/>
      <c r="E896" s="4"/>
    </row>
    <row r="897" spans="2:5" ht="15.75" customHeight="1" x14ac:dyDescent="0.25">
      <c r="B897" s="4"/>
      <c r="C897" s="4"/>
      <c r="D897" s="4"/>
      <c r="E897" s="4"/>
    </row>
    <row r="898" spans="2:5" ht="15.75" customHeight="1" x14ac:dyDescent="0.25">
      <c r="B898" s="4"/>
      <c r="C898" s="4"/>
      <c r="D898" s="4"/>
      <c r="E898" s="4"/>
    </row>
    <row r="899" spans="2:5" ht="15.75" customHeight="1" x14ac:dyDescent="0.25">
      <c r="B899" s="4"/>
      <c r="C899" s="4"/>
      <c r="D899" s="4"/>
      <c r="E899" s="4"/>
    </row>
    <row r="900" spans="2:5" ht="15.75" customHeight="1" x14ac:dyDescent="0.25">
      <c r="B900" s="4"/>
      <c r="C900" s="4"/>
      <c r="D900" s="4"/>
      <c r="E900" s="4"/>
    </row>
    <row r="901" spans="2:5" ht="15.75" customHeight="1" x14ac:dyDescent="0.25">
      <c r="B901" s="4"/>
      <c r="C901" s="4"/>
      <c r="D901" s="4"/>
      <c r="E901" s="4"/>
    </row>
    <row r="902" spans="2:5" ht="15.75" customHeight="1" x14ac:dyDescent="0.25">
      <c r="B902" s="4"/>
      <c r="C902" s="4"/>
      <c r="D902" s="4"/>
      <c r="E902" s="4"/>
    </row>
    <row r="903" spans="2:5" ht="15.75" customHeight="1" x14ac:dyDescent="0.25">
      <c r="B903" s="4"/>
      <c r="C903" s="4"/>
      <c r="D903" s="4"/>
      <c r="E903" s="4"/>
    </row>
    <row r="904" spans="2:5" ht="15.75" customHeight="1" x14ac:dyDescent="0.25">
      <c r="B904" s="4"/>
      <c r="C904" s="4"/>
      <c r="D904" s="4"/>
      <c r="E904" s="4"/>
    </row>
    <row r="905" spans="2:5" ht="15.75" customHeight="1" x14ac:dyDescent="0.25">
      <c r="B905" s="4"/>
      <c r="C905" s="4"/>
      <c r="D905" s="4"/>
      <c r="E905" s="4"/>
    </row>
    <row r="906" spans="2:5" ht="15.75" customHeight="1" x14ac:dyDescent="0.25">
      <c r="B906" s="4"/>
      <c r="C906" s="4"/>
      <c r="D906" s="4"/>
      <c r="E906" s="4"/>
    </row>
    <row r="907" spans="2:5" ht="15.75" customHeight="1" x14ac:dyDescent="0.25">
      <c r="B907" s="4"/>
      <c r="C907" s="4"/>
      <c r="D907" s="4"/>
      <c r="E907" s="4"/>
    </row>
    <row r="908" spans="2:5" ht="15.75" customHeight="1" x14ac:dyDescent="0.25">
      <c r="B908" s="4"/>
      <c r="C908" s="4"/>
      <c r="D908" s="4"/>
      <c r="E908" s="4"/>
    </row>
    <row r="909" spans="2:5" ht="15.75" customHeight="1" x14ac:dyDescent="0.25">
      <c r="B909" s="4"/>
      <c r="C909" s="4"/>
      <c r="D909" s="4"/>
      <c r="E909" s="4"/>
    </row>
    <row r="910" spans="2:5" ht="15.75" customHeight="1" x14ac:dyDescent="0.25">
      <c r="B910" s="4"/>
      <c r="C910" s="4"/>
      <c r="D910" s="4"/>
      <c r="E910" s="4"/>
    </row>
    <row r="911" spans="2:5" ht="15.75" customHeight="1" x14ac:dyDescent="0.25">
      <c r="B911" s="4"/>
      <c r="C911" s="4"/>
      <c r="D911" s="4"/>
      <c r="E911" s="4"/>
    </row>
    <row r="912" spans="2:5" ht="15.75" customHeight="1" x14ac:dyDescent="0.25">
      <c r="B912" s="4"/>
      <c r="C912" s="4"/>
      <c r="D912" s="4"/>
      <c r="E912" s="4"/>
    </row>
    <row r="913" spans="2:5" ht="15.75" customHeight="1" x14ac:dyDescent="0.25">
      <c r="B913" s="4"/>
      <c r="C913" s="4"/>
      <c r="D913" s="4"/>
      <c r="E913" s="4"/>
    </row>
    <row r="914" spans="2:5" ht="15.75" customHeight="1" x14ac:dyDescent="0.25">
      <c r="B914" s="4"/>
      <c r="C914" s="4"/>
      <c r="D914" s="4"/>
      <c r="E914" s="4"/>
    </row>
    <row r="915" spans="2:5" ht="15.75" customHeight="1" x14ac:dyDescent="0.25">
      <c r="B915" s="4"/>
      <c r="C915" s="4"/>
      <c r="D915" s="4"/>
      <c r="E915" s="4"/>
    </row>
    <row r="916" spans="2:5" ht="15.75" customHeight="1" x14ac:dyDescent="0.25">
      <c r="B916" s="4"/>
      <c r="C916" s="4"/>
      <c r="D916" s="4"/>
      <c r="E916" s="4"/>
    </row>
    <row r="917" spans="2:5" ht="15.75" customHeight="1" x14ac:dyDescent="0.25">
      <c r="B917" s="4"/>
      <c r="C917" s="4"/>
      <c r="D917" s="4"/>
      <c r="E917" s="4"/>
    </row>
    <row r="918" spans="2:5" ht="15.75" customHeight="1" x14ac:dyDescent="0.25">
      <c r="B918" s="4"/>
      <c r="C918" s="4"/>
      <c r="D918" s="4"/>
      <c r="E918" s="4"/>
    </row>
    <row r="919" spans="2:5" ht="15.75" customHeight="1" x14ac:dyDescent="0.25">
      <c r="B919" s="4"/>
      <c r="C919" s="4"/>
      <c r="D919" s="4"/>
      <c r="E919" s="4"/>
    </row>
    <row r="920" spans="2:5" ht="15.75" customHeight="1" x14ac:dyDescent="0.25">
      <c r="B920" s="4"/>
      <c r="C920" s="4"/>
      <c r="D920" s="4"/>
      <c r="E920" s="4"/>
    </row>
    <row r="921" spans="2:5" ht="15.75" customHeight="1" x14ac:dyDescent="0.25">
      <c r="B921" s="4"/>
      <c r="C921" s="4"/>
      <c r="D921" s="4"/>
      <c r="E921" s="4"/>
    </row>
    <row r="922" spans="2:5" ht="15.75" customHeight="1" x14ac:dyDescent="0.25">
      <c r="B922" s="4"/>
      <c r="C922" s="4"/>
      <c r="D922" s="4"/>
      <c r="E922" s="4"/>
    </row>
    <row r="923" spans="2:5" ht="15.75" customHeight="1" x14ac:dyDescent="0.25">
      <c r="B923" s="4"/>
      <c r="C923" s="4"/>
      <c r="D923" s="4"/>
      <c r="E923" s="4"/>
    </row>
    <row r="924" spans="2:5" ht="15.75" customHeight="1" x14ac:dyDescent="0.25">
      <c r="B924" s="4"/>
      <c r="C924" s="4"/>
      <c r="D924" s="4"/>
      <c r="E924" s="4"/>
    </row>
    <row r="925" spans="2:5" ht="15.75" customHeight="1" x14ac:dyDescent="0.25">
      <c r="B925" s="4"/>
      <c r="C925" s="4"/>
      <c r="D925" s="4"/>
      <c r="E925" s="4"/>
    </row>
    <row r="926" spans="2:5" ht="15.75" customHeight="1" x14ac:dyDescent="0.25">
      <c r="B926" s="4"/>
      <c r="C926" s="4"/>
      <c r="D926" s="4"/>
      <c r="E926" s="4"/>
    </row>
    <row r="927" spans="2:5" ht="15.75" customHeight="1" x14ac:dyDescent="0.25">
      <c r="B927" s="4"/>
      <c r="C927" s="4"/>
      <c r="D927" s="4"/>
      <c r="E927" s="4"/>
    </row>
    <row r="928" spans="2:5" ht="15.75" customHeight="1" x14ac:dyDescent="0.25">
      <c r="B928" s="4"/>
      <c r="C928" s="4"/>
      <c r="D928" s="4"/>
      <c r="E928" s="4"/>
    </row>
    <row r="929" spans="2:5" ht="15.75" customHeight="1" x14ac:dyDescent="0.25">
      <c r="B929" s="4"/>
      <c r="C929" s="4"/>
      <c r="D929" s="4"/>
      <c r="E929" s="4"/>
    </row>
    <row r="930" spans="2:5" ht="15.75" customHeight="1" x14ac:dyDescent="0.25">
      <c r="B930" s="4"/>
      <c r="C930" s="4"/>
      <c r="D930" s="4"/>
      <c r="E930" s="4"/>
    </row>
    <row r="931" spans="2:5" ht="15.75" customHeight="1" x14ac:dyDescent="0.25">
      <c r="B931" s="4"/>
      <c r="C931" s="4"/>
      <c r="D931" s="4"/>
      <c r="E931" s="4"/>
    </row>
    <row r="932" spans="2:5" ht="15.75" customHeight="1" x14ac:dyDescent="0.25">
      <c r="B932" s="4"/>
      <c r="C932" s="4"/>
      <c r="D932" s="4"/>
      <c r="E932" s="4"/>
    </row>
    <row r="933" spans="2:5" ht="15.75" customHeight="1" x14ac:dyDescent="0.25">
      <c r="B933" s="4"/>
      <c r="C933" s="4"/>
      <c r="D933" s="4"/>
      <c r="E933" s="4"/>
    </row>
    <row r="934" spans="2:5" ht="15.75" customHeight="1" x14ac:dyDescent="0.25">
      <c r="B934" s="4"/>
      <c r="C934" s="4"/>
      <c r="D934" s="4"/>
      <c r="E934" s="4"/>
    </row>
    <row r="935" spans="2:5" ht="15.75" customHeight="1" x14ac:dyDescent="0.25">
      <c r="B935" s="4"/>
      <c r="C935" s="4"/>
      <c r="D935" s="4"/>
      <c r="E935" s="4"/>
    </row>
    <row r="936" spans="2:5" ht="15.75" customHeight="1" x14ac:dyDescent="0.25">
      <c r="B936" s="4"/>
      <c r="C936" s="4"/>
      <c r="D936" s="4"/>
      <c r="E936" s="4"/>
    </row>
    <row r="937" spans="2:5" ht="15.75" customHeight="1" x14ac:dyDescent="0.25">
      <c r="B937" s="4"/>
      <c r="C937" s="4"/>
      <c r="D937" s="4"/>
      <c r="E937" s="4"/>
    </row>
    <row r="938" spans="2:5" ht="15.75" customHeight="1" x14ac:dyDescent="0.25">
      <c r="B938" s="4"/>
      <c r="C938" s="4"/>
      <c r="D938" s="4"/>
      <c r="E938" s="4"/>
    </row>
    <row r="939" spans="2:5" ht="15.75" customHeight="1" x14ac:dyDescent="0.25">
      <c r="B939" s="4"/>
      <c r="C939" s="4"/>
      <c r="D939" s="4"/>
      <c r="E939" s="4"/>
    </row>
    <row r="940" spans="2:5" ht="15.75" customHeight="1" x14ac:dyDescent="0.25">
      <c r="B940" s="4"/>
      <c r="C940" s="4"/>
      <c r="D940" s="4"/>
      <c r="E940" s="4"/>
    </row>
    <row r="941" spans="2:5" ht="15.75" customHeight="1" x14ac:dyDescent="0.25">
      <c r="B941" s="4"/>
      <c r="C941" s="4"/>
      <c r="D941" s="4"/>
      <c r="E941" s="4"/>
    </row>
    <row r="942" spans="2:5" ht="15.75" customHeight="1" x14ac:dyDescent="0.25">
      <c r="B942" s="4"/>
      <c r="C942" s="4"/>
      <c r="D942" s="4"/>
      <c r="E942" s="4"/>
    </row>
    <row r="943" spans="2:5" ht="15.75" customHeight="1" x14ac:dyDescent="0.25">
      <c r="B943" s="4"/>
      <c r="C943" s="4"/>
      <c r="D943" s="4"/>
      <c r="E943" s="4"/>
    </row>
    <row r="944" spans="2:5" ht="15.75" customHeight="1" x14ac:dyDescent="0.25">
      <c r="B944" s="4"/>
      <c r="C944" s="4"/>
      <c r="D944" s="4"/>
      <c r="E944" s="4"/>
    </row>
    <row r="945" spans="2:5" ht="15.75" customHeight="1" x14ac:dyDescent="0.25">
      <c r="B945" s="4"/>
      <c r="C945" s="4"/>
      <c r="D945" s="4"/>
      <c r="E945" s="4"/>
    </row>
    <row r="946" spans="2:5" ht="15.75" customHeight="1" x14ac:dyDescent="0.25">
      <c r="B946" s="4"/>
      <c r="C946" s="4"/>
      <c r="D946" s="4"/>
      <c r="E946" s="4"/>
    </row>
    <row r="947" spans="2:5" ht="15.75" customHeight="1" x14ac:dyDescent="0.25">
      <c r="B947" s="4"/>
      <c r="C947" s="4"/>
      <c r="D947" s="4"/>
      <c r="E947" s="4"/>
    </row>
    <row r="948" spans="2:5" ht="15.75" customHeight="1" x14ac:dyDescent="0.25">
      <c r="B948" s="4"/>
      <c r="C948" s="4"/>
      <c r="D948" s="4"/>
      <c r="E948" s="4"/>
    </row>
    <row r="949" spans="2:5" ht="15.75" customHeight="1" x14ac:dyDescent="0.25">
      <c r="B949" s="4"/>
      <c r="C949" s="4"/>
      <c r="D949" s="4"/>
      <c r="E949" s="4"/>
    </row>
    <row r="950" spans="2:5" ht="15.75" customHeight="1" x14ac:dyDescent="0.25">
      <c r="B950" s="4"/>
      <c r="C950" s="4"/>
      <c r="D950" s="4"/>
      <c r="E950" s="4"/>
    </row>
    <row r="951" spans="2:5" ht="15.75" customHeight="1" x14ac:dyDescent="0.25">
      <c r="B951" s="4"/>
      <c r="C951" s="4"/>
      <c r="D951" s="4"/>
      <c r="E951" s="4"/>
    </row>
  </sheetData>
  <pageMargins left="0.7" right="0.7" top="0.75" bottom="0.75" header="0" footer="0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E4C2-47EB-4018-A9F1-7A8F95827EE1}">
  <sheetPr>
    <tabColor rgb="FF00B0F0"/>
  </sheetPr>
  <dimension ref="A1:AH25"/>
  <sheetViews>
    <sheetView workbookViewId="0">
      <selection activeCell="C3" sqref="C3"/>
    </sheetView>
  </sheetViews>
  <sheetFormatPr defaultRowHeight="14.25" x14ac:dyDescent="0.2"/>
  <cols>
    <col min="2" max="2" width="32" customWidth="1"/>
  </cols>
  <sheetData>
    <row r="1" spans="1:34" ht="15" x14ac:dyDescent="0.25">
      <c r="A1" s="8" t="s">
        <v>1452</v>
      </c>
    </row>
    <row r="2" spans="1:34" ht="15" thickBot="1" x14ac:dyDescent="0.25">
      <c r="B2" s="227" t="s">
        <v>1259</v>
      </c>
      <c r="C2" s="211">
        <v>2020</v>
      </c>
      <c r="D2" s="211">
        <v>2021</v>
      </c>
      <c r="E2" s="211">
        <v>2022</v>
      </c>
      <c r="F2" s="211">
        <v>2023</v>
      </c>
      <c r="G2" s="211">
        <v>2024</v>
      </c>
      <c r="H2" s="211">
        <v>2025</v>
      </c>
      <c r="I2" s="211">
        <v>2026</v>
      </c>
      <c r="J2" s="211">
        <v>2027</v>
      </c>
      <c r="K2" s="211">
        <v>2028</v>
      </c>
      <c r="L2" s="211">
        <v>2029</v>
      </c>
      <c r="M2" s="211">
        <v>2030</v>
      </c>
      <c r="N2" s="211">
        <v>2031</v>
      </c>
      <c r="O2" s="211">
        <v>2032</v>
      </c>
      <c r="P2" s="211">
        <v>2033</v>
      </c>
      <c r="Q2" s="211">
        <v>2034</v>
      </c>
      <c r="R2" s="211">
        <v>2035</v>
      </c>
      <c r="S2" s="211">
        <v>2036</v>
      </c>
      <c r="T2" s="211">
        <v>2037</v>
      </c>
      <c r="U2" s="211">
        <v>2038</v>
      </c>
      <c r="V2" s="211">
        <v>2039</v>
      </c>
      <c r="W2" s="211">
        <v>2040</v>
      </c>
      <c r="X2" s="211">
        <v>2041</v>
      </c>
      <c r="Y2" s="211">
        <v>2042</v>
      </c>
      <c r="Z2" s="211">
        <v>2043</v>
      </c>
      <c r="AA2" s="211">
        <v>2044</v>
      </c>
      <c r="AB2" s="211">
        <v>2045</v>
      </c>
      <c r="AC2" s="211">
        <v>2046</v>
      </c>
      <c r="AD2" s="211">
        <v>2047</v>
      </c>
      <c r="AE2" s="211">
        <v>2048</v>
      </c>
      <c r="AF2" s="211">
        <v>2049</v>
      </c>
      <c r="AG2" s="211">
        <v>2050</v>
      </c>
      <c r="AH2" s="217" t="s">
        <v>1220</v>
      </c>
    </row>
    <row r="3" spans="1:34" ht="15.75" thickTop="1" x14ac:dyDescent="0.25">
      <c r="B3" s="229" t="s">
        <v>1261</v>
      </c>
      <c r="C3" s="230">
        <f>('AEO 2.9'!C42-'AEO 2.9'!$C42)/'AEO 2.9'!$C42</f>
        <v>0</v>
      </c>
      <c r="D3" s="230">
        <f>('AEO 2.9'!D42-'AEO 2.9'!$C42)/'AEO 2.9'!$C42</f>
        <v>-0.11894074211798461</v>
      </c>
      <c r="E3" s="230">
        <f>('AEO 2.9'!E42-'AEO 2.9'!$C42)/'AEO 2.9'!$C42</f>
        <v>-0.22406969640627911</v>
      </c>
      <c r="F3" s="230">
        <f>('AEO 2.9'!F42-'AEO 2.9'!$C42)/'AEO 2.9'!$C42</f>
        <v>-0.20770804005418472</v>
      </c>
      <c r="G3" s="230">
        <f>('AEO 2.9'!G42-'AEO 2.9'!$C42)/'AEO 2.9'!$C42</f>
        <v>-0.2103907142287976</v>
      </c>
      <c r="H3" s="230">
        <f>('AEO 2.9'!H42-'AEO 2.9'!$C42)/'AEO 2.9'!$C42</f>
        <v>-0.20372387048792803</v>
      </c>
      <c r="I3" s="230">
        <f>('AEO 2.9'!I42-'AEO 2.9'!$C42)/'AEO 2.9'!$C42</f>
        <v>-0.19904911153018673</v>
      </c>
      <c r="J3" s="230">
        <f>('AEO 2.9'!J42-'AEO 2.9'!$C42)/'AEO 2.9'!$C42</f>
        <v>-0.19283380700682626</v>
      </c>
      <c r="K3" s="230">
        <f>('AEO 2.9'!K42-'AEO 2.9'!$C42)/'AEO 2.9'!$C42</f>
        <v>-0.18866370952747752</v>
      </c>
      <c r="L3" s="230">
        <f>('AEO 2.9'!L42-'AEO 2.9'!$C42)/'AEO 2.9'!$C42</f>
        <v>-0.18215623256925823</v>
      </c>
      <c r="M3" s="230">
        <f>('AEO 2.9'!M42-'AEO 2.9'!$C42)/'AEO 2.9'!$C42</f>
        <v>-0.17158490265345694</v>
      </c>
      <c r="N3" s="230">
        <f>('AEO 2.9'!N42-'AEO 2.9'!$C42)/'AEO 2.9'!$C42</f>
        <v>-0.16417434726021937</v>
      </c>
      <c r="O3" s="230">
        <f>('AEO 2.9'!O42-'AEO 2.9'!$C42)/'AEO 2.9'!$C42</f>
        <v>-0.15604664134505578</v>
      </c>
      <c r="P3" s="230">
        <f>('AEO 2.9'!P42-'AEO 2.9'!$C42)/'AEO 2.9'!$C42</f>
        <v>-0.14706897925575713</v>
      </c>
      <c r="Q3" s="230">
        <f>('AEO 2.9'!Q42-'AEO 2.9'!$C42)/'AEO 2.9'!$C42</f>
        <v>-0.13724136099232395</v>
      </c>
      <c r="R3" s="230">
        <f>('AEO 2.9'!R42-'AEO 2.9'!$C42)/'AEO 2.9'!$C42</f>
        <v>-0.12767935403330763</v>
      </c>
      <c r="S3" s="230">
        <f>('AEO 2.9'!S42-'AEO 2.9'!$C42)/'AEO 2.9'!$C42</f>
        <v>-0.11992350394432801</v>
      </c>
      <c r="T3" s="230">
        <f>('AEO 2.9'!T42-'AEO 2.9'!$C42)/'AEO 2.9'!$C42</f>
        <v>-0.11259263194241545</v>
      </c>
      <c r="U3" s="230">
        <f>('AEO 2.9'!U42-'AEO 2.9'!$C42)/'AEO 2.9'!$C42</f>
        <v>-0.10459773167946038</v>
      </c>
      <c r="V3" s="230">
        <f>('AEO 2.9'!V42-'AEO 2.9'!$C42)/'AEO 2.9'!$C42</f>
        <v>-9.710749289489759E-2</v>
      </c>
      <c r="W3" s="230">
        <f>('AEO 2.9'!W42-'AEO 2.9'!$C42)/'AEO 2.9'!$C42</f>
        <v>-9.2060878110972494E-2</v>
      </c>
      <c r="X3" s="230">
        <f>('AEO 2.9'!X42-'AEO 2.9'!$C42)/'AEO 2.9'!$C42</f>
        <v>-8.388004993492526E-2</v>
      </c>
      <c r="Y3" s="230">
        <f>('AEO 2.9'!Y42-'AEO 2.9'!$C42)/'AEO 2.9'!$C42</f>
        <v>-7.3494647932215953E-2</v>
      </c>
      <c r="Z3" s="230">
        <f>('AEO 2.9'!Z42-'AEO 2.9'!$C42)/'AEO 2.9'!$C42</f>
        <v>-6.3401418364365594E-2</v>
      </c>
      <c r="AA3" s="230">
        <f>('AEO 2.9'!AA42-'AEO 2.9'!$C42)/'AEO 2.9'!$C42</f>
        <v>-5.3201944274748454E-2</v>
      </c>
      <c r="AB3" s="230">
        <f>('AEO 2.9'!AB42-'AEO 2.9'!$C42)/'AEO 2.9'!$C42</f>
        <v>-4.159473027172049E-2</v>
      </c>
      <c r="AC3" s="230">
        <f>('AEO 2.9'!AC42-'AEO 2.9'!$C42)/'AEO 2.9'!$C42</f>
        <v>-3.2165528964912843E-2</v>
      </c>
      <c r="AD3" s="230">
        <f>('AEO 2.9'!AD42-'AEO 2.9'!$C42)/'AEO 2.9'!$C42</f>
        <v>-2.2205105049270986E-2</v>
      </c>
      <c r="AE3" s="230">
        <f>('AEO 2.9'!AE42-'AEO 2.9'!$C42)/'AEO 2.9'!$C42</f>
        <v>-1.1102552524635493E-2</v>
      </c>
      <c r="AF3" s="230">
        <f>('AEO 2.9'!AF42-'AEO 2.9'!$C42)/'AEO 2.9'!$C42</f>
        <v>2.5498685224042833E-3</v>
      </c>
      <c r="AG3" s="230">
        <f>('AEO 2.9'!AG42-'AEO 2.9'!$C42)/'AEO 2.9'!$C42</f>
        <v>1.5910117134585126E-2</v>
      </c>
    </row>
    <row r="4" spans="1:34" ht="15" x14ac:dyDescent="0.25">
      <c r="B4" s="228" t="s">
        <v>1243</v>
      </c>
      <c r="C4" s="71">
        <f>('AEO 2.9'!C43-'AEO 2.9'!$C43)/'AEO 2.9'!$C43</f>
        <v>0</v>
      </c>
      <c r="D4" s="71">
        <f>('AEO 2.9'!D43-'AEO 2.9'!$C43)/'AEO 2.9'!$C43</f>
        <v>0.10423381589729583</v>
      </c>
      <c r="E4" s="71">
        <f>('AEO 2.9'!E43-'AEO 2.9'!$C43)/'AEO 2.9'!$C43</f>
        <v>0.13692980060092882</v>
      </c>
      <c r="F4" s="71">
        <f>('AEO 2.9'!F43-'AEO 2.9'!$C43)/'AEO 2.9'!$C43</f>
        <v>0.16555585905490317</v>
      </c>
      <c r="G4" s="71">
        <f>('AEO 2.9'!G43-'AEO 2.9'!$C43)/'AEO 2.9'!$C43</f>
        <v>0.18983884184649019</v>
      </c>
      <c r="H4" s="71">
        <f>('AEO 2.9'!H43-'AEO 2.9'!$C43)/'AEO 2.9'!$C43</f>
        <v>0.21401256487298559</v>
      </c>
      <c r="I4" s="71">
        <f>('AEO 2.9'!I43-'AEO 2.9'!$C43)/'AEO 2.9'!$C43</f>
        <v>0.23294181917508883</v>
      </c>
      <c r="J4" s="71">
        <f>('AEO 2.9'!J43-'AEO 2.9'!$C43)/'AEO 2.9'!$C43</f>
        <v>0.24911226440863163</v>
      </c>
      <c r="K4" s="71">
        <f>('AEO 2.9'!K43-'AEO 2.9'!$C43)/'AEO 2.9'!$C43</f>
        <v>0.2639989074023491</v>
      </c>
      <c r="L4" s="71">
        <f>('AEO 2.9'!L43-'AEO 2.9'!$C43)/'AEO 2.9'!$C43</f>
        <v>0.27825730674679056</v>
      </c>
      <c r="M4" s="71">
        <f>('AEO 2.9'!M43-'AEO 2.9'!$C43)/'AEO 2.9'!$C43</f>
        <v>0.29423654739142324</v>
      </c>
      <c r="N4" s="71">
        <f>('AEO 2.9'!N43-'AEO 2.9'!$C43)/'AEO 2.9'!$C43</f>
        <v>0.3115815350996996</v>
      </c>
      <c r="O4" s="71">
        <f>('AEO 2.9'!O43-'AEO 2.9'!$C43)/'AEO 2.9'!$C43</f>
        <v>0.32750614586178645</v>
      </c>
      <c r="P4" s="71">
        <f>('AEO 2.9'!P43-'AEO 2.9'!$C43)/'AEO 2.9'!$C43</f>
        <v>0.34479650368751719</v>
      </c>
      <c r="Q4" s="71">
        <f>('AEO 2.9'!Q43-'AEO 2.9'!$C43)/'AEO 2.9'!$C43</f>
        <v>0.36350723845943733</v>
      </c>
      <c r="R4" s="71">
        <f>('AEO 2.9'!R43-'AEO 2.9'!$C43)/'AEO 2.9'!$C43</f>
        <v>0.38164435946462733</v>
      </c>
      <c r="S4" s="71">
        <f>('AEO 2.9'!S43-'AEO 2.9'!$C43)/'AEO 2.9'!$C43</f>
        <v>0.39819721387599022</v>
      </c>
      <c r="T4" s="71">
        <f>('AEO 2.9'!T43-'AEO 2.9'!$C43)/'AEO 2.9'!$C43</f>
        <v>0.41387599016662135</v>
      </c>
      <c r="U4" s="71">
        <f>('AEO 2.9'!U43-'AEO 2.9'!$C43)/'AEO 2.9'!$C43</f>
        <v>0.43064736410816729</v>
      </c>
      <c r="V4" s="71">
        <f>('AEO 2.9'!V43-'AEO 2.9'!$C43)/'AEO 2.9'!$C43</f>
        <v>0.44793772193389797</v>
      </c>
      <c r="W4" s="71">
        <f>('AEO 2.9'!W43-'AEO 2.9'!$C43)/'AEO 2.9'!$C43</f>
        <v>0.46757716470909594</v>
      </c>
      <c r="X4" s="71">
        <f>('AEO 2.9'!X43-'AEO 2.9'!$C43)/'AEO 2.9'!$C43</f>
        <v>0.48839114995902766</v>
      </c>
      <c r="Y4" s="71">
        <f>('AEO 2.9'!Y43-'AEO 2.9'!$C43)/'AEO 2.9'!$C43</f>
        <v>0.50871346626604763</v>
      </c>
      <c r="Z4" s="71">
        <f>('AEO 2.9'!Z43-'AEO 2.9'!$C43)/'AEO 2.9'!$C43</f>
        <v>0.53048347446053001</v>
      </c>
      <c r="AA4" s="71">
        <f>('AEO 2.9'!AA43-'AEO 2.9'!$C43)/'AEO 2.9'!$C43</f>
        <v>0.55282709642174277</v>
      </c>
      <c r="AB4" s="71">
        <f>('AEO 2.9'!AB43-'AEO 2.9'!$C43)/'AEO 2.9'!$C43</f>
        <v>0.57476099426386251</v>
      </c>
      <c r="AC4" s="71">
        <f>('AEO 2.9'!AC43-'AEO 2.9'!$C43)/'AEO 2.9'!$C43</f>
        <v>0.59694072657743802</v>
      </c>
      <c r="AD4" s="71">
        <f>('AEO 2.9'!AD43-'AEO 2.9'!$C43)/'AEO 2.9'!$C43</f>
        <v>0.61895656924337639</v>
      </c>
      <c r="AE4" s="71">
        <f>('AEO 2.9'!AE43-'AEO 2.9'!$C43)/'AEO 2.9'!$C43</f>
        <v>0.64187380497131952</v>
      </c>
      <c r="AF4" s="71">
        <f>('AEO 2.9'!AF43-'AEO 2.9'!$C43)/'AEO 2.9'!$C43</f>
        <v>0.66582900846763193</v>
      </c>
      <c r="AG4" s="71">
        <f>('AEO 2.9'!AG43-'AEO 2.9'!$C43)/'AEO 2.9'!$C43</f>
        <v>0.69030319584812905</v>
      </c>
    </row>
    <row r="5" spans="1:34" ht="15" x14ac:dyDescent="0.25">
      <c r="B5" s="229" t="s">
        <v>44</v>
      </c>
      <c r="C5" s="230">
        <f>('AEO 2.9'!C44-'AEO 2.9'!$C44)/'AEO 2.9'!$C44</f>
        <v>0</v>
      </c>
      <c r="D5" s="230">
        <f>('AEO 2.9'!D44-'AEO 2.9'!$C44)/'AEO 2.9'!$C44</f>
        <v>6.3661098798133267E-2</v>
      </c>
      <c r="E5" s="230">
        <f>('AEO 2.9'!E44-'AEO 2.9'!$C44)/'AEO 2.9'!$C44</f>
        <v>8.5238841739193216E-2</v>
      </c>
      <c r="F5" s="230">
        <f>('AEO 2.9'!F44-'AEO 2.9'!$C44)/'AEO 2.9'!$C44</f>
        <v>0.10541110330288125</v>
      </c>
      <c r="G5" s="230">
        <f>('AEO 2.9'!G44-'AEO 2.9'!$C44)/'AEO 2.9'!$C44</f>
        <v>0.12839432762131286</v>
      </c>
      <c r="H5" s="230">
        <f>('AEO 2.9'!H44-'AEO 2.9'!$C44)/'AEO 2.9'!$C44</f>
        <v>0.15364794493396039</v>
      </c>
      <c r="I5" s="230">
        <f>('AEO 2.9'!I44-'AEO 2.9'!$C44)/'AEO 2.9'!$C44</f>
        <v>0.17431572877813231</v>
      </c>
      <c r="J5" s="230">
        <f>('AEO 2.9'!J44-'AEO 2.9'!$C44)/'AEO 2.9'!$C44</f>
        <v>0.19119051480260199</v>
      </c>
      <c r="K5" s="230">
        <f>('AEO 2.9'!K44-'AEO 2.9'!$C44)/'AEO 2.9'!$C44</f>
        <v>0.20699317080202542</v>
      </c>
      <c r="L5" s="230">
        <f>('AEO 2.9'!L44-'AEO 2.9'!$C44)/'AEO 2.9'!$C44</f>
        <v>0.2233093680739501</v>
      </c>
      <c r="M5" s="230">
        <f>('AEO 2.9'!M44-'AEO 2.9'!$C44)/'AEO 2.9'!$C44</f>
        <v>0.24315728778132151</v>
      </c>
      <c r="N5" s="230">
        <f>('AEO 2.9'!N44-'AEO 2.9'!$C44)/'AEO 2.9'!$C44</f>
        <v>0.26289709353658758</v>
      </c>
      <c r="O5" s="230">
        <f>('AEO 2.9'!O44-'AEO 2.9'!$C44)/'AEO 2.9'!$C44</f>
        <v>0.2804656107537345</v>
      </c>
      <c r="P5" s="230">
        <f>('AEO 2.9'!P44-'AEO 2.9'!$C44)/'AEO 2.9'!$C44</f>
        <v>0.29934050489215652</v>
      </c>
      <c r="Q5" s="230">
        <f>('AEO 2.9'!Q44-'AEO 2.9'!$C44)/'AEO 2.9'!$C44</f>
        <v>0.32061192496891716</v>
      </c>
      <c r="R5" s="230">
        <f>('AEO 2.9'!R44-'AEO 2.9'!$C44)/'AEO 2.9'!$C44</f>
        <v>0.34200046849379256</v>
      </c>
      <c r="S5" s="230">
        <f>('AEO 2.9'!S44-'AEO 2.9'!$C44)/'AEO 2.9'!$C44</f>
        <v>0.36051498279186273</v>
      </c>
      <c r="T5" s="230">
        <f>('AEO 2.9'!T44-'AEO 2.9'!$C44)/'AEO 2.9'!$C44</f>
        <v>0.37781321512874583</v>
      </c>
      <c r="U5" s="230">
        <f>('AEO 2.9'!U44-'AEO 2.9'!$C44)/'AEO 2.9'!$C44</f>
        <v>0.39710254608357226</v>
      </c>
      <c r="V5" s="230">
        <f>('AEO 2.9'!V44-'AEO 2.9'!$C44)/'AEO 2.9'!$C44</f>
        <v>0.41582427878984463</v>
      </c>
      <c r="W5" s="230">
        <f>('AEO 2.9'!W44-'AEO 2.9'!$C44)/'AEO 2.9'!$C44</f>
        <v>0.43538389462493465</v>
      </c>
      <c r="X5" s="230">
        <f>('AEO 2.9'!X44-'AEO 2.9'!$C44)/'AEO 2.9'!$C44</f>
        <v>0.45772744472674204</v>
      </c>
      <c r="Y5" s="230">
        <f>('AEO 2.9'!Y44-'AEO 2.9'!$C44)/'AEO 2.9'!$C44</f>
        <v>0.48148548570192989</v>
      </c>
      <c r="Z5" s="230">
        <f>('AEO 2.9'!Z44-'AEO 2.9'!$C44)/'AEO 2.9'!$C44</f>
        <v>0.50627961871812899</v>
      </c>
      <c r="AA5" s="230">
        <f>('AEO 2.9'!AA44-'AEO 2.9'!$C44)/'AEO 2.9'!$C44</f>
        <v>0.53081247635007311</v>
      </c>
      <c r="AB5" s="230">
        <f>('AEO 2.9'!AB44-'AEO 2.9'!$C44)/'AEO 2.9'!$C44</f>
        <v>0.55601203668666777</v>
      </c>
      <c r="AC5" s="230">
        <f>('AEO 2.9'!AC44-'AEO 2.9'!$C44)/'AEO 2.9'!$C44</f>
        <v>0.58055390381462069</v>
      </c>
      <c r="AD5" s="230">
        <f>('AEO 2.9'!AD44-'AEO 2.9'!$C44)/'AEO 2.9'!$C44</f>
        <v>0.60532100834279345</v>
      </c>
      <c r="AE5" s="230">
        <f>('AEO 2.9'!AE44-'AEO 2.9'!$C44)/'AEO 2.9'!$C44</f>
        <v>0.63139448979224122</v>
      </c>
      <c r="AF5" s="230">
        <f>('AEO 2.9'!AF44-'AEO 2.9'!$C44)/'AEO 2.9'!$C44</f>
        <v>0.66138710200551398</v>
      </c>
      <c r="AG5" s="230">
        <f>('AEO 2.9'!AG44-'AEO 2.9'!$C44)/'AEO 2.9'!$C44</f>
        <v>0.69137070472277795</v>
      </c>
    </row>
    <row r="6" spans="1:34" ht="15" x14ac:dyDescent="0.25">
      <c r="B6" s="229" t="s">
        <v>45</v>
      </c>
      <c r="C6" s="230">
        <f>('AEO 2.9'!C45-'AEO 2.9'!$C45)/'AEO 2.9'!$C45</f>
        <v>0</v>
      </c>
      <c r="D6" s="230">
        <f>('AEO 2.9'!D45-'AEO 2.9'!$C45)/'AEO 2.9'!$C45</f>
        <v>-4.1699449252557121E-2</v>
      </c>
      <c r="E6" s="230">
        <f>('AEO 2.9'!E45-'AEO 2.9'!$C45)/'AEO 2.9'!$C45</f>
        <v>3.77655389457121E-2</v>
      </c>
      <c r="F6" s="230">
        <f>('AEO 2.9'!F45-'AEO 2.9'!$C45)/'AEO 2.9'!$C45</f>
        <v>0.12903225806451621</v>
      </c>
      <c r="G6" s="230">
        <f>('AEO 2.9'!G45-'AEO 2.9'!$C45)/'AEO 2.9'!$C45</f>
        <v>0.17466561762391816</v>
      </c>
      <c r="H6" s="230">
        <f>('AEO 2.9'!H45-'AEO 2.9'!$C45)/'AEO 2.9'!$C45</f>
        <v>0.22187254130605816</v>
      </c>
      <c r="I6" s="230">
        <f>('AEO 2.9'!I45-'AEO 2.9'!$C45)/'AEO 2.9'!$C45</f>
        <v>0.25413060582218722</v>
      </c>
      <c r="J6" s="230">
        <f>('AEO 2.9'!J45-'AEO 2.9'!$C45)/'AEO 2.9'!$C45</f>
        <v>0.27616050354051924</v>
      </c>
      <c r="K6" s="230">
        <f>('AEO 2.9'!K45-'AEO 2.9'!$C45)/'AEO 2.9'!$C45</f>
        <v>0.28717545239968534</v>
      </c>
      <c r="L6" s="230">
        <f>('AEO 2.9'!L45-'AEO 2.9'!$C45)/'AEO 2.9'!$C45</f>
        <v>0.30055074744295829</v>
      </c>
      <c r="M6" s="230">
        <f>('AEO 2.9'!M45-'AEO 2.9'!$C45)/'AEO 2.9'!$C45</f>
        <v>0.31707317073170727</v>
      </c>
      <c r="N6" s="230">
        <f>('AEO 2.9'!N45-'AEO 2.9'!$C45)/'AEO 2.9'!$C45</f>
        <v>0.33123524783634928</v>
      </c>
      <c r="O6" s="230">
        <f>('AEO 2.9'!O45-'AEO 2.9'!$C45)/'AEO 2.9'!$C45</f>
        <v>0.32887490165224231</v>
      </c>
      <c r="P6" s="230">
        <f>('AEO 2.9'!P45-'AEO 2.9'!$C45)/'AEO 2.9'!$C45</f>
        <v>0.3320220298977184</v>
      </c>
      <c r="Q6" s="230">
        <f>('AEO 2.9'!Q45-'AEO 2.9'!$C45)/'AEO 2.9'!$C45</f>
        <v>0.33280881195908735</v>
      </c>
      <c r="R6" s="230">
        <f>('AEO 2.9'!R45-'AEO 2.9'!$C45)/'AEO 2.9'!$C45</f>
        <v>0.32730133752950424</v>
      </c>
      <c r="S6" s="230">
        <f>('AEO 2.9'!S45-'AEO 2.9'!$C45)/'AEO 2.9'!$C45</f>
        <v>0.3210070810385523</v>
      </c>
      <c r="T6" s="230">
        <f>('AEO 2.9'!T45-'AEO 2.9'!$C45)/'AEO 2.9'!$C45</f>
        <v>0.31864673485444528</v>
      </c>
      <c r="U6" s="230">
        <f>('AEO 2.9'!U45-'AEO 2.9'!$C45)/'AEO 2.9'!$C45</f>
        <v>0.3147128245476003</v>
      </c>
      <c r="V6" s="230">
        <f>('AEO 2.9'!V45-'AEO 2.9'!$C45)/'AEO 2.9'!$C45</f>
        <v>0.31235247836349334</v>
      </c>
      <c r="W6" s="230">
        <f>('AEO 2.9'!W45-'AEO 2.9'!$C45)/'AEO 2.9'!$C45</f>
        <v>0.30763178599527935</v>
      </c>
      <c r="X6" s="230">
        <f>('AEO 2.9'!X45-'AEO 2.9'!$C45)/'AEO 2.9'!$C45</f>
        <v>0.30448465774980327</v>
      </c>
      <c r="Y6" s="230">
        <f>('AEO 2.9'!Y45-'AEO 2.9'!$C45)/'AEO 2.9'!$C45</f>
        <v>0.30920535011801725</v>
      </c>
      <c r="Z6" s="230">
        <f>('AEO 2.9'!Z45-'AEO 2.9'!$C45)/'AEO 2.9'!$C45</f>
        <v>0.31549960660896942</v>
      </c>
      <c r="AA6" s="230">
        <f>('AEO 2.9'!AA45-'AEO 2.9'!$C45)/'AEO 2.9'!$C45</f>
        <v>0.31785995279307638</v>
      </c>
      <c r="AB6" s="230">
        <f>('AEO 2.9'!AB45-'AEO 2.9'!$C45)/'AEO 2.9'!$C45</f>
        <v>0.31313926042486223</v>
      </c>
      <c r="AC6" s="230">
        <f>('AEO 2.9'!AC45-'AEO 2.9'!$C45)/'AEO 2.9'!$C45</f>
        <v>0.31313926042486223</v>
      </c>
      <c r="AD6" s="230">
        <f>('AEO 2.9'!AD45-'AEO 2.9'!$C45)/'AEO 2.9'!$C45</f>
        <v>0.31313926042486223</v>
      </c>
      <c r="AE6" s="230">
        <f>('AEO 2.9'!AE45-'AEO 2.9'!$C45)/'AEO 2.9'!$C45</f>
        <v>0.30999213217938631</v>
      </c>
      <c r="AF6" s="230">
        <f>('AEO 2.9'!AF45-'AEO 2.9'!$C45)/'AEO 2.9'!$C45</f>
        <v>0.3084185680566483</v>
      </c>
      <c r="AG6" s="230">
        <f>('AEO 2.9'!AG45-'AEO 2.9'!$C45)/'AEO 2.9'!$C45</f>
        <v>0.3021243115656963</v>
      </c>
    </row>
    <row r="7" spans="1:34" ht="15" x14ac:dyDescent="0.25">
      <c r="B7" s="228" t="s">
        <v>47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</row>
    <row r="8" spans="1:34" ht="15" x14ac:dyDescent="0.25">
      <c r="B8" s="228" t="s">
        <v>1267</v>
      </c>
      <c r="C8" s="71">
        <f>('AEO 2.9'!C47-'AEO 2.9'!$C47)/'AEO 2.9'!$C47</f>
        <v>0</v>
      </c>
      <c r="D8" s="71">
        <f>('AEO 2.9'!D47-'AEO 2.9'!$C47)/'AEO 2.9'!$C47</f>
        <v>4.8379063123281732E-2</v>
      </c>
      <c r="E8" s="71">
        <f>('AEO 2.9'!E47-'AEO 2.9'!$C47)/'AEO 2.9'!$C47</f>
        <v>-0.17125545792679639</v>
      </c>
      <c r="F8" s="71">
        <f>('AEO 2.9'!F47-'AEO 2.9'!$C47)/'AEO 2.9'!$C47</f>
        <v>-0.19032936229852843</v>
      </c>
      <c r="G8" s="71">
        <f>('AEO 2.9'!G47-'AEO 2.9'!$C47)/'AEO 2.9'!$C47</f>
        <v>-0.21001778879844757</v>
      </c>
      <c r="H8" s="71">
        <f>('AEO 2.9'!H47-'AEO 2.9'!$C47)/'AEO 2.9'!$C47</f>
        <v>-0.20344563635383542</v>
      </c>
      <c r="I8" s="71">
        <f>('AEO 2.9'!I47-'AEO 2.9'!$C47)/'AEO 2.9'!$C47</f>
        <v>-0.17806695056870253</v>
      </c>
      <c r="J8" s="71">
        <f>('AEO 2.9'!J47-'AEO 2.9'!$C47)/'AEO 2.9'!$C47</f>
        <v>-0.17919680879736938</v>
      </c>
      <c r="K8" s="71">
        <f>('AEO 2.9'!K47-'AEO 2.9'!$C47)/'AEO 2.9'!$C47</f>
        <v>-0.15852083445636347</v>
      </c>
      <c r="L8" s="71">
        <f>('AEO 2.9'!L47-'AEO 2.9'!$C47)/'AEO 2.9'!$C47</f>
        <v>-0.14802220904533453</v>
      </c>
      <c r="M8" s="71">
        <f>('AEO 2.9'!M47-'AEO 2.9'!$C47)/'AEO 2.9'!$C47</f>
        <v>-0.16661312058649125</v>
      </c>
      <c r="N8" s="71">
        <f>('AEO 2.9'!N47-'AEO 2.9'!$C47)/'AEO 2.9'!$C47</f>
        <v>-0.15411136865937147</v>
      </c>
      <c r="O8" s="71">
        <f>('AEO 2.9'!O47-'AEO 2.9'!$C47)/'AEO 2.9'!$C47</f>
        <v>-0.15848849118645891</v>
      </c>
      <c r="P8" s="71">
        <f>('AEO 2.9'!P47-'AEO 2.9'!$C47)/'AEO 2.9'!$C47</f>
        <v>-0.15909007600668432</v>
      </c>
      <c r="Q8" s="71">
        <f>('AEO 2.9'!Q47-'AEO 2.9'!$C47)/'AEO 2.9'!$C47</f>
        <v>-0.14216376475661688</v>
      </c>
      <c r="R8" s="71">
        <f>('AEO 2.9'!R47-'AEO 2.9'!$C47)/'AEO 2.9'!$C47</f>
        <v>-0.13382566977521423</v>
      </c>
      <c r="S8" s="71">
        <f>('AEO 2.9'!S47-'AEO 2.9'!$C47)/'AEO 2.9'!$C47</f>
        <v>-9.582017141933051E-2</v>
      </c>
      <c r="T8" s="71">
        <f>('AEO 2.9'!T47-'AEO 2.9'!$C47)/'AEO 2.9'!$C47</f>
        <v>-6.5749555280038799E-2</v>
      </c>
      <c r="U8" s="71">
        <f>('AEO 2.9'!U47-'AEO 2.9'!$C47)/'AEO 2.9'!$C47</f>
        <v>-6.5050940650099726E-2</v>
      </c>
      <c r="V8" s="71">
        <f>('AEO 2.9'!V47-'AEO 2.9'!$C47)/'AEO 2.9'!$C47</f>
        <v>-5.01299121341168E-2</v>
      </c>
      <c r="W8" s="71">
        <f>('AEO 2.9'!W47-'AEO 2.9'!$C47)/'AEO 2.9'!$C47</f>
        <v>-5.3338364508651842E-2</v>
      </c>
      <c r="X8" s="71">
        <f>('AEO 2.9'!X47-'AEO 2.9'!$C47)/'AEO 2.9'!$C47</f>
        <v>-5.0714247210392943E-2</v>
      </c>
      <c r="Y8" s="71">
        <f>('AEO 2.9'!Y47-'AEO 2.9'!$C47)/'AEO 2.9'!$C47</f>
        <v>-5.0970837151635959E-2</v>
      </c>
      <c r="Z8" s="71">
        <f>('AEO 2.9'!Z47-'AEO 2.9'!$C47)/'AEO 2.9'!$C47</f>
        <v>-8.4631556250336928E-2</v>
      </c>
      <c r="AA8" s="71">
        <f>('AEO 2.9'!AA47-'AEO 2.9'!$C47)/'AEO 2.9'!$C47</f>
        <v>-9.0873807341922241E-2</v>
      </c>
      <c r="AB8" s="71">
        <f>('AEO 2.9'!AB47-'AEO 2.9'!$C47)/'AEO 2.9'!$C47</f>
        <v>-8.5839038326774864E-2</v>
      </c>
      <c r="AC8" s="71">
        <f>('AEO 2.9'!AC47-'AEO 2.9'!$C47)/'AEO 2.9'!$C47</f>
        <v>-7.4997574254757116E-2</v>
      </c>
      <c r="AD8" s="71">
        <f>('AEO 2.9'!AD47-'AEO 2.9'!$C47)/'AEO 2.9'!$C47</f>
        <v>-5.8726753274756044E-2</v>
      </c>
      <c r="AE8" s="71">
        <f>('AEO 2.9'!AE47-'AEO 2.9'!$C47)/'AEO 2.9'!$C47</f>
        <v>-4.5733383645086535E-2</v>
      </c>
      <c r="AF8" s="71">
        <f>('AEO 2.9'!AF47-'AEO 2.9'!$C47)/'AEO 2.9'!$C47</f>
        <v>-4.0733114117837296E-2</v>
      </c>
      <c r="AG8" s="71">
        <f>('AEO 2.9'!AG47-'AEO 2.9'!$C47)/'AEO 2.9'!$C47</f>
        <v>-1.9983828365047702E-2</v>
      </c>
    </row>
    <row r="9" spans="1:34" ht="15" x14ac:dyDescent="0.25">
      <c r="B9" s="228" t="s">
        <v>1227</v>
      </c>
      <c r="C9" s="71">
        <f>('AEO 2.9'!C48-'AEO 2.9'!$C48)/'AEO 2.9'!$C48</f>
        <v>0</v>
      </c>
      <c r="D9" s="71">
        <f>('AEO 2.9'!D48-'AEO 2.9'!$C48)/'AEO 2.9'!$C48</f>
        <v>4.4268867090369257E-2</v>
      </c>
      <c r="E9" s="71">
        <f>('AEO 2.9'!E48-'AEO 2.9'!$C48)/'AEO 2.9'!$C48</f>
        <v>-0.11277581543259334</v>
      </c>
      <c r="F9" s="71">
        <f>('AEO 2.9'!F48-'AEO 2.9'!$C48)/'AEO 2.9'!$C48</f>
        <v>-0.12020009257280106</v>
      </c>
      <c r="G9" s="71">
        <f>('AEO 2.9'!G48-'AEO 2.9'!$C48)/'AEO 2.9'!$C48</f>
        <v>-0.12901603723825494</v>
      </c>
      <c r="H9" s="71">
        <f>('AEO 2.9'!H48-'AEO 2.9'!$C48)/'AEO 2.9'!$C48</f>
        <v>-0.11817948359139399</v>
      </c>
      <c r="I9" s="71">
        <f>('AEO 2.9'!I48-'AEO 2.9'!$C48)/'AEO 2.9'!$C48</f>
        <v>-9.5151614872543186E-2</v>
      </c>
      <c r="J9" s="71">
        <f>('AEO 2.9'!J48-'AEO 2.9'!$C48)/'AEO 2.9'!$C48</f>
        <v>-9.1767017940977844E-2</v>
      </c>
      <c r="K9" s="71">
        <f>('AEO 2.9'!K48-'AEO 2.9'!$C48)/'AEO 2.9'!$C48</f>
        <v>-7.3221702632173813E-2</v>
      </c>
      <c r="L9" s="71">
        <f>('AEO 2.9'!L48-'AEO 2.9'!$C48)/'AEO 2.9'!$C48</f>
        <v>-6.1743905495779586E-2</v>
      </c>
      <c r="M9" s="71">
        <f>('AEO 2.9'!M48-'AEO 2.9'!$C48)/'AEO 2.9'!$C48</f>
        <v>-7.0070844334682844E-2</v>
      </c>
      <c r="N9" s="71">
        <f>('AEO 2.9'!N48-'AEO 2.9'!$C48)/'AEO 2.9'!$C48</f>
        <v>-5.63540771245227E-2</v>
      </c>
      <c r="O9" s="71">
        <f>('AEO 2.9'!O48-'AEO 2.9'!$C48)/'AEO 2.9'!$C48</f>
        <v>-5.5113109508087794E-2</v>
      </c>
      <c r="P9" s="71">
        <f>('AEO 2.9'!P48-'AEO 2.9'!$C48)/'AEO 2.9'!$C48</f>
        <v>-5.082277536948375E-2</v>
      </c>
      <c r="Q9" s="71">
        <f>('AEO 2.9'!Q48-'AEO 2.9'!$C48)/'AEO 2.9'!$C48</f>
        <v>-3.3493823610369906E-2</v>
      </c>
      <c r="R9" s="71">
        <f>('AEO 2.9'!R48-'AEO 2.9'!$C48)/'AEO 2.9'!$C48</f>
        <v>-2.2332803833313528E-2</v>
      </c>
      <c r="S9" s="71">
        <f>('AEO 2.9'!S48-'AEO 2.9'!$C48)/'AEO 2.9'!$C48</f>
        <v>9.2987994753183142E-3</v>
      </c>
      <c r="T9" s="71">
        <f>('AEO 2.9'!T48-'AEO 2.9'!$C48)/'AEO 2.9'!$C48</f>
        <v>3.4997747190138824E-2</v>
      </c>
      <c r="U9" s="71">
        <f>('AEO 2.9'!U48-'AEO 2.9'!$C48)/'AEO 2.9'!$C48</f>
        <v>4.0189205273266637E-2</v>
      </c>
      <c r="V9" s="71">
        <f>('AEO 2.9'!V48-'AEO 2.9'!$C48)/'AEO 2.9'!$C48</f>
        <v>5.5429886867425636E-2</v>
      </c>
      <c r="W9" s="71">
        <f>('AEO 2.9'!W48-'AEO 2.9'!$C48)/'AEO 2.9'!$C48</f>
        <v>5.7867227229320792E-2</v>
      </c>
      <c r="X9" s="71">
        <f>('AEO 2.9'!X48-'AEO 2.9'!$C48)/'AEO 2.9'!$C48</f>
        <v>6.5191550348378272E-2</v>
      </c>
      <c r="Y9" s="71">
        <f>('AEO 2.9'!Y48-'AEO 2.9'!$C48)/'AEO 2.9'!$C48</f>
        <v>7.0819730616224291E-2</v>
      </c>
      <c r="Z9" s="71">
        <f>('AEO 2.9'!Z48-'AEO 2.9'!$C48)/'AEO 2.9'!$C48</f>
        <v>5.2866450663464112E-2</v>
      </c>
      <c r="AA9" s="71">
        <f>('AEO 2.9'!AA48-'AEO 2.9'!$C48)/'AEO 2.9'!$C48</f>
        <v>5.4456488476839163E-2</v>
      </c>
      <c r="AB9" s="71">
        <f>('AEO 2.9'!AB48-'AEO 2.9'!$C48)/'AEO 2.9'!$C48</f>
        <v>6.4244293778708092E-2</v>
      </c>
      <c r="AC9" s="71">
        <f>('AEO 2.9'!AC48-'AEO 2.9'!$C48)/'AEO 2.9'!$C48</f>
        <v>7.7959523234696654E-2</v>
      </c>
      <c r="AD9" s="71">
        <f>('AEO 2.9'!AD48-'AEO 2.9'!$C48)/'AEO 2.9'!$C48</f>
        <v>9.5605252353148332E-2</v>
      </c>
      <c r="AE9" s="71">
        <f>('AEO 2.9'!AE48-'AEO 2.9'!$C48)/'AEO 2.9'!$C48</f>
        <v>0.11125036329442306</v>
      </c>
      <c r="AF9" s="71">
        <f>('AEO 2.9'!AF48-'AEO 2.9'!$C48)/'AEO 2.9'!$C48</f>
        <v>0.12207307715374008</v>
      </c>
      <c r="AG9" s="71">
        <f>('AEO 2.9'!AG48-'AEO 2.9'!$C48)/'AEO 2.9'!$C48</f>
        <v>0.14412600972783299</v>
      </c>
    </row>
    <row r="10" spans="1:34" ht="15" x14ac:dyDescent="0.25">
      <c r="B10" s="229" t="s">
        <v>1229</v>
      </c>
      <c r="C10" s="230">
        <f>('AEO 2.9'!C49-'AEO 2.9'!$C49)/'AEO 2.9'!$C49</f>
        <v>0</v>
      </c>
      <c r="D10" s="230">
        <f>('AEO 2.9'!D49-'AEO 2.9'!$C49)/'AEO 2.9'!$C49</f>
        <v>2.1545577943044361E-2</v>
      </c>
      <c r="E10" s="230">
        <f>('AEO 2.9'!E49-'AEO 2.9'!$C49)/'AEO 2.9'!$C49</f>
        <v>0.12032539576212831</v>
      </c>
      <c r="F10" s="230">
        <f>('AEO 2.9'!F49-'AEO 2.9'!$C49)/'AEO 2.9'!$C49</f>
        <v>0.12973146437439836</v>
      </c>
      <c r="G10" s="230">
        <f>('AEO 2.9'!G49-'AEO 2.9'!$C49)/'AEO 2.9'!$C49</f>
        <v>0.14332285445155143</v>
      </c>
      <c r="H10" s="230">
        <f>('AEO 2.9'!H49-'AEO 2.9'!$C49)/'AEO 2.9'!$C49</f>
        <v>0.15515391701431835</v>
      </c>
      <c r="I10" s="230">
        <f>('AEO 2.9'!I49-'AEO 2.9'!$C49)/'AEO 2.9'!$C49</f>
        <v>0.16517999478652268</v>
      </c>
      <c r="J10" s="230">
        <f>('AEO 2.9'!J49-'AEO 2.9'!$C49)/'AEO 2.9'!$C49</f>
        <v>0.16110268161750724</v>
      </c>
      <c r="K10" s="230">
        <f>('AEO 2.9'!K49-'AEO 2.9'!$C49)/'AEO 2.9'!$C49</f>
        <v>0.17449363322252109</v>
      </c>
      <c r="L10" s="230">
        <f>('AEO 2.9'!L49-'AEO 2.9'!$C49)/'AEO 2.9'!$C49</f>
        <v>0.18620318645243641</v>
      </c>
      <c r="M10" s="230">
        <f>('AEO 2.9'!M49-'AEO 2.9'!$C49)/'AEO 2.9'!$C49</f>
        <v>0.10905929967005543</v>
      </c>
      <c r="N10" s="230">
        <f>('AEO 2.9'!N49-'AEO 2.9'!$C49)/'AEO 2.9'!$C49</f>
        <v>0.11371611888805452</v>
      </c>
      <c r="O10" s="230">
        <f>('AEO 2.9'!O49-'AEO 2.9'!$C49)/'AEO 2.9'!$C49</f>
        <v>0.11685147509214461</v>
      </c>
      <c r="P10" s="230">
        <f>('AEO 2.9'!P49-'AEO 2.9'!$C49)/'AEO 2.9'!$C49</f>
        <v>0.12525535134371668</v>
      </c>
      <c r="Q10" s="230">
        <f>('AEO 2.9'!Q49-'AEO 2.9'!$C49)/'AEO 2.9'!$C49</f>
        <v>0.14056241165908021</v>
      </c>
      <c r="R10" s="230">
        <f>('AEO 2.9'!R49-'AEO 2.9'!$C49)/'AEO 2.9'!$C49</f>
        <v>0.14896421082803937</v>
      </c>
      <c r="S10" s="230">
        <f>('AEO 2.9'!S49-'AEO 2.9'!$C49)/'AEO 2.9'!$C49</f>
        <v>0.16847944051702743</v>
      </c>
      <c r="T10" s="230">
        <f>('AEO 2.9'!T49-'AEO 2.9'!$C49)/'AEO 2.9'!$C49</f>
        <v>0.18089312475269748</v>
      </c>
      <c r="U10" s="230">
        <f>('AEO 2.9'!U49-'AEO 2.9'!$C49)/'AEO 2.9'!$C49</f>
        <v>0.19304821220306811</v>
      </c>
      <c r="V10" s="230">
        <f>('AEO 2.9'!V49-'AEO 2.9'!$C49)/'AEO 2.9'!$C49</f>
        <v>0.19791689384757752</v>
      </c>
      <c r="W10" s="230">
        <f>('AEO 2.9'!W49-'AEO 2.9'!$C49)/'AEO 2.9'!$C49</f>
        <v>0.20665518039981762</v>
      </c>
      <c r="X10" s="230">
        <f>('AEO 2.9'!X49-'AEO 2.9'!$C49)/'AEO 2.9'!$C49</f>
        <v>0.21975637898033942</v>
      </c>
      <c r="Y10" s="230">
        <f>('AEO 2.9'!Y49-'AEO 2.9'!$C49)/'AEO 2.9'!$C49</f>
        <v>0.23237569439468106</v>
      </c>
      <c r="Z10" s="230">
        <f>('AEO 2.9'!Z49-'AEO 2.9'!$C49)/'AEO 2.9'!$C49</f>
        <v>0.24608755526337919</v>
      </c>
      <c r="AA10" s="230">
        <f>('AEO 2.9'!AA49-'AEO 2.9'!$C49)/'AEO 2.9'!$C49</f>
        <v>0.25457970752599729</v>
      </c>
      <c r="AB10" s="230">
        <f>('AEO 2.9'!AB49-'AEO 2.9'!$C49)/'AEO 2.9'!$C49</f>
        <v>0.26193154143416331</v>
      </c>
      <c r="AC10" s="230">
        <f>('AEO 2.9'!AC49-'AEO 2.9'!$C49)/'AEO 2.9'!$C49</f>
        <v>0.27492265463620413</v>
      </c>
      <c r="AD10" s="230">
        <f>('AEO 2.9'!AD49-'AEO 2.9'!$C49)/'AEO 2.9'!$C49</f>
        <v>0.28784418557071484</v>
      </c>
      <c r="AE10" s="230">
        <f>('AEO 2.9'!AE49-'AEO 2.9'!$C49)/'AEO 2.9'!$C49</f>
        <v>0.29875094637076549</v>
      </c>
      <c r="AF10" s="230">
        <f>('AEO 2.9'!AF49-'AEO 2.9'!$C49)/'AEO 2.9'!$C49</f>
        <v>0.30840314927265755</v>
      </c>
      <c r="AG10" s="230">
        <f>('AEO 2.9'!AG49-'AEO 2.9'!$C49)/'AEO 2.9'!$C49</f>
        <v>0.32013762749392727</v>
      </c>
    </row>
    <row r="11" spans="1:34" ht="15" x14ac:dyDescent="0.25">
      <c r="B11" s="228" t="s">
        <v>1271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</row>
    <row r="12" spans="1:34" ht="15" x14ac:dyDescent="0.25">
      <c r="B12" s="228" t="s">
        <v>1273</v>
      </c>
      <c r="C12" s="71">
        <f>('AEO 2.9'!C51-'AEO 2.9'!$C51)/'AEO 2.9'!$C51</f>
        <v>0</v>
      </c>
      <c r="D12" s="71">
        <f>('AEO 2.9'!D51-'AEO 2.9'!$C51)/'AEO 2.9'!$C51</f>
        <v>-2.1689589066832611E-2</v>
      </c>
      <c r="E12" s="71">
        <f>('AEO 2.9'!E51-'AEO 2.9'!$C51)/'AEO 2.9'!$C51</f>
        <v>-2.7259854080627869E-2</v>
      </c>
      <c r="F12" s="71">
        <f>('AEO 2.9'!F51-'AEO 2.9'!$C51)/'AEO 2.9'!$C51</f>
        <v>5.222340903002342E-3</v>
      </c>
      <c r="G12" s="71">
        <f>('AEO 2.9'!G51-'AEO 2.9'!$C51)/'AEO 2.9'!$C51</f>
        <v>-1.4588457965548564E-2</v>
      </c>
      <c r="H12" s="71">
        <f>('AEO 2.9'!H51-'AEO 2.9'!$C51)/'AEO 2.9'!$C51</f>
        <v>-1.4028300147171831E-2</v>
      </c>
      <c r="I12" s="71">
        <f>('AEO 2.9'!I51-'AEO 2.9'!$C51)/'AEO 2.9'!$C51</f>
        <v>-8.2597183902246799E-3</v>
      </c>
      <c r="J12" s="71">
        <f>('AEO 2.9'!J51-'AEO 2.9'!$C51)/'AEO 2.9'!$C51</f>
        <v>2.8147060563150114E-3</v>
      </c>
      <c r="K12" s="71">
        <f>('AEO 2.9'!K51-'AEO 2.9'!$C51)/'AEO 2.9'!$C51</f>
        <v>2.432337458553549E-2</v>
      </c>
      <c r="L12" s="71">
        <f>('AEO 2.9'!L51-'AEO 2.9'!$C51)/'AEO 2.9'!$C51</f>
        <v>2.3944137304771081E-2</v>
      </c>
      <c r="M12" s="71">
        <f>('AEO 2.9'!M51-'AEO 2.9'!$C51)/'AEO 2.9'!$C51</f>
        <v>4.7070652949178775E-2</v>
      </c>
      <c r="N12" s="71">
        <f>('AEO 2.9'!N51-'AEO 2.9'!$C51)/'AEO 2.9'!$C51</f>
        <v>8.2753749752104075E-2</v>
      </c>
      <c r="O12" s="71">
        <f>('AEO 2.9'!O51-'AEO 2.9'!$C51)/'AEO 2.9'!$C51</f>
        <v>0.10953694780094581</v>
      </c>
      <c r="P12" s="71">
        <f>('AEO 2.9'!P51-'AEO 2.9'!$C51)/'AEO 2.9'!$C51</f>
        <v>0.15007358594943274</v>
      </c>
      <c r="Q12" s="71">
        <f>('AEO 2.9'!Q51-'AEO 2.9'!$C51)/'AEO 2.9'!$C51</f>
        <v>0.16716361827158274</v>
      </c>
      <c r="R12" s="71">
        <f>('AEO 2.9'!R51-'AEO 2.9'!$C51)/'AEO 2.9'!$C51</f>
        <v>0.15754003736704966</v>
      </c>
      <c r="S12" s="71">
        <f>('AEO 2.9'!S51-'AEO 2.9'!$C51)/'AEO 2.9'!$C51</f>
        <v>0.13841812823786892</v>
      </c>
      <c r="T12" s="71">
        <f>('AEO 2.9'!T51-'AEO 2.9'!$C51)/'AEO 2.9'!$C51</f>
        <v>0.14798952052578307</v>
      </c>
      <c r="U12" s="71">
        <f>('AEO 2.9'!U51-'AEO 2.9'!$C51)/'AEO 2.9'!$C51</f>
        <v>0.12280329414548098</v>
      </c>
      <c r="V12" s="71">
        <f>('AEO 2.9'!V51-'AEO 2.9'!$C51)/'AEO 2.9'!$C51</f>
        <v>0.1295982520292675</v>
      </c>
      <c r="W12" s="71">
        <f>('AEO 2.9'!W51-'AEO 2.9'!$C51)/'AEO 2.9'!$C51</f>
        <v>0.13904787087840412</v>
      </c>
      <c r="X12" s="71">
        <f>('AEO 2.9'!X51-'AEO 2.9'!$C51)/'AEO 2.9'!$C51</f>
        <v>0.15452353532647473</v>
      </c>
      <c r="Y12" s="71">
        <f>('AEO 2.9'!Y51-'AEO 2.9'!$C51)/'AEO 2.9'!$C51</f>
        <v>0.15694856637870164</v>
      </c>
      <c r="Z12" s="71">
        <f>('AEO 2.9'!Z51-'AEO 2.9'!$C51)/'AEO 2.9'!$C51</f>
        <v>0.21661059289747733</v>
      </c>
      <c r="AA12" s="71">
        <f>('AEO 2.9'!AA51-'AEO 2.9'!$C51)/'AEO 2.9'!$C51</f>
        <v>0.21428298059627238</v>
      </c>
      <c r="AB12" s="71">
        <f>('AEO 2.9'!AB51-'AEO 2.9'!$C51)/'AEO 2.9'!$C51</f>
        <v>0.17249729489003873</v>
      </c>
      <c r="AC12" s="71">
        <f>('AEO 2.9'!AC51-'AEO 2.9'!$C51)/'AEO 2.9'!$C51</f>
        <v>0.20669127649877025</v>
      </c>
      <c r="AD12" s="71">
        <f>('AEO 2.9'!AD51-'AEO 2.9'!$C51)/'AEO 2.9'!$C51</f>
        <v>0.19444434779885819</v>
      </c>
      <c r="AE12" s="71">
        <f>('AEO 2.9'!AE51-'AEO 2.9'!$C51)/'AEO 2.9'!$C51</f>
        <v>0.19258991228833172</v>
      </c>
      <c r="AF12" s="71">
        <f>('AEO 2.9'!AF51-'AEO 2.9'!$C51)/'AEO 2.9'!$C51</f>
        <v>0.16398359189893505</v>
      </c>
      <c r="AG12" s="71">
        <f>('AEO 2.9'!AG51-'AEO 2.9'!$C51)/'AEO 2.9'!$C51</f>
        <v>0.12594852810704935</v>
      </c>
    </row>
    <row r="13" spans="1:34" ht="15" x14ac:dyDescent="0.25">
      <c r="B13" s="228" t="s">
        <v>1275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</row>
    <row r="14" spans="1:34" ht="15" x14ac:dyDescent="0.25">
      <c r="B14" s="228" t="s">
        <v>1277</v>
      </c>
      <c r="C14" s="71">
        <f>('AEO 2.9'!C53-'AEO 2.9'!$C53)/'AEO 2.9'!$C53</f>
        <v>0</v>
      </c>
      <c r="D14" s="71">
        <f>('AEO 2.9'!D53-'AEO 2.9'!$C53)/'AEO 2.9'!$C53</f>
        <v>1.1605131211564521E-2</v>
      </c>
      <c r="E14" s="71">
        <f>('AEO 2.9'!E53-'AEO 2.9'!$C53)/'AEO 2.9'!$C53</f>
        <v>8.6397842453345641E-2</v>
      </c>
      <c r="F14" s="71">
        <f>('AEO 2.9'!F53-'AEO 2.9'!$C53)/'AEO 2.9'!$C53</f>
        <v>0.10110940575489751</v>
      </c>
      <c r="G14" s="71">
        <f>('AEO 2.9'!G53-'AEO 2.9'!$C53)/'AEO 2.9'!$C53</f>
        <v>0.10702154427425557</v>
      </c>
      <c r="H14" s="71">
        <f>('AEO 2.9'!H53-'AEO 2.9'!$C53)/'AEO 2.9'!$C53</f>
        <v>0.11626166011761904</v>
      </c>
      <c r="I14" s="71">
        <f>('AEO 2.9'!I53-'AEO 2.9'!$C53)/'AEO 2.9'!$C53</f>
        <v>0.12530902360936388</v>
      </c>
      <c r="J14" s="71">
        <f>('AEO 2.9'!J53-'AEO 2.9'!$C53)/'AEO 2.9'!$C53</f>
        <v>0.12471397070644141</v>
      </c>
      <c r="K14" s="71">
        <f>('AEO 2.9'!K53-'AEO 2.9'!$C53)/'AEO 2.9'!$C53</f>
        <v>0.13997099916900554</v>
      </c>
      <c r="L14" s="71">
        <f>('AEO 2.9'!L53-'AEO 2.9'!$C53)/'AEO 2.9'!$C53</f>
        <v>0.14890239132886357</v>
      </c>
      <c r="M14" s="71">
        <f>('AEO 2.9'!M53-'AEO 2.9'!$C53)/'AEO 2.9'!$C53</f>
        <v>9.4808563323146591E-2</v>
      </c>
      <c r="N14" s="71">
        <f>('AEO 2.9'!N53-'AEO 2.9'!$C53)/'AEO 2.9'!$C53</f>
        <v>0.10659764906115214</v>
      </c>
      <c r="O14" s="71">
        <f>('AEO 2.9'!O53-'AEO 2.9'!$C53)/'AEO 2.9'!$C53</f>
        <v>0.11516913019101692</v>
      </c>
      <c r="P14" s="71">
        <f>('AEO 2.9'!P53-'AEO 2.9'!$C53)/'AEO 2.9'!$C53</f>
        <v>0.13095962678025994</v>
      </c>
      <c r="Q14" s="71">
        <f>('AEO 2.9'!Q53-'AEO 2.9'!$C53)/'AEO 2.9'!$C53</f>
        <v>0.1466765415589267</v>
      </c>
      <c r="R14" s="71">
        <f>('AEO 2.9'!R53-'AEO 2.9'!$C53)/'AEO 2.9'!$C53</f>
        <v>0.15093468894489298</v>
      </c>
      <c r="S14" s="71">
        <f>('AEO 2.9'!S53-'AEO 2.9'!$C53)/'AEO 2.9'!$C53</f>
        <v>0.16156806037547522</v>
      </c>
      <c r="T14" s="71">
        <f>('AEO 2.9'!T53-'AEO 2.9'!$C53)/'AEO 2.9'!$C53</f>
        <v>0.17332915303337035</v>
      </c>
      <c r="U14" s="71">
        <f>('AEO 2.9'!U53-'AEO 2.9'!$C53)/'AEO 2.9'!$C53</f>
        <v>0.17689947045090457</v>
      </c>
      <c r="V14" s="71">
        <f>('AEO 2.9'!V53-'AEO 2.9'!$C53)/'AEO 2.9'!$C53</f>
        <v>0.18221095745131816</v>
      </c>
      <c r="W14" s="71">
        <f>('AEO 2.9'!W53-'AEO 2.9'!$C53)/'AEO 2.9'!$C53</f>
        <v>0.19111275692648796</v>
      </c>
      <c r="X14" s="71">
        <f>('AEO 2.9'!X53-'AEO 2.9'!$C53)/'AEO 2.9'!$C53</f>
        <v>0.20475978338154813</v>
      </c>
      <c r="Y14" s="71">
        <f>('AEO 2.9'!Y53-'AEO 2.9'!$C53)/'AEO 2.9'!$C53</f>
        <v>0.21503484338671491</v>
      </c>
      <c r="Z14" s="71">
        <f>('AEO 2.9'!Z53-'AEO 2.9'!$C53)/'AEO 2.9'!$C53</f>
        <v>0.23931044245862426</v>
      </c>
      <c r="AA14" s="71">
        <f>('AEO 2.9'!AA53-'AEO 2.9'!$C53)/'AEO 2.9'!$C53</f>
        <v>0.24531615784578056</v>
      </c>
      <c r="AB14" s="71">
        <f>('AEO 2.9'!AB53-'AEO 2.9'!$C53)/'AEO 2.9'!$C53</f>
        <v>0.2413715329570531</v>
      </c>
      <c r="AC14" s="71">
        <f>('AEO 2.9'!AC53-'AEO 2.9'!$C53)/'AEO 2.9'!$C53</f>
        <v>0.25923671668363596</v>
      </c>
      <c r="AD14" s="71">
        <f>('AEO 2.9'!AD53-'AEO 2.9'!$C53)/'AEO 2.9'!$C53</f>
        <v>0.26637255270497134</v>
      </c>
      <c r="AE14" s="71">
        <f>('AEO 2.9'!AE53-'AEO 2.9'!$C53)/'AEO 2.9'!$C53</f>
        <v>0.2743465815250471</v>
      </c>
      <c r="AF14" s="71">
        <f>('AEO 2.9'!AF53-'AEO 2.9'!$C53)/'AEO 2.9'!$C53</f>
        <v>0.27520316977643139</v>
      </c>
      <c r="AG14" s="71">
        <f>('AEO 2.9'!AG53-'AEO 2.9'!$C53)/'AEO 2.9'!$C53</f>
        <v>0.27549589741415936</v>
      </c>
    </row>
    <row r="15" spans="1:34" ht="15" x14ac:dyDescent="0.25">
      <c r="B15" s="228" t="s">
        <v>1279</v>
      </c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</row>
    <row r="16" spans="1:34" ht="15" x14ac:dyDescent="0.25">
      <c r="B16" s="228" t="s">
        <v>1281</v>
      </c>
      <c r="C16" s="71">
        <f>('AEO 2.9'!C55-'AEO 2.9'!$C55)/'AEO 2.9'!$C55</f>
        <v>0</v>
      </c>
      <c r="D16" s="71">
        <f>('AEO 2.9'!D55-'AEO 2.9'!$C55)/'AEO 2.9'!$C55</f>
        <v>-1.0102393753638578E-2</v>
      </c>
      <c r="E16" s="71">
        <f>('AEO 2.9'!E55-'AEO 2.9'!$C55)/'AEO 2.9'!$C55</f>
        <v>-8.5613506386770025E-4</v>
      </c>
      <c r="F16" s="71">
        <f>('AEO 2.9'!F55-'AEO 2.9'!$C55)/'AEO 2.9'!$C55</f>
        <v>-5.4450190061985163E-3</v>
      </c>
      <c r="G16" s="71">
        <f>('AEO 2.9'!G55-'AEO 2.9'!$C55)/'AEO 2.9'!$C55</f>
        <v>-1.7944590938666488E-2</v>
      </c>
      <c r="H16" s="71">
        <f>('AEO 2.9'!H55-'AEO 2.9'!$C55)/'AEO 2.9'!$C55</f>
        <v>-3.0615389883908169E-2</v>
      </c>
      <c r="I16" s="71">
        <f>('AEO 2.9'!I55-'AEO 2.9'!$C55)/'AEO 2.9'!$C55</f>
        <v>-4.4519023321119226E-2</v>
      </c>
      <c r="J16" s="71">
        <f>('AEO 2.9'!J55-'AEO 2.9'!$C55)/'AEO 2.9'!$C55</f>
        <v>-6.0511626314167365E-2</v>
      </c>
      <c r="K16" s="71">
        <f>('AEO 2.9'!K55-'AEO 2.9'!$C55)/'AEO 2.9'!$C55</f>
        <v>-7.7805554604294364E-2</v>
      </c>
      <c r="L16" s="71">
        <f>('AEO 2.9'!L55-'AEO 2.9'!$C55)/'AEO 2.9'!$C55</f>
        <v>-9.2942022533474916E-2</v>
      </c>
      <c r="M16" s="71">
        <f>('AEO 2.9'!M55-'AEO 2.9'!$C55)/'AEO 2.9'!$C55</f>
        <v>-0.10852368069586664</v>
      </c>
      <c r="N16" s="71">
        <f>('AEO 2.9'!N55-'AEO 2.9'!$C55)/'AEO 2.9'!$C55</f>
        <v>-0.12136570665388179</v>
      </c>
      <c r="O16" s="71">
        <f>('AEO 2.9'!O55-'AEO 2.9'!$C55)/'AEO 2.9'!$C55</f>
        <v>-0.13615972055751516</v>
      </c>
      <c r="P16" s="71">
        <f>('AEO 2.9'!P55-'AEO 2.9'!$C55)/'AEO 2.9'!$C55</f>
        <v>-0.15006335399472623</v>
      </c>
      <c r="Q16" s="71">
        <f>('AEO 2.9'!Q55-'AEO 2.9'!$C55)/'AEO 2.9'!$C55</f>
        <v>-0.16317934317317906</v>
      </c>
      <c r="R16" s="71">
        <f>('AEO 2.9'!R55-'AEO 2.9'!$C55)/'AEO 2.9'!$C55</f>
        <v>-0.16609020239032909</v>
      </c>
      <c r="S16" s="71">
        <f>('AEO 2.9'!S55-'AEO 2.9'!$C55)/'AEO 2.9'!$C55</f>
        <v>-0.16954898804835453</v>
      </c>
      <c r="T16" s="71">
        <f>('AEO 2.9'!T55-'AEO 2.9'!$C55)/'AEO 2.9'!$C55</f>
        <v>-0.17259682887572353</v>
      </c>
      <c r="U16" s="71">
        <f>('AEO 2.9'!U55-'AEO 2.9'!$C55)/'AEO 2.9'!$C55</f>
        <v>-0.16985719667134697</v>
      </c>
      <c r="V16" s="71">
        <f>('AEO 2.9'!V55-'AEO 2.9'!$C55)/'AEO 2.9'!$C55</f>
        <v>-0.17146673059141812</v>
      </c>
      <c r="W16" s="71">
        <f>('AEO 2.9'!W55-'AEO 2.9'!$C55)/'AEO 2.9'!$C55</f>
        <v>-0.17252833807061405</v>
      </c>
      <c r="X16" s="71">
        <f>('AEO 2.9'!X55-'AEO 2.9'!$C55)/'AEO 2.9'!$C55</f>
        <v>-0.17232286565528582</v>
      </c>
      <c r="Y16" s="71">
        <f>('AEO 2.9'!Y55-'AEO 2.9'!$C55)/'AEO 2.9'!$C55</f>
        <v>-0.17102154035820696</v>
      </c>
      <c r="Z16" s="71">
        <f>('AEO 2.9'!Z55-'AEO 2.9'!$C55)/'AEO 2.9'!$C55</f>
        <v>-0.169035307010034</v>
      </c>
      <c r="AA16" s="71">
        <f>('AEO 2.9'!AA55-'AEO 2.9'!$C55)/'AEO 2.9'!$C55</f>
        <v>-0.16722030067463448</v>
      </c>
      <c r="AB16" s="71">
        <f>('AEO 2.9'!AB55-'AEO 2.9'!$C55)/'AEO 2.9'!$C55</f>
        <v>-0.16526831272901613</v>
      </c>
      <c r="AC16" s="71">
        <f>('AEO 2.9'!AC55-'AEO 2.9'!$C55)/'AEO 2.9'!$C55</f>
        <v>-0.16246018971953019</v>
      </c>
      <c r="AD16" s="71">
        <f>('AEO 2.9'!AD55-'AEO 2.9'!$C55)/'AEO 2.9'!$C55</f>
        <v>-0.15992602993048186</v>
      </c>
      <c r="AE16" s="71">
        <f>('AEO 2.9'!AE55-'AEO 2.9'!$C55)/'AEO 2.9'!$C55</f>
        <v>-0.15756309715420708</v>
      </c>
      <c r="AF16" s="71">
        <f>('AEO 2.9'!AF55-'AEO 2.9'!$C55)/'AEO 2.9'!$C55</f>
        <v>-0.1506112804356016</v>
      </c>
      <c r="AG16" s="71">
        <f>('AEO 2.9'!AG55-'AEO 2.9'!$C55)/'AEO 2.9'!$C55</f>
        <v>-0.14739221259545912</v>
      </c>
    </row>
    <row r="17" spans="2:33" ht="15" x14ac:dyDescent="0.25">
      <c r="B17" s="228" t="s">
        <v>1283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</row>
    <row r="18" spans="2:33" ht="15" x14ac:dyDescent="0.25">
      <c r="B18" s="228" t="s">
        <v>1285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</row>
    <row r="19" spans="2:33" ht="15" x14ac:dyDescent="0.25">
      <c r="B19" s="229" t="s">
        <v>1287</v>
      </c>
      <c r="C19" s="230">
        <f>('AEO 2.9'!C58-'AEO 2.9'!$C58)/'AEO 2.9'!$C58</f>
        <v>0</v>
      </c>
      <c r="D19" s="230">
        <f>('AEO 2.9'!D58-'AEO 2.9'!$C58)/'AEO 2.9'!$C58</f>
        <v>-1.0102393753638578E-2</v>
      </c>
      <c r="E19" s="230">
        <f>('AEO 2.9'!E58-'AEO 2.9'!$C58)/'AEO 2.9'!$C58</f>
        <v>-8.5613506386770025E-4</v>
      </c>
      <c r="F19" s="230">
        <f>('AEO 2.9'!F58-'AEO 2.9'!$C58)/'AEO 2.9'!$C58</f>
        <v>-5.4450190061985163E-3</v>
      </c>
      <c r="G19" s="230">
        <f>('AEO 2.9'!G58-'AEO 2.9'!$C58)/'AEO 2.9'!$C58</f>
        <v>-1.7944590938666488E-2</v>
      </c>
      <c r="H19" s="230">
        <f>('AEO 2.9'!H58-'AEO 2.9'!$C58)/'AEO 2.9'!$C58</f>
        <v>-3.0615389883908169E-2</v>
      </c>
      <c r="I19" s="230">
        <f>('AEO 2.9'!I58-'AEO 2.9'!$C58)/'AEO 2.9'!$C58</f>
        <v>-4.4519023321119226E-2</v>
      </c>
      <c r="J19" s="230">
        <f>('AEO 2.9'!J58-'AEO 2.9'!$C58)/'AEO 2.9'!$C58</f>
        <v>-6.0511626314167365E-2</v>
      </c>
      <c r="K19" s="230">
        <f>('AEO 2.9'!K58-'AEO 2.9'!$C58)/'AEO 2.9'!$C58</f>
        <v>-7.7805554604294364E-2</v>
      </c>
      <c r="L19" s="230">
        <f>('AEO 2.9'!L58-'AEO 2.9'!$C58)/'AEO 2.9'!$C58</f>
        <v>-9.2942022533474916E-2</v>
      </c>
      <c r="M19" s="230">
        <f>('AEO 2.9'!M58-'AEO 2.9'!$C58)/'AEO 2.9'!$C58</f>
        <v>-0.10852368069586664</v>
      </c>
      <c r="N19" s="230">
        <f>('AEO 2.9'!N58-'AEO 2.9'!$C58)/'AEO 2.9'!$C58</f>
        <v>-0.12136570665388179</v>
      </c>
      <c r="O19" s="230">
        <f>('AEO 2.9'!O58-'AEO 2.9'!$C58)/'AEO 2.9'!$C58</f>
        <v>-0.13615972055751516</v>
      </c>
      <c r="P19" s="230">
        <f>('AEO 2.9'!P58-'AEO 2.9'!$C58)/'AEO 2.9'!$C58</f>
        <v>-0.15006335399472623</v>
      </c>
      <c r="Q19" s="230">
        <f>('AEO 2.9'!Q58-'AEO 2.9'!$C58)/'AEO 2.9'!$C58</f>
        <v>-0.16317934317317906</v>
      </c>
      <c r="R19" s="230">
        <f>('AEO 2.9'!R58-'AEO 2.9'!$C58)/'AEO 2.9'!$C58</f>
        <v>-0.16609020239032909</v>
      </c>
      <c r="S19" s="230">
        <f>('AEO 2.9'!S58-'AEO 2.9'!$C58)/'AEO 2.9'!$C58</f>
        <v>-0.16954898804835453</v>
      </c>
      <c r="T19" s="230">
        <f>('AEO 2.9'!T58-'AEO 2.9'!$C58)/'AEO 2.9'!$C58</f>
        <v>-0.17259682887572353</v>
      </c>
      <c r="U19" s="230">
        <f>('AEO 2.9'!U58-'AEO 2.9'!$C58)/'AEO 2.9'!$C58</f>
        <v>-0.16985719667134697</v>
      </c>
      <c r="V19" s="230">
        <f>('AEO 2.9'!V58-'AEO 2.9'!$C58)/'AEO 2.9'!$C58</f>
        <v>-0.17146673059141812</v>
      </c>
      <c r="W19" s="230">
        <f>('AEO 2.9'!W58-'AEO 2.9'!$C58)/'AEO 2.9'!$C58</f>
        <v>-0.17252833807061405</v>
      </c>
      <c r="X19" s="230">
        <f>('AEO 2.9'!X58-'AEO 2.9'!$C58)/'AEO 2.9'!$C58</f>
        <v>-0.17232286565528582</v>
      </c>
      <c r="Y19" s="230">
        <f>('AEO 2.9'!Y58-'AEO 2.9'!$C58)/'AEO 2.9'!$C58</f>
        <v>-0.17102154035820696</v>
      </c>
      <c r="Z19" s="230">
        <f>('AEO 2.9'!Z58-'AEO 2.9'!$C58)/'AEO 2.9'!$C58</f>
        <v>-0.169035307010034</v>
      </c>
      <c r="AA19" s="230">
        <f>('AEO 2.9'!AA58-'AEO 2.9'!$C58)/'AEO 2.9'!$C58</f>
        <v>-0.16722030067463448</v>
      </c>
      <c r="AB19" s="230">
        <f>('AEO 2.9'!AB58-'AEO 2.9'!$C58)/'AEO 2.9'!$C58</f>
        <v>-0.16526831272901613</v>
      </c>
      <c r="AC19" s="230">
        <f>('AEO 2.9'!AC58-'AEO 2.9'!$C58)/'AEO 2.9'!$C58</f>
        <v>-0.16246018971953019</v>
      </c>
      <c r="AD19" s="230">
        <f>('AEO 2.9'!AD58-'AEO 2.9'!$C58)/'AEO 2.9'!$C58</f>
        <v>-0.15992602993048186</v>
      </c>
      <c r="AE19" s="230">
        <f>('AEO 2.9'!AE58-'AEO 2.9'!$C58)/'AEO 2.9'!$C58</f>
        <v>-0.15756309715420708</v>
      </c>
      <c r="AF19" s="230">
        <f>('AEO 2.9'!AF58-'AEO 2.9'!$C58)/'AEO 2.9'!$C58</f>
        <v>-0.1506112804356016</v>
      </c>
      <c r="AG19" s="230">
        <f>('AEO 2.9'!AG58-'AEO 2.9'!$C58)/'AEO 2.9'!$C58</f>
        <v>-0.14739221259545912</v>
      </c>
    </row>
    <row r="20" spans="2:33" ht="15" x14ac:dyDescent="0.25">
      <c r="B20" s="232" t="s">
        <v>1289</v>
      </c>
      <c r="C20" s="233">
        <f>('AEO 2.9'!C59-'AEO 2.9'!$C59)/'AEO 2.9'!$C59</f>
        <v>0</v>
      </c>
      <c r="D20" s="233">
        <f>('AEO 2.9'!D59-'AEO 2.9'!$C59)/'AEO 2.9'!$C59</f>
        <v>-2.4390808678805435E-2</v>
      </c>
      <c r="E20" s="233">
        <f>('AEO 2.9'!E59-'AEO 2.9'!$C59)/'AEO 2.9'!$C59</f>
        <v>-3.4888118743101465E-2</v>
      </c>
      <c r="F20" s="233">
        <f>('AEO 2.9'!F59-'AEO 2.9'!$C59)/'AEO 2.9'!$C59</f>
        <v>-3.3907855229744495E-2</v>
      </c>
      <c r="G20" s="233">
        <f>('AEO 2.9'!G59-'AEO 2.9'!$C59)/'AEO 2.9'!$C59</f>
        <v>-3.1453337141181065E-2</v>
      </c>
      <c r="H20" s="233">
        <f>('AEO 2.9'!H59-'AEO 2.9'!$C59)/'AEO 2.9'!$C59</f>
        <v>-2.530160469909E-2</v>
      </c>
      <c r="I20" s="233">
        <f>('AEO 2.9'!I59-'AEO 2.9'!$C59)/'AEO 2.9'!$C59</f>
        <v>-2.2862523831209368E-2</v>
      </c>
      <c r="J20" s="233">
        <f>('AEO 2.9'!J59-'AEO 2.9'!$C59)/'AEO 2.9'!$C59</f>
        <v>-1.9859984408407048E-2</v>
      </c>
      <c r="K20" s="233">
        <f>('AEO 2.9'!K59-'AEO 2.9'!$C59)/'AEO 2.9'!$C59</f>
        <v>-1.7297405775064202E-2</v>
      </c>
      <c r="L20" s="233">
        <f>('AEO 2.9'!L59-'AEO 2.9'!$C59)/'AEO 2.9'!$C59</f>
        <v>-1.4734827141721358E-2</v>
      </c>
      <c r="M20" s="233">
        <f>('AEO 2.9'!M59-'AEO 2.9'!$C59)/'AEO 2.9'!$C59</f>
        <v>-1.15238852397014E-2</v>
      </c>
      <c r="N20" s="233">
        <f>('AEO 2.9'!N59-'AEO 2.9'!$C59)/'AEO 2.9'!$C59</f>
        <v>-1.6054709510100861E-3</v>
      </c>
      <c r="O20" s="233">
        <f>('AEO 2.9'!O59-'AEO 2.9'!$C59)/'AEO 2.9'!$C59</f>
        <v>1.752124547496507E-3</v>
      </c>
      <c r="P20" s="233">
        <f>('AEO 2.9'!P59-'AEO 2.9'!$C59)/'AEO 2.9'!$C59</f>
        <v>6.0591091179944571E-3</v>
      </c>
      <c r="Q20" s="233">
        <f>('AEO 2.9'!Q59-'AEO 2.9'!$C59)/'AEO 2.9'!$C59</f>
        <v>1.1354075812190773E-2</v>
      </c>
      <c r="R20" s="233">
        <f>('AEO 2.9'!R59-'AEO 2.9'!$C59)/'AEO 2.9'!$C59</f>
        <v>1.6317142261707239E-2</v>
      </c>
      <c r="S20" s="233">
        <f>('AEO 2.9'!S59-'AEO 2.9'!$C59)/'AEO 2.9'!$C59</f>
        <v>2.0353975470256337E-2</v>
      </c>
      <c r="T20" s="233">
        <f>('AEO 2.9'!T59-'AEO 2.9'!$C59)/'AEO 2.9'!$C59</f>
        <v>2.4614648378705875E-2</v>
      </c>
      <c r="U20" s="233">
        <f>('AEO 2.9'!U59-'AEO 2.9'!$C59)/'AEO 2.9'!$C59</f>
        <v>2.9106879597397255E-2</v>
      </c>
      <c r="V20" s="233">
        <f>('AEO 2.9'!V59-'AEO 2.9'!$C59)/'AEO 2.9'!$C59</f>
        <v>3.4355534629545159E-2</v>
      </c>
      <c r="W20" s="233">
        <f>('AEO 2.9'!W59-'AEO 2.9'!$C59)/'AEO 2.9'!$C59</f>
        <v>4.0051869061494161E-2</v>
      </c>
      <c r="X20" s="233">
        <f>('AEO 2.9'!X59-'AEO 2.9'!$C59)/'AEO 2.9'!$C59</f>
        <v>4.5717329052077336E-2</v>
      </c>
      <c r="Y20" s="233">
        <f>('AEO 2.9'!Y59-'AEO 2.9'!$C59)/'AEO 2.9'!$C59</f>
        <v>5.2687234190356355E-2</v>
      </c>
      <c r="Z20" s="233">
        <f>('AEO 2.9'!Z59-'AEO 2.9'!$C59)/'AEO 2.9'!$C59</f>
        <v>6.1100519462476022E-2</v>
      </c>
      <c r="AA20" s="233">
        <f>('AEO 2.9'!AA59-'AEO 2.9'!$C59)/'AEO 2.9'!$C59</f>
        <v>6.9320839476060644E-2</v>
      </c>
      <c r="AB20" s="233">
        <f>('AEO 2.9'!AB59-'AEO 2.9'!$C59)/'AEO 2.9'!$C59</f>
        <v>8.2511944549503349E-2</v>
      </c>
      <c r="AC20" s="233">
        <f>('AEO 2.9'!AC59-'AEO 2.9'!$C59)/'AEO 2.9'!$C59</f>
        <v>8.5807791165278507E-2</v>
      </c>
      <c r="AD20" s="233">
        <f>('AEO 2.9'!AD59-'AEO 2.9'!$C59)/'AEO 2.9'!$C59</f>
        <v>0.10247227089234839</v>
      </c>
      <c r="AE20" s="233">
        <f>('AEO 2.9'!AE59-'AEO 2.9'!$C59)/'AEO 2.9'!$C59</f>
        <v>0.11002107180623191</v>
      </c>
      <c r="AF20" s="233">
        <f>('AEO 2.9'!AF59-'AEO 2.9'!$C59)/'AEO 2.9'!$C59</f>
        <v>0.11899009702293187</v>
      </c>
      <c r="AG20" s="233">
        <f>('AEO 2.9'!AG59-'AEO 2.9'!$C59)/'AEO 2.9'!$C59</f>
        <v>0.12813665027748408</v>
      </c>
    </row>
    <row r="21" spans="2:33" ht="15" x14ac:dyDescent="0.25">
      <c r="B21" s="229" t="s">
        <v>1291</v>
      </c>
      <c r="C21" s="230">
        <f>('AEO 2.9'!C60-'AEO 2.9'!$C60)/'AEO 2.9'!$C60</f>
        <v>0</v>
      </c>
      <c r="D21" s="230">
        <f>('AEO 2.9'!D60-'AEO 2.9'!$C60)/'AEO 2.9'!$C60</f>
        <v>7.1371474249243478E-5</v>
      </c>
      <c r="E21" s="230">
        <f>('AEO 2.9'!E60-'AEO 2.9'!$C60)/'AEO 2.9'!$C60</f>
        <v>3.5707148566860851E-2</v>
      </c>
      <c r="F21" s="230">
        <f>('AEO 2.9'!F60-'AEO 2.9'!$C60)/'AEO 2.9'!$C60</f>
        <v>4.5156731757451378E-2</v>
      </c>
      <c r="G21" s="230">
        <f>('AEO 2.9'!G60-'AEO 2.9'!$C60)/'AEO 2.9'!$C60</f>
        <v>5.6676087701267586E-2</v>
      </c>
      <c r="H21" s="230">
        <f>('AEO 2.9'!H60-'AEO 2.9'!$C60)/'AEO 2.9'!$C60</f>
        <v>7.0657759506680518E-2</v>
      </c>
      <c r="I21" s="230">
        <f>('AEO 2.9'!I60-'AEO 2.9'!$C60)/'AEO 2.9'!$C60</f>
        <v>7.9664839556925937E-2</v>
      </c>
      <c r="J21" s="230">
        <f>('AEO 2.9'!J60-'AEO 2.9'!$C60)/'AEO 2.9'!$C60</f>
        <v>8.5410243233984287E-2</v>
      </c>
      <c r="K21" s="230">
        <f>('AEO 2.9'!K60-'AEO 2.9'!$C60)/'AEO 2.9'!$C60</f>
        <v>8.7394370218111278E-2</v>
      </c>
      <c r="L21" s="230">
        <f>('AEO 2.9'!L60-'AEO 2.9'!$C60)/'AEO 2.9'!$C60</f>
        <v>9.1062863994518822E-2</v>
      </c>
      <c r="M21" s="230">
        <f>('AEO 2.9'!M60-'AEO 2.9'!$C60)/'AEO 2.9'!$C60</f>
        <v>9.9227760648624153E-2</v>
      </c>
      <c r="N21" s="230">
        <f>('AEO 2.9'!N60-'AEO 2.9'!$C60)/'AEO 2.9'!$C60</f>
        <v>0.10803500057097189</v>
      </c>
      <c r="O21" s="230">
        <f>('AEO 2.9'!O60-'AEO 2.9'!$C60)/'AEO 2.9'!$C60</f>
        <v>0.11257422633321922</v>
      </c>
      <c r="P21" s="230">
        <f>('AEO 2.9'!P60-'AEO 2.9'!$C60)/'AEO 2.9'!$C60</f>
        <v>0.11393028434395346</v>
      </c>
      <c r="Q21" s="230">
        <f>('AEO 2.9'!Q60-'AEO 2.9'!$C60)/'AEO 2.9'!$C60</f>
        <v>0.11526493091241312</v>
      </c>
      <c r="R21" s="230">
        <f>('AEO 2.9'!R60-'AEO 2.9'!$C60)/'AEO 2.9'!$C60</f>
        <v>0.12244490122187969</v>
      </c>
      <c r="S21" s="230">
        <f>('AEO 2.9'!S60-'AEO 2.9'!$C60)/'AEO 2.9'!$C60</f>
        <v>0.1286756309238325</v>
      </c>
      <c r="T21" s="230">
        <f>('AEO 2.9'!T60-'AEO 2.9'!$C60)/'AEO 2.9'!$C60</f>
        <v>0.13491349777321004</v>
      </c>
      <c r="U21" s="230">
        <f>('AEO 2.9'!U60-'AEO 2.9'!$C60)/'AEO 2.9'!$C60</f>
        <v>0.14644712801187629</v>
      </c>
      <c r="V21" s="230">
        <f>('AEO 2.9'!V60-'AEO 2.9'!$C60)/'AEO 2.9'!$C60</f>
        <v>0.15708147767500288</v>
      </c>
      <c r="W21" s="230">
        <f>('AEO 2.9'!W60-'AEO 2.9'!$C60)/'AEO 2.9'!$C60</f>
        <v>0.16638118076967018</v>
      </c>
      <c r="X21" s="230">
        <f>('AEO 2.9'!X60-'AEO 2.9'!$C60)/'AEO 2.9'!$C60</f>
        <v>0.1797419207491151</v>
      </c>
      <c r="Y21" s="230">
        <f>('AEO 2.9'!Y60-'AEO 2.9'!$C60)/'AEO 2.9'!$C60</f>
        <v>0.1945086787712689</v>
      </c>
      <c r="Z21" s="230">
        <f>('AEO 2.9'!Z60-'AEO 2.9'!$C60)/'AEO 2.9'!$C60</f>
        <v>0.21077423775265505</v>
      </c>
      <c r="AA21" s="230">
        <f>('AEO 2.9'!AA60-'AEO 2.9'!$C60)/'AEO 2.9'!$C60</f>
        <v>0.22711830535571556</v>
      </c>
      <c r="AB21" s="230">
        <f>('AEO 2.9'!AB60-'AEO 2.9'!$C60)/'AEO 2.9'!$C60</f>
        <v>0.24443302500856459</v>
      </c>
      <c r="AC21" s="230">
        <f>('AEO 2.9'!AC60-'AEO 2.9'!$C60)/'AEO 2.9'!$C60</f>
        <v>0.26174774466141382</v>
      </c>
      <c r="AD21" s="230">
        <f>('AEO 2.9'!AD60-'AEO 2.9'!$C60)/'AEO 2.9'!$C60</f>
        <v>0.28008307639602609</v>
      </c>
      <c r="AE21" s="230">
        <f>('AEO 2.9'!AE60-'AEO 2.9'!$C60)/'AEO 2.9'!$C60</f>
        <v>0.29828280232956511</v>
      </c>
      <c r="AF21" s="230">
        <f>('AEO 2.9'!AF60-'AEO 2.9'!$C60)/'AEO 2.9'!$C60</f>
        <v>0.31815975790795942</v>
      </c>
      <c r="AG21" s="230">
        <f>('AEO 2.9'!AG60-'AEO 2.9'!$C60)/'AEO 2.9'!$C60</f>
        <v>0.33850776521639853</v>
      </c>
    </row>
    <row r="22" spans="2:33" ht="15" x14ac:dyDescent="0.25">
      <c r="B22" s="229" t="s">
        <v>1233</v>
      </c>
      <c r="C22" s="230">
        <f>('AEO 2.9'!C61-'AEO 2.9'!$C61)/'AEO 2.9'!$C61</f>
        <v>0</v>
      </c>
      <c r="D22" s="230">
        <f>('AEO 2.9'!D61-'AEO 2.9'!$C61)/'AEO 2.9'!$C61</f>
        <v>4.4606801185459125E-3</v>
      </c>
      <c r="E22" s="230">
        <f>('AEO 2.9'!E61-'AEO 2.9'!$C61)/'AEO 2.9'!$C61</f>
        <v>3.5215717814672302E-2</v>
      </c>
      <c r="F22" s="230">
        <f>('AEO 2.9'!F61-'AEO 2.9'!$C61)/'AEO 2.9'!$C61</f>
        <v>6.103697295543721E-2</v>
      </c>
      <c r="G22" s="230">
        <f>('AEO 2.9'!G61-'AEO 2.9'!$C61)/'AEO 2.9'!$C61</f>
        <v>7.9197347922911387E-2</v>
      </c>
      <c r="H22" s="230">
        <f>('AEO 2.9'!H61-'AEO 2.9'!$C61)/'AEO 2.9'!$C61</f>
        <v>0.10066606064497383</v>
      </c>
      <c r="I22" s="230">
        <f>('AEO 2.9'!I61-'AEO 2.9'!$C61)/'AEO 2.9'!$C61</f>
        <v>0.12141836110557287</v>
      </c>
      <c r="J22" s="230">
        <f>('AEO 2.9'!J61-'AEO 2.9'!$C61)/'AEO 2.9'!$C61</f>
        <v>0.13259371652377855</v>
      </c>
      <c r="K22" s="230">
        <f>('AEO 2.9'!K61-'AEO 2.9'!$C61)/'AEO 2.9'!$C61</f>
        <v>0.14903064689999629</v>
      </c>
      <c r="L22" s="230">
        <f>('AEO 2.9'!L61-'AEO 2.9'!$C61)/'AEO 2.9'!$C61</f>
        <v>0.16295337575485189</v>
      </c>
      <c r="M22" s="230">
        <f>('AEO 2.9'!M61-'AEO 2.9'!$C61)/'AEO 2.9'!$C61</f>
        <v>0.16907667300849219</v>
      </c>
      <c r="N22" s="230">
        <f>('AEO 2.9'!N61-'AEO 2.9'!$C61)/'AEO 2.9'!$C61</f>
        <v>0.18204981768659678</v>
      </c>
      <c r="O22" s="230">
        <f>('AEO 2.9'!O61-'AEO 2.9'!$C61)/'AEO 2.9'!$C61</f>
        <v>0.19378275811962059</v>
      </c>
      <c r="P22" s="230">
        <f>('AEO 2.9'!P61-'AEO 2.9'!$C61)/'AEO 2.9'!$C61</f>
        <v>0.20608680077994321</v>
      </c>
      <c r="Q22" s="230">
        <f>('AEO 2.9'!Q61-'AEO 2.9'!$C61)/'AEO 2.9'!$C61</f>
        <v>0.22304752313977816</v>
      </c>
      <c r="R22" s="230">
        <f>('AEO 2.9'!R61-'AEO 2.9'!$C61)/'AEO 2.9'!$C61</f>
        <v>0.23635859812989377</v>
      </c>
      <c r="S22" s="230">
        <f>('AEO 2.9'!S61-'AEO 2.9'!$C61)/'AEO 2.9'!$C61</f>
        <v>0.25500559274666379</v>
      </c>
      <c r="T22" s="230">
        <f>('AEO 2.9'!T61-'AEO 2.9'!$C61)/'AEO 2.9'!$C61</f>
        <v>0.26732653192258704</v>
      </c>
      <c r="U22" s="230">
        <f>('AEO 2.9'!U61-'AEO 2.9'!$C61)/'AEO 2.9'!$C61</f>
        <v>0.28262125784420744</v>
      </c>
      <c r="V22" s="230">
        <f>('AEO 2.9'!V61-'AEO 2.9'!$C61)/'AEO 2.9'!$C61</f>
        <v>0.29893991261122127</v>
      </c>
      <c r="W22" s="230">
        <f>('AEO 2.9'!W61-'AEO 2.9'!$C61)/'AEO 2.9'!$C61</f>
        <v>0.31346753672457678</v>
      </c>
      <c r="X22" s="230">
        <f>('AEO 2.9'!X61-'AEO 2.9'!$C61)/'AEO 2.9'!$C61</f>
        <v>0.3325808751719222</v>
      </c>
      <c r="Y22" s="230">
        <f>('AEO 2.9'!Y61-'AEO 2.9'!$C61)/'AEO 2.9'!$C61</f>
        <v>0.35242752239633141</v>
      </c>
      <c r="Z22" s="230">
        <f>('AEO 2.9'!Z61-'AEO 2.9'!$C61)/'AEO 2.9'!$C61</f>
        <v>0.37136513708143104</v>
      </c>
      <c r="AA22" s="230">
        <f>('AEO 2.9'!AA61-'AEO 2.9'!$C61)/'AEO 2.9'!$C61</f>
        <v>0.38905240961208981</v>
      </c>
      <c r="AB22" s="230">
        <f>('AEO 2.9'!AB61-'AEO 2.9'!$C61)/'AEO 2.9'!$C61</f>
        <v>0.40687485426755299</v>
      </c>
      <c r="AC22" s="230">
        <f>('AEO 2.9'!AC61-'AEO 2.9'!$C61)/'AEO 2.9'!$C61</f>
        <v>0.42680936337308523</v>
      </c>
      <c r="AD22" s="230">
        <f>('AEO 2.9'!AD61-'AEO 2.9'!$C61)/'AEO 2.9'!$C61</f>
        <v>0.44794352508625684</v>
      </c>
      <c r="AE22" s="230">
        <f>('AEO 2.9'!AE61-'AEO 2.9'!$C61)/'AEO 2.9'!$C61</f>
        <v>0.4679354823448309</v>
      </c>
      <c r="AF22" s="230">
        <f>('AEO 2.9'!AF61-'AEO 2.9'!$C61)/'AEO 2.9'!$C61</f>
        <v>0.48814033569997206</v>
      </c>
      <c r="AG22" s="230">
        <f>('AEO 2.9'!AG61-'AEO 2.9'!$C61)/'AEO 2.9'!$C61</f>
        <v>0.51127842416336911</v>
      </c>
    </row>
    <row r="23" spans="2:33" x14ac:dyDescent="0.2">
      <c r="B23" s="227" t="s">
        <v>1235</v>
      </c>
      <c r="C23" s="71">
        <f>('AEO 2.9'!C62-'AEO 2.9'!$C62)/'AEO 2.9'!$C62</f>
        <v>0</v>
      </c>
      <c r="D23" s="71">
        <f>('AEO 2.9'!D62-'AEO 2.9'!$C62)/'AEO 2.9'!$C62</f>
        <v>1.6499572412897713E-2</v>
      </c>
      <c r="E23" s="71">
        <f>('AEO 2.9'!E62-'AEO 2.9'!$C62)/'AEO 2.9'!$C62</f>
        <v>1.825961229431149E-2</v>
      </c>
      <c r="F23" s="71">
        <f>('AEO 2.9'!F62-'AEO 2.9'!$C62)/'AEO 2.9'!$C62</f>
        <v>2.7285427014047608E-2</v>
      </c>
      <c r="G23" s="71">
        <f>('AEO 2.9'!G62-'AEO 2.9'!$C62)/'AEO 2.9'!$C62</f>
        <v>3.0731771044138177E-2</v>
      </c>
      <c r="H23" s="71">
        <f>('AEO 2.9'!H62-'AEO 2.9'!$C62)/'AEO 2.9'!$C62</f>
        <v>4.1687538420725E-2</v>
      </c>
      <c r="I23" s="71">
        <f>('AEO 2.9'!I62-'AEO 2.9'!$C62)/'AEO 2.9'!$C62</f>
        <v>5.5152324398753297E-2</v>
      </c>
      <c r="J23" s="71">
        <f>('AEO 2.9'!J62-'AEO 2.9'!$C62)/'AEO 2.9'!$C62</f>
        <v>5.7353175725876199E-2</v>
      </c>
      <c r="K23" s="71">
        <f>('AEO 2.9'!K62-'AEO 2.9'!$C62)/'AEO 2.9'!$C62</f>
        <v>7.1821408849410143E-2</v>
      </c>
      <c r="L23" s="71">
        <f>('AEO 2.9'!L62-'AEO 2.9'!$C62)/'AEO 2.9'!$C62</f>
        <v>8.1100890519267915E-2</v>
      </c>
      <c r="M23" s="71">
        <f>('AEO 2.9'!M62-'AEO 2.9'!$C62)/'AEO 2.9'!$C62</f>
        <v>5.299595495387923E-2</v>
      </c>
      <c r="N23" s="71">
        <f>('AEO 2.9'!N62-'AEO 2.9'!$C62)/'AEO 2.9'!$C62</f>
        <v>6.4875021940388036E-2</v>
      </c>
      <c r="O23" s="71">
        <f>('AEO 2.9'!O62-'AEO 2.9'!$C62)/'AEO 2.9'!$C62</f>
        <v>7.1140956272306127E-2</v>
      </c>
      <c r="P23" s="71">
        <f>('AEO 2.9'!P62-'AEO 2.9'!$C62)/'AEO 2.9'!$C62</f>
        <v>8.1766515802288858E-2</v>
      </c>
      <c r="Q23" s="71">
        <f>('AEO 2.9'!Q62-'AEO 2.9'!$C62)/'AEO 2.9'!$C62</f>
        <v>9.6364587933468082E-2</v>
      </c>
      <c r="R23" s="71">
        <f>('AEO 2.9'!R62-'AEO 2.9'!$C62)/'AEO 2.9'!$C62</f>
        <v>0.10361232957628411</v>
      </c>
      <c r="S23" s="71">
        <f>('AEO 2.9'!S62-'AEO 2.9'!$C62)/'AEO 2.9'!$C62</f>
        <v>0.11991353683861268</v>
      </c>
      <c r="T23" s="71">
        <f>('AEO 2.9'!T62-'AEO 2.9'!$C62)/'AEO 2.9'!$C62</f>
        <v>0.13450078905248786</v>
      </c>
      <c r="U23" s="71">
        <f>('AEO 2.9'!U62-'AEO 2.9'!$C62)/'AEO 2.9'!$C62</f>
        <v>0.14036879087023396</v>
      </c>
      <c r="V23" s="71">
        <f>('AEO 2.9'!V62-'AEO 2.9'!$C62)/'AEO 2.9'!$C62</f>
        <v>0.14978772925200712</v>
      </c>
      <c r="W23" s="71">
        <f>('AEO 2.9'!W62-'AEO 2.9'!$C62)/'AEO 2.9'!$C62</f>
        <v>0.15741136283670998</v>
      </c>
      <c r="X23" s="71">
        <f>('AEO 2.9'!X62-'AEO 2.9'!$C62)/'AEO 2.9'!$C62</f>
        <v>0.16947036104060362</v>
      </c>
      <c r="Y23" s="71">
        <f>('AEO 2.9'!Y62-'AEO 2.9'!$C62)/'AEO 2.9'!$C62</f>
        <v>0.17964589215828508</v>
      </c>
      <c r="Z23" s="71">
        <f>('AEO 2.9'!Z62-'AEO 2.9'!$C62)/'AEO 2.9'!$C62</f>
        <v>0.1907495317380235</v>
      </c>
      <c r="AA23" s="71">
        <f>('AEO 2.9'!AA62-'AEO 2.9'!$C62)/'AEO 2.9'!$C62</f>
        <v>0.19763620873303592</v>
      </c>
      <c r="AB23" s="71">
        <f>('AEO 2.9'!AB62-'AEO 2.9'!$C62)/'AEO 2.9'!$C62</f>
        <v>0.20200384868465876</v>
      </c>
      <c r="AC23" s="71">
        <f>('AEO 2.9'!AC62-'AEO 2.9'!$C62)/'AEO 2.9'!$C62</f>
        <v>0.21806902145469387</v>
      </c>
      <c r="AD23" s="71">
        <f>('AEO 2.9'!AD62-'AEO 2.9'!$C62)/'AEO 2.9'!$C62</f>
        <v>0.23067382437591127</v>
      </c>
      <c r="AE23" s="71">
        <f>('AEO 2.9'!AE62-'AEO 2.9'!$C62)/'AEO 2.9'!$C62</f>
        <v>0.24255890242758879</v>
      </c>
      <c r="AF23" s="71">
        <f>('AEO 2.9'!AF62-'AEO 2.9'!$C62)/'AEO 2.9'!$C62</f>
        <v>0.24986755619744844</v>
      </c>
      <c r="AG23" s="71">
        <f>('AEO 2.9'!AG62-'AEO 2.9'!$C62)/'AEO 2.9'!$C62</f>
        <v>0.2601597019794038</v>
      </c>
    </row>
    <row r="24" spans="2:33" ht="15" x14ac:dyDescent="0.25">
      <c r="B24" s="228" t="s">
        <v>1237</v>
      </c>
      <c r="C24" s="71">
        <f>('AEO 2.9'!C63-'AEO 2.9'!$C63)/'AEO 2.9'!$C63</f>
        <v>0</v>
      </c>
      <c r="D24" s="71">
        <f>('AEO 2.9'!D63-'AEO 2.9'!$C63)/'AEO 2.9'!$C63</f>
        <v>-1.4594099374436441E-2</v>
      </c>
      <c r="E24" s="71">
        <f>('AEO 2.9'!E63-'AEO 2.9'!$C63)/'AEO 2.9'!$C63</f>
        <v>7.1674993200395123E-2</v>
      </c>
      <c r="F24" s="71">
        <f>('AEO 2.9'!F63-'AEO 2.9'!$C63)/'AEO 2.9'!$C63</f>
        <v>9.189009929808982E-2</v>
      </c>
      <c r="G24" s="71">
        <f>('AEO 2.9'!G63-'AEO 2.9'!$C63)/'AEO 2.9'!$C63</f>
        <v>6.7783710532468622E-2</v>
      </c>
      <c r="H24" s="71">
        <f>('AEO 2.9'!H63-'AEO 2.9'!$C63)/'AEO 2.9'!$C63</f>
        <v>5.946672010917535E-2</v>
      </c>
      <c r="I24" s="71">
        <f>('AEO 2.9'!I63-'AEO 2.9'!$C63)/'AEO 2.9'!$C63</f>
        <v>8.7798407222368423E-4</v>
      </c>
      <c r="J24" s="71">
        <f>('AEO 2.9'!J63-'AEO 2.9'!$C63)/'AEO 2.9'!$C63</f>
        <v>1.2456399024674157E-2</v>
      </c>
      <c r="K24" s="71">
        <f>('AEO 2.9'!K63-'AEO 2.9'!$C63)/'AEO 2.9'!$C63</f>
        <v>2.6244089115383354E-2</v>
      </c>
      <c r="L24" s="71">
        <f>('AEO 2.9'!L63-'AEO 2.9'!$C63)/'AEO 2.9'!$C63</f>
        <v>4.8062470475399667E-2</v>
      </c>
      <c r="M24" s="71">
        <f>('AEO 2.9'!M63-'AEO 2.9'!$C63)/'AEO 2.9'!$C63</f>
        <v>2.282758587781698E-2</v>
      </c>
      <c r="N24" s="71">
        <f>('AEO 2.9'!N63-'AEO 2.9'!$C63)/'AEO 2.9'!$C63</f>
        <v>-1.0678958443677883E-2</v>
      </c>
      <c r="O24" s="71">
        <f>('AEO 2.9'!O63-'AEO 2.9'!$C63)/'AEO 2.9'!$C63</f>
        <v>-2.6182057632019789E-2</v>
      </c>
      <c r="P24" s="71">
        <f>('AEO 2.9'!P63-'AEO 2.9'!$C63)/'AEO 2.9'!$C63</f>
        <v>-2.09451689403592E-2</v>
      </c>
      <c r="Q24" s="71">
        <f>('AEO 2.9'!Q63-'AEO 2.9'!$C63)/'AEO 2.9'!$C63</f>
        <v>-9.1138564018876413E-3</v>
      </c>
      <c r="R24" s="71">
        <f>('AEO 2.9'!R63-'AEO 2.9'!$C63)/'AEO 2.9'!$C63</f>
        <v>4.7430226510347083E-3</v>
      </c>
      <c r="S24" s="71">
        <f>('AEO 2.9'!S63-'AEO 2.9'!$C63)/'AEO 2.9'!$C63</f>
        <v>1.6894035911457224E-2</v>
      </c>
      <c r="T24" s="71">
        <f>('AEO 2.9'!T63-'AEO 2.9'!$C63)/'AEO 2.9'!$C63</f>
        <v>1.4584556069303433E-2</v>
      </c>
      <c r="U24" s="71">
        <f>('AEO 2.9'!U63-'AEO 2.9'!$C63)/'AEO 2.9'!$C63</f>
        <v>1.7144547671194894E-2</v>
      </c>
      <c r="V24" s="71">
        <f>('AEO 2.9'!V63-'AEO 2.9'!$C63)/'AEO 2.9'!$C63</f>
        <v>2.0272365928491957E-2</v>
      </c>
      <c r="W24" s="71">
        <f>('AEO 2.9'!W63-'AEO 2.9'!$C63)/'AEO 2.9'!$C63</f>
        <v>3.5889984778428245E-2</v>
      </c>
      <c r="X24" s="71">
        <f>('AEO 2.9'!X63-'AEO 2.9'!$C63)/'AEO 2.9'!$C63</f>
        <v>5.0367178664987022E-2</v>
      </c>
      <c r="Y24" s="71">
        <f>('AEO 2.9'!Y63-'AEO 2.9'!$C63)/'AEO 2.9'!$C63</f>
        <v>5.8813003707573988E-2</v>
      </c>
      <c r="Z24" s="71">
        <f>('AEO 2.9'!Z63-'AEO 2.9'!$C63)/'AEO 2.9'!$C63</f>
        <v>7.114772559180417E-2</v>
      </c>
      <c r="AA24" s="71">
        <f>('AEO 2.9'!AA63-'AEO 2.9'!$C63)/'AEO 2.9'!$C63</f>
        <v>9.8732649078355314E-2</v>
      </c>
      <c r="AB24" s="71">
        <f>('AEO 2.9'!AB63-'AEO 2.9'!$C63)/'AEO 2.9'!$C63</f>
        <v>0.14823377280253466</v>
      </c>
      <c r="AC24" s="71">
        <f>('AEO 2.9'!AC63-'AEO 2.9'!$C63)/'AEO 2.9'!$C63</f>
        <v>0.18200275801518337</v>
      </c>
      <c r="AD24" s="71">
        <f>('AEO 2.9'!AD63-'AEO 2.9'!$C63)/'AEO 2.9'!$C63</f>
        <v>0.18102934089163092</v>
      </c>
      <c r="AE24" s="71">
        <f>('AEO 2.9'!AE63-'AEO 2.9'!$C63)/'AEO 2.9'!$C63</f>
        <v>0.18846357559013407</v>
      </c>
      <c r="AF24" s="71">
        <f>('AEO 2.9'!AF63-'AEO 2.9'!$C63)/'AEO 2.9'!$C63</f>
        <v>0.20257096640279437</v>
      </c>
      <c r="AG24" s="71">
        <f>('AEO 2.9'!AG63-'AEO 2.9'!$C63)/'AEO 2.9'!$C63</f>
        <v>0.21635627066722013</v>
      </c>
    </row>
    <row r="25" spans="2:33" x14ac:dyDescent="0.2">
      <c r="B25" s="227" t="s">
        <v>1239</v>
      </c>
      <c r="C25" s="71">
        <f>('AEO 2.9'!C64-'AEO 2.9'!$C64)/'AEO 2.9'!$C64</f>
        <v>0</v>
      </c>
      <c r="D25" s="71">
        <f>('AEO 2.9'!D64-'AEO 2.9'!$C64)/'AEO 2.9'!$C64</f>
        <v>1.2027627001173369E-2</v>
      </c>
      <c r="E25" s="71">
        <f>('AEO 2.9'!E64-'AEO 2.9'!$C64)/'AEO 2.9'!$C64</f>
        <v>2.5941314924481994E-2</v>
      </c>
      <c r="F25" s="71">
        <f>('AEO 2.9'!F64-'AEO 2.9'!$C64)/'AEO 2.9'!$C64</f>
        <v>3.6576269325519557E-2</v>
      </c>
      <c r="G25" s="71">
        <f>('AEO 2.9'!G64-'AEO 2.9'!$C64)/'AEO 2.9'!$C64</f>
        <v>3.6060235920591259E-2</v>
      </c>
      <c r="H25" s="71">
        <f>('AEO 2.9'!H64-'AEO 2.9'!$C64)/'AEO 2.9'!$C64</f>
        <v>4.4244374755536019E-2</v>
      </c>
      <c r="I25" s="71">
        <f>('AEO 2.9'!I64-'AEO 2.9'!$C64)/'AEO 2.9'!$C64</f>
        <v>4.7347094224131456E-2</v>
      </c>
      <c r="J25" s="71">
        <f>('AEO 2.9'!J64-'AEO 2.9'!$C64)/'AEO 2.9'!$C64</f>
        <v>5.0896539419599554E-2</v>
      </c>
      <c r="K25" s="71">
        <f>('AEO 2.9'!K64-'AEO 2.9'!$C64)/'AEO 2.9'!$C64</f>
        <v>6.526724628929427E-2</v>
      </c>
      <c r="L25" s="71">
        <f>('AEO 2.9'!L64-'AEO 2.9'!$C64)/'AEO 2.9'!$C64</f>
        <v>7.6349612631838967E-2</v>
      </c>
      <c r="M25" s="71">
        <f>('AEO 2.9'!M64-'AEO 2.9'!$C64)/'AEO 2.9'!$C64</f>
        <v>4.8657764175478735E-2</v>
      </c>
      <c r="N25" s="71">
        <f>('AEO 2.9'!N64-'AEO 2.9'!$C64)/'AEO 2.9'!$C64</f>
        <v>5.4009552107708254E-2</v>
      </c>
      <c r="O25" s="71">
        <f>('AEO 2.9'!O64-'AEO 2.9'!$C64)/'AEO 2.9'!$C64</f>
        <v>5.714452366411165E-2</v>
      </c>
      <c r="P25" s="71">
        <f>('AEO 2.9'!P64-'AEO 2.9'!$C64)/'AEO 2.9'!$C64</f>
        <v>6.6995820952877649E-2</v>
      </c>
      <c r="Q25" s="71">
        <f>('AEO 2.9'!Q64-'AEO 2.9'!$C64)/'AEO 2.9'!$C64</f>
        <v>8.1195660378653139E-2</v>
      </c>
      <c r="R25" s="71">
        <f>('AEO 2.9'!R64-'AEO 2.9'!$C64)/'AEO 2.9'!$C64</f>
        <v>8.939386661359941E-2</v>
      </c>
      <c r="S25" s="71">
        <f>('AEO 2.9'!S64-'AEO 2.9'!$C64)/'AEO 2.9'!$C64</f>
        <v>0.10509823162488757</v>
      </c>
      <c r="T25" s="71">
        <f>('AEO 2.9'!T64-'AEO 2.9'!$C64)/'AEO 2.9'!$C64</f>
        <v>0.11725555319192725</v>
      </c>
      <c r="U25" s="71">
        <f>('AEO 2.9'!U64-'AEO 2.9'!$C64)/'AEO 2.9'!$C64</f>
        <v>0.12264782778757538</v>
      </c>
      <c r="V25" s="71">
        <f>('AEO 2.9'!V64-'AEO 2.9'!$C64)/'AEO 2.9'!$C64</f>
        <v>0.13116237896889385</v>
      </c>
      <c r="W25" s="71">
        <f>('AEO 2.9'!W64-'AEO 2.9'!$C64)/'AEO 2.9'!$C64</f>
        <v>0.13993528995999363</v>
      </c>
      <c r="X25" s="71">
        <f>('AEO 2.9'!X64-'AEO 2.9'!$C64)/'AEO 2.9'!$C64</f>
        <v>0.15234205054656996</v>
      </c>
      <c r="Y25" s="71">
        <f>('AEO 2.9'!Y64-'AEO 2.9'!$C64)/'AEO 2.9'!$C64</f>
        <v>0.16226883144509932</v>
      </c>
      <c r="Z25" s="71">
        <f>('AEO 2.9'!Z64-'AEO 2.9'!$C64)/'AEO 2.9'!$C64</f>
        <v>0.17354917070961448</v>
      </c>
      <c r="AA25" s="71">
        <f>('AEO 2.9'!AA64-'AEO 2.9'!$C64)/'AEO 2.9'!$C64</f>
        <v>0.18341281986179639</v>
      </c>
      <c r="AB25" s="71">
        <f>('AEO 2.9'!AB64-'AEO 2.9'!$C64)/'AEO 2.9'!$C64</f>
        <v>0.19427113712627037</v>
      </c>
      <c r="AC25" s="71">
        <f>('AEO 2.9'!AC64-'AEO 2.9'!$C64)/'AEO 2.9'!$C64</f>
        <v>0.21288265043540308</v>
      </c>
      <c r="AD25" s="71">
        <f>('AEO 2.9'!AD64-'AEO 2.9'!$C64)/'AEO 2.9'!$C64</f>
        <v>0.22353476020229596</v>
      </c>
      <c r="AE25" s="71">
        <f>('AEO 2.9'!AE64-'AEO 2.9'!$C64)/'AEO 2.9'!$C64</f>
        <v>0.23477941630583207</v>
      </c>
      <c r="AF25" s="71">
        <f>('AEO 2.9'!AF64-'AEO 2.9'!$C64)/'AEO 2.9'!$C64</f>
        <v>0.24306545801395757</v>
      </c>
      <c r="AG25" s="71">
        <f>('AEO 2.9'!AG64-'AEO 2.9'!$C64)/'AEO 2.9'!$C64</f>
        <v>0.25386064353208393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ABC8-0079-4A3B-851F-733E38D81A97}">
  <sheetPr>
    <tabColor theme="9" tint="-0.499984740745262"/>
  </sheetPr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CC59-1CC4-4DB1-9FE3-49081E8CA850}">
  <sheetPr filterMode="1">
    <tabColor theme="9"/>
  </sheetPr>
  <dimension ref="A1:AC204"/>
  <sheetViews>
    <sheetView workbookViewId="0"/>
  </sheetViews>
  <sheetFormatPr defaultRowHeight="15" x14ac:dyDescent="0.25"/>
  <cols>
    <col min="1" max="1" width="7.25" style="74" customWidth="1"/>
    <col min="2" max="2" width="21.25" style="128" customWidth="1"/>
    <col min="3" max="3" width="15.625" style="128" customWidth="1"/>
    <col min="4" max="4" width="9.625" style="128" bestFit="1" customWidth="1"/>
    <col min="5" max="5" width="8.25" style="128" bestFit="1" customWidth="1"/>
    <col min="6" max="6" width="7" style="128" bestFit="1" customWidth="1"/>
    <col min="7" max="7" width="13.125" style="128" bestFit="1" customWidth="1"/>
    <col min="8" max="8" width="11.875" style="128" bestFit="1" customWidth="1"/>
    <col min="9" max="9" width="44" style="128" bestFit="1" customWidth="1"/>
    <col min="10" max="10" width="44" style="81" customWidth="1"/>
    <col min="11" max="11" width="27.125" style="128" customWidth="1"/>
    <col min="12" max="12" width="22.625" style="128" hidden="1" customWidth="1"/>
    <col min="13" max="13" width="45.75" style="128" hidden="1" customWidth="1"/>
    <col min="14" max="14" width="16.625" style="128" hidden="1" customWidth="1"/>
    <col min="15" max="15" width="21.5" style="128" bestFit="1" customWidth="1"/>
    <col min="16" max="16" width="19.375" style="128" bestFit="1" customWidth="1"/>
    <col min="17" max="17" width="28.125" style="128" hidden="1" customWidth="1"/>
    <col min="18" max="18" width="25.125" style="128" hidden="1" customWidth="1"/>
    <col min="19" max="21" width="18.25" style="165" hidden="1" customWidth="1"/>
    <col min="22" max="22" width="18.375" style="166" hidden="1" customWidth="1"/>
    <col min="23" max="24" width="31.5" style="128" hidden="1" customWidth="1"/>
    <col min="25" max="25" width="8" style="128" hidden="1" customWidth="1"/>
    <col min="26" max="26" width="29.25" style="167" hidden="1" customWidth="1"/>
    <col min="27" max="27" width="29" style="167" hidden="1" customWidth="1"/>
    <col min="28" max="257" width="9" style="74"/>
    <col min="258" max="258" width="7.25" style="74" customWidth="1"/>
    <col min="259" max="259" width="21.25" style="74" customWidth="1"/>
    <col min="260" max="260" width="15.625" style="74" customWidth="1"/>
    <col min="261" max="261" width="9.625" style="74" bestFit="1" customWidth="1"/>
    <col min="262" max="262" width="8.25" style="74" bestFit="1" customWidth="1"/>
    <col min="263" max="263" width="7" style="74" bestFit="1" customWidth="1"/>
    <col min="264" max="264" width="13.125" style="74" bestFit="1" customWidth="1"/>
    <col min="265" max="265" width="11.875" style="74" bestFit="1" customWidth="1"/>
    <col min="266" max="266" width="44" style="74" bestFit="1" customWidth="1"/>
    <col min="267" max="267" width="27.125" style="74" customWidth="1"/>
    <col min="268" max="268" width="22.625" style="74" bestFit="1" customWidth="1"/>
    <col min="269" max="269" width="45.75" style="74" bestFit="1" customWidth="1"/>
    <col min="270" max="270" width="16.625" style="74" bestFit="1" customWidth="1"/>
    <col min="271" max="271" width="21.5" style="74" bestFit="1" customWidth="1"/>
    <col min="272" max="272" width="19.375" style="74" bestFit="1" customWidth="1"/>
    <col min="273" max="273" width="28.125" style="74" customWidth="1"/>
    <col min="274" max="274" width="25.125" style="74" bestFit="1" customWidth="1"/>
    <col min="275" max="277" width="18.25" style="74" customWidth="1"/>
    <col min="278" max="278" width="18.375" style="74" bestFit="1" customWidth="1"/>
    <col min="279" max="279" width="31.5" style="74" bestFit="1" customWidth="1"/>
    <col min="280" max="280" width="31.5" style="74" customWidth="1"/>
    <col min="281" max="281" width="9" style="74"/>
    <col min="282" max="282" width="29.25" style="74" bestFit="1" customWidth="1"/>
    <col min="283" max="283" width="29" style="74" bestFit="1" customWidth="1"/>
    <col min="284" max="513" width="9" style="74"/>
    <col min="514" max="514" width="7.25" style="74" customWidth="1"/>
    <col min="515" max="515" width="21.25" style="74" customWidth="1"/>
    <col min="516" max="516" width="15.625" style="74" customWidth="1"/>
    <col min="517" max="517" width="9.625" style="74" bestFit="1" customWidth="1"/>
    <col min="518" max="518" width="8.25" style="74" bestFit="1" customWidth="1"/>
    <col min="519" max="519" width="7" style="74" bestFit="1" customWidth="1"/>
    <col min="520" max="520" width="13.125" style="74" bestFit="1" customWidth="1"/>
    <col min="521" max="521" width="11.875" style="74" bestFit="1" customWidth="1"/>
    <col min="522" max="522" width="44" style="74" bestFit="1" customWidth="1"/>
    <col min="523" max="523" width="27.125" style="74" customWidth="1"/>
    <col min="524" max="524" width="22.625" style="74" bestFit="1" customWidth="1"/>
    <col min="525" max="525" width="45.75" style="74" bestFit="1" customWidth="1"/>
    <col min="526" max="526" width="16.625" style="74" bestFit="1" customWidth="1"/>
    <col min="527" max="527" width="21.5" style="74" bestFit="1" customWidth="1"/>
    <col min="528" max="528" width="19.375" style="74" bestFit="1" customWidth="1"/>
    <col min="529" max="529" width="28.125" style="74" customWidth="1"/>
    <col min="530" max="530" width="25.125" style="74" bestFit="1" customWidth="1"/>
    <col min="531" max="533" width="18.25" style="74" customWidth="1"/>
    <col min="534" max="534" width="18.375" style="74" bestFit="1" customWidth="1"/>
    <col min="535" max="535" width="31.5" style="74" bestFit="1" customWidth="1"/>
    <col min="536" max="536" width="31.5" style="74" customWidth="1"/>
    <col min="537" max="537" width="9" style="74"/>
    <col min="538" max="538" width="29.25" style="74" bestFit="1" customWidth="1"/>
    <col min="539" max="539" width="29" style="74" bestFit="1" customWidth="1"/>
    <col min="540" max="769" width="9" style="74"/>
    <col min="770" max="770" width="7.25" style="74" customWidth="1"/>
    <col min="771" max="771" width="21.25" style="74" customWidth="1"/>
    <col min="772" max="772" width="15.625" style="74" customWidth="1"/>
    <col min="773" max="773" width="9.625" style="74" bestFit="1" customWidth="1"/>
    <col min="774" max="774" width="8.25" style="74" bestFit="1" customWidth="1"/>
    <col min="775" max="775" width="7" style="74" bestFit="1" customWidth="1"/>
    <col min="776" max="776" width="13.125" style="74" bestFit="1" customWidth="1"/>
    <col min="777" max="777" width="11.875" style="74" bestFit="1" customWidth="1"/>
    <col min="778" max="778" width="44" style="74" bestFit="1" customWidth="1"/>
    <col min="779" max="779" width="27.125" style="74" customWidth="1"/>
    <col min="780" max="780" width="22.625" style="74" bestFit="1" customWidth="1"/>
    <col min="781" max="781" width="45.75" style="74" bestFit="1" customWidth="1"/>
    <col min="782" max="782" width="16.625" style="74" bestFit="1" customWidth="1"/>
    <col min="783" max="783" width="21.5" style="74" bestFit="1" customWidth="1"/>
    <col min="784" max="784" width="19.375" style="74" bestFit="1" customWidth="1"/>
    <col min="785" max="785" width="28.125" style="74" customWidth="1"/>
    <col min="786" max="786" width="25.125" style="74" bestFit="1" customWidth="1"/>
    <col min="787" max="789" width="18.25" style="74" customWidth="1"/>
    <col min="790" max="790" width="18.375" style="74" bestFit="1" customWidth="1"/>
    <col min="791" max="791" width="31.5" style="74" bestFit="1" customWidth="1"/>
    <col min="792" max="792" width="31.5" style="74" customWidth="1"/>
    <col min="793" max="793" width="9" style="74"/>
    <col min="794" max="794" width="29.25" style="74" bestFit="1" customWidth="1"/>
    <col min="795" max="795" width="29" style="74" bestFit="1" customWidth="1"/>
    <col min="796" max="1025" width="9" style="74"/>
    <col min="1026" max="1026" width="7.25" style="74" customWidth="1"/>
    <col min="1027" max="1027" width="21.25" style="74" customWidth="1"/>
    <col min="1028" max="1028" width="15.625" style="74" customWidth="1"/>
    <col min="1029" max="1029" width="9.625" style="74" bestFit="1" customWidth="1"/>
    <col min="1030" max="1030" width="8.25" style="74" bestFit="1" customWidth="1"/>
    <col min="1031" max="1031" width="7" style="74" bestFit="1" customWidth="1"/>
    <col min="1032" max="1032" width="13.125" style="74" bestFit="1" customWidth="1"/>
    <col min="1033" max="1033" width="11.875" style="74" bestFit="1" customWidth="1"/>
    <col min="1034" max="1034" width="44" style="74" bestFit="1" customWidth="1"/>
    <col min="1035" max="1035" width="27.125" style="74" customWidth="1"/>
    <col min="1036" max="1036" width="22.625" style="74" bestFit="1" customWidth="1"/>
    <col min="1037" max="1037" width="45.75" style="74" bestFit="1" customWidth="1"/>
    <col min="1038" max="1038" width="16.625" style="74" bestFit="1" customWidth="1"/>
    <col min="1039" max="1039" width="21.5" style="74" bestFit="1" customWidth="1"/>
    <col min="1040" max="1040" width="19.375" style="74" bestFit="1" customWidth="1"/>
    <col min="1041" max="1041" width="28.125" style="74" customWidth="1"/>
    <col min="1042" max="1042" width="25.125" style="74" bestFit="1" customWidth="1"/>
    <col min="1043" max="1045" width="18.25" style="74" customWidth="1"/>
    <col min="1046" max="1046" width="18.375" style="74" bestFit="1" customWidth="1"/>
    <col min="1047" max="1047" width="31.5" style="74" bestFit="1" customWidth="1"/>
    <col min="1048" max="1048" width="31.5" style="74" customWidth="1"/>
    <col min="1049" max="1049" width="9" style="74"/>
    <col min="1050" max="1050" width="29.25" style="74" bestFit="1" customWidth="1"/>
    <col min="1051" max="1051" width="29" style="74" bestFit="1" customWidth="1"/>
    <col min="1052" max="1281" width="9" style="74"/>
    <col min="1282" max="1282" width="7.25" style="74" customWidth="1"/>
    <col min="1283" max="1283" width="21.25" style="74" customWidth="1"/>
    <col min="1284" max="1284" width="15.625" style="74" customWidth="1"/>
    <col min="1285" max="1285" width="9.625" style="74" bestFit="1" customWidth="1"/>
    <col min="1286" max="1286" width="8.25" style="74" bestFit="1" customWidth="1"/>
    <col min="1287" max="1287" width="7" style="74" bestFit="1" customWidth="1"/>
    <col min="1288" max="1288" width="13.125" style="74" bestFit="1" customWidth="1"/>
    <col min="1289" max="1289" width="11.875" style="74" bestFit="1" customWidth="1"/>
    <col min="1290" max="1290" width="44" style="74" bestFit="1" customWidth="1"/>
    <col min="1291" max="1291" width="27.125" style="74" customWidth="1"/>
    <col min="1292" max="1292" width="22.625" style="74" bestFit="1" customWidth="1"/>
    <col min="1293" max="1293" width="45.75" style="74" bestFit="1" customWidth="1"/>
    <col min="1294" max="1294" width="16.625" style="74" bestFit="1" customWidth="1"/>
    <col min="1295" max="1295" width="21.5" style="74" bestFit="1" customWidth="1"/>
    <col min="1296" max="1296" width="19.375" style="74" bestFit="1" customWidth="1"/>
    <col min="1297" max="1297" width="28.125" style="74" customWidth="1"/>
    <col min="1298" max="1298" width="25.125" style="74" bestFit="1" customWidth="1"/>
    <col min="1299" max="1301" width="18.25" style="74" customWidth="1"/>
    <col min="1302" max="1302" width="18.375" style="74" bestFit="1" customWidth="1"/>
    <col min="1303" max="1303" width="31.5" style="74" bestFit="1" customWidth="1"/>
    <col min="1304" max="1304" width="31.5" style="74" customWidth="1"/>
    <col min="1305" max="1305" width="9" style="74"/>
    <col min="1306" max="1306" width="29.25" style="74" bestFit="1" customWidth="1"/>
    <col min="1307" max="1307" width="29" style="74" bestFit="1" customWidth="1"/>
    <col min="1308" max="1537" width="9" style="74"/>
    <col min="1538" max="1538" width="7.25" style="74" customWidth="1"/>
    <col min="1539" max="1539" width="21.25" style="74" customWidth="1"/>
    <col min="1540" max="1540" width="15.625" style="74" customWidth="1"/>
    <col min="1541" max="1541" width="9.625" style="74" bestFit="1" customWidth="1"/>
    <col min="1542" max="1542" width="8.25" style="74" bestFit="1" customWidth="1"/>
    <col min="1543" max="1543" width="7" style="74" bestFit="1" customWidth="1"/>
    <col min="1544" max="1544" width="13.125" style="74" bestFit="1" customWidth="1"/>
    <col min="1545" max="1545" width="11.875" style="74" bestFit="1" customWidth="1"/>
    <col min="1546" max="1546" width="44" style="74" bestFit="1" customWidth="1"/>
    <col min="1547" max="1547" width="27.125" style="74" customWidth="1"/>
    <col min="1548" max="1548" width="22.625" style="74" bestFit="1" customWidth="1"/>
    <col min="1549" max="1549" width="45.75" style="74" bestFit="1" customWidth="1"/>
    <col min="1550" max="1550" width="16.625" style="74" bestFit="1" customWidth="1"/>
    <col min="1551" max="1551" width="21.5" style="74" bestFit="1" customWidth="1"/>
    <col min="1552" max="1552" width="19.375" style="74" bestFit="1" customWidth="1"/>
    <col min="1553" max="1553" width="28.125" style="74" customWidth="1"/>
    <col min="1554" max="1554" width="25.125" style="74" bestFit="1" customWidth="1"/>
    <col min="1555" max="1557" width="18.25" style="74" customWidth="1"/>
    <col min="1558" max="1558" width="18.375" style="74" bestFit="1" customWidth="1"/>
    <col min="1559" max="1559" width="31.5" style="74" bestFit="1" customWidth="1"/>
    <col min="1560" max="1560" width="31.5" style="74" customWidth="1"/>
    <col min="1561" max="1561" width="9" style="74"/>
    <col min="1562" max="1562" width="29.25" style="74" bestFit="1" customWidth="1"/>
    <col min="1563" max="1563" width="29" style="74" bestFit="1" customWidth="1"/>
    <col min="1564" max="1793" width="9" style="74"/>
    <col min="1794" max="1794" width="7.25" style="74" customWidth="1"/>
    <col min="1795" max="1795" width="21.25" style="74" customWidth="1"/>
    <col min="1796" max="1796" width="15.625" style="74" customWidth="1"/>
    <col min="1797" max="1797" width="9.625" style="74" bestFit="1" customWidth="1"/>
    <col min="1798" max="1798" width="8.25" style="74" bestFit="1" customWidth="1"/>
    <col min="1799" max="1799" width="7" style="74" bestFit="1" customWidth="1"/>
    <col min="1800" max="1800" width="13.125" style="74" bestFit="1" customWidth="1"/>
    <col min="1801" max="1801" width="11.875" style="74" bestFit="1" customWidth="1"/>
    <col min="1802" max="1802" width="44" style="74" bestFit="1" customWidth="1"/>
    <col min="1803" max="1803" width="27.125" style="74" customWidth="1"/>
    <col min="1804" max="1804" width="22.625" style="74" bestFit="1" customWidth="1"/>
    <col min="1805" max="1805" width="45.75" style="74" bestFit="1" customWidth="1"/>
    <col min="1806" max="1806" width="16.625" style="74" bestFit="1" customWidth="1"/>
    <col min="1807" max="1807" width="21.5" style="74" bestFit="1" customWidth="1"/>
    <col min="1808" max="1808" width="19.375" style="74" bestFit="1" customWidth="1"/>
    <col min="1809" max="1809" width="28.125" style="74" customWidth="1"/>
    <col min="1810" max="1810" width="25.125" style="74" bestFit="1" customWidth="1"/>
    <col min="1811" max="1813" width="18.25" style="74" customWidth="1"/>
    <col min="1814" max="1814" width="18.375" style="74" bestFit="1" customWidth="1"/>
    <col min="1815" max="1815" width="31.5" style="74" bestFit="1" customWidth="1"/>
    <col min="1816" max="1816" width="31.5" style="74" customWidth="1"/>
    <col min="1817" max="1817" width="9" style="74"/>
    <col min="1818" max="1818" width="29.25" style="74" bestFit="1" customWidth="1"/>
    <col min="1819" max="1819" width="29" style="74" bestFit="1" customWidth="1"/>
    <col min="1820" max="2049" width="9" style="74"/>
    <col min="2050" max="2050" width="7.25" style="74" customWidth="1"/>
    <col min="2051" max="2051" width="21.25" style="74" customWidth="1"/>
    <col min="2052" max="2052" width="15.625" style="74" customWidth="1"/>
    <col min="2053" max="2053" width="9.625" style="74" bestFit="1" customWidth="1"/>
    <col min="2054" max="2054" width="8.25" style="74" bestFit="1" customWidth="1"/>
    <col min="2055" max="2055" width="7" style="74" bestFit="1" customWidth="1"/>
    <col min="2056" max="2056" width="13.125" style="74" bestFit="1" customWidth="1"/>
    <col min="2057" max="2057" width="11.875" style="74" bestFit="1" customWidth="1"/>
    <col min="2058" max="2058" width="44" style="74" bestFit="1" customWidth="1"/>
    <col min="2059" max="2059" width="27.125" style="74" customWidth="1"/>
    <col min="2060" max="2060" width="22.625" style="74" bestFit="1" customWidth="1"/>
    <col min="2061" max="2061" width="45.75" style="74" bestFit="1" customWidth="1"/>
    <col min="2062" max="2062" width="16.625" style="74" bestFit="1" customWidth="1"/>
    <col min="2063" max="2063" width="21.5" style="74" bestFit="1" customWidth="1"/>
    <col min="2064" max="2064" width="19.375" style="74" bestFit="1" customWidth="1"/>
    <col min="2065" max="2065" width="28.125" style="74" customWidth="1"/>
    <col min="2066" max="2066" width="25.125" style="74" bestFit="1" customWidth="1"/>
    <col min="2067" max="2069" width="18.25" style="74" customWidth="1"/>
    <col min="2070" max="2070" width="18.375" style="74" bestFit="1" customWidth="1"/>
    <col min="2071" max="2071" width="31.5" style="74" bestFit="1" customWidth="1"/>
    <col min="2072" max="2072" width="31.5" style="74" customWidth="1"/>
    <col min="2073" max="2073" width="9" style="74"/>
    <col min="2074" max="2074" width="29.25" style="74" bestFit="1" customWidth="1"/>
    <col min="2075" max="2075" width="29" style="74" bestFit="1" customWidth="1"/>
    <col min="2076" max="2305" width="9" style="74"/>
    <col min="2306" max="2306" width="7.25" style="74" customWidth="1"/>
    <col min="2307" max="2307" width="21.25" style="74" customWidth="1"/>
    <col min="2308" max="2308" width="15.625" style="74" customWidth="1"/>
    <col min="2309" max="2309" width="9.625" style="74" bestFit="1" customWidth="1"/>
    <col min="2310" max="2310" width="8.25" style="74" bestFit="1" customWidth="1"/>
    <col min="2311" max="2311" width="7" style="74" bestFit="1" customWidth="1"/>
    <col min="2312" max="2312" width="13.125" style="74" bestFit="1" customWidth="1"/>
    <col min="2313" max="2313" width="11.875" style="74" bestFit="1" customWidth="1"/>
    <col min="2314" max="2314" width="44" style="74" bestFit="1" customWidth="1"/>
    <col min="2315" max="2315" width="27.125" style="74" customWidth="1"/>
    <col min="2316" max="2316" width="22.625" style="74" bestFit="1" customWidth="1"/>
    <col min="2317" max="2317" width="45.75" style="74" bestFit="1" customWidth="1"/>
    <col min="2318" max="2318" width="16.625" style="74" bestFit="1" customWidth="1"/>
    <col min="2319" max="2319" width="21.5" style="74" bestFit="1" customWidth="1"/>
    <col min="2320" max="2320" width="19.375" style="74" bestFit="1" customWidth="1"/>
    <col min="2321" max="2321" width="28.125" style="74" customWidth="1"/>
    <col min="2322" max="2322" width="25.125" style="74" bestFit="1" customWidth="1"/>
    <col min="2323" max="2325" width="18.25" style="74" customWidth="1"/>
    <col min="2326" max="2326" width="18.375" style="74" bestFit="1" customWidth="1"/>
    <col min="2327" max="2327" width="31.5" style="74" bestFit="1" customWidth="1"/>
    <col min="2328" max="2328" width="31.5" style="74" customWidth="1"/>
    <col min="2329" max="2329" width="9" style="74"/>
    <col min="2330" max="2330" width="29.25" style="74" bestFit="1" customWidth="1"/>
    <col min="2331" max="2331" width="29" style="74" bestFit="1" customWidth="1"/>
    <col min="2332" max="2561" width="9" style="74"/>
    <col min="2562" max="2562" width="7.25" style="74" customWidth="1"/>
    <col min="2563" max="2563" width="21.25" style="74" customWidth="1"/>
    <col min="2564" max="2564" width="15.625" style="74" customWidth="1"/>
    <col min="2565" max="2565" width="9.625" style="74" bestFit="1" customWidth="1"/>
    <col min="2566" max="2566" width="8.25" style="74" bestFit="1" customWidth="1"/>
    <col min="2567" max="2567" width="7" style="74" bestFit="1" customWidth="1"/>
    <col min="2568" max="2568" width="13.125" style="74" bestFit="1" customWidth="1"/>
    <col min="2569" max="2569" width="11.875" style="74" bestFit="1" customWidth="1"/>
    <col min="2570" max="2570" width="44" style="74" bestFit="1" customWidth="1"/>
    <col min="2571" max="2571" width="27.125" style="74" customWidth="1"/>
    <col min="2572" max="2572" width="22.625" style="74" bestFit="1" customWidth="1"/>
    <col min="2573" max="2573" width="45.75" style="74" bestFit="1" customWidth="1"/>
    <col min="2574" max="2574" width="16.625" style="74" bestFit="1" customWidth="1"/>
    <col min="2575" max="2575" width="21.5" style="74" bestFit="1" customWidth="1"/>
    <col min="2576" max="2576" width="19.375" style="74" bestFit="1" customWidth="1"/>
    <col min="2577" max="2577" width="28.125" style="74" customWidth="1"/>
    <col min="2578" max="2578" width="25.125" style="74" bestFit="1" customWidth="1"/>
    <col min="2579" max="2581" width="18.25" style="74" customWidth="1"/>
    <col min="2582" max="2582" width="18.375" style="74" bestFit="1" customWidth="1"/>
    <col min="2583" max="2583" width="31.5" style="74" bestFit="1" customWidth="1"/>
    <col min="2584" max="2584" width="31.5" style="74" customWidth="1"/>
    <col min="2585" max="2585" width="9" style="74"/>
    <col min="2586" max="2586" width="29.25" style="74" bestFit="1" customWidth="1"/>
    <col min="2587" max="2587" width="29" style="74" bestFit="1" customWidth="1"/>
    <col min="2588" max="2817" width="9" style="74"/>
    <col min="2818" max="2818" width="7.25" style="74" customWidth="1"/>
    <col min="2819" max="2819" width="21.25" style="74" customWidth="1"/>
    <col min="2820" max="2820" width="15.625" style="74" customWidth="1"/>
    <col min="2821" max="2821" width="9.625" style="74" bestFit="1" customWidth="1"/>
    <col min="2822" max="2822" width="8.25" style="74" bestFit="1" customWidth="1"/>
    <col min="2823" max="2823" width="7" style="74" bestFit="1" customWidth="1"/>
    <col min="2824" max="2824" width="13.125" style="74" bestFit="1" customWidth="1"/>
    <col min="2825" max="2825" width="11.875" style="74" bestFit="1" customWidth="1"/>
    <col min="2826" max="2826" width="44" style="74" bestFit="1" customWidth="1"/>
    <col min="2827" max="2827" width="27.125" style="74" customWidth="1"/>
    <col min="2828" max="2828" width="22.625" style="74" bestFit="1" customWidth="1"/>
    <col min="2829" max="2829" width="45.75" style="74" bestFit="1" customWidth="1"/>
    <col min="2830" max="2830" width="16.625" style="74" bestFit="1" customWidth="1"/>
    <col min="2831" max="2831" width="21.5" style="74" bestFit="1" customWidth="1"/>
    <col min="2832" max="2832" width="19.375" style="74" bestFit="1" customWidth="1"/>
    <col min="2833" max="2833" width="28.125" style="74" customWidth="1"/>
    <col min="2834" max="2834" width="25.125" style="74" bestFit="1" customWidth="1"/>
    <col min="2835" max="2837" width="18.25" style="74" customWidth="1"/>
    <col min="2838" max="2838" width="18.375" style="74" bestFit="1" customWidth="1"/>
    <col min="2839" max="2839" width="31.5" style="74" bestFit="1" customWidth="1"/>
    <col min="2840" max="2840" width="31.5" style="74" customWidth="1"/>
    <col min="2841" max="2841" width="9" style="74"/>
    <col min="2842" max="2842" width="29.25" style="74" bestFit="1" customWidth="1"/>
    <col min="2843" max="2843" width="29" style="74" bestFit="1" customWidth="1"/>
    <col min="2844" max="3073" width="9" style="74"/>
    <col min="3074" max="3074" width="7.25" style="74" customWidth="1"/>
    <col min="3075" max="3075" width="21.25" style="74" customWidth="1"/>
    <col min="3076" max="3076" width="15.625" style="74" customWidth="1"/>
    <col min="3077" max="3077" width="9.625" style="74" bestFit="1" customWidth="1"/>
    <col min="3078" max="3078" width="8.25" style="74" bestFit="1" customWidth="1"/>
    <col min="3079" max="3079" width="7" style="74" bestFit="1" customWidth="1"/>
    <col min="3080" max="3080" width="13.125" style="74" bestFit="1" customWidth="1"/>
    <col min="3081" max="3081" width="11.875" style="74" bestFit="1" customWidth="1"/>
    <col min="3082" max="3082" width="44" style="74" bestFit="1" customWidth="1"/>
    <col min="3083" max="3083" width="27.125" style="74" customWidth="1"/>
    <col min="3084" max="3084" width="22.625" style="74" bestFit="1" customWidth="1"/>
    <col min="3085" max="3085" width="45.75" style="74" bestFit="1" customWidth="1"/>
    <col min="3086" max="3086" width="16.625" style="74" bestFit="1" customWidth="1"/>
    <col min="3087" max="3087" width="21.5" style="74" bestFit="1" customWidth="1"/>
    <col min="3088" max="3088" width="19.375" style="74" bestFit="1" customWidth="1"/>
    <col min="3089" max="3089" width="28.125" style="74" customWidth="1"/>
    <col min="3090" max="3090" width="25.125" style="74" bestFit="1" customWidth="1"/>
    <col min="3091" max="3093" width="18.25" style="74" customWidth="1"/>
    <col min="3094" max="3094" width="18.375" style="74" bestFit="1" customWidth="1"/>
    <col min="3095" max="3095" width="31.5" style="74" bestFit="1" customWidth="1"/>
    <col min="3096" max="3096" width="31.5" style="74" customWidth="1"/>
    <col min="3097" max="3097" width="9" style="74"/>
    <col min="3098" max="3098" width="29.25" style="74" bestFit="1" customWidth="1"/>
    <col min="3099" max="3099" width="29" style="74" bestFit="1" customWidth="1"/>
    <col min="3100" max="3329" width="9" style="74"/>
    <col min="3330" max="3330" width="7.25" style="74" customWidth="1"/>
    <col min="3331" max="3331" width="21.25" style="74" customWidth="1"/>
    <col min="3332" max="3332" width="15.625" style="74" customWidth="1"/>
    <col min="3333" max="3333" width="9.625" style="74" bestFit="1" customWidth="1"/>
    <col min="3334" max="3334" width="8.25" style="74" bestFit="1" customWidth="1"/>
    <col min="3335" max="3335" width="7" style="74" bestFit="1" customWidth="1"/>
    <col min="3336" max="3336" width="13.125" style="74" bestFit="1" customWidth="1"/>
    <col min="3337" max="3337" width="11.875" style="74" bestFit="1" customWidth="1"/>
    <col min="3338" max="3338" width="44" style="74" bestFit="1" customWidth="1"/>
    <col min="3339" max="3339" width="27.125" style="74" customWidth="1"/>
    <col min="3340" max="3340" width="22.625" style="74" bestFit="1" customWidth="1"/>
    <col min="3341" max="3341" width="45.75" style="74" bestFit="1" customWidth="1"/>
    <col min="3342" max="3342" width="16.625" style="74" bestFit="1" customWidth="1"/>
    <col min="3343" max="3343" width="21.5" style="74" bestFit="1" customWidth="1"/>
    <col min="3344" max="3344" width="19.375" style="74" bestFit="1" customWidth="1"/>
    <col min="3345" max="3345" width="28.125" style="74" customWidth="1"/>
    <col min="3346" max="3346" width="25.125" style="74" bestFit="1" customWidth="1"/>
    <col min="3347" max="3349" width="18.25" style="74" customWidth="1"/>
    <col min="3350" max="3350" width="18.375" style="74" bestFit="1" customWidth="1"/>
    <col min="3351" max="3351" width="31.5" style="74" bestFit="1" customWidth="1"/>
    <col min="3352" max="3352" width="31.5" style="74" customWidth="1"/>
    <col min="3353" max="3353" width="9" style="74"/>
    <col min="3354" max="3354" width="29.25" style="74" bestFit="1" customWidth="1"/>
    <col min="3355" max="3355" width="29" style="74" bestFit="1" customWidth="1"/>
    <col min="3356" max="3585" width="9" style="74"/>
    <col min="3586" max="3586" width="7.25" style="74" customWidth="1"/>
    <col min="3587" max="3587" width="21.25" style="74" customWidth="1"/>
    <col min="3588" max="3588" width="15.625" style="74" customWidth="1"/>
    <col min="3589" max="3589" width="9.625" style="74" bestFit="1" customWidth="1"/>
    <col min="3590" max="3590" width="8.25" style="74" bestFit="1" customWidth="1"/>
    <col min="3591" max="3591" width="7" style="74" bestFit="1" customWidth="1"/>
    <col min="3592" max="3592" width="13.125" style="74" bestFit="1" customWidth="1"/>
    <col min="3593" max="3593" width="11.875" style="74" bestFit="1" customWidth="1"/>
    <col min="3594" max="3594" width="44" style="74" bestFit="1" customWidth="1"/>
    <col min="3595" max="3595" width="27.125" style="74" customWidth="1"/>
    <col min="3596" max="3596" width="22.625" style="74" bestFit="1" customWidth="1"/>
    <col min="3597" max="3597" width="45.75" style="74" bestFit="1" customWidth="1"/>
    <col min="3598" max="3598" width="16.625" style="74" bestFit="1" customWidth="1"/>
    <col min="3599" max="3599" width="21.5" style="74" bestFit="1" customWidth="1"/>
    <col min="3600" max="3600" width="19.375" style="74" bestFit="1" customWidth="1"/>
    <col min="3601" max="3601" width="28.125" style="74" customWidth="1"/>
    <col min="3602" max="3602" width="25.125" style="74" bestFit="1" customWidth="1"/>
    <col min="3603" max="3605" width="18.25" style="74" customWidth="1"/>
    <col min="3606" max="3606" width="18.375" style="74" bestFit="1" customWidth="1"/>
    <col min="3607" max="3607" width="31.5" style="74" bestFit="1" customWidth="1"/>
    <col min="3608" max="3608" width="31.5" style="74" customWidth="1"/>
    <col min="3609" max="3609" width="9" style="74"/>
    <col min="3610" max="3610" width="29.25" style="74" bestFit="1" customWidth="1"/>
    <col min="3611" max="3611" width="29" style="74" bestFit="1" customWidth="1"/>
    <col min="3612" max="3841" width="9" style="74"/>
    <col min="3842" max="3842" width="7.25" style="74" customWidth="1"/>
    <col min="3843" max="3843" width="21.25" style="74" customWidth="1"/>
    <col min="3844" max="3844" width="15.625" style="74" customWidth="1"/>
    <col min="3845" max="3845" width="9.625" style="74" bestFit="1" customWidth="1"/>
    <col min="3846" max="3846" width="8.25" style="74" bestFit="1" customWidth="1"/>
    <col min="3847" max="3847" width="7" style="74" bestFit="1" customWidth="1"/>
    <col min="3848" max="3848" width="13.125" style="74" bestFit="1" customWidth="1"/>
    <col min="3849" max="3849" width="11.875" style="74" bestFit="1" customWidth="1"/>
    <col min="3850" max="3850" width="44" style="74" bestFit="1" customWidth="1"/>
    <col min="3851" max="3851" width="27.125" style="74" customWidth="1"/>
    <col min="3852" max="3852" width="22.625" style="74" bestFit="1" customWidth="1"/>
    <col min="3853" max="3853" width="45.75" style="74" bestFit="1" customWidth="1"/>
    <col min="3854" max="3854" width="16.625" style="74" bestFit="1" customWidth="1"/>
    <col min="3855" max="3855" width="21.5" style="74" bestFit="1" customWidth="1"/>
    <col min="3856" max="3856" width="19.375" style="74" bestFit="1" customWidth="1"/>
    <col min="3857" max="3857" width="28.125" style="74" customWidth="1"/>
    <col min="3858" max="3858" width="25.125" style="74" bestFit="1" customWidth="1"/>
    <col min="3859" max="3861" width="18.25" style="74" customWidth="1"/>
    <col min="3862" max="3862" width="18.375" style="74" bestFit="1" customWidth="1"/>
    <col min="3863" max="3863" width="31.5" style="74" bestFit="1" customWidth="1"/>
    <col min="3864" max="3864" width="31.5" style="74" customWidth="1"/>
    <col min="3865" max="3865" width="9" style="74"/>
    <col min="3866" max="3866" width="29.25" style="74" bestFit="1" customWidth="1"/>
    <col min="3867" max="3867" width="29" style="74" bestFit="1" customWidth="1"/>
    <col min="3868" max="4097" width="9" style="74"/>
    <col min="4098" max="4098" width="7.25" style="74" customWidth="1"/>
    <col min="4099" max="4099" width="21.25" style="74" customWidth="1"/>
    <col min="4100" max="4100" width="15.625" style="74" customWidth="1"/>
    <col min="4101" max="4101" width="9.625" style="74" bestFit="1" customWidth="1"/>
    <col min="4102" max="4102" width="8.25" style="74" bestFit="1" customWidth="1"/>
    <col min="4103" max="4103" width="7" style="74" bestFit="1" customWidth="1"/>
    <col min="4104" max="4104" width="13.125" style="74" bestFit="1" customWidth="1"/>
    <col min="4105" max="4105" width="11.875" style="74" bestFit="1" customWidth="1"/>
    <col min="4106" max="4106" width="44" style="74" bestFit="1" customWidth="1"/>
    <col min="4107" max="4107" width="27.125" style="74" customWidth="1"/>
    <col min="4108" max="4108" width="22.625" style="74" bestFit="1" customWidth="1"/>
    <col min="4109" max="4109" width="45.75" style="74" bestFit="1" customWidth="1"/>
    <col min="4110" max="4110" width="16.625" style="74" bestFit="1" customWidth="1"/>
    <col min="4111" max="4111" width="21.5" style="74" bestFit="1" customWidth="1"/>
    <col min="4112" max="4112" width="19.375" style="74" bestFit="1" customWidth="1"/>
    <col min="4113" max="4113" width="28.125" style="74" customWidth="1"/>
    <col min="4114" max="4114" width="25.125" style="74" bestFit="1" customWidth="1"/>
    <col min="4115" max="4117" width="18.25" style="74" customWidth="1"/>
    <col min="4118" max="4118" width="18.375" style="74" bestFit="1" customWidth="1"/>
    <col min="4119" max="4119" width="31.5" style="74" bestFit="1" customWidth="1"/>
    <col min="4120" max="4120" width="31.5" style="74" customWidth="1"/>
    <col min="4121" max="4121" width="9" style="74"/>
    <col min="4122" max="4122" width="29.25" style="74" bestFit="1" customWidth="1"/>
    <col min="4123" max="4123" width="29" style="74" bestFit="1" customWidth="1"/>
    <col min="4124" max="4353" width="9" style="74"/>
    <col min="4354" max="4354" width="7.25" style="74" customWidth="1"/>
    <col min="4355" max="4355" width="21.25" style="74" customWidth="1"/>
    <col min="4356" max="4356" width="15.625" style="74" customWidth="1"/>
    <col min="4357" max="4357" width="9.625" style="74" bestFit="1" customWidth="1"/>
    <col min="4358" max="4358" width="8.25" style="74" bestFit="1" customWidth="1"/>
    <col min="4359" max="4359" width="7" style="74" bestFit="1" customWidth="1"/>
    <col min="4360" max="4360" width="13.125" style="74" bestFit="1" customWidth="1"/>
    <col min="4361" max="4361" width="11.875" style="74" bestFit="1" customWidth="1"/>
    <col min="4362" max="4362" width="44" style="74" bestFit="1" customWidth="1"/>
    <col min="4363" max="4363" width="27.125" style="74" customWidth="1"/>
    <col min="4364" max="4364" width="22.625" style="74" bestFit="1" customWidth="1"/>
    <col min="4365" max="4365" width="45.75" style="74" bestFit="1" customWidth="1"/>
    <col min="4366" max="4366" width="16.625" style="74" bestFit="1" customWidth="1"/>
    <col min="4367" max="4367" width="21.5" style="74" bestFit="1" customWidth="1"/>
    <col min="4368" max="4368" width="19.375" style="74" bestFit="1" customWidth="1"/>
    <col min="4369" max="4369" width="28.125" style="74" customWidth="1"/>
    <col min="4370" max="4370" width="25.125" style="74" bestFit="1" customWidth="1"/>
    <col min="4371" max="4373" width="18.25" style="74" customWidth="1"/>
    <col min="4374" max="4374" width="18.375" style="74" bestFit="1" customWidth="1"/>
    <col min="4375" max="4375" width="31.5" style="74" bestFit="1" customWidth="1"/>
    <col min="4376" max="4376" width="31.5" style="74" customWidth="1"/>
    <col min="4377" max="4377" width="9" style="74"/>
    <col min="4378" max="4378" width="29.25" style="74" bestFit="1" customWidth="1"/>
    <col min="4379" max="4379" width="29" style="74" bestFit="1" customWidth="1"/>
    <col min="4380" max="4609" width="9" style="74"/>
    <col min="4610" max="4610" width="7.25" style="74" customWidth="1"/>
    <col min="4611" max="4611" width="21.25" style="74" customWidth="1"/>
    <col min="4612" max="4612" width="15.625" style="74" customWidth="1"/>
    <col min="4613" max="4613" width="9.625" style="74" bestFit="1" customWidth="1"/>
    <col min="4614" max="4614" width="8.25" style="74" bestFit="1" customWidth="1"/>
    <col min="4615" max="4615" width="7" style="74" bestFit="1" customWidth="1"/>
    <col min="4616" max="4616" width="13.125" style="74" bestFit="1" customWidth="1"/>
    <col min="4617" max="4617" width="11.875" style="74" bestFit="1" customWidth="1"/>
    <col min="4618" max="4618" width="44" style="74" bestFit="1" customWidth="1"/>
    <col min="4619" max="4619" width="27.125" style="74" customWidth="1"/>
    <col min="4620" max="4620" width="22.625" style="74" bestFit="1" customWidth="1"/>
    <col min="4621" max="4621" width="45.75" style="74" bestFit="1" customWidth="1"/>
    <col min="4622" max="4622" width="16.625" style="74" bestFit="1" customWidth="1"/>
    <col min="4623" max="4623" width="21.5" style="74" bestFit="1" customWidth="1"/>
    <col min="4624" max="4624" width="19.375" style="74" bestFit="1" customWidth="1"/>
    <col min="4625" max="4625" width="28.125" style="74" customWidth="1"/>
    <col min="4626" max="4626" width="25.125" style="74" bestFit="1" customWidth="1"/>
    <col min="4627" max="4629" width="18.25" style="74" customWidth="1"/>
    <col min="4630" max="4630" width="18.375" style="74" bestFit="1" customWidth="1"/>
    <col min="4631" max="4631" width="31.5" style="74" bestFit="1" customWidth="1"/>
    <col min="4632" max="4632" width="31.5" style="74" customWidth="1"/>
    <col min="4633" max="4633" width="9" style="74"/>
    <col min="4634" max="4634" width="29.25" style="74" bestFit="1" customWidth="1"/>
    <col min="4635" max="4635" width="29" style="74" bestFit="1" customWidth="1"/>
    <col min="4636" max="4865" width="9" style="74"/>
    <col min="4866" max="4866" width="7.25" style="74" customWidth="1"/>
    <col min="4867" max="4867" width="21.25" style="74" customWidth="1"/>
    <col min="4868" max="4868" width="15.625" style="74" customWidth="1"/>
    <col min="4869" max="4869" width="9.625" style="74" bestFit="1" customWidth="1"/>
    <col min="4870" max="4870" width="8.25" style="74" bestFit="1" customWidth="1"/>
    <col min="4871" max="4871" width="7" style="74" bestFit="1" customWidth="1"/>
    <col min="4872" max="4872" width="13.125" style="74" bestFit="1" customWidth="1"/>
    <col min="4873" max="4873" width="11.875" style="74" bestFit="1" customWidth="1"/>
    <col min="4874" max="4874" width="44" style="74" bestFit="1" customWidth="1"/>
    <col min="4875" max="4875" width="27.125" style="74" customWidth="1"/>
    <col min="4876" max="4876" width="22.625" style="74" bestFit="1" customWidth="1"/>
    <col min="4877" max="4877" width="45.75" style="74" bestFit="1" customWidth="1"/>
    <col min="4878" max="4878" width="16.625" style="74" bestFit="1" customWidth="1"/>
    <col min="4879" max="4879" width="21.5" style="74" bestFit="1" customWidth="1"/>
    <col min="4880" max="4880" width="19.375" style="74" bestFit="1" customWidth="1"/>
    <col min="4881" max="4881" width="28.125" style="74" customWidth="1"/>
    <col min="4882" max="4882" width="25.125" style="74" bestFit="1" customWidth="1"/>
    <col min="4883" max="4885" width="18.25" style="74" customWidth="1"/>
    <col min="4886" max="4886" width="18.375" style="74" bestFit="1" customWidth="1"/>
    <col min="4887" max="4887" width="31.5" style="74" bestFit="1" customWidth="1"/>
    <col min="4888" max="4888" width="31.5" style="74" customWidth="1"/>
    <col min="4889" max="4889" width="9" style="74"/>
    <col min="4890" max="4890" width="29.25" style="74" bestFit="1" customWidth="1"/>
    <col min="4891" max="4891" width="29" style="74" bestFit="1" customWidth="1"/>
    <col min="4892" max="5121" width="9" style="74"/>
    <col min="5122" max="5122" width="7.25" style="74" customWidth="1"/>
    <col min="5123" max="5123" width="21.25" style="74" customWidth="1"/>
    <col min="5124" max="5124" width="15.625" style="74" customWidth="1"/>
    <col min="5125" max="5125" width="9.625" style="74" bestFit="1" customWidth="1"/>
    <col min="5126" max="5126" width="8.25" style="74" bestFit="1" customWidth="1"/>
    <col min="5127" max="5127" width="7" style="74" bestFit="1" customWidth="1"/>
    <col min="5128" max="5128" width="13.125" style="74" bestFit="1" customWidth="1"/>
    <col min="5129" max="5129" width="11.875" style="74" bestFit="1" customWidth="1"/>
    <col min="5130" max="5130" width="44" style="74" bestFit="1" customWidth="1"/>
    <col min="5131" max="5131" width="27.125" style="74" customWidth="1"/>
    <col min="5132" max="5132" width="22.625" style="74" bestFit="1" customWidth="1"/>
    <col min="5133" max="5133" width="45.75" style="74" bestFit="1" customWidth="1"/>
    <col min="5134" max="5134" width="16.625" style="74" bestFit="1" customWidth="1"/>
    <col min="5135" max="5135" width="21.5" style="74" bestFit="1" customWidth="1"/>
    <col min="5136" max="5136" width="19.375" style="74" bestFit="1" customWidth="1"/>
    <col min="5137" max="5137" width="28.125" style="74" customWidth="1"/>
    <col min="5138" max="5138" width="25.125" style="74" bestFit="1" customWidth="1"/>
    <col min="5139" max="5141" width="18.25" style="74" customWidth="1"/>
    <col min="5142" max="5142" width="18.375" style="74" bestFit="1" customWidth="1"/>
    <col min="5143" max="5143" width="31.5" style="74" bestFit="1" customWidth="1"/>
    <col min="5144" max="5144" width="31.5" style="74" customWidth="1"/>
    <col min="5145" max="5145" width="9" style="74"/>
    <col min="5146" max="5146" width="29.25" style="74" bestFit="1" customWidth="1"/>
    <col min="5147" max="5147" width="29" style="74" bestFit="1" customWidth="1"/>
    <col min="5148" max="5377" width="9" style="74"/>
    <col min="5378" max="5378" width="7.25" style="74" customWidth="1"/>
    <col min="5379" max="5379" width="21.25" style="74" customWidth="1"/>
    <col min="5380" max="5380" width="15.625" style="74" customWidth="1"/>
    <col min="5381" max="5381" width="9.625" style="74" bestFit="1" customWidth="1"/>
    <col min="5382" max="5382" width="8.25" style="74" bestFit="1" customWidth="1"/>
    <col min="5383" max="5383" width="7" style="74" bestFit="1" customWidth="1"/>
    <col min="5384" max="5384" width="13.125" style="74" bestFit="1" customWidth="1"/>
    <col min="5385" max="5385" width="11.875" style="74" bestFit="1" customWidth="1"/>
    <col min="5386" max="5386" width="44" style="74" bestFit="1" customWidth="1"/>
    <col min="5387" max="5387" width="27.125" style="74" customWidth="1"/>
    <col min="5388" max="5388" width="22.625" style="74" bestFit="1" customWidth="1"/>
    <col min="5389" max="5389" width="45.75" style="74" bestFit="1" customWidth="1"/>
    <col min="5390" max="5390" width="16.625" style="74" bestFit="1" customWidth="1"/>
    <col min="5391" max="5391" width="21.5" style="74" bestFit="1" customWidth="1"/>
    <col min="5392" max="5392" width="19.375" style="74" bestFit="1" customWidth="1"/>
    <col min="5393" max="5393" width="28.125" style="74" customWidth="1"/>
    <col min="5394" max="5394" width="25.125" style="74" bestFit="1" customWidth="1"/>
    <col min="5395" max="5397" width="18.25" style="74" customWidth="1"/>
    <col min="5398" max="5398" width="18.375" style="74" bestFit="1" customWidth="1"/>
    <col min="5399" max="5399" width="31.5" style="74" bestFit="1" customWidth="1"/>
    <col min="5400" max="5400" width="31.5" style="74" customWidth="1"/>
    <col min="5401" max="5401" width="9" style="74"/>
    <col min="5402" max="5402" width="29.25" style="74" bestFit="1" customWidth="1"/>
    <col min="5403" max="5403" width="29" style="74" bestFit="1" customWidth="1"/>
    <col min="5404" max="5633" width="9" style="74"/>
    <col min="5634" max="5634" width="7.25" style="74" customWidth="1"/>
    <col min="5635" max="5635" width="21.25" style="74" customWidth="1"/>
    <col min="5636" max="5636" width="15.625" style="74" customWidth="1"/>
    <col min="5637" max="5637" width="9.625" style="74" bestFit="1" customWidth="1"/>
    <col min="5638" max="5638" width="8.25" style="74" bestFit="1" customWidth="1"/>
    <col min="5639" max="5639" width="7" style="74" bestFit="1" customWidth="1"/>
    <col min="5640" max="5640" width="13.125" style="74" bestFit="1" customWidth="1"/>
    <col min="5641" max="5641" width="11.875" style="74" bestFit="1" customWidth="1"/>
    <col min="5642" max="5642" width="44" style="74" bestFit="1" customWidth="1"/>
    <col min="5643" max="5643" width="27.125" style="74" customWidth="1"/>
    <col min="5644" max="5644" width="22.625" style="74" bestFit="1" customWidth="1"/>
    <col min="5645" max="5645" width="45.75" style="74" bestFit="1" customWidth="1"/>
    <col min="5646" max="5646" width="16.625" style="74" bestFit="1" customWidth="1"/>
    <col min="5647" max="5647" width="21.5" style="74" bestFit="1" customWidth="1"/>
    <col min="5648" max="5648" width="19.375" style="74" bestFit="1" customWidth="1"/>
    <col min="5649" max="5649" width="28.125" style="74" customWidth="1"/>
    <col min="5650" max="5650" width="25.125" style="74" bestFit="1" customWidth="1"/>
    <col min="5651" max="5653" width="18.25" style="74" customWidth="1"/>
    <col min="5654" max="5654" width="18.375" style="74" bestFit="1" customWidth="1"/>
    <col min="5655" max="5655" width="31.5" style="74" bestFit="1" customWidth="1"/>
    <col min="5656" max="5656" width="31.5" style="74" customWidth="1"/>
    <col min="5657" max="5657" width="9" style="74"/>
    <col min="5658" max="5658" width="29.25" style="74" bestFit="1" customWidth="1"/>
    <col min="5659" max="5659" width="29" style="74" bestFit="1" customWidth="1"/>
    <col min="5660" max="5889" width="9" style="74"/>
    <col min="5890" max="5890" width="7.25" style="74" customWidth="1"/>
    <col min="5891" max="5891" width="21.25" style="74" customWidth="1"/>
    <col min="5892" max="5892" width="15.625" style="74" customWidth="1"/>
    <col min="5893" max="5893" width="9.625" style="74" bestFit="1" customWidth="1"/>
    <col min="5894" max="5894" width="8.25" style="74" bestFit="1" customWidth="1"/>
    <col min="5895" max="5895" width="7" style="74" bestFit="1" customWidth="1"/>
    <col min="5896" max="5896" width="13.125" style="74" bestFit="1" customWidth="1"/>
    <col min="5897" max="5897" width="11.875" style="74" bestFit="1" customWidth="1"/>
    <col min="5898" max="5898" width="44" style="74" bestFit="1" customWidth="1"/>
    <col min="5899" max="5899" width="27.125" style="74" customWidth="1"/>
    <col min="5900" max="5900" width="22.625" style="74" bestFit="1" customWidth="1"/>
    <col min="5901" max="5901" width="45.75" style="74" bestFit="1" customWidth="1"/>
    <col min="5902" max="5902" width="16.625" style="74" bestFit="1" customWidth="1"/>
    <col min="5903" max="5903" width="21.5" style="74" bestFit="1" customWidth="1"/>
    <col min="5904" max="5904" width="19.375" style="74" bestFit="1" customWidth="1"/>
    <col min="5905" max="5905" width="28.125" style="74" customWidth="1"/>
    <col min="5906" max="5906" width="25.125" style="74" bestFit="1" customWidth="1"/>
    <col min="5907" max="5909" width="18.25" style="74" customWidth="1"/>
    <col min="5910" max="5910" width="18.375" style="74" bestFit="1" customWidth="1"/>
    <col min="5911" max="5911" width="31.5" style="74" bestFit="1" customWidth="1"/>
    <col min="5912" max="5912" width="31.5" style="74" customWidth="1"/>
    <col min="5913" max="5913" width="9" style="74"/>
    <col min="5914" max="5914" width="29.25" style="74" bestFit="1" customWidth="1"/>
    <col min="5915" max="5915" width="29" style="74" bestFit="1" customWidth="1"/>
    <col min="5916" max="6145" width="9" style="74"/>
    <col min="6146" max="6146" width="7.25" style="74" customWidth="1"/>
    <col min="6147" max="6147" width="21.25" style="74" customWidth="1"/>
    <col min="6148" max="6148" width="15.625" style="74" customWidth="1"/>
    <col min="6149" max="6149" width="9.625" style="74" bestFit="1" customWidth="1"/>
    <col min="6150" max="6150" width="8.25" style="74" bestFit="1" customWidth="1"/>
    <col min="6151" max="6151" width="7" style="74" bestFit="1" customWidth="1"/>
    <col min="6152" max="6152" width="13.125" style="74" bestFit="1" customWidth="1"/>
    <col min="6153" max="6153" width="11.875" style="74" bestFit="1" customWidth="1"/>
    <col min="6154" max="6154" width="44" style="74" bestFit="1" customWidth="1"/>
    <col min="6155" max="6155" width="27.125" style="74" customWidth="1"/>
    <col min="6156" max="6156" width="22.625" style="74" bestFit="1" customWidth="1"/>
    <col min="6157" max="6157" width="45.75" style="74" bestFit="1" customWidth="1"/>
    <col min="6158" max="6158" width="16.625" style="74" bestFit="1" customWidth="1"/>
    <col min="6159" max="6159" width="21.5" style="74" bestFit="1" customWidth="1"/>
    <col min="6160" max="6160" width="19.375" style="74" bestFit="1" customWidth="1"/>
    <col min="6161" max="6161" width="28.125" style="74" customWidth="1"/>
    <col min="6162" max="6162" width="25.125" style="74" bestFit="1" customWidth="1"/>
    <col min="6163" max="6165" width="18.25" style="74" customWidth="1"/>
    <col min="6166" max="6166" width="18.375" style="74" bestFit="1" customWidth="1"/>
    <col min="6167" max="6167" width="31.5" style="74" bestFit="1" customWidth="1"/>
    <col min="6168" max="6168" width="31.5" style="74" customWidth="1"/>
    <col min="6169" max="6169" width="9" style="74"/>
    <col min="6170" max="6170" width="29.25" style="74" bestFit="1" customWidth="1"/>
    <col min="6171" max="6171" width="29" style="74" bestFit="1" customWidth="1"/>
    <col min="6172" max="6401" width="9" style="74"/>
    <col min="6402" max="6402" width="7.25" style="74" customWidth="1"/>
    <col min="6403" max="6403" width="21.25" style="74" customWidth="1"/>
    <col min="6404" max="6404" width="15.625" style="74" customWidth="1"/>
    <col min="6405" max="6405" width="9.625" style="74" bestFit="1" customWidth="1"/>
    <col min="6406" max="6406" width="8.25" style="74" bestFit="1" customWidth="1"/>
    <col min="6407" max="6407" width="7" style="74" bestFit="1" customWidth="1"/>
    <col min="6408" max="6408" width="13.125" style="74" bestFit="1" customWidth="1"/>
    <col min="6409" max="6409" width="11.875" style="74" bestFit="1" customWidth="1"/>
    <col min="6410" max="6410" width="44" style="74" bestFit="1" customWidth="1"/>
    <col min="6411" max="6411" width="27.125" style="74" customWidth="1"/>
    <col min="6412" max="6412" width="22.625" style="74" bestFit="1" customWidth="1"/>
    <col min="6413" max="6413" width="45.75" style="74" bestFit="1" customWidth="1"/>
    <col min="6414" max="6414" width="16.625" style="74" bestFit="1" customWidth="1"/>
    <col min="6415" max="6415" width="21.5" style="74" bestFit="1" customWidth="1"/>
    <col min="6416" max="6416" width="19.375" style="74" bestFit="1" customWidth="1"/>
    <col min="6417" max="6417" width="28.125" style="74" customWidth="1"/>
    <col min="6418" max="6418" width="25.125" style="74" bestFit="1" customWidth="1"/>
    <col min="6419" max="6421" width="18.25" style="74" customWidth="1"/>
    <col min="6422" max="6422" width="18.375" style="74" bestFit="1" customWidth="1"/>
    <col min="6423" max="6423" width="31.5" style="74" bestFit="1" customWidth="1"/>
    <col min="6424" max="6424" width="31.5" style="74" customWidth="1"/>
    <col min="6425" max="6425" width="9" style="74"/>
    <col min="6426" max="6426" width="29.25" style="74" bestFit="1" customWidth="1"/>
    <col min="6427" max="6427" width="29" style="74" bestFit="1" customWidth="1"/>
    <col min="6428" max="6657" width="9" style="74"/>
    <col min="6658" max="6658" width="7.25" style="74" customWidth="1"/>
    <col min="6659" max="6659" width="21.25" style="74" customWidth="1"/>
    <col min="6660" max="6660" width="15.625" style="74" customWidth="1"/>
    <col min="6661" max="6661" width="9.625" style="74" bestFit="1" customWidth="1"/>
    <col min="6662" max="6662" width="8.25" style="74" bestFit="1" customWidth="1"/>
    <col min="6663" max="6663" width="7" style="74" bestFit="1" customWidth="1"/>
    <col min="6664" max="6664" width="13.125" style="74" bestFit="1" customWidth="1"/>
    <col min="6665" max="6665" width="11.875" style="74" bestFit="1" customWidth="1"/>
    <col min="6666" max="6666" width="44" style="74" bestFit="1" customWidth="1"/>
    <col min="6667" max="6667" width="27.125" style="74" customWidth="1"/>
    <col min="6668" max="6668" width="22.625" style="74" bestFit="1" customWidth="1"/>
    <col min="6669" max="6669" width="45.75" style="74" bestFit="1" customWidth="1"/>
    <col min="6670" max="6670" width="16.625" style="74" bestFit="1" customWidth="1"/>
    <col min="6671" max="6671" width="21.5" style="74" bestFit="1" customWidth="1"/>
    <col min="6672" max="6672" width="19.375" style="74" bestFit="1" customWidth="1"/>
    <col min="6673" max="6673" width="28.125" style="74" customWidth="1"/>
    <col min="6674" max="6674" width="25.125" style="74" bestFit="1" customWidth="1"/>
    <col min="6675" max="6677" width="18.25" style="74" customWidth="1"/>
    <col min="6678" max="6678" width="18.375" style="74" bestFit="1" customWidth="1"/>
    <col min="6679" max="6679" width="31.5" style="74" bestFit="1" customWidth="1"/>
    <col min="6680" max="6680" width="31.5" style="74" customWidth="1"/>
    <col min="6681" max="6681" width="9" style="74"/>
    <col min="6682" max="6682" width="29.25" style="74" bestFit="1" customWidth="1"/>
    <col min="6683" max="6683" width="29" style="74" bestFit="1" customWidth="1"/>
    <col min="6684" max="6913" width="9" style="74"/>
    <col min="6914" max="6914" width="7.25" style="74" customWidth="1"/>
    <col min="6915" max="6915" width="21.25" style="74" customWidth="1"/>
    <col min="6916" max="6916" width="15.625" style="74" customWidth="1"/>
    <col min="6917" max="6917" width="9.625" style="74" bestFit="1" customWidth="1"/>
    <col min="6918" max="6918" width="8.25" style="74" bestFit="1" customWidth="1"/>
    <col min="6919" max="6919" width="7" style="74" bestFit="1" customWidth="1"/>
    <col min="6920" max="6920" width="13.125" style="74" bestFit="1" customWidth="1"/>
    <col min="6921" max="6921" width="11.875" style="74" bestFit="1" customWidth="1"/>
    <col min="6922" max="6922" width="44" style="74" bestFit="1" customWidth="1"/>
    <col min="6923" max="6923" width="27.125" style="74" customWidth="1"/>
    <col min="6924" max="6924" width="22.625" style="74" bestFit="1" customWidth="1"/>
    <col min="6925" max="6925" width="45.75" style="74" bestFit="1" customWidth="1"/>
    <col min="6926" max="6926" width="16.625" style="74" bestFit="1" customWidth="1"/>
    <col min="6927" max="6927" width="21.5" style="74" bestFit="1" customWidth="1"/>
    <col min="6928" max="6928" width="19.375" style="74" bestFit="1" customWidth="1"/>
    <col min="6929" max="6929" width="28.125" style="74" customWidth="1"/>
    <col min="6930" max="6930" width="25.125" style="74" bestFit="1" customWidth="1"/>
    <col min="6931" max="6933" width="18.25" style="74" customWidth="1"/>
    <col min="6934" max="6934" width="18.375" style="74" bestFit="1" customWidth="1"/>
    <col min="6935" max="6935" width="31.5" style="74" bestFit="1" customWidth="1"/>
    <col min="6936" max="6936" width="31.5" style="74" customWidth="1"/>
    <col min="6937" max="6937" width="9" style="74"/>
    <col min="6938" max="6938" width="29.25" style="74" bestFit="1" customWidth="1"/>
    <col min="6939" max="6939" width="29" style="74" bestFit="1" customWidth="1"/>
    <col min="6940" max="7169" width="9" style="74"/>
    <col min="7170" max="7170" width="7.25" style="74" customWidth="1"/>
    <col min="7171" max="7171" width="21.25" style="74" customWidth="1"/>
    <col min="7172" max="7172" width="15.625" style="74" customWidth="1"/>
    <col min="7173" max="7173" width="9.625" style="74" bestFit="1" customWidth="1"/>
    <col min="7174" max="7174" width="8.25" style="74" bestFit="1" customWidth="1"/>
    <col min="7175" max="7175" width="7" style="74" bestFit="1" customWidth="1"/>
    <col min="7176" max="7176" width="13.125" style="74" bestFit="1" customWidth="1"/>
    <col min="7177" max="7177" width="11.875" style="74" bestFit="1" customWidth="1"/>
    <col min="7178" max="7178" width="44" style="74" bestFit="1" customWidth="1"/>
    <col min="7179" max="7179" width="27.125" style="74" customWidth="1"/>
    <col min="7180" max="7180" width="22.625" style="74" bestFit="1" customWidth="1"/>
    <col min="7181" max="7181" width="45.75" style="74" bestFit="1" customWidth="1"/>
    <col min="7182" max="7182" width="16.625" style="74" bestFit="1" customWidth="1"/>
    <col min="7183" max="7183" width="21.5" style="74" bestFit="1" customWidth="1"/>
    <col min="7184" max="7184" width="19.375" style="74" bestFit="1" customWidth="1"/>
    <col min="7185" max="7185" width="28.125" style="74" customWidth="1"/>
    <col min="7186" max="7186" width="25.125" style="74" bestFit="1" customWidth="1"/>
    <col min="7187" max="7189" width="18.25" style="74" customWidth="1"/>
    <col min="7190" max="7190" width="18.375" style="74" bestFit="1" customWidth="1"/>
    <col min="7191" max="7191" width="31.5" style="74" bestFit="1" customWidth="1"/>
    <col min="7192" max="7192" width="31.5" style="74" customWidth="1"/>
    <col min="7193" max="7193" width="9" style="74"/>
    <col min="7194" max="7194" width="29.25" style="74" bestFit="1" customWidth="1"/>
    <col min="7195" max="7195" width="29" style="74" bestFit="1" customWidth="1"/>
    <col min="7196" max="7425" width="9" style="74"/>
    <col min="7426" max="7426" width="7.25" style="74" customWidth="1"/>
    <col min="7427" max="7427" width="21.25" style="74" customWidth="1"/>
    <col min="7428" max="7428" width="15.625" style="74" customWidth="1"/>
    <col min="7429" max="7429" width="9.625" style="74" bestFit="1" customWidth="1"/>
    <col min="7430" max="7430" width="8.25" style="74" bestFit="1" customWidth="1"/>
    <col min="7431" max="7431" width="7" style="74" bestFit="1" customWidth="1"/>
    <col min="7432" max="7432" width="13.125" style="74" bestFit="1" customWidth="1"/>
    <col min="7433" max="7433" width="11.875" style="74" bestFit="1" customWidth="1"/>
    <col min="7434" max="7434" width="44" style="74" bestFit="1" customWidth="1"/>
    <col min="7435" max="7435" width="27.125" style="74" customWidth="1"/>
    <col min="7436" max="7436" width="22.625" style="74" bestFit="1" customWidth="1"/>
    <col min="7437" max="7437" width="45.75" style="74" bestFit="1" customWidth="1"/>
    <col min="7438" max="7438" width="16.625" style="74" bestFit="1" customWidth="1"/>
    <col min="7439" max="7439" width="21.5" style="74" bestFit="1" customWidth="1"/>
    <col min="7440" max="7440" width="19.375" style="74" bestFit="1" customWidth="1"/>
    <col min="7441" max="7441" width="28.125" style="74" customWidth="1"/>
    <col min="7442" max="7442" width="25.125" style="74" bestFit="1" customWidth="1"/>
    <col min="7443" max="7445" width="18.25" style="74" customWidth="1"/>
    <col min="7446" max="7446" width="18.375" style="74" bestFit="1" customWidth="1"/>
    <col min="7447" max="7447" width="31.5" style="74" bestFit="1" customWidth="1"/>
    <col min="7448" max="7448" width="31.5" style="74" customWidth="1"/>
    <col min="7449" max="7449" width="9" style="74"/>
    <col min="7450" max="7450" width="29.25" style="74" bestFit="1" customWidth="1"/>
    <col min="7451" max="7451" width="29" style="74" bestFit="1" customWidth="1"/>
    <col min="7452" max="7681" width="9" style="74"/>
    <col min="7682" max="7682" width="7.25" style="74" customWidth="1"/>
    <col min="7683" max="7683" width="21.25" style="74" customWidth="1"/>
    <col min="7684" max="7684" width="15.625" style="74" customWidth="1"/>
    <col min="7685" max="7685" width="9.625" style="74" bestFit="1" customWidth="1"/>
    <col min="7686" max="7686" width="8.25" style="74" bestFit="1" customWidth="1"/>
    <col min="7687" max="7687" width="7" style="74" bestFit="1" customWidth="1"/>
    <col min="7688" max="7688" width="13.125" style="74" bestFit="1" customWidth="1"/>
    <col min="7689" max="7689" width="11.875" style="74" bestFit="1" customWidth="1"/>
    <col min="7690" max="7690" width="44" style="74" bestFit="1" customWidth="1"/>
    <col min="7691" max="7691" width="27.125" style="74" customWidth="1"/>
    <col min="7692" max="7692" width="22.625" style="74" bestFit="1" customWidth="1"/>
    <col min="7693" max="7693" width="45.75" style="74" bestFit="1" customWidth="1"/>
    <col min="7694" max="7694" width="16.625" style="74" bestFit="1" customWidth="1"/>
    <col min="7695" max="7695" width="21.5" style="74" bestFit="1" customWidth="1"/>
    <col min="7696" max="7696" width="19.375" style="74" bestFit="1" customWidth="1"/>
    <col min="7697" max="7697" width="28.125" style="74" customWidth="1"/>
    <col min="7698" max="7698" width="25.125" style="74" bestFit="1" customWidth="1"/>
    <col min="7699" max="7701" width="18.25" style="74" customWidth="1"/>
    <col min="7702" max="7702" width="18.375" style="74" bestFit="1" customWidth="1"/>
    <col min="7703" max="7703" width="31.5" style="74" bestFit="1" customWidth="1"/>
    <col min="7704" max="7704" width="31.5" style="74" customWidth="1"/>
    <col min="7705" max="7705" width="9" style="74"/>
    <col min="7706" max="7706" width="29.25" style="74" bestFit="1" customWidth="1"/>
    <col min="7707" max="7707" width="29" style="74" bestFit="1" customWidth="1"/>
    <col min="7708" max="7937" width="9" style="74"/>
    <col min="7938" max="7938" width="7.25" style="74" customWidth="1"/>
    <col min="7939" max="7939" width="21.25" style="74" customWidth="1"/>
    <col min="7940" max="7940" width="15.625" style="74" customWidth="1"/>
    <col min="7941" max="7941" width="9.625" style="74" bestFit="1" customWidth="1"/>
    <col min="7942" max="7942" width="8.25" style="74" bestFit="1" customWidth="1"/>
    <col min="7943" max="7943" width="7" style="74" bestFit="1" customWidth="1"/>
    <col min="7944" max="7944" width="13.125" style="74" bestFit="1" customWidth="1"/>
    <col min="7945" max="7945" width="11.875" style="74" bestFit="1" customWidth="1"/>
    <col min="7946" max="7946" width="44" style="74" bestFit="1" customWidth="1"/>
    <col min="7947" max="7947" width="27.125" style="74" customWidth="1"/>
    <col min="7948" max="7948" width="22.625" style="74" bestFit="1" customWidth="1"/>
    <col min="7949" max="7949" width="45.75" style="74" bestFit="1" customWidth="1"/>
    <col min="7950" max="7950" width="16.625" style="74" bestFit="1" customWidth="1"/>
    <col min="7951" max="7951" width="21.5" style="74" bestFit="1" customWidth="1"/>
    <col min="7952" max="7952" width="19.375" style="74" bestFit="1" customWidth="1"/>
    <col min="7953" max="7953" width="28.125" style="74" customWidth="1"/>
    <col min="7954" max="7954" width="25.125" style="74" bestFit="1" customWidth="1"/>
    <col min="7955" max="7957" width="18.25" style="74" customWidth="1"/>
    <col min="7958" max="7958" width="18.375" style="74" bestFit="1" customWidth="1"/>
    <col min="7959" max="7959" width="31.5" style="74" bestFit="1" customWidth="1"/>
    <col min="7960" max="7960" width="31.5" style="74" customWidth="1"/>
    <col min="7961" max="7961" width="9" style="74"/>
    <col min="7962" max="7962" width="29.25" style="74" bestFit="1" customWidth="1"/>
    <col min="7963" max="7963" width="29" style="74" bestFit="1" customWidth="1"/>
    <col min="7964" max="8193" width="9" style="74"/>
    <col min="8194" max="8194" width="7.25" style="74" customWidth="1"/>
    <col min="8195" max="8195" width="21.25" style="74" customWidth="1"/>
    <col min="8196" max="8196" width="15.625" style="74" customWidth="1"/>
    <col min="8197" max="8197" width="9.625" style="74" bestFit="1" customWidth="1"/>
    <col min="8198" max="8198" width="8.25" style="74" bestFit="1" customWidth="1"/>
    <col min="8199" max="8199" width="7" style="74" bestFit="1" customWidth="1"/>
    <col min="8200" max="8200" width="13.125" style="74" bestFit="1" customWidth="1"/>
    <col min="8201" max="8201" width="11.875" style="74" bestFit="1" customWidth="1"/>
    <col min="8202" max="8202" width="44" style="74" bestFit="1" customWidth="1"/>
    <col min="8203" max="8203" width="27.125" style="74" customWidth="1"/>
    <col min="8204" max="8204" width="22.625" style="74" bestFit="1" customWidth="1"/>
    <col min="8205" max="8205" width="45.75" style="74" bestFit="1" customWidth="1"/>
    <col min="8206" max="8206" width="16.625" style="74" bestFit="1" customWidth="1"/>
    <col min="8207" max="8207" width="21.5" style="74" bestFit="1" customWidth="1"/>
    <col min="8208" max="8208" width="19.375" style="74" bestFit="1" customWidth="1"/>
    <col min="8209" max="8209" width="28.125" style="74" customWidth="1"/>
    <col min="8210" max="8210" width="25.125" style="74" bestFit="1" customWidth="1"/>
    <col min="8211" max="8213" width="18.25" style="74" customWidth="1"/>
    <col min="8214" max="8214" width="18.375" style="74" bestFit="1" customWidth="1"/>
    <col min="8215" max="8215" width="31.5" style="74" bestFit="1" customWidth="1"/>
    <col min="8216" max="8216" width="31.5" style="74" customWidth="1"/>
    <col min="8217" max="8217" width="9" style="74"/>
    <col min="8218" max="8218" width="29.25" style="74" bestFit="1" customWidth="1"/>
    <col min="8219" max="8219" width="29" style="74" bestFit="1" customWidth="1"/>
    <col min="8220" max="8449" width="9" style="74"/>
    <col min="8450" max="8450" width="7.25" style="74" customWidth="1"/>
    <col min="8451" max="8451" width="21.25" style="74" customWidth="1"/>
    <col min="8452" max="8452" width="15.625" style="74" customWidth="1"/>
    <col min="8453" max="8453" width="9.625" style="74" bestFit="1" customWidth="1"/>
    <col min="8454" max="8454" width="8.25" style="74" bestFit="1" customWidth="1"/>
    <col min="8455" max="8455" width="7" style="74" bestFit="1" customWidth="1"/>
    <col min="8456" max="8456" width="13.125" style="74" bestFit="1" customWidth="1"/>
    <col min="8457" max="8457" width="11.875" style="74" bestFit="1" customWidth="1"/>
    <col min="8458" max="8458" width="44" style="74" bestFit="1" customWidth="1"/>
    <col min="8459" max="8459" width="27.125" style="74" customWidth="1"/>
    <col min="8460" max="8460" width="22.625" style="74" bestFit="1" customWidth="1"/>
    <col min="8461" max="8461" width="45.75" style="74" bestFit="1" customWidth="1"/>
    <col min="8462" max="8462" width="16.625" style="74" bestFit="1" customWidth="1"/>
    <col min="8463" max="8463" width="21.5" style="74" bestFit="1" customWidth="1"/>
    <col min="8464" max="8464" width="19.375" style="74" bestFit="1" customWidth="1"/>
    <col min="8465" max="8465" width="28.125" style="74" customWidth="1"/>
    <col min="8466" max="8466" width="25.125" style="74" bestFit="1" customWidth="1"/>
    <col min="8467" max="8469" width="18.25" style="74" customWidth="1"/>
    <col min="8470" max="8470" width="18.375" style="74" bestFit="1" customWidth="1"/>
    <col min="8471" max="8471" width="31.5" style="74" bestFit="1" customWidth="1"/>
    <col min="8472" max="8472" width="31.5" style="74" customWidth="1"/>
    <col min="8473" max="8473" width="9" style="74"/>
    <col min="8474" max="8474" width="29.25" style="74" bestFit="1" customWidth="1"/>
    <col min="8475" max="8475" width="29" style="74" bestFit="1" customWidth="1"/>
    <col min="8476" max="8705" width="9" style="74"/>
    <col min="8706" max="8706" width="7.25" style="74" customWidth="1"/>
    <col min="8707" max="8707" width="21.25" style="74" customWidth="1"/>
    <col min="8708" max="8708" width="15.625" style="74" customWidth="1"/>
    <col min="8709" max="8709" width="9.625" style="74" bestFit="1" customWidth="1"/>
    <col min="8710" max="8710" width="8.25" style="74" bestFit="1" customWidth="1"/>
    <col min="8711" max="8711" width="7" style="74" bestFit="1" customWidth="1"/>
    <col min="8712" max="8712" width="13.125" style="74" bestFit="1" customWidth="1"/>
    <col min="8713" max="8713" width="11.875" style="74" bestFit="1" customWidth="1"/>
    <col min="8714" max="8714" width="44" style="74" bestFit="1" customWidth="1"/>
    <col min="8715" max="8715" width="27.125" style="74" customWidth="1"/>
    <col min="8716" max="8716" width="22.625" style="74" bestFit="1" customWidth="1"/>
    <col min="8717" max="8717" width="45.75" style="74" bestFit="1" customWidth="1"/>
    <col min="8718" max="8718" width="16.625" style="74" bestFit="1" customWidth="1"/>
    <col min="8719" max="8719" width="21.5" style="74" bestFit="1" customWidth="1"/>
    <col min="8720" max="8720" width="19.375" style="74" bestFit="1" customWidth="1"/>
    <col min="8721" max="8721" width="28.125" style="74" customWidth="1"/>
    <col min="8722" max="8722" width="25.125" style="74" bestFit="1" customWidth="1"/>
    <col min="8723" max="8725" width="18.25" style="74" customWidth="1"/>
    <col min="8726" max="8726" width="18.375" style="74" bestFit="1" customWidth="1"/>
    <col min="8727" max="8727" width="31.5" style="74" bestFit="1" customWidth="1"/>
    <col min="8728" max="8728" width="31.5" style="74" customWidth="1"/>
    <col min="8729" max="8729" width="9" style="74"/>
    <col min="8730" max="8730" width="29.25" style="74" bestFit="1" customWidth="1"/>
    <col min="8731" max="8731" width="29" style="74" bestFit="1" customWidth="1"/>
    <col min="8732" max="8961" width="9" style="74"/>
    <col min="8962" max="8962" width="7.25" style="74" customWidth="1"/>
    <col min="8963" max="8963" width="21.25" style="74" customWidth="1"/>
    <col min="8964" max="8964" width="15.625" style="74" customWidth="1"/>
    <col min="8965" max="8965" width="9.625" style="74" bestFit="1" customWidth="1"/>
    <col min="8966" max="8966" width="8.25" style="74" bestFit="1" customWidth="1"/>
    <col min="8967" max="8967" width="7" style="74" bestFit="1" customWidth="1"/>
    <col min="8968" max="8968" width="13.125" style="74" bestFit="1" customWidth="1"/>
    <col min="8969" max="8969" width="11.875" style="74" bestFit="1" customWidth="1"/>
    <col min="8970" max="8970" width="44" style="74" bestFit="1" customWidth="1"/>
    <col min="8971" max="8971" width="27.125" style="74" customWidth="1"/>
    <col min="8972" max="8972" width="22.625" style="74" bestFit="1" customWidth="1"/>
    <col min="8973" max="8973" width="45.75" style="74" bestFit="1" customWidth="1"/>
    <col min="8974" max="8974" width="16.625" style="74" bestFit="1" customWidth="1"/>
    <col min="8975" max="8975" width="21.5" style="74" bestFit="1" customWidth="1"/>
    <col min="8976" max="8976" width="19.375" style="74" bestFit="1" customWidth="1"/>
    <col min="8977" max="8977" width="28.125" style="74" customWidth="1"/>
    <col min="8978" max="8978" width="25.125" style="74" bestFit="1" customWidth="1"/>
    <col min="8979" max="8981" width="18.25" style="74" customWidth="1"/>
    <col min="8982" max="8982" width="18.375" style="74" bestFit="1" customWidth="1"/>
    <col min="8983" max="8983" width="31.5" style="74" bestFit="1" customWidth="1"/>
    <col min="8984" max="8984" width="31.5" style="74" customWidth="1"/>
    <col min="8985" max="8985" width="9" style="74"/>
    <col min="8986" max="8986" width="29.25" style="74" bestFit="1" customWidth="1"/>
    <col min="8987" max="8987" width="29" style="74" bestFit="1" customWidth="1"/>
    <col min="8988" max="9217" width="9" style="74"/>
    <col min="9218" max="9218" width="7.25" style="74" customWidth="1"/>
    <col min="9219" max="9219" width="21.25" style="74" customWidth="1"/>
    <col min="9220" max="9220" width="15.625" style="74" customWidth="1"/>
    <col min="9221" max="9221" width="9.625" style="74" bestFit="1" customWidth="1"/>
    <col min="9222" max="9222" width="8.25" style="74" bestFit="1" customWidth="1"/>
    <col min="9223" max="9223" width="7" style="74" bestFit="1" customWidth="1"/>
    <col min="9224" max="9224" width="13.125" style="74" bestFit="1" customWidth="1"/>
    <col min="9225" max="9225" width="11.875" style="74" bestFit="1" customWidth="1"/>
    <col min="9226" max="9226" width="44" style="74" bestFit="1" customWidth="1"/>
    <col min="9227" max="9227" width="27.125" style="74" customWidth="1"/>
    <col min="9228" max="9228" width="22.625" style="74" bestFit="1" customWidth="1"/>
    <col min="9229" max="9229" width="45.75" style="74" bestFit="1" customWidth="1"/>
    <col min="9230" max="9230" width="16.625" style="74" bestFit="1" customWidth="1"/>
    <col min="9231" max="9231" width="21.5" style="74" bestFit="1" customWidth="1"/>
    <col min="9232" max="9232" width="19.375" style="74" bestFit="1" customWidth="1"/>
    <col min="9233" max="9233" width="28.125" style="74" customWidth="1"/>
    <col min="9234" max="9234" width="25.125" style="74" bestFit="1" customWidth="1"/>
    <col min="9235" max="9237" width="18.25" style="74" customWidth="1"/>
    <col min="9238" max="9238" width="18.375" style="74" bestFit="1" customWidth="1"/>
    <col min="9239" max="9239" width="31.5" style="74" bestFit="1" customWidth="1"/>
    <col min="9240" max="9240" width="31.5" style="74" customWidth="1"/>
    <col min="9241" max="9241" width="9" style="74"/>
    <col min="9242" max="9242" width="29.25" style="74" bestFit="1" customWidth="1"/>
    <col min="9243" max="9243" width="29" style="74" bestFit="1" customWidth="1"/>
    <col min="9244" max="9473" width="9" style="74"/>
    <col min="9474" max="9474" width="7.25" style="74" customWidth="1"/>
    <col min="9475" max="9475" width="21.25" style="74" customWidth="1"/>
    <col min="9476" max="9476" width="15.625" style="74" customWidth="1"/>
    <col min="9477" max="9477" width="9.625" style="74" bestFit="1" customWidth="1"/>
    <col min="9478" max="9478" width="8.25" style="74" bestFit="1" customWidth="1"/>
    <col min="9479" max="9479" width="7" style="74" bestFit="1" customWidth="1"/>
    <col min="9480" max="9480" width="13.125" style="74" bestFit="1" customWidth="1"/>
    <col min="9481" max="9481" width="11.875" style="74" bestFit="1" customWidth="1"/>
    <col min="9482" max="9482" width="44" style="74" bestFit="1" customWidth="1"/>
    <col min="9483" max="9483" width="27.125" style="74" customWidth="1"/>
    <col min="9484" max="9484" width="22.625" style="74" bestFit="1" customWidth="1"/>
    <col min="9485" max="9485" width="45.75" style="74" bestFit="1" customWidth="1"/>
    <col min="9486" max="9486" width="16.625" style="74" bestFit="1" customWidth="1"/>
    <col min="9487" max="9487" width="21.5" style="74" bestFit="1" customWidth="1"/>
    <col min="9488" max="9488" width="19.375" style="74" bestFit="1" customWidth="1"/>
    <col min="9489" max="9489" width="28.125" style="74" customWidth="1"/>
    <col min="9490" max="9490" width="25.125" style="74" bestFit="1" customWidth="1"/>
    <col min="9491" max="9493" width="18.25" style="74" customWidth="1"/>
    <col min="9494" max="9494" width="18.375" style="74" bestFit="1" customWidth="1"/>
    <col min="9495" max="9495" width="31.5" style="74" bestFit="1" customWidth="1"/>
    <col min="9496" max="9496" width="31.5" style="74" customWidth="1"/>
    <col min="9497" max="9497" width="9" style="74"/>
    <col min="9498" max="9498" width="29.25" style="74" bestFit="1" customWidth="1"/>
    <col min="9499" max="9499" width="29" style="74" bestFit="1" customWidth="1"/>
    <col min="9500" max="9729" width="9" style="74"/>
    <col min="9730" max="9730" width="7.25" style="74" customWidth="1"/>
    <col min="9731" max="9731" width="21.25" style="74" customWidth="1"/>
    <col min="9732" max="9732" width="15.625" style="74" customWidth="1"/>
    <col min="9733" max="9733" width="9.625" style="74" bestFit="1" customWidth="1"/>
    <col min="9734" max="9734" width="8.25" style="74" bestFit="1" customWidth="1"/>
    <col min="9735" max="9735" width="7" style="74" bestFit="1" customWidth="1"/>
    <col min="9736" max="9736" width="13.125" style="74" bestFit="1" customWidth="1"/>
    <col min="9737" max="9737" width="11.875" style="74" bestFit="1" customWidth="1"/>
    <col min="9738" max="9738" width="44" style="74" bestFit="1" customWidth="1"/>
    <col min="9739" max="9739" width="27.125" style="74" customWidth="1"/>
    <col min="9740" max="9740" width="22.625" style="74" bestFit="1" customWidth="1"/>
    <col min="9741" max="9741" width="45.75" style="74" bestFit="1" customWidth="1"/>
    <col min="9742" max="9742" width="16.625" style="74" bestFit="1" customWidth="1"/>
    <col min="9743" max="9743" width="21.5" style="74" bestFit="1" customWidth="1"/>
    <col min="9744" max="9744" width="19.375" style="74" bestFit="1" customWidth="1"/>
    <col min="9745" max="9745" width="28.125" style="74" customWidth="1"/>
    <col min="9746" max="9746" width="25.125" style="74" bestFit="1" customWidth="1"/>
    <col min="9747" max="9749" width="18.25" style="74" customWidth="1"/>
    <col min="9750" max="9750" width="18.375" style="74" bestFit="1" customWidth="1"/>
    <col min="9751" max="9751" width="31.5" style="74" bestFit="1" customWidth="1"/>
    <col min="9752" max="9752" width="31.5" style="74" customWidth="1"/>
    <col min="9753" max="9753" width="9" style="74"/>
    <col min="9754" max="9754" width="29.25" style="74" bestFit="1" customWidth="1"/>
    <col min="9755" max="9755" width="29" style="74" bestFit="1" customWidth="1"/>
    <col min="9756" max="9985" width="9" style="74"/>
    <col min="9986" max="9986" width="7.25" style="74" customWidth="1"/>
    <col min="9987" max="9987" width="21.25" style="74" customWidth="1"/>
    <col min="9988" max="9988" width="15.625" style="74" customWidth="1"/>
    <col min="9989" max="9989" width="9.625" style="74" bestFit="1" customWidth="1"/>
    <col min="9990" max="9990" width="8.25" style="74" bestFit="1" customWidth="1"/>
    <col min="9991" max="9991" width="7" style="74" bestFit="1" customWidth="1"/>
    <col min="9992" max="9992" width="13.125" style="74" bestFit="1" customWidth="1"/>
    <col min="9993" max="9993" width="11.875" style="74" bestFit="1" customWidth="1"/>
    <col min="9994" max="9994" width="44" style="74" bestFit="1" customWidth="1"/>
    <col min="9995" max="9995" width="27.125" style="74" customWidth="1"/>
    <col min="9996" max="9996" width="22.625" style="74" bestFit="1" customWidth="1"/>
    <col min="9997" max="9997" width="45.75" style="74" bestFit="1" customWidth="1"/>
    <col min="9998" max="9998" width="16.625" style="74" bestFit="1" customWidth="1"/>
    <col min="9999" max="9999" width="21.5" style="74" bestFit="1" customWidth="1"/>
    <col min="10000" max="10000" width="19.375" style="74" bestFit="1" customWidth="1"/>
    <col min="10001" max="10001" width="28.125" style="74" customWidth="1"/>
    <col min="10002" max="10002" width="25.125" style="74" bestFit="1" customWidth="1"/>
    <col min="10003" max="10005" width="18.25" style="74" customWidth="1"/>
    <col min="10006" max="10006" width="18.375" style="74" bestFit="1" customWidth="1"/>
    <col min="10007" max="10007" width="31.5" style="74" bestFit="1" customWidth="1"/>
    <col min="10008" max="10008" width="31.5" style="74" customWidth="1"/>
    <col min="10009" max="10009" width="9" style="74"/>
    <col min="10010" max="10010" width="29.25" style="74" bestFit="1" customWidth="1"/>
    <col min="10011" max="10011" width="29" style="74" bestFit="1" customWidth="1"/>
    <col min="10012" max="10241" width="9" style="74"/>
    <col min="10242" max="10242" width="7.25" style="74" customWidth="1"/>
    <col min="10243" max="10243" width="21.25" style="74" customWidth="1"/>
    <col min="10244" max="10244" width="15.625" style="74" customWidth="1"/>
    <col min="10245" max="10245" width="9.625" style="74" bestFit="1" customWidth="1"/>
    <col min="10246" max="10246" width="8.25" style="74" bestFit="1" customWidth="1"/>
    <col min="10247" max="10247" width="7" style="74" bestFit="1" customWidth="1"/>
    <col min="10248" max="10248" width="13.125" style="74" bestFit="1" customWidth="1"/>
    <col min="10249" max="10249" width="11.875" style="74" bestFit="1" customWidth="1"/>
    <col min="10250" max="10250" width="44" style="74" bestFit="1" customWidth="1"/>
    <col min="10251" max="10251" width="27.125" style="74" customWidth="1"/>
    <col min="10252" max="10252" width="22.625" style="74" bestFit="1" customWidth="1"/>
    <col min="10253" max="10253" width="45.75" style="74" bestFit="1" customWidth="1"/>
    <col min="10254" max="10254" width="16.625" style="74" bestFit="1" customWidth="1"/>
    <col min="10255" max="10255" width="21.5" style="74" bestFit="1" customWidth="1"/>
    <col min="10256" max="10256" width="19.375" style="74" bestFit="1" customWidth="1"/>
    <col min="10257" max="10257" width="28.125" style="74" customWidth="1"/>
    <col min="10258" max="10258" width="25.125" style="74" bestFit="1" customWidth="1"/>
    <col min="10259" max="10261" width="18.25" style="74" customWidth="1"/>
    <col min="10262" max="10262" width="18.375" style="74" bestFit="1" customWidth="1"/>
    <col min="10263" max="10263" width="31.5" style="74" bestFit="1" customWidth="1"/>
    <col min="10264" max="10264" width="31.5" style="74" customWidth="1"/>
    <col min="10265" max="10265" width="9" style="74"/>
    <col min="10266" max="10266" width="29.25" style="74" bestFit="1" customWidth="1"/>
    <col min="10267" max="10267" width="29" style="74" bestFit="1" customWidth="1"/>
    <col min="10268" max="10497" width="9" style="74"/>
    <col min="10498" max="10498" width="7.25" style="74" customWidth="1"/>
    <col min="10499" max="10499" width="21.25" style="74" customWidth="1"/>
    <col min="10500" max="10500" width="15.625" style="74" customWidth="1"/>
    <col min="10501" max="10501" width="9.625" style="74" bestFit="1" customWidth="1"/>
    <col min="10502" max="10502" width="8.25" style="74" bestFit="1" customWidth="1"/>
    <col min="10503" max="10503" width="7" style="74" bestFit="1" customWidth="1"/>
    <col min="10504" max="10504" width="13.125" style="74" bestFit="1" customWidth="1"/>
    <col min="10505" max="10505" width="11.875" style="74" bestFit="1" customWidth="1"/>
    <col min="10506" max="10506" width="44" style="74" bestFit="1" customWidth="1"/>
    <col min="10507" max="10507" width="27.125" style="74" customWidth="1"/>
    <col min="10508" max="10508" width="22.625" style="74" bestFit="1" customWidth="1"/>
    <col min="10509" max="10509" width="45.75" style="74" bestFit="1" customWidth="1"/>
    <col min="10510" max="10510" width="16.625" style="74" bestFit="1" customWidth="1"/>
    <col min="10511" max="10511" width="21.5" style="74" bestFit="1" customWidth="1"/>
    <col min="10512" max="10512" width="19.375" style="74" bestFit="1" customWidth="1"/>
    <col min="10513" max="10513" width="28.125" style="74" customWidth="1"/>
    <col min="10514" max="10514" width="25.125" style="74" bestFit="1" customWidth="1"/>
    <col min="10515" max="10517" width="18.25" style="74" customWidth="1"/>
    <col min="10518" max="10518" width="18.375" style="74" bestFit="1" customWidth="1"/>
    <col min="10519" max="10519" width="31.5" style="74" bestFit="1" customWidth="1"/>
    <col min="10520" max="10520" width="31.5" style="74" customWidth="1"/>
    <col min="10521" max="10521" width="9" style="74"/>
    <col min="10522" max="10522" width="29.25" style="74" bestFit="1" customWidth="1"/>
    <col min="10523" max="10523" width="29" style="74" bestFit="1" customWidth="1"/>
    <col min="10524" max="10753" width="9" style="74"/>
    <col min="10754" max="10754" width="7.25" style="74" customWidth="1"/>
    <col min="10755" max="10755" width="21.25" style="74" customWidth="1"/>
    <col min="10756" max="10756" width="15.625" style="74" customWidth="1"/>
    <col min="10757" max="10757" width="9.625" style="74" bestFit="1" customWidth="1"/>
    <col min="10758" max="10758" width="8.25" style="74" bestFit="1" customWidth="1"/>
    <col min="10759" max="10759" width="7" style="74" bestFit="1" customWidth="1"/>
    <col min="10760" max="10760" width="13.125" style="74" bestFit="1" customWidth="1"/>
    <col min="10761" max="10761" width="11.875" style="74" bestFit="1" customWidth="1"/>
    <col min="10762" max="10762" width="44" style="74" bestFit="1" customWidth="1"/>
    <col min="10763" max="10763" width="27.125" style="74" customWidth="1"/>
    <col min="10764" max="10764" width="22.625" style="74" bestFit="1" customWidth="1"/>
    <col min="10765" max="10765" width="45.75" style="74" bestFit="1" customWidth="1"/>
    <col min="10766" max="10766" width="16.625" style="74" bestFit="1" customWidth="1"/>
    <col min="10767" max="10767" width="21.5" style="74" bestFit="1" customWidth="1"/>
    <col min="10768" max="10768" width="19.375" style="74" bestFit="1" customWidth="1"/>
    <col min="10769" max="10769" width="28.125" style="74" customWidth="1"/>
    <col min="10770" max="10770" width="25.125" style="74" bestFit="1" customWidth="1"/>
    <col min="10771" max="10773" width="18.25" style="74" customWidth="1"/>
    <col min="10774" max="10774" width="18.375" style="74" bestFit="1" customWidth="1"/>
    <col min="10775" max="10775" width="31.5" style="74" bestFit="1" customWidth="1"/>
    <col min="10776" max="10776" width="31.5" style="74" customWidth="1"/>
    <col min="10777" max="10777" width="9" style="74"/>
    <col min="10778" max="10778" width="29.25" style="74" bestFit="1" customWidth="1"/>
    <col min="10779" max="10779" width="29" style="74" bestFit="1" customWidth="1"/>
    <col min="10780" max="11009" width="9" style="74"/>
    <col min="11010" max="11010" width="7.25" style="74" customWidth="1"/>
    <col min="11011" max="11011" width="21.25" style="74" customWidth="1"/>
    <col min="11012" max="11012" width="15.625" style="74" customWidth="1"/>
    <col min="11013" max="11013" width="9.625" style="74" bestFit="1" customWidth="1"/>
    <col min="11014" max="11014" width="8.25" style="74" bestFit="1" customWidth="1"/>
    <col min="11015" max="11015" width="7" style="74" bestFit="1" customWidth="1"/>
    <col min="11016" max="11016" width="13.125" style="74" bestFit="1" customWidth="1"/>
    <col min="11017" max="11017" width="11.875" style="74" bestFit="1" customWidth="1"/>
    <col min="11018" max="11018" width="44" style="74" bestFit="1" customWidth="1"/>
    <col min="11019" max="11019" width="27.125" style="74" customWidth="1"/>
    <col min="11020" max="11020" width="22.625" style="74" bestFit="1" customWidth="1"/>
    <col min="11021" max="11021" width="45.75" style="74" bestFit="1" customWidth="1"/>
    <col min="11022" max="11022" width="16.625" style="74" bestFit="1" customWidth="1"/>
    <col min="11023" max="11023" width="21.5" style="74" bestFit="1" customWidth="1"/>
    <col min="11024" max="11024" width="19.375" style="74" bestFit="1" customWidth="1"/>
    <col min="11025" max="11025" width="28.125" style="74" customWidth="1"/>
    <col min="11026" max="11026" width="25.125" style="74" bestFit="1" customWidth="1"/>
    <col min="11027" max="11029" width="18.25" style="74" customWidth="1"/>
    <col min="11030" max="11030" width="18.375" style="74" bestFit="1" customWidth="1"/>
    <col min="11031" max="11031" width="31.5" style="74" bestFit="1" customWidth="1"/>
    <col min="11032" max="11032" width="31.5" style="74" customWidth="1"/>
    <col min="11033" max="11033" width="9" style="74"/>
    <col min="11034" max="11034" width="29.25" style="74" bestFit="1" customWidth="1"/>
    <col min="11035" max="11035" width="29" style="74" bestFit="1" customWidth="1"/>
    <col min="11036" max="11265" width="9" style="74"/>
    <col min="11266" max="11266" width="7.25" style="74" customWidth="1"/>
    <col min="11267" max="11267" width="21.25" style="74" customWidth="1"/>
    <col min="11268" max="11268" width="15.625" style="74" customWidth="1"/>
    <col min="11269" max="11269" width="9.625" style="74" bestFit="1" customWidth="1"/>
    <col min="11270" max="11270" width="8.25" style="74" bestFit="1" customWidth="1"/>
    <col min="11271" max="11271" width="7" style="74" bestFit="1" customWidth="1"/>
    <col min="11272" max="11272" width="13.125" style="74" bestFit="1" customWidth="1"/>
    <col min="11273" max="11273" width="11.875" style="74" bestFit="1" customWidth="1"/>
    <col min="11274" max="11274" width="44" style="74" bestFit="1" customWidth="1"/>
    <col min="11275" max="11275" width="27.125" style="74" customWidth="1"/>
    <col min="11276" max="11276" width="22.625" style="74" bestFit="1" customWidth="1"/>
    <col min="11277" max="11277" width="45.75" style="74" bestFit="1" customWidth="1"/>
    <col min="11278" max="11278" width="16.625" style="74" bestFit="1" customWidth="1"/>
    <col min="11279" max="11279" width="21.5" style="74" bestFit="1" customWidth="1"/>
    <col min="11280" max="11280" width="19.375" style="74" bestFit="1" customWidth="1"/>
    <col min="11281" max="11281" width="28.125" style="74" customWidth="1"/>
    <col min="11282" max="11282" width="25.125" style="74" bestFit="1" customWidth="1"/>
    <col min="11283" max="11285" width="18.25" style="74" customWidth="1"/>
    <col min="11286" max="11286" width="18.375" style="74" bestFit="1" customWidth="1"/>
    <col min="11287" max="11287" width="31.5" style="74" bestFit="1" customWidth="1"/>
    <col min="11288" max="11288" width="31.5" style="74" customWidth="1"/>
    <col min="11289" max="11289" width="9" style="74"/>
    <col min="11290" max="11290" width="29.25" style="74" bestFit="1" customWidth="1"/>
    <col min="11291" max="11291" width="29" style="74" bestFit="1" customWidth="1"/>
    <col min="11292" max="11521" width="9" style="74"/>
    <col min="11522" max="11522" width="7.25" style="74" customWidth="1"/>
    <col min="11523" max="11523" width="21.25" style="74" customWidth="1"/>
    <col min="11524" max="11524" width="15.625" style="74" customWidth="1"/>
    <col min="11525" max="11525" width="9.625" style="74" bestFit="1" customWidth="1"/>
    <col min="11526" max="11526" width="8.25" style="74" bestFit="1" customWidth="1"/>
    <col min="11527" max="11527" width="7" style="74" bestFit="1" customWidth="1"/>
    <col min="11528" max="11528" width="13.125" style="74" bestFit="1" customWidth="1"/>
    <col min="11529" max="11529" width="11.875" style="74" bestFit="1" customWidth="1"/>
    <col min="11530" max="11530" width="44" style="74" bestFit="1" customWidth="1"/>
    <col min="11531" max="11531" width="27.125" style="74" customWidth="1"/>
    <col min="11532" max="11532" width="22.625" style="74" bestFit="1" customWidth="1"/>
    <col min="11533" max="11533" width="45.75" style="74" bestFit="1" customWidth="1"/>
    <col min="11534" max="11534" width="16.625" style="74" bestFit="1" customWidth="1"/>
    <col min="11535" max="11535" width="21.5" style="74" bestFit="1" customWidth="1"/>
    <col min="11536" max="11536" width="19.375" style="74" bestFit="1" customWidth="1"/>
    <col min="11537" max="11537" width="28.125" style="74" customWidth="1"/>
    <col min="11538" max="11538" width="25.125" style="74" bestFit="1" customWidth="1"/>
    <col min="11539" max="11541" width="18.25" style="74" customWidth="1"/>
    <col min="11542" max="11542" width="18.375" style="74" bestFit="1" customWidth="1"/>
    <col min="11543" max="11543" width="31.5" style="74" bestFit="1" customWidth="1"/>
    <col min="11544" max="11544" width="31.5" style="74" customWidth="1"/>
    <col min="11545" max="11545" width="9" style="74"/>
    <col min="11546" max="11546" width="29.25" style="74" bestFit="1" customWidth="1"/>
    <col min="11547" max="11547" width="29" style="74" bestFit="1" customWidth="1"/>
    <col min="11548" max="11777" width="9" style="74"/>
    <col min="11778" max="11778" width="7.25" style="74" customWidth="1"/>
    <col min="11779" max="11779" width="21.25" style="74" customWidth="1"/>
    <col min="11780" max="11780" width="15.625" style="74" customWidth="1"/>
    <col min="11781" max="11781" width="9.625" style="74" bestFit="1" customWidth="1"/>
    <col min="11782" max="11782" width="8.25" style="74" bestFit="1" customWidth="1"/>
    <col min="11783" max="11783" width="7" style="74" bestFit="1" customWidth="1"/>
    <col min="11784" max="11784" width="13.125" style="74" bestFit="1" customWidth="1"/>
    <col min="11785" max="11785" width="11.875" style="74" bestFit="1" customWidth="1"/>
    <col min="11786" max="11786" width="44" style="74" bestFit="1" customWidth="1"/>
    <col min="11787" max="11787" width="27.125" style="74" customWidth="1"/>
    <col min="11788" max="11788" width="22.625" style="74" bestFit="1" customWidth="1"/>
    <col min="11789" max="11789" width="45.75" style="74" bestFit="1" customWidth="1"/>
    <col min="11790" max="11790" width="16.625" style="74" bestFit="1" customWidth="1"/>
    <col min="11791" max="11791" width="21.5" style="74" bestFit="1" customWidth="1"/>
    <col min="11792" max="11792" width="19.375" style="74" bestFit="1" customWidth="1"/>
    <col min="11793" max="11793" width="28.125" style="74" customWidth="1"/>
    <col min="11794" max="11794" width="25.125" style="74" bestFit="1" customWidth="1"/>
    <col min="11795" max="11797" width="18.25" style="74" customWidth="1"/>
    <col min="11798" max="11798" width="18.375" style="74" bestFit="1" customWidth="1"/>
    <col min="11799" max="11799" width="31.5" style="74" bestFit="1" customWidth="1"/>
    <col min="11800" max="11800" width="31.5" style="74" customWidth="1"/>
    <col min="11801" max="11801" width="9" style="74"/>
    <col min="11802" max="11802" width="29.25" style="74" bestFit="1" customWidth="1"/>
    <col min="11803" max="11803" width="29" style="74" bestFit="1" customWidth="1"/>
    <col min="11804" max="12033" width="9" style="74"/>
    <col min="12034" max="12034" width="7.25" style="74" customWidth="1"/>
    <col min="12035" max="12035" width="21.25" style="74" customWidth="1"/>
    <col min="12036" max="12036" width="15.625" style="74" customWidth="1"/>
    <col min="12037" max="12037" width="9.625" style="74" bestFit="1" customWidth="1"/>
    <col min="12038" max="12038" width="8.25" style="74" bestFit="1" customWidth="1"/>
    <col min="12039" max="12039" width="7" style="74" bestFit="1" customWidth="1"/>
    <col min="12040" max="12040" width="13.125" style="74" bestFit="1" customWidth="1"/>
    <col min="12041" max="12041" width="11.875" style="74" bestFit="1" customWidth="1"/>
    <col min="12042" max="12042" width="44" style="74" bestFit="1" customWidth="1"/>
    <col min="12043" max="12043" width="27.125" style="74" customWidth="1"/>
    <col min="12044" max="12044" width="22.625" style="74" bestFit="1" customWidth="1"/>
    <col min="12045" max="12045" width="45.75" style="74" bestFit="1" customWidth="1"/>
    <col min="12046" max="12046" width="16.625" style="74" bestFit="1" customWidth="1"/>
    <col min="12047" max="12047" width="21.5" style="74" bestFit="1" customWidth="1"/>
    <col min="12048" max="12048" width="19.375" style="74" bestFit="1" customWidth="1"/>
    <col min="12049" max="12049" width="28.125" style="74" customWidth="1"/>
    <col min="12050" max="12050" width="25.125" style="74" bestFit="1" customWidth="1"/>
    <col min="12051" max="12053" width="18.25" style="74" customWidth="1"/>
    <col min="12054" max="12054" width="18.375" style="74" bestFit="1" customWidth="1"/>
    <col min="12055" max="12055" width="31.5" style="74" bestFit="1" customWidth="1"/>
    <col min="12056" max="12056" width="31.5" style="74" customWidth="1"/>
    <col min="12057" max="12057" width="9" style="74"/>
    <col min="12058" max="12058" width="29.25" style="74" bestFit="1" customWidth="1"/>
    <col min="12059" max="12059" width="29" style="74" bestFit="1" customWidth="1"/>
    <col min="12060" max="12289" width="9" style="74"/>
    <col min="12290" max="12290" width="7.25" style="74" customWidth="1"/>
    <col min="12291" max="12291" width="21.25" style="74" customWidth="1"/>
    <col min="12292" max="12292" width="15.625" style="74" customWidth="1"/>
    <col min="12293" max="12293" width="9.625" style="74" bestFit="1" customWidth="1"/>
    <col min="12294" max="12294" width="8.25" style="74" bestFit="1" customWidth="1"/>
    <col min="12295" max="12295" width="7" style="74" bestFit="1" customWidth="1"/>
    <col min="12296" max="12296" width="13.125" style="74" bestFit="1" customWidth="1"/>
    <col min="12297" max="12297" width="11.875" style="74" bestFit="1" customWidth="1"/>
    <col min="12298" max="12298" width="44" style="74" bestFit="1" customWidth="1"/>
    <col min="12299" max="12299" width="27.125" style="74" customWidth="1"/>
    <col min="12300" max="12300" width="22.625" style="74" bestFit="1" customWidth="1"/>
    <col min="12301" max="12301" width="45.75" style="74" bestFit="1" customWidth="1"/>
    <col min="12302" max="12302" width="16.625" style="74" bestFit="1" customWidth="1"/>
    <col min="12303" max="12303" width="21.5" style="74" bestFit="1" customWidth="1"/>
    <col min="12304" max="12304" width="19.375" style="74" bestFit="1" customWidth="1"/>
    <col min="12305" max="12305" width="28.125" style="74" customWidth="1"/>
    <col min="12306" max="12306" width="25.125" style="74" bestFit="1" customWidth="1"/>
    <col min="12307" max="12309" width="18.25" style="74" customWidth="1"/>
    <col min="12310" max="12310" width="18.375" style="74" bestFit="1" customWidth="1"/>
    <col min="12311" max="12311" width="31.5" style="74" bestFit="1" customWidth="1"/>
    <col min="12312" max="12312" width="31.5" style="74" customWidth="1"/>
    <col min="12313" max="12313" width="9" style="74"/>
    <col min="12314" max="12314" width="29.25" style="74" bestFit="1" customWidth="1"/>
    <col min="12315" max="12315" width="29" style="74" bestFit="1" customWidth="1"/>
    <col min="12316" max="12545" width="9" style="74"/>
    <col min="12546" max="12546" width="7.25" style="74" customWidth="1"/>
    <col min="12547" max="12547" width="21.25" style="74" customWidth="1"/>
    <col min="12548" max="12548" width="15.625" style="74" customWidth="1"/>
    <col min="12549" max="12549" width="9.625" style="74" bestFit="1" customWidth="1"/>
    <col min="12550" max="12550" width="8.25" style="74" bestFit="1" customWidth="1"/>
    <col min="12551" max="12551" width="7" style="74" bestFit="1" customWidth="1"/>
    <col min="12552" max="12552" width="13.125" style="74" bestFit="1" customWidth="1"/>
    <col min="12553" max="12553" width="11.875" style="74" bestFit="1" customWidth="1"/>
    <col min="12554" max="12554" width="44" style="74" bestFit="1" customWidth="1"/>
    <col min="12555" max="12555" width="27.125" style="74" customWidth="1"/>
    <col min="12556" max="12556" width="22.625" style="74" bestFit="1" customWidth="1"/>
    <col min="12557" max="12557" width="45.75" style="74" bestFit="1" customWidth="1"/>
    <col min="12558" max="12558" width="16.625" style="74" bestFit="1" customWidth="1"/>
    <col min="12559" max="12559" width="21.5" style="74" bestFit="1" customWidth="1"/>
    <col min="12560" max="12560" width="19.375" style="74" bestFit="1" customWidth="1"/>
    <col min="12561" max="12561" width="28.125" style="74" customWidth="1"/>
    <col min="12562" max="12562" width="25.125" style="74" bestFit="1" customWidth="1"/>
    <col min="12563" max="12565" width="18.25" style="74" customWidth="1"/>
    <col min="12566" max="12566" width="18.375" style="74" bestFit="1" customWidth="1"/>
    <col min="12567" max="12567" width="31.5" style="74" bestFit="1" customWidth="1"/>
    <col min="12568" max="12568" width="31.5" style="74" customWidth="1"/>
    <col min="12569" max="12569" width="9" style="74"/>
    <col min="12570" max="12570" width="29.25" style="74" bestFit="1" customWidth="1"/>
    <col min="12571" max="12571" width="29" style="74" bestFit="1" customWidth="1"/>
    <col min="12572" max="12801" width="9" style="74"/>
    <col min="12802" max="12802" width="7.25" style="74" customWidth="1"/>
    <col min="12803" max="12803" width="21.25" style="74" customWidth="1"/>
    <col min="12804" max="12804" width="15.625" style="74" customWidth="1"/>
    <col min="12805" max="12805" width="9.625" style="74" bestFit="1" customWidth="1"/>
    <col min="12806" max="12806" width="8.25" style="74" bestFit="1" customWidth="1"/>
    <col min="12807" max="12807" width="7" style="74" bestFit="1" customWidth="1"/>
    <col min="12808" max="12808" width="13.125" style="74" bestFit="1" customWidth="1"/>
    <col min="12809" max="12809" width="11.875" style="74" bestFit="1" customWidth="1"/>
    <col min="12810" max="12810" width="44" style="74" bestFit="1" customWidth="1"/>
    <col min="12811" max="12811" width="27.125" style="74" customWidth="1"/>
    <col min="12812" max="12812" width="22.625" style="74" bestFit="1" customWidth="1"/>
    <col min="12813" max="12813" width="45.75" style="74" bestFit="1" customWidth="1"/>
    <col min="12814" max="12814" width="16.625" style="74" bestFit="1" customWidth="1"/>
    <col min="12815" max="12815" width="21.5" style="74" bestFit="1" customWidth="1"/>
    <col min="12816" max="12816" width="19.375" style="74" bestFit="1" customWidth="1"/>
    <col min="12817" max="12817" width="28.125" style="74" customWidth="1"/>
    <col min="12818" max="12818" width="25.125" style="74" bestFit="1" customWidth="1"/>
    <col min="12819" max="12821" width="18.25" style="74" customWidth="1"/>
    <col min="12822" max="12822" width="18.375" style="74" bestFit="1" customWidth="1"/>
    <col min="12823" max="12823" width="31.5" style="74" bestFit="1" customWidth="1"/>
    <col min="12824" max="12824" width="31.5" style="74" customWidth="1"/>
    <col min="12825" max="12825" width="9" style="74"/>
    <col min="12826" max="12826" width="29.25" style="74" bestFit="1" customWidth="1"/>
    <col min="12827" max="12827" width="29" style="74" bestFit="1" customWidth="1"/>
    <col min="12828" max="13057" width="9" style="74"/>
    <col min="13058" max="13058" width="7.25" style="74" customWidth="1"/>
    <col min="13059" max="13059" width="21.25" style="74" customWidth="1"/>
    <col min="13060" max="13060" width="15.625" style="74" customWidth="1"/>
    <col min="13061" max="13061" width="9.625" style="74" bestFit="1" customWidth="1"/>
    <col min="13062" max="13062" width="8.25" style="74" bestFit="1" customWidth="1"/>
    <col min="13063" max="13063" width="7" style="74" bestFit="1" customWidth="1"/>
    <col min="13064" max="13064" width="13.125" style="74" bestFit="1" customWidth="1"/>
    <col min="13065" max="13065" width="11.875" style="74" bestFit="1" customWidth="1"/>
    <col min="13066" max="13066" width="44" style="74" bestFit="1" customWidth="1"/>
    <col min="13067" max="13067" width="27.125" style="74" customWidth="1"/>
    <col min="13068" max="13068" width="22.625" style="74" bestFit="1" customWidth="1"/>
    <col min="13069" max="13069" width="45.75" style="74" bestFit="1" customWidth="1"/>
    <col min="13070" max="13070" width="16.625" style="74" bestFit="1" customWidth="1"/>
    <col min="13071" max="13071" width="21.5" style="74" bestFit="1" customWidth="1"/>
    <col min="13072" max="13072" width="19.375" style="74" bestFit="1" customWidth="1"/>
    <col min="13073" max="13073" width="28.125" style="74" customWidth="1"/>
    <col min="13074" max="13074" width="25.125" style="74" bestFit="1" customWidth="1"/>
    <col min="13075" max="13077" width="18.25" style="74" customWidth="1"/>
    <col min="13078" max="13078" width="18.375" style="74" bestFit="1" customWidth="1"/>
    <col min="13079" max="13079" width="31.5" style="74" bestFit="1" customWidth="1"/>
    <col min="13080" max="13080" width="31.5" style="74" customWidth="1"/>
    <col min="13081" max="13081" width="9" style="74"/>
    <col min="13082" max="13082" width="29.25" style="74" bestFit="1" customWidth="1"/>
    <col min="13083" max="13083" width="29" style="74" bestFit="1" customWidth="1"/>
    <col min="13084" max="13313" width="9" style="74"/>
    <col min="13314" max="13314" width="7.25" style="74" customWidth="1"/>
    <col min="13315" max="13315" width="21.25" style="74" customWidth="1"/>
    <col min="13316" max="13316" width="15.625" style="74" customWidth="1"/>
    <col min="13317" max="13317" width="9.625" style="74" bestFit="1" customWidth="1"/>
    <col min="13318" max="13318" width="8.25" style="74" bestFit="1" customWidth="1"/>
    <col min="13319" max="13319" width="7" style="74" bestFit="1" customWidth="1"/>
    <col min="13320" max="13320" width="13.125" style="74" bestFit="1" customWidth="1"/>
    <col min="13321" max="13321" width="11.875" style="74" bestFit="1" customWidth="1"/>
    <col min="13322" max="13322" width="44" style="74" bestFit="1" customWidth="1"/>
    <col min="13323" max="13323" width="27.125" style="74" customWidth="1"/>
    <col min="13324" max="13324" width="22.625" style="74" bestFit="1" customWidth="1"/>
    <col min="13325" max="13325" width="45.75" style="74" bestFit="1" customWidth="1"/>
    <col min="13326" max="13326" width="16.625" style="74" bestFit="1" customWidth="1"/>
    <col min="13327" max="13327" width="21.5" style="74" bestFit="1" customWidth="1"/>
    <col min="13328" max="13328" width="19.375" style="74" bestFit="1" customWidth="1"/>
    <col min="13329" max="13329" width="28.125" style="74" customWidth="1"/>
    <col min="13330" max="13330" width="25.125" style="74" bestFit="1" customWidth="1"/>
    <col min="13331" max="13333" width="18.25" style="74" customWidth="1"/>
    <col min="13334" max="13334" width="18.375" style="74" bestFit="1" customWidth="1"/>
    <col min="13335" max="13335" width="31.5" style="74" bestFit="1" customWidth="1"/>
    <col min="13336" max="13336" width="31.5" style="74" customWidth="1"/>
    <col min="13337" max="13337" width="9" style="74"/>
    <col min="13338" max="13338" width="29.25" style="74" bestFit="1" customWidth="1"/>
    <col min="13339" max="13339" width="29" style="74" bestFit="1" customWidth="1"/>
    <col min="13340" max="13569" width="9" style="74"/>
    <col min="13570" max="13570" width="7.25" style="74" customWidth="1"/>
    <col min="13571" max="13571" width="21.25" style="74" customWidth="1"/>
    <col min="13572" max="13572" width="15.625" style="74" customWidth="1"/>
    <col min="13573" max="13573" width="9.625" style="74" bestFit="1" customWidth="1"/>
    <col min="13574" max="13574" width="8.25" style="74" bestFit="1" customWidth="1"/>
    <col min="13575" max="13575" width="7" style="74" bestFit="1" customWidth="1"/>
    <col min="13576" max="13576" width="13.125" style="74" bestFit="1" customWidth="1"/>
    <col min="13577" max="13577" width="11.875" style="74" bestFit="1" customWidth="1"/>
    <col min="13578" max="13578" width="44" style="74" bestFit="1" customWidth="1"/>
    <col min="13579" max="13579" width="27.125" style="74" customWidth="1"/>
    <col min="13580" max="13580" width="22.625" style="74" bestFit="1" customWidth="1"/>
    <col min="13581" max="13581" width="45.75" style="74" bestFit="1" customWidth="1"/>
    <col min="13582" max="13582" width="16.625" style="74" bestFit="1" customWidth="1"/>
    <col min="13583" max="13583" width="21.5" style="74" bestFit="1" customWidth="1"/>
    <col min="13584" max="13584" width="19.375" style="74" bestFit="1" customWidth="1"/>
    <col min="13585" max="13585" width="28.125" style="74" customWidth="1"/>
    <col min="13586" max="13586" width="25.125" style="74" bestFit="1" customWidth="1"/>
    <col min="13587" max="13589" width="18.25" style="74" customWidth="1"/>
    <col min="13590" max="13590" width="18.375" style="74" bestFit="1" customWidth="1"/>
    <col min="13591" max="13591" width="31.5" style="74" bestFit="1" customWidth="1"/>
    <col min="13592" max="13592" width="31.5" style="74" customWidth="1"/>
    <col min="13593" max="13593" width="9" style="74"/>
    <col min="13594" max="13594" width="29.25" style="74" bestFit="1" customWidth="1"/>
    <col min="13595" max="13595" width="29" style="74" bestFit="1" customWidth="1"/>
    <col min="13596" max="13825" width="9" style="74"/>
    <col min="13826" max="13826" width="7.25" style="74" customWidth="1"/>
    <col min="13827" max="13827" width="21.25" style="74" customWidth="1"/>
    <col min="13828" max="13828" width="15.625" style="74" customWidth="1"/>
    <col min="13829" max="13829" width="9.625" style="74" bestFit="1" customWidth="1"/>
    <col min="13830" max="13830" width="8.25" style="74" bestFit="1" customWidth="1"/>
    <col min="13831" max="13831" width="7" style="74" bestFit="1" customWidth="1"/>
    <col min="13832" max="13832" width="13.125" style="74" bestFit="1" customWidth="1"/>
    <col min="13833" max="13833" width="11.875" style="74" bestFit="1" customWidth="1"/>
    <col min="13834" max="13834" width="44" style="74" bestFit="1" customWidth="1"/>
    <col min="13835" max="13835" width="27.125" style="74" customWidth="1"/>
    <col min="13836" max="13836" width="22.625" style="74" bestFit="1" customWidth="1"/>
    <col min="13837" max="13837" width="45.75" style="74" bestFit="1" customWidth="1"/>
    <col min="13838" max="13838" width="16.625" style="74" bestFit="1" customWidth="1"/>
    <col min="13839" max="13839" width="21.5" style="74" bestFit="1" customWidth="1"/>
    <col min="13840" max="13840" width="19.375" style="74" bestFit="1" customWidth="1"/>
    <col min="13841" max="13841" width="28.125" style="74" customWidth="1"/>
    <col min="13842" max="13842" width="25.125" style="74" bestFit="1" customWidth="1"/>
    <col min="13843" max="13845" width="18.25" style="74" customWidth="1"/>
    <col min="13846" max="13846" width="18.375" style="74" bestFit="1" customWidth="1"/>
    <col min="13847" max="13847" width="31.5" style="74" bestFit="1" customWidth="1"/>
    <col min="13848" max="13848" width="31.5" style="74" customWidth="1"/>
    <col min="13849" max="13849" width="9" style="74"/>
    <col min="13850" max="13850" width="29.25" style="74" bestFit="1" customWidth="1"/>
    <col min="13851" max="13851" width="29" style="74" bestFit="1" customWidth="1"/>
    <col min="13852" max="14081" width="9" style="74"/>
    <col min="14082" max="14082" width="7.25" style="74" customWidth="1"/>
    <col min="14083" max="14083" width="21.25" style="74" customWidth="1"/>
    <col min="14084" max="14084" width="15.625" style="74" customWidth="1"/>
    <col min="14085" max="14085" width="9.625" style="74" bestFit="1" customWidth="1"/>
    <col min="14086" max="14086" width="8.25" style="74" bestFit="1" customWidth="1"/>
    <col min="14087" max="14087" width="7" style="74" bestFit="1" customWidth="1"/>
    <col min="14088" max="14088" width="13.125" style="74" bestFit="1" customWidth="1"/>
    <col min="14089" max="14089" width="11.875" style="74" bestFit="1" customWidth="1"/>
    <col min="14090" max="14090" width="44" style="74" bestFit="1" customWidth="1"/>
    <col min="14091" max="14091" width="27.125" style="74" customWidth="1"/>
    <col min="14092" max="14092" width="22.625" style="74" bestFit="1" customWidth="1"/>
    <col min="14093" max="14093" width="45.75" style="74" bestFit="1" customWidth="1"/>
    <col min="14094" max="14094" width="16.625" style="74" bestFit="1" customWidth="1"/>
    <col min="14095" max="14095" width="21.5" style="74" bestFit="1" customWidth="1"/>
    <col min="14096" max="14096" width="19.375" style="74" bestFit="1" customWidth="1"/>
    <col min="14097" max="14097" width="28.125" style="74" customWidth="1"/>
    <col min="14098" max="14098" width="25.125" style="74" bestFit="1" customWidth="1"/>
    <col min="14099" max="14101" width="18.25" style="74" customWidth="1"/>
    <col min="14102" max="14102" width="18.375" style="74" bestFit="1" customWidth="1"/>
    <col min="14103" max="14103" width="31.5" style="74" bestFit="1" customWidth="1"/>
    <col min="14104" max="14104" width="31.5" style="74" customWidth="1"/>
    <col min="14105" max="14105" width="9" style="74"/>
    <col min="14106" max="14106" width="29.25" style="74" bestFit="1" customWidth="1"/>
    <col min="14107" max="14107" width="29" style="74" bestFit="1" customWidth="1"/>
    <col min="14108" max="14337" width="9" style="74"/>
    <col min="14338" max="14338" width="7.25" style="74" customWidth="1"/>
    <col min="14339" max="14339" width="21.25" style="74" customWidth="1"/>
    <col min="14340" max="14340" width="15.625" style="74" customWidth="1"/>
    <col min="14341" max="14341" width="9.625" style="74" bestFit="1" customWidth="1"/>
    <col min="14342" max="14342" width="8.25" style="74" bestFit="1" customWidth="1"/>
    <col min="14343" max="14343" width="7" style="74" bestFit="1" customWidth="1"/>
    <col min="14344" max="14344" width="13.125" style="74" bestFit="1" customWidth="1"/>
    <col min="14345" max="14345" width="11.875" style="74" bestFit="1" customWidth="1"/>
    <col min="14346" max="14346" width="44" style="74" bestFit="1" customWidth="1"/>
    <col min="14347" max="14347" width="27.125" style="74" customWidth="1"/>
    <col min="14348" max="14348" width="22.625" style="74" bestFit="1" customWidth="1"/>
    <col min="14349" max="14349" width="45.75" style="74" bestFit="1" customWidth="1"/>
    <col min="14350" max="14350" width="16.625" style="74" bestFit="1" customWidth="1"/>
    <col min="14351" max="14351" width="21.5" style="74" bestFit="1" customWidth="1"/>
    <col min="14352" max="14352" width="19.375" style="74" bestFit="1" customWidth="1"/>
    <col min="14353" max="14353" width="28.125" style="74" customWidth="1"/>
    <col min="14354" max="14354" width="25.125" style="74" bestFit="1" customWidth="1"/>
    <col min="14355" max="14357" width="18.25" style="74" customWidth="1"/>
    <col min="14358" max="14358" width="18.375" style="74" bestFit="1" customWidth="1"/>
    <col min="14359" max="14359" width="31.5" style="74" bestFit="1" customWidth="1"/>
    <col min="14360" max="14360" width="31.5" style="74" customWidth="1"/>
    <col min="14361" max="14361" width="9" style="74"/>
    <col min="14362" max="14362" width="29.25" style="74" bestFit="1" customWidth="1"/>
    <col min="14363" max="14363" width="29" style="74" bestFit="1" customWidth="1"/>
    <col min="14364" max="14593" width="9" style="74"/>
    <col min="14594" max="14594" width="7.25" style="74" customWidth="1"/>
    <col min="14595" max="14595" width="21.25" style="74" customWidth="1"/>
    <col min="14596" max="14596" width="15.625" style="74" customWidth="1"/>
    <col min="14597" max="14597" width="9.625" style="74" bestFit="1" customWidth="1"/>
    <col min="14598" max="14598" width="8.25" style="74" bestFit="1" customWidth="1"/>
    <col min="14599" max="14599" width="7" style="74" bestFit="1" customWidth="1"/>
    <col min="14600" max="14600" width="13.125" style="74" bestFit="1" customWidth="1"/>
    <col min="14601" max="14601" width="11.875" style="74" bestFit="1" customWidth="1"/>
    <col min="14602" max="14602" width="44" style="74" bestFit="1" customWidth="1"/>
    <col min="14603" max="14603" width="27.125" style="74" customWidth="1"/>
    <col min="14604" max="14604" width="22.625" style="74" bestFit="1" customWidth="1"/>
    <col min="14605" max="14605" width="45.75" style="74" bestFit="1" customWidth="1"/>
    <col min="14606" max="14606" width="16.625" style="74" bestFit="1" customWidth="1"/>
    <col min="14607" max="14607" width="21.5" style="74" bestFit="1" customWidth="1"/>
    <col min="14608" max="14608" width="19.375" style="74" bestFit="1" customWidth="1"/>
    <col min="14609" max="14609" width="28.125" style="74" customWidth="1"/>
    <col min="14610" max="14610" width="25.125" style="74" bestFit="1" customWidth="1"/>
    <col min="14611" max="14613" width="18.25" style="74" customWidth="1"/>
    <col min="14614" max="14614" width="18.375" style="74" bestFit="1" customWidth="1"/>
    <col min="14615" max="14615" width="31.5" style="74" bestFit="1" customWidth="1"/>
    <col min="14616" max="14616" width="31.5" style="74" customWidth="1"/>
    <col min="14617" max="14617" width="9" style="74"/>
    <col min="14618" max="14618" width="29.25" style="74" bestFit="1" customWidth="1"/>
    <col min="14619" max="14619" width="29" style="74" bestFit="1" customWidth="1"/>
    <col min="14620" max="14849" width="9" style="74"/>
    <col min="14850" max="14850" width="7.25" style="74" customWidth="1"/>
    <col min="14851" max="14851" width="21.25" style="74" customWidth="1"/>
    <col min="14852" max="14852" width="15.625" style="74" customWidth="1"/>
    <col min="14853" max="14853" width="9.625" style="74" bestFit="1" customWidth="1"/>
    <col min="14854" max="14854" width="8.25" style="74" bestFit="1" customWidth="1"/>
    <col min="14855" max="14855" width="7" style="74" bestFit="1" customWidth="1"/>
    <col min="14856" max="14856" width="13.125" style="74" bestFit="1" customWidth="1"/>
    <col min="14857" max="14857" width="11.875" style="74" bestFit="1" customWidth="1"/>
    <col min="14858" max="14858" width="44" style="74" bestFit="1" customWidth="1"/>
    <col min="14859" max="14859" width="27.125" style="74" customWidth="1"/>
    <col min="14860" max="14860" width="22.625" style="74" bestFit="1" customWidth="1"/>
    <col min="14861" max="14861" width="45.75" style="74" bestFit="1" customWidth="1"/>
    <col min="14862" max="14862" width="16.625" style="74" bestFit="1" customWidth="1"/>
    <col min="14863" max="14863" width="21.5" style="74" bestFit="1" customWidth="1"/>
    <col min="14864" max="14864" width="19.375" style="74" bestFit="1" customWidth="1"/>
    <col min="14865" max="14865" width="28.125" style="74" customWidth="1"/>
    <col min="14866" max="14866" width="25.125" style="74" bestFit="1" customWidth="1"/>
    <col min="14867" max="14869" width="18.25" style="74" customWidth="1"/>
    <col min="14870" max="14870" width="18.375" style="74" bestFit="1" customWidth="1"/>
    <col min="14871" max="14871" width="31.5" style="74" bestFit="1" customWidth="1"/>
    <col min="14872" max="14872" width="31.5" style="74" customWidth="1"/>
    <col min="14873" max="14873" width="9" style="74"/>
    <col min="14874" max="14874" width="29.25" style="74" bestFit="1" customWidth="1"/>
    <col min="14875" max="14875" width="29" style="74" bestFit="1" customWidth="1"/>
    <col min="14876" max="15105" width="9" style="74"/>
    <col min="15106" max="15106" width="7.25" style="74" customWidth="1"/>
    <col min="15107" max="15107" width="21.25" style="74" customWidth="1"/>
    <col min="15108" max="15108" width="15.625" style="74" customWidth="1"/>
    <col min="15109" max="15109" width="9.625" style="74" bestFit="1" customWidth="1"/>
    <col min="15110" max="15110" width="8.25" style="74" bestFit="1" customWidth="1"/>
    <col min="15111" max="15111" width="7" style="74" bestFit="1" customWidth="1"/>
    <col min="15112" max="15112" width="13.125" style="74" bestFit="1" customWidth="1"/>
    <col min="15113" max="15113" width="11.875" style="74" bestFit="1" customWidth="1"/>
    <col min="15114" max="15114" width="44" style="74" bestFit="1" customWidth="1"/>
    <col min="15115" max="15115" width="27.125" style="74" customWidth="1"/>
    <col min="15116" max="15116" width="22.625" style="74" bestFit="1" customWidth="1"/>
    <col min="15117" max="15117" width="45.75" style="74" bestFit="1" customWidth="1"/>
    <col min="15118" max="15118" width="16.625" style="74" bestFit="1" customWidth="1"/>
    <col min="15119" max="15119" width="21.5" style="74" bestFit="1" customWidth="1"/>
    <col min="15120" max="15120" width="19.375" style="74" bestFit="1" customWidth="1"/>
    <col min="15121" max="15121" width="28.125" style="74" customWidth="1"/>
    <col min="15122" max="15122" width="25.125" style="74" bestFit="1" customWidth="1"/>
    <col min="15123" max="15125" width="18.25" style="74" customWidth="1"/>
    <col min="15126" max="15126" width="18.375" style="74" bestFit="1" customWidth="1"/>
    <col min="15127" max="15127" width="31.5" style="74" bestFit="1" customWidth="1"/>
    <col min="15128" max="15128" width="31.5" style="74" customWidth="1"/>
    <col min="15129" max="15129" width="9" style="74"/>
    <col min="15130" max="15130" width="29.25" style="74" bestFit="1" customWidth="1"/>
    <col min="15131" max="15131" width="29" style="74" bestFit="1" customWidth="1"/>
    <col min="15132" max="15361" width="9" style="74"/>
    <col min="15362" max="15362" width="7.25" style="74" customWidth="1"/>
    <col min="15363" max="15363" width="21.25" style="74" customWidth="1"/>
    <col min="15364" max="15364" width="15.625" style="74" customWidth="1"/>
    <col min="15365" max="15365" width="9.625" style="74" bestFit="1" customWidth="1"/>
    <col min="15366" max="15366" width="8.25" style="74" bestFit="1" customWidth="1"/>
    <col min="15367" max="15367" width="7" style="74" bestFit="1" customWidth="1"/>
    <col min="15368" max="15368" width="13.125" style="74" bestFit="1" customWidth="1"/>
    <col min="15369" max="15369" width="11.875" style="74" bestFit="1" customWidth="1"/>
    <col min="15370" max="15370" width="44" style="74" bestFit="1" customWidth="1"/>
    <col min="15371" max="15371" width="27.125" style="74" customWidth="1"/>
    <col min="15372" max="15372" width="22.625" style="74" bestFit="1" customWidth="1"/>
    <col min="15373" max="15373" width="45.75" style="74" bestFit="1" customWidth="1"/>
    <col min="15374" max="15374" width="16.625" style="74" bestFit="1" customWidth="1"/>
    <col min="15375" max="15375" width="21.5" style="74" bestFit="1" customWidth="1"/>
    <col min="15376" max="15376" width="19.375" style="74" bestFit="1" customWidth="1"/>
    <col min="15377" max="15377" width="28.125" style="74" customWidth="1"/>
    <col min="15378" max="15378" width="25.125" style="74" bestFit="1" customWidth="1"/>
    <col min="15379" max="15381" width="18.25" style="74" customWidth="1"/>
    <col min="15382" max="15382" width="18.375" style="74" bestFit="1" customWidth="1"/>
    <col min="15383" max="15383" width="31.5" style="74" bestFit="1" customWidth="1"/>
    <col min="15384" max="15384" width="31.5" style="74" customWidth="1"/>
    <col min="15385" max="15385" width="9" style="74"/>
    <col min="15386" max="15386" width="29.25" style="74" bestFit="1" customWidth="1"/>
    <col min="15387" max="15387" width="29" style="74" bestFit="1" customWidth="1"/>
    <col min="15388" max="15617" width="9" style="74"/>
    <col min="15618" max="15618" width="7.25" style="74" customWidth="1"/>
    <col min="15619" max="15619" width="21.25" style="74" customWidth="1"/>
    <col min="15620" max="15620" width="15.625" style="74" customWidth="1"/>
    <col min="15621" max="15621" width="9.625" style="74" bestFit="1" customWidth="1"/>
    <col min="15622" max="15622" width="8.25" style="74" bestFit="1" customWidth="1"/>
    <col min="15623" max="15623" width="7" style="74" bestFit="1" customWidth="1"/>
    <col min="15624" max="15624" width="13.125" style="74" bestFit="1" customWidth="1"/>
    <col min="15625" max="15625" width="11.875" style="74" bestFit="1" customWidth="1"/>
    <col min="15626" max="15626" width="44" style="74" bestFit="1" customWidth="1"/>
    <col min="15627" max="15627" width="27.125" style="74" customWidth="1"/>
    <col min="15628" max="15628" width="22.625" style="74" bestFit="1" customWidth="1"/>
    <col min="15629" max="15629" width="45.75" style="74" bestFit="1" customWidth="1"/>
    <col min="15630" max="15630" width="16.625" style="74" bestFit="1" customWidth="1"/>
    <col min="15631" max="15631" width="21.5" style="74" bestFit="1" customWidth="1"/>
    <col min="15632" max="15632" width="19.375" style="74" bestFit="1" customWidth="1"/>
    <col min="15633" max="15633" width="28.125" style="74" customWidth="1"/>
    <col min="15634" max="15634" width="25.125" style="74" bestFit="1" customWidth="1"/>
    <col min="15635" max="15637" width="18.25" style="74" customWidth="1"/>
    <col min="15638" max="15638" width="18.375" style="74" bestFit="1" customWidth="1"/>
    <col min="15639" max="15639" width="31.5" style="74" bestFit="1" customWidth="1"/>
    <col min="15640" max="15640" width="31.5" style="74" customWidth="1"/>
    <col min="15641" max="15641" width="9" style="74"/>
    <col min="15642" max="15642" width="29.25" style="74" bestFit="1" customWidth="1"/>
    <col min="15643" max="15643" width="29" style="74" bestFit="1" customWidth="1"/>
    <col min="15644" max="15873" width="9" style="74"/>
    <col min="15874" max="15874" width="7.25" style="74" customWidth="1"/>
    <col min="15875" max="15875" width="21.25" style="74" customWidth="1"/>
    <col min="15876" max="15876" width="15.625" style="74" customWidth="1"/>
    <col min="15877" max="15877" width="9.625" style="74" bestFit="1" customWidth="1"/>
    <col min="15878" max="15878" width="8.25" style="74" bestFit="1" customWidth="1"/>
    <col min="15879" max="15879" width="7" style="74" bestFit="1" customWidth="1"/>
    <col min="15880" max="15880" width="13.125" style="74" bestFit="1" customWidth="1"/>
    <col min="15881" max="15881" width="11.875" style="74" bestFit="1" customWidth="1"/>
    <col min="15882" max="15882" width="44" style="74" bestFit="1" customWidth="1"/>
    <col min="15883" max="15883" width="27.125" style="74" customWidth="1"/>
    <col min="15884" max="15884" width="22.625" style="74" bestFit="1" customWidth="1"/>
    <col min="15885" max="15885" width="45.75" style="74" bestFit="1" customWidth="1"/>
    <col min="15886" max="15886" width="16.625" style="74" bestFit="1" customWidth="1"/>
    <col min="15887" max="15887" width="21.5" style="74" bestFit="1" customWidth="1"/>
    <col min="15888" max="15888" width="19.375" style="74" bestFit="1" customWidth="1"/>
    <col min="15889" max="15889" width="28.125" style="74" customWidth="1"/>
    <col min="15890" max="15890" width="25.125" style="74" bestFit="1" customWidth="1"/>
    <col min="15891" max="15893" width="18.25" style="74" customWidth="1"/>
    <col min="15894" max="15894" width="18.375" style="74" bestFit="1" customWidth="1"/>
    <col min="15895" max="15895" width="31.5" style="74" bestFit="1" customWidth="1"/>
    <col min="15896" max="15896" width="31.5" style="74" customWidth="1"/>
    <col min="15897" max="15897" width="9" style="74"/>
    <col min="15898" max="15898" width="29.25" style="74" bestFit="1" customWidth="1"/>
    <col min="15899" max="15899" width="29" style="74" bestFit="1" customWidth="1"/>
    <col min="15900" max="16129" width="9" style="74"/>
    <col min="16130" max="16130" width="7.25" style="74" customWidth="1"/>
    <col min="16131" max="16131" width="21.25" style="74" customWidth="1"/>
    <col min="16132" max="16132" width="15.625" style="74" customWidth="1"/>
    <col min="16133" max="16133" width="9.625" style="74" bestFit="1" customWidth="1"/>
    <col min="16134" max="16134" width="8.25" style="74" bestFit="1" customWidth="1"/>
    <col min="16135" max="16135" width="7" style="74" bestFit="1" customWidth="1"/>
    <col min="16136" max="16136" width="13.125" style="74" bestFit="1" customWidth="1"/>
    <col min="16137" max="16137" width="11.875" style="74" bestFit="1" customWidth="1"/>
    <col min="16138" max="16138" width="44" style="74" bestFit="1" customWidth="1"/>
    <col min="16139" max="16139" width="27.125" style="74" customWidth="1"/>
    <col min="16140" max="16140" width="22.625" style="74" bestFit="1" customWidth="1"/>
    <col min="16141" max="16141" width="45.75" style="74" bestFit="1" customWidth="1"/>
    <col min="16142" max="16142" width="16.625" style="74" bestFit="1" customWidth="1"/>
    <col min="16143" max="16143" width="21.5" style="74" bestFit="1" customWidth="1"/>
    <col min="16144" max="16144" width="19.375" style="74" bestFit="1" customWidth="1"/>
    <col min="16145" max="16145" width="28.125" style="74" customWidth="1"/>
    <col min="16146" max="16146" width="25.125" style="74" bestFit="1" customWidth="1"/>
    <col min="16147" max="16149" width="18.25" style="74" customWidth="1"/>
    <col min="16150" max="16150" width="18.375" style="74" bestFit="1" customWidth="1"/>
    <col min="16151" max="16151" width="31.5" style="74" bestFit="1" customWidth="1"/>
    <col min="16152" max="16152" width="31.5" style="74" customWidth="1"/>
    <col min="16153" max="16153" width="9" style="74"/>
    <col min="16154" max="16154" width="29.25" style="74" bestFit="1" customWidth="1"/>
    <col min="16155" max="16155" width="29" style="74" bestFit="1" customWidth="1"/>
    <col min="16156" max="16384" width="9" style="74"/>
  </cols>
  <sheetData>
    <row r="1" spans="1:27" ht="29.25" customHeight="1" x14ac:dyDescent="0.45">
      <c r="A1" s="74" t="s">
        <v>621</v>
      </c>
      <c r="B1" s="75"/>
      <c r="C1" s="76"/>
      <c r="D1" s="76"/>
      <c r="E1" s="76"/>
      <c r="F1" s="76"/>
      <c r="G1" s="76"/>
      <c r="H1" s="76"/>
      <c r="I1" s="76"/>
      <c r="J1" s="77"/>
      <c r="K1" s="76"/>
      <c r="L1" s="76"/>
      <c r="M1" s="74"/>
      <c r="N1" s="74"/>
      <c r="O1" s="74"/>
      <c r="P1" s="74"/>
      <c r="Q1" s="74"/>
      <c r="R1" s="74"/>
      <c r="S1" s="78"/>
      <c r="T1" s="78"/>
      <c r="U1" s="78"/>
      <c r="V1" s="79"/>
      <c r="W1" s="74"/>
      <c r="X1" s="74"/>
      <c r="Y1" s="74"/>
      <c r="Z1" s="80"/>
      <c r="AA1" s="80"/>
    </row>
    <row r="2" spans="1:27" ht="15" customHeight="1" x14ac:dyDescent="0.25">
      <c r="B2" s="74"/>
      <c r="C2" s="74"/>
      <c r="D2" s="74"/>
      <c r="E2" s="74"/>
      <c r="F2" s="74"/>
      <c r="G2" s="74"/>
      <c r="H2" s="74"/>
      <c r="I2" s="74"/>
      <c r="K2" s="74"/>
      <c r="L2" s="74"/>
      <c r="M2" s="74"/>
      <c r="N2" s="74"/>
      <c r="O2" s="74"/>
      <c r="P2" s="74"/>
      <c r="Q2" s="74"/>
      <c r="R2" s="74"/>
      <c r="S2" s="78"/>
      <c r="T2" s="78"/>
      <c r="U2" s="78"/>
      <c r="V2" s="79"/>
      <c r="W2" s="74"/>
      <c r="X2" s="74"/>
      <c r="Y2" s="74"/>
      <c r="Z2" s="80"/>
      <c r="AA2" s="80"/>
    </row>
    <row r="3" spans="1:27" ht="15" customHeight="1" x14ac:dyDescent="0.25">
      <c r="B3" s="74"/>
      <c r="C3" s="74"/>
      <c r="D3" s="74"/>
      <c r="E3" s="74"/>
      <c r="F3" s="74"/>
      <c r="G3" s="74"/>
      <c r="H3" s="74"/>
      <c r="I3" s="74"/>
      <c r="K3" s="74"/>
      <c r="L3" s="74"/>
      <c r="M3" s="74"/>
      <c r="N3" s="74"/>
      <c r="O3" s="74"/>
      <c r="P3" s="74"/>
      <c r="Q3" s="74"/>
      <c r="R3" s="74"/>
      <c r="S3" s="78"/>
      <c r="T3" s="78"/>
      <c r="U3" s="78"/>
      <c r="V3" s="79"/>
      <c r="W3" s="74"/>
      <c r="X3" s="74"/>
      <c r="Y3" s="74"/>
      <c r="Z3" s="80"/>
      <c r="AA3" s="80"/>
    </row>
    <row r="4" spans="1:27" ht="15" customHeight="1" x14ac:dyDescent="0.25">
      <c r="B4" s="74"/>
      <c r="C4" s="74"/>
      <c r="D4" s="74"/>
      <c r="E4" s="74"/>
      <c r="F4" s="74"/>
      <c r="G4" s="74"/>
      <c r="H4" s="74"/>
      <c r="I4" s="74"/>
      <c r="K4" s="74"/>
      <c r="L4" s="74"/>
      <c r="M4" s="74"/>
      <c r="N4" s="74"/>
      <c r="O4" s="74"/>
      <c r="P4" s="74"/>
      <c r="Q4" s="74"/>
      <c r="R4" s="74"/>
      <c r="S4" s="78"/>
      <c r="T4" s="78"/>
      <c r="U4" s="78"/>
      <c r="V4" s="79"/>
      <c r="W4" s="74"/>
      <c r="X4" s="74"/>
      <c r="Y4" s="74"/>
      <c r="Z4" s="80"/>
      <c r="AA4" s="80"/>
    </row>
    <row r="5" spans="1:27" ht="15" customHeight="1" x14ac:dyDescent="0.25">
      <c r="B5" s="74"/>
      <c r="C5" s="74"/>
      <c r="D5" s="74"/>
      <c r="E5" s="74"/>
      <c r="F5" s="74"/>
      <c r="G5" s="74"/>
      <c r="H5" s="74"/>
      <c r="I5" s="74"/>
      <c r="K5" s="74"/>
      <c r="L5" s="74"/>
      <c r="M5" s="74"/>
      <c r="N5" s="74"/>
      <c r="O5" s="74"/>
      <c r="P5" s="74"/>
      <c r="Q5" s="74"/>
      <c r="R5" s="74"/>
      <c r="S5" s="78"/>
      <c r="T5" s="78"/>
      <c r="U5" s="78"/>
      <c r="V5" s="79"/>
      <c r="W5" s="74"/>
      <c r="X5" s="74"/>
      <c r="Y5" s="74"/>
      <c r="Z5" s="80"/>
      <c r="AA5" s="80"/>
    </row>
    <row r="6" spans="1:27" ht="15" customHeight="1" x14ac:dyDescent="0.25">
      <c r="B6" s="74"/>
      <c r="C6" s="74"/>
      <c r="D6" s="74"/>
      <c r="E6" s="74"/>
      <c r="F6" s="74"/>
      <c r="G6" s="74"/>
      <c r="H6" s="74"/>
      <c r="I6" s="74"/>
      <c r="K6" s="74"/>
      <c r="L6" s="74"/>
      <c r="M6" s="74"/>
      <c r="N6" s="74"/>
      <c r="O6" s="74"/>
      <c r="P6" s="74"/>
      <c r="Q6" s="74"/>
      <c r="R6" s="74"/>
      <c r="S6" s="78"/>
      <c r="T6" s="78"/>
      <c r="U6" s="78"/>
      <c r="V6" s="79"/>
      <c r="W6" s="74"/>
      <c r="X6" s="74"/>
      <c r="Y6" s="74"/>
      <c r="Z6" s="80"/>
      <c r="AA6" s="80"/>
    </row>
    <row r="7" spans="1:27" ht="15" customHeight="1" x14ac:dyDescent="0.25">
      <c r="B7" s="74"/>
      <c r="C7" s="74"/>
      <c r="D7" s="74"/>
      <c r="E7" s="74"/>
      <c r="F7" s="74"/>
      <c r="G7" s="74"/>
      <c r="H7" s="74"/>
      <c r="I7" s="74"/>
      <c r="K7" s="74"/>
      <c r="L7" s="74"/>
      <c r="M7" s="74"/>
      <c r="N7" s="74"/>
      <c r="O7" s="74"/>
      <c r="P7" s="74"/>
      <c r="Q7" s="74"/>
      <c r="R7" s="74"/>
      <c r="S7" s="82"/>
      <c r="T7" s="78"/>
      <c r="U7" s="78"/>
      <c r="V7" s="79"/>
      <c r="W7" s="74"/>
      <c r="X7" s="74"/>
      <c r="Y7" s="74"/>
      <c r="Z7" s="80"/>
      <c r="AA7" s="80"/>
    </row>
    <row r="8" spans="1:27" ht="15" customHeight="1" x14ac:dyDescent="0.25">
      <c r="B8" s="74"/>
      <c r="C8" s="74"/>
      <c r="D8" s="74"/>
      <c r="E8" s="74"/>
      <c r="F8" s="74"/>
      <c r="G8" s="74"/>
      <c r="H8" s="74"/>
      <c r="I8" s="74"/>
      <c r="K8" s="74"/>
      <c r="L8" s="74"/>
      <c r="M8" s="74"/>
      <c r="N8" s="74"/>
      <c r="O8" s="74"/>
      <c r="P8" s="74"/>
      <c r="Q8" s="74"/>
      <c r="R8" s="74"/>
      <c r="S8" s="78"/>
      <c r="T8" s="78"/>
      <c r="U8" s="78"/>
      <c r="V8" s="79"/>
      <c r="W8" s="74"/>
      <c r="X8" s="74"/>
      <c r="Y8" s="74"/>
      <c r="Z8" s="80"/>
      <c r="AA8" s="80"/>
    </row>
    <row r="9" spans="1:27" ht="15" customHeight="1" x14ac:dyDescent="0.25">
      <c r="B9" s="74"/>
      <c r="C9" s="74"/>
      <c r="D9" s="74"/>
      <c r="E9" s="74"/>
      <c r="F9" s="74"/>
      <c r="G9" s="74"/>
      <c r="H9" s="74"/>
      <c r="I9" s="74"/>
      <c r="K9" s="74"/>
      <c r="L9" s="74"/>
      <c r="M9" s="74"/>
      <c r="N9" s="74"/>
      <c r="O9" s="74"/>
      <c r="P9" s="74"/>
      <c r="Q9" s="74"/>
      <c r="R9" s="74"/>
      <c r="S9" s="78"/>
      <c r="T9" s="78"/>
      <c r="U9" s="78"/>
      <c r="V9" s="79"/>
      <c r="W9" s="74"/>
      <c r="X9" s="74"/>
      <c r="Y9" s="74"/>
      <c r="Z9" s="80"/>
      <c r="AA9" s="80"/>
    </row>
    <row r="10" spans="1:27" ht="15" customHeight="1" x14ac:dyDescent="0.25">
      <c r="B10" s="74"/>
      <c r="C10" s="74"/>
      <c r="D10" s="74"/>
      <c r="E10" s="74"/>
      <c r="F10" s="74"/>
      <c r="G10" s="74"/>
      <c r="H10" s="74"/>
      <c r="I10" s="74"/>
      <c r="K10" s="74"/>
      <c r="L10" s="74"/>
      <c r="M10" s="74"/>
      <c r="N10" s="74"/>
      <c r="O10" s="74"/>
      <c r="P10" s="74"/>
      <c r="Q10" s="74"/>
      <c r="R10" s="74"/>
      <c r="S10" s="78"/>
      <c r="T10" s="78"/>
      <c r="U10" s="78"/>
      <c r="V10" s="79"/>
      <c r="W10" s="74"/>
      <c r="X10" s="74"/>
      <c r="Y10" s="74"/>
      <c r="Z10" s="80"/>
      <c r="AA10" s="80"/>
    </row>
    <row r="11" spans="1:27" ht="15" customHeight="1" x14ac:dyDescent="0.25">
      <c r="B11" s="74"/>
      <c r="C11" s="74"/>
      <c r="D11" s="74"/>
      <c r="E11" s="74"/>
      <c r="F11" s="74"/>
      <c r="G11" s="74"/>
      <c r="H11" s="74"/>
      <c r="I11" s="74"/>
      <c r="K11" s="74"/>
      <c r="L11" s="74"/>
      <c r="M11" s="74"/>
      <c r="N11" s="74"/>
      <c r="O11" s="74"/>
      <c r="P11" s="74"/>
      <c r="Q11" s="74"/>
      <c r="R11" s="74"/>
      <c r="S11" s="78"/>
      <c r="T11" s="78"/>
      <c r="U11" s="78"/>
      <c r="V11" s="79"/>
      <c r="W11" s="74"/>
      <c r="X11" s="74"/>
      <c r="Y11" s="74"/>
      <c r="Z11" s="80"/>
      <c r="AA11" s="80"/>
    </row>
    <row r="12" spans="1:27" ht="15" customHeight="1" x14ac:dyDescent="0.25">
      <c r="B12" s="74"/>
      <c r="C12" s="74"/>
      <c r="D12" s="74"/>
      <c r="E12" s="74"/>
      <c r="F12" s="74"/>
      <c r="G12" s="74"/>
      <c r="H12" s="74"/>
      <c r="I12" s="74"/>
      <c r="K12" s="74"/>
      <c r="L12" s="74"/>
      <c r="M12" s="74"/>
      <c r="N12" s="74"/>
      <c r="O12" s="74"/>
      <c r="P12" s="74"/>
      <c r="Q12" s="74"/>
      <c r="R12" s="74"/>
      <c r="S12" s="78"/>
      <c r="T12" s="78"/>
      <c r="U12" s="78"/>
      <c r="V12" s="79"/>
      <c r="W12" s="74"/>
      <c r="X12" s="74"/>
      <c r="Y12" s="74"/>
      <c r="Z12" s="80"/>
      <c r="AA12" s="80"/>
    </row>
    <row r="13" spans="1:27" ht="15" customHeight="1" x14ac:dyDescent="0.25">
      <c r="B13" s="74"/>
      <c r="C13" s="74"/>
      <c r="D13" s="74"/>
      <c r="E13" s="74"/>
      <c r="F13" s="74"/>
      <c r="G13" s="74"/>
      <c r="H13" s="74"/>
      <c r="I13" s="74"/>
      <c r="K13" s="74"/>
      <c r="L13" s="74"/>
      <c r="M13" s="74"/>
      <c r="N13" s="74"/>
      <c r="O13" s="83">
        <f>SUMIFS(O19:O203,J19:J203,0)</f>
        <v>757.92999999999984</v>
      </c>
      <c r="P13" s="74"/>
      <c r="Q13" s="74"/>
      <c r="R13" s="74"/>
      <c r="S13" s="78"/>
      <c r="T13" s="78"/>
      <c r="U13" s="78"/>
      <c r="V13" s="79"/>
      <c r="W13" s="74"/>
      <c r="X13" s="74"/>
      <c r="Y13" s="74"/>
      <c r="Z13" s="80"/>
      <c r="AA13" s="80"/>
    </row>
    <row r="14" spans="1:27" ht="15" customHeight="1" x14ac:dyDescent="0.25">
      <c r="B14" s="74"/>
      <c r="C14" s="74"/>
      <c r="D14" s="74"/>
      <c r="E14" s="74"/>
      <c r="F14" s="74"/>
      <c r="G14" s="74"/>
      <c r="H14" s="74"/>
      <c r="I14" s="74"/>
      <c r="K14" s="74"/>
      <c r="L14" s="74"/>
      <c r="M14" s="74"/>
      <c r="N14" s="74"/>
      <c r="O14" s="83">
        <f>SUM(O19:O203)-O13</f>
        <v>6959.4350000000013</v>
      </c>
      <c r="P14" s="74"/>
      <c r="Q14" s="74"/>
      <c r="R14" s="74"/>
      <c r="S14" s="78"/>
      <c r="T14" s="78"/>
      <c r="U14" s="78"/>
      <c r="V14" s="79"/>
      <c r="W14" s="74"/>
      <c r="X14" s="74"/>
      <c r="Y14" s="74"/>
      <c r="Z14" s="80"/>
      <c r="AA14" s="80"/>
    </row>
    <row r="15" spans="1:27" s="84" customFormat="1" ht="15.75" customHeight="1" thickBot="1" x14ac:dyDescent="0.3">
      <c r="B15" s="84">
        <v>0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5"/>
      <c r="K15" s="84">
        <v>0</v>
      </c>
      <c r="L15" s="84">
        <v>0</v>
      </c>
      <c r="M15" s="84">
        <v>0</v>
      </c>
      <c r="N15" s="84">
        <v>0</v>
      </c>
      <c r="O15" s="168">
        <f>SUM(O19:O203)</f>
        <v>7717.3650000000007</v>
      </c>
      <c r="P15" s="84">
        <v>0</v>
      </c>
      <c r="Q15" s="84">
        <v>0</v>
      </c>
      <c r="R15" s="84">
        <v>0</v>
      </c>
      <c r="S15" s="86">
        <v>0</v>
      </c>
      <c r="T15" s="86">
        <v>0</v>
      </c>
      <c r="U15" s="86">
        <v>0</v>
      </c>
      <c r="V15" s="87">
        <v>0</v>
      </c>
      <c r="W15" s="84">
        <v>0</v>
      </c>
      <c r="X15" s="84">
        <v>0</v>
      </c>
      <c r="Z15" s="88">
        <v>0</v>
      </c>
      <c r="AA15" s="88">
        <v>0</v>
      </c>
    </row>
    <row r="16" spans="1:27" s="102" customFormat="1" ht="31.5" customHeight="1" thickBot="1" x14ac:dyDescent="0.4">
      <c r="A16" s="358"/>
      <c r="B16" s="89" t="s">
        <v>622</v>
      </c>
      <c r="C16" s="90"/>
      <c r="D16" s="91"/>
      <c r="E16" s="91"/>
      <c r="F16" s="91"/>
      <c r="G16" s="91"/>
      <c r="H16" s="91"/>
      <c r="I16" s="91"/>
      <c r="J16" s="92"/>
      <c r="K16" s="91"/>
      <c r="L16" s="91"/>
      <c r="M16" s="91"/>
      <c r="N16" s="91"/>
      <c r="O16" s="93">
        <f>O14/SUM(O19:O203)</f>
        <v>0.90178901736538319</v>
      </c>
      <c r="P16" s="91"/>
      <c r="Q16" s="91"/>
      <c r="R16" s="94"/>
      <c r="S16" s="95"/>
      <c r="T16" s="95"/>
      <c r="U16" s="95"/>
      <c r="V16" s="96"/>
      <c r="W16" s="97"/>
      <c r="X16" s="98"/>
      <c r="Y16" s="99"/>
      <c r="Z16" s="100" t="s">
        <v>623</v>
      </c>
      <c r="AA16" s="101" t="s">
        <v>624</v>
      </c>
    </row>
    <row r="17" spans="1:29" s="118" customFormat="1" ht="38.25" thickBot="1" x14ac:dyDescent="0.35">
      <c r="A17" s="358"/>
      <c r="B17" s="103" t="s">
        <v>625</v>
      </c>
      <c r="C17" s="104"/>
      <c r="D17" s="104"/>
      <c r="E17" s="104"/>
      <c r="F17" s="104"/>
      <c r="G17" s="104"/>
      <c r="H17" s="105"/>
      <c r="I17" s="106" t="s">
        <v>626</v>
      </c>
      <c r="J17" s="107"/>
      <c r="K17" s="108"/>
      <c r="L17" s="108"/>
      <c r="M17" s="108"/>
      <c r="N17" s="109"/>
      <c r="O17" s="103" t="s">
        <v>627</v>
      </c>
      <c r="P17" s="104"/>
      <c r="Q17" s="105"/>
      <c r="R17" s="110" t="s">
        <v>628</v>
      </c>
      <c r="S17" s="111"/>
      <c r="T17" s="111"/>
      <c r="U17" s="111"/>
      <c r="V17" s="112"/>
      <c r="W17" s="113" t="s">
        <v>629</v>
      </c>
      <c r="X17" s="114"/>
      <c r="Y17" s="115"/>
      <c r="Z17" s="116" t="s">
        <v>630</v>
      </c>
      <c r="AA17" s="117" t="s">
        <v>631</v>
      </c>
    </row>
    <row r="18" spans="1:29" ht="38.25" thickBot="1" x14ac:dyDescent="0.35">
      <c r="B18" s="119" t="s">
        <v>632</v>
      </c>
      <c r="C18" s="120" t="s">
        <v>633</v>
      </c>
      <c r="D18" s="120" t="s">
        <v>634</v>
      </c>
      <c r="E18" s="120" t="s">
        <v>635</v>
      </c>
      <c r="F18" s="120" t="s">
        <v>636</v>
      </c>
      <c r="G18" s="120" t="s">
        <v>637</v>
      </c>
      <c r="H18" s="121" t="s">
        <v>638</v>
      </c>
      <c r="I18" s="119" t="s">
        <v>639</v>
      </c>
      <c r="J18" s="122" t="s">
        <v>1164</v>
      </c>
      <c r="K18" s="120" t="s">
        <v>640</v>
      </c>
      <c r="L18" s="120" t="s">
        <v>641</v>
      </c>
      <c r="M18" s="120" t="s">
        <v>642</v>
      </c>
      <c r="N18" s="121" t="s">
        <v>643</v>
      </c>
      <c r="O18" s="119" t="s">
        <v>644</v>
      </c>
      <c r="P18" s="120" t="s">
        <v>645</v>
      </c>
      <c r="Q18" s="120" t="s">
        <v>646</v>
      </c>
      <c r="R18" s="123" t="s">
        <v>647</v>
      </c>
      <c r="S18" s="124" t="s">
        <v>648</v>
      </c>
      <c r="T18" s="124" t="s">
        <v>649</v>
      </c>
      <c r="U18" s="124" t="s">
        <v>650</v>
      </c>
      <c r="V18" s="125" t="s">
        <v>651</v>
      </c>
      <c r="W18" s="126" t="s">
        <v>652</v>
      </c>
      <c r="X18" s="127" t="s">
        <v>653</v>
      </c>
      <c r="Z18" s="129" t="s">
        <v>654</v>
      </c>
      <c r="AA18" s="130" t="s">
        <v>655</v>
      </c>
    </row>
    <row r="19" spans="1:29" s="138" customFormat="1" x14ac:dyDescent="0.25">
      <c r="A19" s="131"/>
      <c r="B19" s="132" t="s">
        <v>656</v>
      </c>
      <c r="C19" s="132">
        <v>2871</v>
      </c>
      <c r="D19" s="132">
        <v>10002</v>
      </c>
      <c r="E19" s="132">
        <v>100001</v>
      </c>
      <c r="F19" s="132">
        <v>2071</v>
      </c>
      <c r="G19" s="132" t="s">
        <v>657</v>
      </c>
      <c r="H19" s="132" t="s">
        <v>658</v>
      </c>
      <c r="I19" s="132" t="s">
        <v>659</v>
      </c>
      <c r="J19" s="133" t="s">
        <v>660</v>
      </c>
      <c r="K19" s="132" t="s">
        <v>661</v>
      </c>
      <c r="L19" s="132" t="s">
        <v>241</v>
      </c>
      <c r="M19" s="132" t="s">
        <v>662</v>
      </c>
      <c r="N19" s="132" t="s">
        <v>663</v>
      </c>
      <c r="O19" s="132">
        <v>108</v>
      </c>
      <c r="P19" s="132">
        <v>108</v>
      </c>
      <c r="Q19" s="132">
        <v>0</v>
      </c>
      <c r="R19" s="132" t="s">
        <v>664</v>
      </c>
      <c r="S19" s="134" t="s">
        <v>665</v>
      </c>
      <c r="T19" s="134">
        <v>33208</v>
      </c>
      <c r="U19" s="134" t="s">
        <v>665</v>
      </c>
      <c r="V19" s="134" t="s">
        <v>665</v>
      </c>
      <c r="W19" s="132">
        <v>8.3000000000000007</v>
      </c>
      <c r="X19" s="132">
        <v>0.8</v>
      </c>
      <c r="Y19" s="132"/>
      <c r="Z19" s="135">
        <v>287285.2612945658</v>
      </c>
      <c r="AA19" s="136">
        <v>0</v>
      </c>
      <c r="AB19" s="137">
        <f>O19/SUM($O$19:$O$203)</f>
        <v>1.3994413896452998E-2</v>
      </c>
    </row>
    <row r="20" spans="1:29" s="138" customFormat="1" hidden="1" x14ac:dyDescent="0.25">
      <c r="A20" s="131"/>
      <c r="B20" s="139" t="s">
        <v>666</v>
      </c>
      <c r="C20" s="139" t="s">
        <v>667</v>
      </c>
      <c r="D20" s="139">
        <v>52078</v>
      </c>
      <c r="E20" s="139">
        <v>101551</v>
      </c>
      <c r="F20" s="139">
        <v>0</v>
      </c>
      <c r="G20" s="139" t="s">
        <v>668</v>
      </c>
      <c r="H20" s="139" t="s">
        <v>669</v>
      </c>
      <c r="I20" s="139" t="s">
        <v>670</v>
      </c>
      <c r="J20" s="133" t="s">
        <v>671</v>
      </c>
      <c r="K20" s="139" t="s">
        <v>672</v>
      </c>
      <c r="L20" s="139" t="s">
        <v>673</v>
      </c>
      <c r="M20" s="139" t="s">
        <v>674</v>
      </c>
      <c r="N20" s="139" t="s">
        <v>675</v>
      </c>
      <c r="O20" s="139">
        <v>4.25</v>
      </c>
      <c r="P20" s="139">
        <v>4.25</v>
      </c>
      <c r="Q20" s="139" t="s">
        <v>665</v>
      </c>
      <c r="R20" s="139" t="s">
        <v>664</v>
      </c>
      <c r="S20" s="140">
        <v>32247</v>
      </c>
      <c r="T20" s="140">
        <v>32313</v>
      </c>
      <c r="U20" s="140" t="s">
        <v>665</v>
      </c>
      <c r="V20" s="140" t="s">
        <v>665</v>
      </c>
      <c r="W20" s="139" t="s">
        <v>665</v>
      </c>
      <c r="X20" s="139" t="s">
        <v>665</v>
      </c>
      <c r="Y20" s="139"/>
      <c r="Z20" s="141">
        <v>0</v>
      </c>
      <c r="AA20" s="141">
        <v>0</v>
      </c>
      <c r="AB20" s="137">
        <f t="shared" ref="AB20:AB83" si="0">O20/SUM($O$19:$O$203)</f>
        <v>5.5070610240671514E-4</v>
      </c>
    </row>
    <row r="21" spans="1:29" s="138" customFormat="1" hidden="1" x14ac:dyDescent="0.25">
      <c r="A21" s="131"/>
      <c r="B21" s="139" t="s">
        <v>676</v>
      </c>
      <c r="C21" s="139" t="s">
        <v>677</v>
      </c>
      <c r="D21" s="139">
        <v>50752</v>
      </c>
      <c r="E21" s="139">
        <v>101548</v>
      </c>
      <c r="F21" s="139">
        <v>0</v>
      </c>
      <c r="G21" s="139" t="s">
        <v>678</v>
      </c>
      <c r="H21" s="139" t="s">
        <v>669</v>
      </c>
      <c r="I21" s="139" t="s">
        <v>679</v>
      </c>
      <c r="J21" s="133" t="s">
        <v>671</v>
      </c>
      <c r="K21" s="139" t="s">
        <v>672</v>
      </c>
      <c r="L21" s="139" t="s">
        <v>673</v>
      </c>
      <c r="M21" s="139" t="s">
        <v>674</v>
      </c>
      <c r="N21" s="139" t="s">
        <v>663</v>
      </c>
      <c r="O21" s="139">
        <v>60</v>
      </c>
      <c r="P21" s="139">
        <v>20</v>
      </c>
      <c r="Q21" s="139">
        <v>1.8</v>
      </c>
      <c r="R21" s="139" t="s">
        <v>680</v>
      </c>
      <c r="S21" s="140">
        <v>41173</v>
      </c>
      <c r="T21" s="140">
        <v>31422</v>
      </c>
      <c r="U21" s="140" t="s">
        <v>665</v>
      </c>
      <c r="V21" s="140" t="s">
        <v>665</v>
      </c>
      <c r="W21" s="139" t="s">
        <v>665</v>
      </c>
      <c r="X21" s="139" t="s">
        <v>665</v>
      </c>
      <c r="Y21" s="139"/>
      <c r="Z21" s="141">
        <v>0</v>
      </c>
      <c r="AA21" s="141">
        <v>60</v>
      </c>
      <c r="AB21" s="137">
        <f t="shared" si="0"/>
        <v>7.7746743869183321E-3</v>
      </c>
    </row>
    <row r="22" spans="1:29" s="138" customFormat="1" hidden="1" x14ac:dyDescent="0.25">
      <c r="A22" s="74"/>
      <c r="B22" s="139" t="s">
        <v>681</v>
      </c>
      <c r="C22" s="139" t="s">
        <v>682</v>
      </c>
      <c r="D22" s="139">
        <v>50752</v>
      </c>
      <c r="E22" s="139">
        <v>101548</v>
      </c>
      <c r="F22" s="139">
        <v>0</v>
      </c>
      <c r="G22" s="139" t="s">
        <v>683</v>
      </c>
      <c r="H22" s="139" t="s">
        <v>669</v>
      </c>
      <c r="I22" s="139" t="s">
        <v>684</v>
      </c>
      <c r="J22" s="133" t="s">
        <v>671</v>
      </c>
      <c r="K22" s="139" t="s">
        <v>672</v>
      </c>
      <c r="L22" s="139" t="s">
        <v>673</v>
      </c>
      <c r="M22" s="139" t="s">
        <v>674</v>
      </c>
      <c r="N22" s="139" t="s">
        <v>663</v>
      </c>
      <c r="O22" s="139">
        <v>60</v>
      </c>
      <c r="P22" s="139">
        <v>20</v>
      </c>
      <c r="Q22" s="139">
        <v>1.8</v>
      </c>
      <c r="R22" s="139" t="s">
        <v>680</v>
      </c>
      <c r="S22" s="140">
        <v>43608</v>
      </c>
      <c r="T22" s="140">
        <v>31422</v>
      </c>
      <c r="U22" s="140" t="s">
        <v>665</v>
      </c>
      <c r="V22" s="140" t="s">
        <v>665</v>
      </c>
      <c r="W22" s="139" t="s">
        <v>665</v>
      </c>
      <c r="X22" s="139" t="s">
        <v>665</v>
      </c>
      <c r="Y22" s="139"/>
      <c r="Z22" s="142">
        <v>0</v>
      </c>
      <c r="AA22" s="142">
        <v>60</v>
      </c>
      <c r="AB22" s="137">
        <f t="shared" si="0"/>
        <v>7.7746743869183321E-3</v>
      </c>
    </row>
    <row r="23" spans="1:29" s="138" customFormat="1" x14ac:dyDescent="0.25">
      <c r="A23" s="131"/>
      <c r="B23" s="139" t="s">
        <v>685</v>
      </c>
      <c r="C23" s="139" t="s">
        <v>686</v>
      </c>
      <c r="D23" s="139">
        <v>10640</v>
      </c>
      <c r="E23" s="139">
        <v>100014</v>
      </c>
      <c r="F23" s="139">
        <v>0</v>
      </c>
      <c r="G23" s="139" t="s">
        <v>687</v>
      </c>
      <c r="H23" s="139" t="s">
        <v>669</v>
      </c>
      <c r="I23" s="139" t="s">
        <v>688</v>
      </c>
      <c r="J23" s="133" t="s">
        <v>952</v>
      </c>
      <c r="K23" s="139" t="s">
        <v>661</v>
      </c>
      <c r="L23" s="139" t="s">
        <v>241</v>
      </c>
      <c r="M23" s="139" t="s">
        <v>674</v>
      </c>
      <c r="N23" s="139" t="s">
        <v>663</v>
      </c>
      <c r="O23" s="139">
        <v>49.9</v>
      </c>
      <c r="P23" s="139">
        <v>49.9</v>
      </c>
      <c r="Q23" s="139">
        <v>0</v>
      </c>
      <c r="R23" s="139" t="s">
        <v>664</v>
      </c>
      <c r="S23" s="140">
        <v>31016</v>
      </c>
      <c r="T23" s="140">
        <v>32200</v>
      </c>
      <c r="U23" s="140" t="s">
        <v>665</v>
      </c>
      <c r="V23" s="140" t="s">
        <v>665</v>
      </c>
      <c r="W23" s="139">
        <v>8.3000000000000007</v>
      </c>
      <c r="X23" s="139">
        <v>0.8</v>
      </c>
      <c r="Y23" s="139"/>
      <c r="Z23" s="141">
        <v>185071.30274081469</v>
      </c>
      <c r="AA23" s="141">
        <v>0</v>
      </c>
      <c r="AB23" s="137">
        <f t="shared" si="0"/>
        <v>6.4659375317870794E-3</v>
      </c>
    </row>
    <row r="24" spans="1:29" s="138" customFormat="1" hidden="1" x14ac:dyDescent="0.25">
      <c r="A24" s="131"/>
      <c r="B24" s="139" t="s">
        <v>689</v>
      </c>
      <c r="C24" s="139" t="s">
        <v>690</v>
      </c>
      <c r="D24" s="139" t="s">
        <v>665</v>
      </c>
      <c r="E24" s="139">
        <v>800012</v>
      </c>
      <c r="F24" s="139">
        <v>0</v>
      </c>
      <c r="G24" s="139" t="s">
        <v>665</v>
      </c>
      <c r="H24" s="139" t="s">
        <v>669</v>
      </c>
      <c r="I24" s="139" t="s">
        <v>691</v>
      </c>
      <c r="J24" s="133">
        <v>0</v>
      </c>
      <c r="K24" s="139" t="s">
        <v>672</v>
      </c>
      <c r="L24" s="139" t="s">
        <v>673</v>
      </c>
      <c r="M24" s="139" t="s">
        <v>674</v>
      </c>
      <c r="N24" s="139" t="s">
        <v>692</v>
      </c>
      <c r="O24" s="139">
        <v>6.5</v>
      </c>
      <c r="P24" s="139">
        <v>6.5</v>
      </c>
      <c r="Q24" s="139" t="s">
        <v>665</v>
      </c>
      <c r="R24" s="139" t="s">
        <v>664</v>
      </c>
      <c r="S24" s="140">
        <v>31152</v>
      </c>
      <c r="T24" s="140">
        <v>32976</v>
      </c>
      <c r="U24" s="140" t="s">
        <v>665</v>
      </c>
      <c r="V24" s="140" t="s">
        <v>665</v>
      </c>
      <c r="W24" s="139" t="s">
        <v>665</v>
      </c>
      <c r="X24" s="139" t="s">
        <v>665</v>
      </c>
      <c r="Y24" s="139"/>
      <c r="Z24" s="141">
        <v>0</v>
      </c>
      <c r="AA24" s="141">
        <v>0</v>
      </c>
      <c r="AB24" s="137">
        <f t="shared" si="0"/>
        <v>8.4225639191615263E-4</v>
      </c>
    </row>
    <row r="25" spans="1:29" s="138" customFormat="1" hidden="1" x14ac:dyDescent="0.25">
      <c r="A25" s="131"/>
      <c r="B25" s="139" t="s">
        <v>693</v>
      </c>
      <c r="C25" s="139" t="s">
        <v>694</v>
      </c>
      <c r="D25" s="139">
        <v>10650</v>
      </c>
      <c r="E25" s="139">
        <v>100897</v>
      </c>
      <c r="F25" s="139">
        <v>0</v>
      </c>
      <c r="G25" s="139" t="s">
        <v>695</v>
      </c>
      <c r="H25" s="139" t="s">
        <v>669</v>
      </c>
      <c r="I25" s="139" t="s">
        <v>696</v>
      </c>
      <c r="J25" s="133" t="s">
        <v>671</v>
      </c>
      <c r="K25" s="139" t="s">
        <v>672</v>
      </c>
      <c r="L25" s="139" t="s">
        <v>673</v>
      </c>
      <c r="M25" s="139" t="s">
        <v>674</v>
      </c>
      <c r="N25" s="139" t="s">
        <v>692</v>
      </c>
      <c r="O25" s="139">
        <v>48.094000000000001</v>
      </c>
      <c r="P25" s="139">
        <v>48</v>
      </c>
      <c r="Q25" s="139" t="s">
        <v>665</v>
      </c>
      <c r="R25" s="139" t="s">
        <v>697</v>
      </c>
      <c r="S25" s="140">
        <v>40961</v>
      </c>
      <c r="T25" s="140">
        <v>41000</v>
      </c>
      <c r="U25" s="140" t="s">
        <v>665</v>
      </c>
      <c r="V25" s="140" t="s">
        <v>665</v>
      </c>
      <c r="W25" s="139" t="s">
        <v>665</v>
      </c>
      <c r="X25" s="139" t="s">
        <v>665</v>
      </c>
      <c r="Y25" s="139"/>
      <c r="Z25" s="141">
        <v>0</v>
      </c>
      <c r="AA25" s="141">
        <v>0</v>
      </c>
      <c r="AB25" s="137">
        <f t="shared" si="0"/>
        <v>6.2319198327408379E-3</v>
      </c>
    </row>
    <row r="26" spans="1:29" s="138" customFormat="1" hidden="1" x14ac:dyDescent="0.25">
      <c r="A26" s="131"/>
      <c r="B26" s="139" t="s">
        <v>693</v>
      </c>
      <c r="C26" s="139" t="s">
        <v>698</v>
      </c>
      <c r="D26" s="139">
        <v>10650</v>
      </c>
      <c r="E26" s="139">
        <v>100897</v>
      </c>
      <c r="F26" s="139">
        <v>0</v>
      </c>
      <c r="G26" s="139" t="s">
        <v>695</v>
      </c>
      <c r="H26" s="139" t="s">
        <v>669</v>
      </c>
      <c r="I26" s="139" t="s">
        <v>699</v>
      </c>
      <c r="J26" s="133" t="s">
        <v>671</v>
      </c>
      <c r="K26" s="139" t="s">
        <v>672</v>
      </c>
      <c r="L26" s="139" t="s">
        <v>673</v>
      </c>
      <c r="M26" s="139" t="s">
        <v>674</v>
      </c>
      <c r="N26" s="139" t="s">
        <v>692</v>
      </c>
      <c r="O26" s="139">
        <v>48.09</v>
      </c>
      <c r="P26" s="139">
        <v>42</v>
      </c>
      <c r="Q26" s="139" t="s">
        <v>665</v>
      </c>
      <c r="R26" s="139" t="s">
        <v>700</v>
      </c>
      <c r="S26" s="140">
        <v>41614</v>
      </c>
      <c r="T26" s="140">
        <v>33329</v>
      </c>
      <c r="U26" s="140" t="s">
        <v>665</v>
      </c>
      <c r="V26" s="140">
        <v>42125</v>
      </c>
      <c r="W26" s="139" t="s">
        <v>665</v>
      </c>
      <c r="X26" s="139" t="s">
        <v>665</v>
      </c>
      <c r="Y26" s="139"/>
      <c r="Z26" s="141">
        <v>21329.282476832886</v>
      </c>
      <c r="AA26" s="141">
        <v>48.094000000000001</v>
      </c>
      <c r="AB26" s="137">
        <f t="shared" si="0"/>
        <v>6.2314015211150436E-3</v>
      </c>
    </row>
    <row r="27" spans="1:29" s="138" customFormat="1" hidden="1" x14ac:dyDescent="0.25">
      <c r="A27" s="131"/>
      <c r="B27" s="139" t="s">
        <v>701</v>
      </c>
      <c r="C27" s="139" t="s">
        <v>702</v>
      </c>
      <c r="D27" s="139">
        <v>10649</v>
      </c>
      <c r="E27" s="139">
        <v>100890</v>
      </c>
      <c r="F27" s="139">
        <v>0</v>
      </c>
      <c r="G27" s="139" t="s">
        <v>703</v>
      </c>
      <c r="H27" s="139" t="s">
        <v>669</v>
      </c>
      <c r="I27" s="139" t="s">
        <v>704</v>
      </c>
      <c r="J27" s="133" t="s">
        <v>671</v>
      </c>
      <c r="K27" s="139" t="s">
        <v>672</v>
      </c>
      <c r="L27" s="139" t="s">
        <v>673</v>
      </c>
      <c r="M27" s="139" t="s">
        <v>674</v>
      </c>
      <c r="N27" s="139" t="s">
        <v>692</v>
      </c>
      <c r="O27" s="139">
        <v>48.094000000000001</v>
      </c>
      <c r="P27" s="139">
        <v>48</v>
      </c>
      <c r="Q27" s="139" t="s">
        <v>665</v>
      </c>
      <c r="R27" s="139" t="s">
        <v>697</v>
      </c>
      <c r="S27" s="140">
        <v>31926</v>
      </c>
      <c r="T27" s="140">
        <v>34792</v>
      </c>
      <c r="U27" s="140" t="s">
        <v>665</v>
      </c>
      <c r="V27" s="140" t="s">
        <v>665</v>
      </c>
      <c r="W27" s="139" t="s">
        <v>665</v>
      </c>
      <c r="X27" s="139" t="s">
        <v>665</v>
      </c>
      <c r="Y27" s="139"/>
      <c r="Z27" s="141">
        <v>0</v>
      </c>
      <c r="AA27" s="141">
        <v>0</v>
      </c>
      <c r="AB27" s="137">
        <f t="shared" si="0"/>
        <v>6.2319198327408379E-3</v>
      </c>
    </row>
    <row r="28" spans="1:29" s="138" customFormat="1" hidden="1" x14ac:dyDescent="0.25">
      <c r="A28" s="131"/>
      <c r="B28" s="139" t="s">
        <v>701</v>
      </c>
      <c r="C28" s="139" t="s">
        <v>705</v>
      </c>
      <c r="D28" s="139">
        <v>10649</v>
      </c>
      <c r="E28" s="139">
        <v>100890</v>
      </c>
      <c r="F28" s="139">
        <v>0</v>
      </c>
      <c r="G28" s="139" t="s">
        <v>703</v>
      </c>
      <c r="H28" s="139" t="s">
        <v>669</v>
      </c>
      <c r="I28" s="139" t="s">
        <v>706</v>
      </c>
      <c r="J28" s="133" t="s">
        <v>671</v>
      </c>
      <c r="K28" s="139" t="s">
        <v>672</v>
      </c>
      <c r="L28" s="139" t="s">
        <v>673</v>
      </c>
      <c r="M28" s="139" t="s">
        <v>674</v>
      </c>
      <c r="N28" s="139" t="s">
        <v>692</v>
      </c>
      <c r="O28" s="139">
        <v>48.09</v>
      </c>
      <c r="P28" s="139">
        <v>42</v>
      </c>
      <c r="Q28" s="139" t="s">
        <v>665</v>
      </c>
      <c r="R28" s="139" t="s">
        <v>700</v>
      </c>
      <c r="S28" s="140">
        <v>41614</v>
      </c>
      <c r="T28" s="140">
        <v>34792</v>
      </c>
      <c r="U28" s="140" t="s">
        <v>665</v>
      </c>
      <c r="V28" s="140">
        <v>42125</v>
      </c>
      <c r="W28" s="139" t="s">
        <v>665</v>
      </c>
      <c r="X28" s="139" t="s">
        <v>665</v>
      </c>
      <c r="Y28" s="139"/>
      <c r="Z28" s="141">
        <v>31500.772442447982</v>
      </c>
      <c r="AA28" s="141">
        <v>48.094000000000001</v>
      </c>
      <c r="AB28" s="137">
        <f t="shared" si="0"/>
        <v>6.2314015211150436E-3</v>
      </c>
    </row>
    <row r="29" spans="1:29" s="138" customFormat="1" hidden="1" x14ac:dyDescent="0.25">
      <c r="A29" s="131"/>
      <c r="B29" s="139" t="s">
        <v>665</v>
      </c>
      <c r="C29" s="139">
        <v>622110</v>
      </c>
      <c r="D29" s="139" t="s">
        <v>665</v>
      </c>
      <c r="E29" s="139" t="s">
        <v>665</v>
      </c>
      <c r="F29" s="139">
        <v>0</v>
      </c>
      <c r="G29" s="139" t="s">
        <v>665</v>
      </c>
      <c r="H29" s="139" t="s">
        <v>669</v>
      </c>
      <c r="I29" s="257" t="s">
        <v>707</v>
      </c>
      <c r="J29" s="133">
        <v>0</v>
      </c>
      <c r="K29" s="139" t="s">
        <v>708</v>
      </c>
      <c r="L29" s="139" t="s">
        <v>709</v>
      </c>
      <c r="M29" s="139" t="s">
        <v>674</v>
      </c>
      <c r="N29" s="139" t="s">
        <v>663</v>
      </c>
      <c r="O29" s="139">
        <v>2.8519999999999999</v>
      </c>
      <c r="P29" s="139">
        <v>2.8519999999999999</v>
      </c>
      <c r="Q29" s="139" t="s">
        <v>665</v>
      </c>
      <c r="R29" s="139" t="s">
        <v>710</v>
      </c>
      <c r="S29" s="140" t="s">
        <v>665</v>
      </c>
      <c r="T29" s="140">
        <v>42232</v>
      </c>
      <c r="U29" s="140" t="s">
        <v>665</v>
      </c>
      <c r="V29" s="140" t="s">
        <v>665</v>
      </c>
      <c r="W29" s="139">
        <v>8.3000000000000007</v>
      </c>
      <c r="X29" s="139">
        <v>0.8</v>
      </c>
      <c r="Y29" s="139"/>
      <c r="Z29" s="141">
        <v>14482.350857298376</v>
      </c>
      <c r="AA29" s="141">
        <v>2.8519999999999999</v>
      </c>
      <c r="AB29" s="137">
        <f t="shared" si="0"/>
        <v>3.6955618919151803E-4</v>
      </c>
      <c r="AC29" s="258"/>
    </row>
    <row r="30" spans="1:29" s="138" customFormat="1" hidden="1" x14ac:dyDescent="0.25">
      <c r="A30" s="131"/>
      <c r="B30" s="139" t="s">
        <v>665</v>
      </c>
      <c r="C30" s="139">
        <v>562000</v>
      </c>
      <c r="D30" s="139" t="s">
        <v>665</v>
      </c>
      <c r="E30" s="139" t="s">
        <v>665</v>
      </c>
      <c r="F30" s="139">
        <v>0</v>
      </c>
      <c r="G30" s="139" t="s">
        <v>665</v>
      </c>
      <c r="H30" s="139" t="s">
        <v>669</v>
      </c>
      <c r="I30" s="257" t="s">
        <v>711</v>
      </c>
      <c r="J30" s="133">
        <v>0</v>
      </c>
      <c r="K30" s="139" t="s">
        <v>708</v>
      </c>
      <c r="L30" s="139" t="s">
        <v>709</v>
      </c>
      <c r="M30" s="139" t="s">
        <v>674</v>
      </c>
      <c r="N30" s="139" t="s">
        <v>663</v>
      </c>
      <c r="O30" s="139">
        <v>0.22</v>
      </c>
      <c r="P30" s="139">
        <v>0.22</v>
      </c>
      <c r="Q30" s="139" t="s">
        <v>665</v>
      </c>
      <c r="R30" s="139" t="s">
        <v>710</v>
      </c>
      <c r="S30" s="140" t="s">
        <v>665</v>
      </c>
      <c r="T30" s="140">
        <v>42292</v>
      </c>
      <c r="U30" s="140" t="s">
        <v>665</v>
      </c>
      <c r="V30" s="140" t="s">
        <v>665</v>
      </c>
      <c r="W30" s="139">
        <v>8.3000000000000007</v>
      </c>
      <c r="X30" s="139">
        <v>0.8</v>
      </c>
      <c r="Y30" s="139"/>
      <c r="Z30" s="141">
        <v>1066.2517917082464</v>
      </c>
      <c r="AA30" s="141">
        <v>0.22</v>
      </c>
      <c r="AB30" s="137">
        <f t="shared" si="0"/>
        <v>2.8507139418700553E-5</v>
      </c>
    </row>
    <row r="31" spans="1:29" s="138" customFormat="1" hidden="1" x14ac:dyDescent="0.25">
      <c r="A31" s="131"/>
      <c r="B31" s="139" t="s">
        <v>665</v>
      </c>
      <c r="C31" s="139">
        <v>221330</v>
      </c>
      <c r="D31" s="139" t="s">
        <v>665</v>
      </c>
      <c r="E31" s="139" t="s">
        <v>665</v>
      </c>
      <c r="F31" s="139">
        <v>0</v>
      </c>
      <c r="G31" s="139" t="s">
        <v>665</v>
      </c>
      <c r="H31" s="139" t="s">
        <v>669</v>
      </c>
      <c r="I31" s="257" t="s">
        <v>712</v>
      </c>
      <c r="J31" s="133">
        <v>0</v>
      </c>
      <c r="K31" s="139" t="s">
        <v>708</v>
      </c>
      <c r="L31" s="139" t="s">
        <v>673</v>
      </c>
      <c r="M31" s="139" t="s">
        <v>674</v>
      </c>
      <c r="N31" s="139" t="s">
        <v>663</v>
      </c>
      <c r="O31" s="139">
        <v>0.25</v>
      </c>
      <c r="P31" s="139">
        <v>0.25</v>
      </c>
      <c r="Q31" s="139" t="s">
        <v>665</v>
      </c>
      <c r="R31" s="139" t="s">
        <v>710</v>
      </c>
      <c r="S31" s="140" t="s">
        <v>665</v>
      </c>
      <c r="T31" s="140">
        <v>42256</v>
      </c>
      <c r="U31" s="140" t="s">
        <v>665</v>
      </c>
      <c r="V31" s="140" t="s">
        <v>665</v>
      </c>
      <c r="W31" s="139">
        <v>8.3000000000000007</v>
      </c>
      <c r="X31" s="139">
        <v>0.8</v>
      </c>
      <c r="Y31" s="139"/>
      <c r="Z31" s="141">
        <v>475.59297945205481</v>
      </c>
      <c r="AA31" s="141">
        <v>0.25</v>
      </c>
      <c r="AB31" s="137">
        <f t="shared" si="0"/>
        <v>3.2394476612159721E-5</v>
      </c>
    </row>
    <row r="32" spans="1:29" s="138" customFormat="1" hidden="1" x14ac:dyDescent="0.25">
      <c r="A32" s="131"/>
      <c r="B32" s="139" t="s">
        <v>665</v>
      </c>
      <c r="C32" s="139">
        <v>2400</v>
      </c>
      <c r="D32" s="139" t="s">
        <v>665</v>
      </c>
      <c r="E32" s="139" t="s">
        <v>665</v>
      </c>
      <c r="F32" s="139">
        <v>0</v>
      </c>
      <c r="G32" s="139" t="s">
        <v>665</v>
      </c>
      <c r="H32" s="139" t="s">
        <v>669</v>
      </c>
      <c r="I32" s="257" t="s">
        <v>713</v>
      </c>
      <c r="J32" s="133">
        <v>0</v>
      </c>
      <c r="K32" s="139" t="s">
        <v>708</v>
      </c>
      <c r="L32" s="139" t="s">
        <v>673</v>
      </c>
      <c r="M32" s="139" t="s">
        <v>674</v>
      </c>
      <c r="N32" s="139" t="s">
        <v>663</v>
      </c>
      <c r="O32" s="139">
        <v>0.1</v>
      </c>
      <c r="P32" s="139">
        <v>0.1</v>
      </c>
      <c r="Q32" s="139" t="s">
        <v>665</v>
      </c>
      <c r="R32" s="139" t="s">
        <v>710</v>
      </c>
      <c r="S32" s="140" t="s">
        <v>665</v>
      </c>
      <c r="T32" s="140">
        <v>42271</v>
      </c>
      <c r="U32" s="140" t="s">
        <v>665</v>
      </c>
      <c r="V32" s="140" t="s">
        <v>665</v>
      </c>
      <c r="W32" s="139">
        <v>8.3000000000000007</v>
      </c>
      <c r="X32" s="139">
        <v>0.8</v>
      </c>
      <c r="Y32" s="139"/>
      <c r="Z32" s="141">
        <v>146.10706692824101</v>
      </c>
      <c r="AA32" s="141">
        <v>0.1</v>
      </c>
      <c r="AB32" s="137">
        <f t="shared" si="0"/>
        <v>1.2957790644863888E-5</v>
      </c>
    </row>
    <row r="33" spans="1:28" s="138" customFormat="1" hidden="1" x14ac:dyDescent="0.25">
      <c r="A33" s="131"/>
      <c r="B33" s="139" t="s">
        <v>665</v>
      </c>
      <c r="C33" s="139">
        <v>2832</v>
      </c>
      <c r="D33" s="139" t="s">
        <v>665</v>
      </c>
      <c r="E33" s="139" t="s">
        <v>665</v>
      </c>
      <c r="F33" s="139"/>
      <c r="G33" s="139" t="s">
        <v>665</v>
      </c>
      <c r="H33" s="139" t="s">
        <v>669</v>
      </c>
      <c r="I33" s="257" t="s">
        <v>714</v>
      </c>
      <c r="J33" s="133">
        <v>0</v>
      </c>
      <c r="K33" s="139" t="s">
        <v>708</v>
      </c>
      <c r="L33" s="139" t="s">
        <v>709</v>
      </c>
      <c r="M33" s="139" t="s">
        <v>674</v>
      </c>
      <c r="N33" s="139" t="s">
        <v>663</v>
      </c>
      <c r="O33" s="139">
        <v>0.8</v>
      </c>
      <c r="P33" s="139">
        <v>0.8</v>
      </c>
      <c r="Q33" s="139" t="s">
        <v>665</v>
      </c>
      <c r="R33" s="139" t="s">
        <v>710</v>
      </c>
      <c r="S33" s="140" t="s">
        <v>665</v>
      </c>
      <c r="T33" s="140">
        <v>42598</v>
      </c>
      <c r="U33" s="139" t="s">
        <v>665</v>
      </c>
      <c r="V33" s="140" t="s">
        <v>665</v>
      </c>
      <c r="W33" s="143">
        <v>8.3000000000000007</v>
      </c>
      <c r="X33" s="144">
        <v>0.8</v>
      </c>
      <c r="Y33" s="139"/>
      <c r="Z33" s="145">
        <v>4365</v>
      </c>
      <c r="AA33" s="146" t="s">
        <v>665</v>
      </c>
      <c r="AB33" s="137">
        <f t="shared" si="0"/>
        <v>1.0366232515891111E-4</v>
      </c>
    </row>
    <row r="34" spans="1:28" s="138" customFormat="1" hidden="1" x14ac:dyDescent="0.25">
      <c r="A34" s="131"/>
      <c r="B34" s="139" t="s">
        <v>665</v>
      </c>
      <c r="C34" s="139">
        <v>2923</v>
      </c>
      <c r="D34" s="139" t="s">
        <v>665</v>
      </c>
      <c r="E34" s="139" t="s">
        <v>665</v>
      </c>
      <c r="F34" s="139"/>
      <c r="G34" s="139" t="s">
        <v>665</v>
      </c>
      <c r="H34" s="139" t="s">
        <v>669</v>
      </c>
      <c r="I34" s="257" t="s">
        <v>715</v>
      </c>
      <c r="J34" s="133">
        <v>0</v>
      </c>
      <c r="K34" s="139" t="s">
        <v>708</v>
      </c>
      <c r="L34" s="139" t="s">
        <v>673</v>
      </c>
      <c r="M34" s="139" t="s">
        <v>674</v>
      </c>
      <c r="N34" s="139" t="s">
        <v>663</v>
      </c>
      <c r="O34" s="139">
        <v>2.3620000000000001</v>
      </c>
      <c r="P34" s="139">
        <v>2.3620000000000001</v>
      </c>
      <c r="Q34" s="139" t="s">
        <v>665</v>
      </c>
      <c r="R34" s="139" t="s">
        <v>710</v>
      </c>
      <c r="S34" s="140" t="s">
        <v>665</v>
      </c>
      <c r="T34" s="140">
        <v>42433</v>
      </c>
      <c r="U34" s="139" t="s">
        <v>665</v>
      </c>
      <c r="V34" s="140" t="s">
        <v>665</v>
      </c>
      <c r="W34" s="143">
        <v>8.3000000000000007</v>
      </c>
      <c r="X34" s="144">
        <v>0.8</v>
      </c>
      <c r="Y34" s="139"/>
      <c r="Z34" s="145">
        <v>2924</v>
      </c>
      <c r="AA34" s="146" t="s">
        <v>665</v>
      </c>
      <c r="AB34" s="137">
        <f t="shared" si="0"/>
        <v>3.0606301503168502E-4</v>
      </c>
    </row>
    <row r="35" spans="1:28" s="138" customFormat="1" hidden="1" x14ac:dyDescent="0.25">
      <c r="A35" s="131"/>
      <c r="B35" s="139" t="s">
        <v>665</v>
      </c>
      <c r="C35" s="139">
        <v>2943</v>
      </c>
      <c r="D35" s="139" t="s">
        <v>665</v>
      </c>
      <c r="E35" s="139" t="s">
        <v>665</v>
      </c>
      <c r="F35" s="139"/>
      <c r="G35" s="139" t="s">
        <v>665</v>
      </c>
      <c r="H35" s="139" t="s">
        <v>669</v>
      </c>
      <c r="I35" s="257" t="s">
        <v>716</v>
      </c>
      <c r="J35" s="133">
        <v>0</v>
      </c>
      <c r="K35" s="139" t="s">
        <v>717</v>
      </c>
      <c r="L35" s="139" t="s">
        <v>673</v>
      </c>
      <c r="M35" s="139" t="s">
        <v>674</v>
      </c>
      <c r="N35" s="139" t="s">
        <v>663</v>
      </c>
      <c r="O35" s="139">
        <v>1.4</v>
      </c>
      <c r="P35" s="139">
        <v>1.4</v>
      </c>
      <c r="Q35" s="139" t="s">
        <v>665</v>
      </c>
      <c r="R35" s="139" t="s">
        <v>710</v>
      </c>
      <c r="S35" s="140" t="s">
        <v>665</v>
      </c>
      <c r="T35" s="140">
        <v>42696</v>
      </c>
      <c r="U35" s="139" t="s">
        <v>665</v>
      </c>
      <c r="V35" s="140" t="s">
        <v>665</v>
      </c>
      <c r="W35" s="143">
        <v>8.3000000000000007</v>
      </c>
      <c r="X35" s="144">
        <v>0.8</v>
      </c>
      <c r="Y35" s="139"/>
      <c r="Z35" s="145">
        <v>1898</v>
      </c>
      <c r="AA35" s="146" t="s">
        <v>665</v>
      </c>
      <c r="AB35" s="137">
        <f t="shared" si="0"/>
        <v>1.8140906902809441E-4</v>
      </c>
    </row>
    <row r="36" spans="1:28" s="138" customFormat="1" hidden="1" x14ac:dyDescent="0.25">
      <c r="A36" s="131"/>
      <c r="B36" s="139" t="s">
        <v>665</v>
      </c>
      <c r="C36" s="139" t="s">
        <v>718</v>
      </c>
      <c r="D36" s="139" t="s">
        <v>665</v>
      </c>
      <c r="E36" s="139" t="s">
        <v>665</v>
      </c>
      <c r="F36" s="139"/>
      <c r="G36" s="139" t="s">
        <v>665</v>
      </c>
      <c r="H36" s="139" t="s">
        <v>669</v>
      </c>
      <c r="I36" s="257" t="s">
        <v>719</v>
      </c>
      <c r="J36" s="133">
        <v>0</v>
      </c>
      <c r="K36" s="139" t="s">
        <v>672</v>
      </c>
      <c r="L36" s="139" t="s">
        <v>673</v>
      </c>
      <c r="M36" s="139" t="s">
        <v>674</v>
      </c>
      <c r="N36" s="139" t="s">
        <v>663</v>
      </c>
      <c r="O36" s="139">
        <v>3.7</v>
      </c>
      <c r="P36" s="139">
        <v>3.7</v>
      </c>
      <c r="Q36" s="139" t="s">
        <v>665</v>
      </c>
      <c r="R36" s="139" t="s">
        <v>710</v>
      </c>
      <c r="S36" s="140" t="s">
        <v>665</v>
      </c>
      <c r="T36" s="140">
        <v>43119</v>
      </c>
      <c r="U36" s="139" t="s">
        <v>665</v>
      </c>
      <c r="V36" s="140" t="s">
        <v>665</v>
      </c>
      <c r="W36" s="143">
        <v>8.3000000000000007</v>
      </c>
      <c r="X36" s="144">
        <v>0.8</v>
      </c>
      <c r="Y36" s="139"/>
      <c r="Z36" s="145">
        <v>1841</v>
      </c>
      <c r="AA36" s="146" t="s">
        <v>665</v>
      </c>
      <c r="AB36" s="137">
        <f t="shared" si="0"/>
        <v>4.7943825385996387E-4</v>
      </c>
    </row>
    <row r="37" spans="1:28" s="138" customFormat="1" hidden="1" x14ac:dyDescent="0.25">
      <c r="A37" s="74"/>
      <c r="B37" s="139">
        <v>0</v>
      </c>
      <c r="C37" s="139" t="s">
        <v>720</v>
      </c>
      <c r="D37" s="139" t="s">
        <v>665</v>
      </c>
      <c r="E37" s="139" t="s">
        <v>665</v>
      </c>
      <c r="F37" s="139">
        <v>0</v>
      </c>
      <c r="G37" s="139" t="s">
        <v>665</v>
      </c>
      <c r="H37" s="139" t="s">
        <v>669</v>
      </c>
      <c r="I37" s="257" t="s">
        <v>721</v>
      </c>
      <c r="J37" s="133">
        <v>0</v>
      </c>
      <c r="K37" s="139" t="s">
        <v>708</v>
      </c>
      <c r="L37" s="139" t="s">
        <v>709</v>
      </c>
      <c r="M37" s="139" t="s">
        <v>674</v>
      </c>
      <c r="N37" s="139" t="s">
        <v>663</v>
      </c>
      <c r="O37" s="139">
        <v>5</v>
      </c>
      <c r="P37" s="139">
        <v>5</v>
      </c>
      <c r="Q37" s="139" t="s">
        <v>665</v>
      </c>
      <c r="R37" s="139" t="s">
        <v>710</v>
      </c>
      <c r="S37" s="140" t="s">
        <v>665</v>
      </c>
      <c r="T37" s="140">
        <v>43655</v>
      </c>
      <c r="U37" s="140" t="s">
        <v>665</v>
      </c>
      <c r="V37" s="140" t="s">
        <v>665</v>
      </c>
      <c r="W37" s="139">
        <v>8.3000000000000007</v>
      </c>
      <c r="X37" s="139">
        <v>0.8</v>
      </c>
      <c r="Y37" s="139"/>
      <c r="Z37" s="142">
        <v>2180.5990429102785</v>
      </c>
      <c r="AA37" s="142">
        <v>5</v>
      </c>
      <c r="AB37" s="137">
        <f t="shared" si="0"/>
        <v>6.478895322431943E-4</v>
      </c>
    </row>
    <row r="38" spans="1:28" s="138" customFormat="1" hidden="1" x14ac:dyDescent="0.25">
      <c r="A38" s="131"/>
      <c r="B38" s="139" t="s">
        <v>665</v>
      </c>
      <c r="C38" s="139">
        <v>6313164777</v>
      </c>
      <c r="D38" s="139" t="s">
        <v>665</v>
      </c>
      <c r="E38" s="139" t="s">
        <v>665</v>
      </c>
      <c r="F38" s="139">
        <v>0</v>
      </c>
      <c r="G38" s="139" t="s">
        <v>665</v>
      </c>
      <c r="H38" s="139" t="s">
        <v>669</v>
      </c>
      <c r="I38" s="257" t="s">
        <v>722</v>
      </c>
      <c r="J38" s="133">
        <v>0</v>
      </c>
      <c r="K38" s="139" t="s">
        <v>717</v>
      </c>
      <c r="L38" s="139" t="s">
        <v>673</v>
      </c>
      <c r="M38" s="139" t="s">
        <v>674</v>
      </c>
      <c r="N38" s="139" t="s">
        <v>663</v>
      </c>
      <c r="O38" s="139">
        <v>5.0000000000000001E-3</v>
      </c>
      <c r="P38" s="139" t="s">
        <v>665</v>
      </c>
      <c r="Q38" s="139">
        <v>0</v>
      </c>
      <c r="R38" s="139" t="s">
        <v>723</v>
      </c>
      <c r="S38" s="140" t="s">
        <v>665</v>
      </c>
      <c r="T38" s="140">
        <v>40876</v>
      </c>
      <c r="U38" s="140" t="s">
        <v>665</v>
      </c>
      <c r="V38" s="140" t="s">
        <v>665</v>
      </c>
      <c r="W38" s="139">
        <v>8.3000000000000007</v>
      </c>
      <c r="X38" s="139">
        <v>0.8</v>
      </c>
      <c r="Y38" s="139"/>
      <c r="Z38" s="141">
        <v>8.7877900752971065</v>
      </c>
      <c r="AA38" s="141">
        <v>5.0000000000000001E-3</v>
      </c>
      <c r="AB38" s="137">
        <f t="shared" si="0"/>
        <v>6.4788953224319439E-7</v>
      </c>
    </row>
    <row r="39" spans="1:28" s="138" customFormat="1" hidden="1" x14ac:dyDescent="0.25">
      <c r="A39" s="131"/>
      <c r="B39" s="139" t="s">
        <v>665</v>
      </c>
      <c r="C39" s="139">
        <v>16212</v>
      </c>
      <c r="D39" s="139" t="s">
        <v>665</v>
      </c>
      <c r="E39" s="139" t="s">
        <v>665</v>
      </c>
      <c r="F39" s="139">
        <v>0</v>
      </c>
      <c r="G39" s="139" t="s">
        <v>665</v>
      </c>
      <c r="H39" s="139" t="s">
        <v>669</v>
      </c>
      <c r="I39" s="257" t="s">
        <v>724</v>
      </c>
      <c r="J39" s="133">
        <v>0</v>
      </c>
      <c r="K39" s="139" t="s">
        <v>708</v>
      </c>
      <c r="L39" s="139" t="s">
        <v>673</v>
      </c>
      <c r="M39" s="139" t="s">
        <v>674</v>
      </c>
      <c r="N39" s="139" t="s">
        <v>663</v>
      </c>
      <c r="O39" s="139">
        <v>0.18</v>
      </c>
      <c r="P39" s="139" t="s">
        <v>665</v>
      </c>
      <c r="Q39" s="139" t="s">
        <v>665</v>
      </c>
      <c r="R39" s="139" t="s">
        <v>723</v>
      </c>
      <c r="S39" s="140" t="s">
        <v>665</v>
      </c>
      <c r="T39" s="140">
        <v>41266</v>
      </c>
      <c r="U39" s="140" t="s">
        <v>665</v>
      </c>
      <c r="V39" s="140" t="s">
        <v>665</v>
      </c>
      <c r="W39" s="139">
        <v>8.3000000000000007</v>
      </c>
      <c r="X39" s="139">
        <v>0.8</v>
      </c>
      <c r="Y39" s="139"/>
      <c r="Z39" s="141">
        <v>0</v>
      </c>
      <c r="AA39" s="141">
        <v>0.18</v>
      </c>
      <c r="AB39" s="137">
        <f t="shared" si="0"/>
        <v>2.3324023160754997E-5</v>
      </c>
    </row>
    <row r="40" spans="1:28" s="138" customFormat="1" hidden="1" x14ac:dyDescent="0.25">
      <c r="A40" s="131"/>
      <c r="B40" s="139" t="s">
        <v>665</v>
      </c>
      <c r="C40" s="139">
        <v>91071</v>
      </c>
      <c r="D40" s="139" t="s">
        <v>665</v>
      </c>
      <c r="E40" s="139" t="s">
        <v>665</v>
      </c>
      <c r="F40" s="139">
        <v>0</v>
      </c>
      <c r="G40" s="139" t="s">
        <v>665</v>
      </c>
      <c r="H40" s="139" t="s">
        <v>669</v>
      </c>
      <c r="I40" s="257" t="s">
        <v>725</v>
      </c>
      <c r="J40" s="133">
        <v>0</v>
      </c>
      <c r="K40" s="139" t="s">
        <v>726</v>
      </c>
      <c r="L40" s="139" t="s">
        <v>727</v>
      </c>
      <c r="M40" s="139" t="s">
        <v>674</v>
      </c>
      <c r="N40" s="139" t="s">
        <v>663</v>
      </c>
      <c r="O40" s="139">
        <v>0.58499999999999996</v>
      </c>
      <c r="P40" s="139" t="s">
        <v>665</v>
      </c>
      <c r="Q40" s="139" t="s">
        <v>665</v>
      </c>
      <c r="R40" s="139" t="s">
        <v>710</v>
      </c>
      <c r="S40" s="140" t="s">
        <v>665</v>
      </c>
      <c r="T40" s="140">
        <v>41362</v>
      </c>
      <c r="U40" s="140" t="s">
        <v>665</v>
      </c>
      <c r="V40" s="140" t="s">
        <v>665</v>
      </c>
      <c r="W40" s="139">
        <v>8.3000000000000007</v>
      </c>
      <c r="X40" s="139">
        <v>0.8</v>
      </c>
      <c r="Y40" s="139"/>
      <c r="Z40" s="141">
        <v>722.3606323142526</v>
      </c>
      <c r="AA40" s="141">
        <v>0.58499999999999996</v>
      </c>
      <c r="AB40" s="137">
        <f t="shared" si="0"/>
        <v>7.5803075272453735E-5</v>
      </c>
    </row>
    <row r="41" spans="1:28" hidden="1" x14ac:dyDescent="0.25">
      <c r="A41" s="131"/>
      <c r="B41" s="139" t="s">
        <v>665</v>
      </c>
      <c r="C41" s="139">
        <v>86497</v>
      </c>
      <c r="D41" s="139" t="s">
        <v>665</v>
      </c>
      <c r="E41" s="139" t="s">
        <v>665</v>
      </c>
      <c r="F41" s="139">
        <v>0</v>
      </c>
      <c r="G41" s="139" t="s">
        <v>665</v>
      </c>
      <c r="H41" s="139" t="s">
        <v>669</v>
      </c>
      <c r="I41" s="257" t="s">
        <v>728</v>
      </c>
      <c r="J41" s="133">
        <v>0</v>
      </c>
      <c r="K41" s="139" t="s">
        <v>708</v>
      </c>
      <c r="L41" s="139" t="s">
        <v>727</v>
      </c>
      <c r="M41" s="139" t="s">
        <v>674</v>
      </c>
      <c r="N41" s="139" t="s">
        <v>663</v>
      </c>
      <c r="O41" s="139">
        <v>7.4999999999999997E-2</v>
      </c>
      <c r="P41" s="139" t="s">
        <v>665</v>
      </c>
      <c r="Q41" s="139" t="s">
        <v>665</v>
      </c>
      <c r="R41" s="139" t="s">
        <v>723</v>
      </c>
      <c r="S41" s="140" t="s">
        <v>665</v>
      </c>
      <c r="T41" s="140">
        <v>41331</v>
      </c>
      <c r="U41" s="140" t="s">
        <v>665</v>
      </c>
      <c r="V41" s="140" t="s">
        <v>665</v>
      </c>
      <c r="W41" s="139">
        <v>8.3000000000000007</v>
      </c>
      <c r="X41" s="139">
        <v>0.8</v>
      </c>
      <c r="Y41" s="139"/>
      <c r="Z41" s="141">
        <v>0</v>
      </c>
      <c r="AA41" s="141">
        <v>7.4999999999999997E-2</v>
      </c>
      <c r="AB41" s="137">
        <f t="shared" si="0"/>
        <v>9.7183429836479145E-6</v>
      </c>
    </row>
    <row r="42" spans="1:28" hidden="1" x14ac:dyDescent="0.25">
      <c r="A42" s="131"/>
      <c r="B42" s="139" t="s">
        <v>665</v>
      </c>
      <c r="C42" s="139">
        <v>86494</v>
      </c>
      <c r="D42" s="139" t="s">
        <v>665</v>
      </c>
      <c r="E42" s="139" t="s">
        <v>665</v>
      </c>
      <c r="F42" s="139">
        <v>0</v>
      </c>
      <c r="G42" s="139" t="s">
        <v>665</v>
      </c>
      <c r="H42" s="139" t="s">
        <v>669</v>
      </c>
      <c r="I42" s="257" t="s">
        <v>729</v>
      </c>
      <c r="J42" s="133">
        <v>0</v>
      </c>
      <c r="K42" s="139" t="s">
        <v>708</v>
      </c>
      <c r="L42" s="139" t="s">
        <v>727</v>
      </c>
      <c r="M42" s="139" t="s">
        <v>674</v>
      </c>
      <c r="N42" s="139" t="s">
        <v>663</v>
      </c>
      <c r="O42" s="139">
        <v>0.06</v>
      </c>
      <c r="P42" s="139" t="s">
        <v>665</v>
      </c>
      <c r="Q42" s="139" t="s">
        <v>665</v>
      </c>
      <c r="R42" s="139" t="s">
        <v>723</v>
      </c>
      <c r="S42" s="140" t="s">
        <v>665</v>
      </c>
      <c r="T42" s="140">
        <v>41351</v>
      </c>
      <c r="U42" s="140" t="s">
        <v>665</v>
      </c>
      <c r="V42" s="140" t="s">
        <v>665</v>
      </c>
      <c r="W42" s="139">
        <v>8.3000000000000007</v>
      </c>
      <c r="X42" s="139">
        <v>0.8</v>
      </c>
      <c r="Y42" s="139"/>
      <c r="Z42" s="141">
        <v>0</v>
      </c>
      <c r="AA42" s="141">
        <v>0.06</v>
      </c>
      <c r="AB42" s="137">
        <f t="shared" si="0"/>
        <v>7.7746743869183323E-6</v>
      </c>
    </row>
    <row r="43" spans="1:28" hidden="1" x14ac:dyDescent="0.25">
      <c r="A43" s="131"/>
      <c r="B43" s="139" t="s">
        <v>665</v>
      </c>
      <c r="C43" s="139">
        <v>86492</v>
      </c>
      <c r="D43" s="139" t="s">
        <v>665</v>
      </c>
      <c r="E43" s="139" t="s">
        <v>665</v>
      </c>
      <c r="F43" s="139">
        <v>0</v>
      </c>
      <c r="G43" s="139" t="s">
        <v>665</v>
      </c>
      <c r="H43" s="139" t="s">
        <v>669</v>
      </c>
      <c r="I43" s="257" t="s">
        <v>730</v>
      </c>
      <c r="J43" s="133">
        <v>0</v>
      </c>
      <c r="K43" s="139" t="s">
        <v>708</v>
      </c>
      <c r="L43" s="139" t="s">
        <v>727</v>
      </c>
      <c r="M43" s="139" t="s">
        <v>674</v>
      </c>
      <c r="N43" s="139" t="s">
        <v>663</v>
      </c>
      <c r="O43" s="139">
        <v>0.06</v>
      </c>
      <c r="P43" s="139" t="s">
        <v>665</v>
      </c>
      <c r="Q43" s="139" t="s">
        <v>665</v>
      </c>
      <c r="R43" s="139" t="s">
        <v>723</v>
      </c>
      <c r="S43" s="140" t="s">
        <v>665</v>
      </c>
      <c r="T43" s="140">
        <v>41326</v>
      </c>
      <c r="U43" s="140" t="s">
        <v>665</v>
      </c>
      <c r="V43" s="140" t="s">
        <v>665</v>
      </c>
      <c r="W43" s="139">
        <v>8.3000000000000007</v>
      </c>
      <c r="X43" s="139">
        <v>0.8</v>
      </c>
      <c r="Y43" s="139"/>
      <c r="Z43" s="141">
        <v>0</v>
      </c>
      <c r="AA43" s="141">
        <v>0.06</v>
      </c>
      <c r="AB43" s="137">
        <f t="shared" si="0"/>
        <v>7.7746743869183323E-6</v>
      </c>
    </row>
    <row r="44" spans="1:28" hidden="1" x14ac:dyDescent="0.25">
      <c r="A44" s="131"/>
      <c r="B44" s="139" t="s">
        <v>665</v>
      </c>
      <c r="C44" s="139">
        <v>86491</v>
      </c>
      <c r="D44" s="139" t="s">
        <v>665</v>
      </c>
      <c r="E44" s="139" t="s">
        <v>665</v>
      </c>
      <c r="F44" s="139">
        <v>0</v>
      </c>
      <c r="G44" s="139" t="s">
        <v>665</v>
      </c>
      <c r="H44" s="139" t="s">
        <v>669</v>
      </c>
      <c r="I44" s="257" t="s">
        <v>731</v>
      </c>
      <c r="J44" s="133">
        <v>0</v>
      </c>
      <c r="K44" s="139" t="s">
        <v>708</v>
      </c>
      <c r="L44" s="139" t="s">
        <v>727</v>
      </c>
      <c r="M44" s="139" t="s">
        <v>674</v>
      </c>
      <c r="N44" s="139" t="s">
        <v>663</v>
      </c>
      <c r="O44" s="139">
        <v>0.06</v>
      </c>
      <c r="P44" s="139" t="s">
        <v>665</v>
      </c>
      <c r="Q44" s="139" t="s">
        <v>665</v>
      </c>
      <c r="R44" s="139" t="s">
        <v>723</v>
      </c>
      <c r="S44" s="140" t="s">
        <v>665</v>
      </c>
      <c r="T44" s="140">
        <v>41326</v>
      </c>
      <c r="U44" s="140" t="s">
        <v>665</v>
      </c>
      <c r="V44" s="140" t="s">
        <v>665</v>
      </c>
      <c r="W44" s="139">
        <v>8.3000000000000007</v>
      </c>
      <c r="X44" s="139">
        <v>0.8</v>
      </c>
      <c r="Y44" s="139"/>
      <c r="Z44" s="141">
        <v>0</v>
      </c>
      <c r="AA44" s="141">
        <v>0.06</v>
      </c>
      <c r="AB44" s="137">
        <f t="shared" si="0"/>
        <v>7.7746743869183323E-6</v>
      </c>
    </row>
    <row r="45" spans="1:28" hidden="1" x14ac:dyDescent="0.25">
      <c r="A45" s="131"/>
      <c r="B45" s="139" t="s">
        <v>665</v>
      </c>
      <c r="C45" s="139">
        <v>82885</v>
      </c>
      <c r="D45" s="139" t="s">
        <v>665</v>
      </c>
      <c r="E45" s="139" t="s">
        <v>665</v>
      </c>
      <c r="F45" s="139">
        <v>0</v>
      </c>
      <c r="G45" s="139" t="s">
        <v>665</v>
      </c>
      <c r="H45" s="139" t="s">
        <v>669</v>
      </c>
      <c r="I45" s="257" t="s">
        <v>732</v>
      </c>
      <c r="J45" s="133">
        <v>0</v>
      </c>
      <c r="K45" s="139" t="s">
        <v>708</v>
      </c>
      <c r="L45" s="139" t="s">
        <v>709</v>
      </c>
      <c r="M45" s="139" t="s">
        <v>674</v>
      </c>
      <c r="N45" s="139" t="s">
        <v>663</v>
      </c>
      <c r="O45" s="139">
        <v>1.1000000000000001</v>
      </c>
      <c r="P45" s="139" t="s">
        <v>665</v>
      </c>
      <c r="Q45" s="139" t="s">
        <v>665</v>
      </c>
      <c r="R45" s="139" t="s">
        <v>710</v>
      </c>
      <c r="S45" s="140" t="s">
        <v>665</v>
      </c>
      <c r="T45" s="140">
        <v>41334</v>
      </c>
      <c r="U45" s="140" t="s">
        <v>665</v>
      </c>
      <c r="V45" s="140" t="s">
        <v>665</v>
      </c>
      <c r="W45" s="139">
        <v>8.3000000000000007</v>
      </c>
      <c r="X45" s="139">
        <v>0.8</v>
      </c>
      <c r="Y45" s="139"/>
      <c r="Z45" s="141">
        <v>3355.5414039735106</v>
      </c>
      <c r="AA45" s="141">
        <v>1.1000000000000001</v>
      </c>
      <c r="AB45" s="137">
        <f t="shared" si="0"/>
        <v>1.4253569709350277E-4</v>
      </c>
    </row>
    <row r="46" spans="1:28" hidden="1" x14ac:dyDescent="0.25">
      <c r="A46" s="131"/>
      <c r="B46" s="139" t="s">
        <v>665</v>
      </c>
      <c r="C46" s="139">
        <v>16523</v>
      </c>
      <c r="D46" s="139" t="s">
        <v>665</v>
      </c>
      <c r="E46" s="139" t="s">
        <v>665</v>
      </c>
      <c r="F46" s="139">
        <v>0</v>
      </c>
      <c r="G46" s="139" t="s">
        <v>665</v>
      </c>
      <c r="H46" s="139" t="s">
        <v>669</v>
      </c>
      <c r="I46" s="257" t="s">
        <v>733</v>
      </c>
      <c r="J46" s="133">
        <v>0</v>
      </c>
      <c r="K46" s="139" t="s">
        <v>708</v>
      </c>
      <c r="L46" s="139" t="s">
        <v>727</v>
      </c>
      <c r="M46" s="139" t="s">
        <v>674</v>
      </c>
      <c r="N46" s="139" t="s">
        <v>663</v>
      </c>
      <c r="O46" s="139">
        <v>0.69899999999999995</v>
      </c>
      <c r="P46" s="139" t="s">
        <v>665</v>
      </c>
      <c r="Q46" s="139" t="s">
        <v>665</v>
      </c>
      <c r="R46" s="139" t="s">
        <v>723</v>
      </c>
      <c r="S46" s="140" t="s">
        <v>665</v>
      </c>
      <c r="T46" s="140">
        <v>41702</v>
      </c>
      <c r="U46" s="140" t="s">
        <v>665</v>
      </c>
      <c r="V46" s="140" t="s">
        <v>665</v>
      </c>
      <c r="W46" s="139">
        <v>8.3000000000000007</v>
      </c>
      <c r="X46" s="139">
        <v>0.8</v>
      </c>
      <c r="Y46" s="139"/>
      <c r="Z46" s="141">
        <v>0</v>
      </c>
      <c r="AA46" s="141">
        <v>0.69899999999999995</v>
      </c>
      <c r="AB46" s="137">
        <f t="shared" si="0"/>
        <v>9.0574956607598558E-5</v>
      </c>
    </row>
    <row r="47" spans="1:28" hidden="1" x14ac:dyDescent="0.25">
      <c r="A47" s="131"/>
      <c r="B47" s="139" t="s">
        <v>665</v>
      </c>
      <c r="C47" s="139">
        <v>107240</v>
      </c>
      <c r="D47" s="139" t="s">
        <v>665</v>
      </c>
      <c r="E47" s="139" t="s">
        <v>665</v>
      </c>
      <c r="F47" s="139">
        <v>0</v>
      </c>
      <c r="G47" s="139" t="s">
        <v>665</v>
      </c>
      <c r="H47" s="139" t="s">
        <v>669</v>
      </c>
      <c r="I47" s="257" t="s">
        <v>734</v>
      </c>
      <c r="J47" s="133">
        <v>0</v>
      </c>
      <c r="K47" s="139" t="s">
        <v>708</v>
      </c>
      <c r="L47" s="139" t="s">
        <v>709</v>
      </c>
      <c r="M47" s="139" t="s">
        <v>674</v>
      </c>
      <c r="N47" s="139" t="s">
        <v>663</v>
      </c>
      <c r="O47" s="139">
        <v>1.33</v>
      </c>
      <c r="P47" s="139" t="s">
        <v>665</v>
      </c>
      <c r="Q47" s="139" t="s">
        <v>665</v>
      </c>
      <c r="R47" s="139" t="s">
        <v>723</v>
      </c>
      <c r="S47" s="140" t="s">
        <v>665</v>
      </c>
      <c r="T47" s="140">
        <v>41830</v>
      </c>
      <c r="U47" s="140" t="s">
        <v>665</v>
      </c>
      <c r="V47" s="140" t="s">
        <v>665</v>
      </c>
      <c r="W47" s="139">
        <v>8.3000000000000007</v>
      </c>
      <c r="X47" s="139">
        <v>0.8</v>
      </c>
      <c r="Y47" s="139"/>
      <c r="Z47" s="141">
        <v>0</v>
      </c>
      <c r="AA47" s="141">
        <v>1.33</v>
      </c>
      <c r="AB47" s="137">
        <f t="shared" si="0"/>
        <v>1.7233861557668971E-4</v>
      </c>
    </row>
    <row r="48" spans="1:28" hidden="1" x14ac:dyDescent="0.25">
      <c r="A48" s="131"/>
      <c r="B48" s="139" t="s">
        <v>665</v>
      </c>
      <c r="C48" s="139">
        <v>2528060805</v>
      </c>
      <c r="D48" s="139" t="s">
        <v>665</v>
      </c>
      <c r="E48" s="139" t="s">
        <v>665</v>
      </c>
      <c r="F48" s="139">
        <v>0</v>
      </c>
      <c r="G48" s="139" t="s">
        <v>665</v>
      </c>
      <c r="H48" s="139" t="s">
        <v>669</v>
      </c>
      <c r="I48" s="257" t="s">
        <v>735</v>
      </c>
      <c r="J48" s="133">
        <v>0</v>
      </c>
      <c r="K48" s="139" t="s">
        <v>717</v>
      </c>
      <c r="L48" s="139" t="s">
        <v>673</v>
      </c>
      <c r="M48" s="139" t="s">
        <v>674</v>
      </c>
      <c r="N48" s="139" t="s">
        <v>663</v>
      </c>
      <c r="O48" s="139">
        <v>2.5000000000000001E-2</v>
      </c>
      <c r="P48" s="139" t="s">
        <v>665</v>
      </c>
      <c r="Q48" s="139">
        <v>0</v>
      </c>
      <c r="R48" s="139" t="s">
        <v>723</v>
      </c>
      <c r="S48" s="140" t="s">
        <v>665</v>
      </c>
      <c r="T48" s="140">
        <v>40883</v>
      </c>
      <c r="U48" s="140" t="s">
        <v>665</v>
      </c>
      <c r="V48" s="140" t="s">
        <v>665</v>
      </c>
      <c r="W48" s="139">
        <v>8.3000000000000007</v>
      </c>
      <c r="X48" s="139">
        <v>0.8</v>
      </c>
      <c r="Y48" s="139"/>
      <c r="Z48" s="141">
        <v>52.670962986482863</v>
      </c>
      <c r="AA48" s="141">
        <v>2.5000000000000001E-2</v>
      </c>
      <c r="AB48" s="137">
        <f t="shared" si="0"/>
        <v>3.2394476612159721E-6</v>
      </c>
    </row>
    <row r="49" spans="1:28" hidden="1" x14ac:dyDescent="0.25">
      <c r="A49" s="131"/>
      <c r="B49" s="139" t="s">
        <v>665</v>
      </c>
      <c r="C49" s="139">
        <v>95282</v>
      </c>
      <c r="D49" s="139" t="s">
        <v>665</v>
      </c>
      <c r="E49" s="139" t="s">
        <v>665</v>
      </c>
      <c r="F49" s="139">
        <v>0</v>
      </c>
      <c r="G49" s="139" t="s">
        <v>665</v>
      </c>
      <c r="H49" s="139" t="s">
        <v>669</v>
      </c>
      <c r="I49" s="257" t="s">
        <v>736</v>
      </c>
      <c r="J49" s="133">
        <v>0</v>
      </c>
      <c r="K49" s="139" t="s">
        <v>726</v>
      </c>
      <c r="L49" s="139" t="s">
        <v>727</v>
      </c>
      <c r="M49" s="139" t="s">
        <v>674</v>
      </c>
      <c r="N49" s="139" t="s">
        <v>663</v>
      </c>
      <c r="O49" s="139">
        <v>3.8</v>
      </c>
      <c r="P49" s="139" t="s">
        <v>665</v>
      </c>
      <c r="Q49" s="139" t="s">
        <v>665</v>
      </c>
      <c r="R49" s="139" t="s">
        <v>723</v>
      </c>
      <c r="S49" s="140" t="s">
        <v>665</v>
      </c>
      <c r="T49" s="140">
        <v>41851</v>
      </c>
      <c r="U49" s="140" t="s">
        <v>665</v>
      </c>
      <c r="V49" s="140" t="s">
        <v>665</v>
      </c>
      <c r="W49" s="139">
        <v>8.3000000000000007</v>
      </c>
      <c r="X49" s="139">
        <v>0.8</v>
      </c>
      <c r="Y49" s="139"/>
      <c r="Z49" s="141">
        <v>0</v>
      </c>
      <c r="AA49" s="141">
        <v>3.8</v>
      </c>
      <c r="AB49" s="137">
        <f t="shared" si="0"/>
        <v>4.9239604450482765E-4</v>
      </c>
    </row>
    <row r="50" spans="1:28" hidden="1" x14ac:dyDescent="0.25">
      <c r="A50" s="131"/>
      <c r="B50" s="139" t="s">
        <v>665</v>
      </c>
      <c r="C50" s="139">
        <v>221300</v>
      </c>
      <c r="D50" s="139" t="s">
        <v>665</v>
      </c>
      <c r="E50" s="139" t="s">
        <v>665</v>
      </c>
      <c r="F50" s="139">
        <v>0</v>
      </c>
      <c r="G50" s="139" t="s">
        <v>665</v>
      </c>
      <c r="H50" s="139" t="s">
        <v>669</v>
      </c>
      <c r="I50" s="257" t="s">
        <v>737</v>
      </c>
      <c r="J50" s="133">
        <v>0</v>
      </c>
      <c r="K50" s="139" t="s">
        <v>708</v>
      </c>
      <c r="L50" s="139" t="s">
        <v>709</v>
      </c>
      <c r="M50" s="139" t="s">
        <v>674</v>
      </c>
      <c r="N50" s="139" t="s">
        <v>663</v>
      </c>
      <c r="O50" s="139">
        <v>1.1319999999999999</v>
      </c>
      <c r="P50" s="139" t="s">
        <v>665</v>
      </c>
      <c r="Q50" s="139" t="s">
        <v>665</v>
      </c>
      <c r="R50" s="139" t="s">
        <v>710</v>
      </c>
      <c r="S50" s="140" t="s">
        <v>665</v>
      </c>
      <c r="T50" s="140">
        <v>41964</v>
      </c>
      <c r="U50" s="140" t="s">
        <v>665</v>
      </c>
      <c r="V50" s="140" t="s">
        <v>665</v>
      </c>
      <c r="W50" s="139">
        <v>8.3000000000000007</v>
      </c>
      <c r="X50" s="139">
        <v>0.8</v>
      </c>
      <c r="Y50" s="139"/>
      <c r="Z50" s="141">
        <v>5006.7068175632767</v>
      </c>
      <c r="AA50" s="141">
        <v>1.1319999999999999</v>
      </c>
      <c r="AB50" s="137">
        <f t="shared" si="0"/>
        <v>1.466821900998592E-4</v>
      </c>
    </row>
    <row r="51" spans="1:28" hidden="1" x14ac:dyDescent="0.25">
      <c r="A51" s="131"/>
      <c r="B51" s="139" t="s">
        <v>665</v>
      </c>
      <c r="C51" s="139">
        <v>221320</v>
      </c>
      <c r="D51" s="139" t="s">
        <v>665</v>
      </c>
      <c r="E51" s="139" t="s">
        <v>665</v>
      </c>
      <c r="F51" s="139">
        <v>0</v>
      </c>
      <c r="G51" s="139" t="s">
        <v>665</v>
      </c>
      <c r="H51" s="139" t="s">
        <v>669</v>
      </c>
      <c r="I51" s="257" t="s">
        <v>738</v>
      </c>
      <c r="J51" s="133">
        <v>0</v>
      </c>
      <c r="K51" s="139" t="s">
        <v>708</v>
      </c>
      <c r="L51" s="139" t="s">
        <v>709</v>
      </c>
      <c r="M51" s="139" t="s">
        <v>674</v>
      </c>
      <c r="N51" s="139" t="s">
        <v>663</v>
      </c>
      <c r="O51" s="139">
        <v>1.704</v>
      </c>
      <c r="P51" s="139" t="s">
        <v>665</v>
      </c>
      <c r="Q51" s="139" t="s">
        <v>665</v>
      </c>
      <c r="R51" s="139" t="s">
        <v>710</v>
      </c>
      <c r="S51" s="140" t="s">
        <v>665</v>
      </c>
      <c r="T51" s="140">
        <v>42224</v>
      </c>
      <c r="U51" s="140" t="s">
        <v>665</v>
      </c>
      <c r="V51" s="140" t="s">
        <v>665</v>
      </c>
      <c r="W51" s="139">
        <v>8.3000000000000007</v>
      </c>
      <c r="X51" s="139">
        <v>0.8</v>
      </c>
      <c r="Y51" s="139"/>
      <c r="Z51" s="141">
        <v>5466.1305679034758</v>
      </c>
      <c r="AA51" s="141">
        <v>1.704</v>
      </c>
      <c r="AB51" s="137">
        <f t="shared" si="0"/>
        <v>2.2080075258848063E-4</v>
      </c>
    </row>
    <row r="52" spans="1:28" hidden="1" x14ac:dyDescent="0.25">
      <c r="A52" s="131"/>
      <c r="B52" s="139" t="s">
        <v>665</v>
      </c>
      <c r="C52" s="139">
        <v>111150</v>
      </c>
      <c r="D52" s="139" t="s">
        <v>665</v>
      </c>
      <c r="E52" s="139" t="s">
        <v>665</v>
      </c>
      <c r="F52" s="139">
        <v>0</v>
      </c>
      <c r="G52" s="139" t="s">
        <v>665</v>
      </c>
      <c r="H52" s="139" t="s">
        <v>669</v>
      </c>
      <c r="I52" s="257" t="s">
        <v>739</v>
      </c>
      <c r="J52" s="133">
        <v>0</v>
      </c>
      <c r="K52" s="139" t="s">
        <v>708</v>
      </c>
      <c r="L52" s="139" t="s">
        <v>709</v>
      </c>
      <c r="M52" s="139" t="s">
        <v>674</v>
      </c>
      <c r="N52" s="139" t="s">
        <v>663</v>
      </c>
      <c r="O52" s="139">
        <v>1</v>
      </c>
      <c r="P52" s="139" t="s">
        <v>665</v>
      </c>
      <c r="Q52" s="139" t="s">
        <v>665</v>
      </c>
      <c r="R52" s="139" t="s">
        <v>710</v>
      </c>
      <c r="S52" s="140" t="s">
        <v>665</v>
      </c>
      <c r="T52" s="140">
        <v>41955</v>
      </c>
      <c r="U52" s="140" t="s">
        <v>665</v>
      </c>
      <c r="V52" s="140" t="s">
        <v>665</v>
      </c>
      <c r="W52" s="139">
        <v>8.3000000000000007</v>
      </c>
      <c r="X52" s="139">
        <v>0.8</v>
      </c>
      <c r="Y52" s="139"/>
      <c r="Z52" s="141">
        <v>5021.9036559920169</v>
      </c>
      <c r="AA52" s="141">
        <v>1</v>
      </c>
      <c r="AB52" s="137">
        <f t="shared" si="0"/>
        <v>1.2957790644863888E-4</v>
      </c>
    </row>
    <row r="53" spans="1:28" hidden="1" x14ac:dyDescent="0.25">
      <c r="A53" s="131"/>
      <c r="B53" s="139" t="s">
        <v>665</v>
      </c>
      <c r="C53" s="139">
        <v>221300</v>
      </c>
      <c r="D53" s="139" t="s">
        <v>665</v>
      </c>
      <c r="E53" s="139" t="s">
        <v>665</v>
      </c>
      <c r="F53" s="139">
        <v>0</v>
      </c>
      <c r="G53" s="139" t="s">
        <v>665</v>
      </c>
      <c r="H53" s="139" t="s">
        <v>669</v>
      </c>
      <c r="I53" s="257" t="s">
        <v>740</v>
      </c>
      <c r="J53" s="133">
        <v>0</v>
      </c>
      <c r="K53" s="139" t="s">
        <v>708</v>
      </c>
      <c r="L53" s="139" t="s">
        <v>709</v>
      </c>
      <c r="M53" s="139" t="s">
        <v>674</v>
      </c>
      <c r="N53" s="139" t="s">
        <v>663</v>
      </c>
      <c r="O53" s="139">
        <v>0.19</v>
      </c>
      <c r="P53" s="139" t="s">
        <v>665</v>
      </c>
      <c r="Q53" s="139" t="s">
        <v>665</v>
      </c>
      <c r="R53" s="139" t="s">
        <v>710</v>
      </c>
      <c r="S53" s="140" t="s">
        <v>665</v>
      </c>
      <c r="T53" s="140">
        <v>42082</v>
      </c>
      <c r="U53" s="140" t="s">
        <v>665</v>
      </c>
      <c r="V53" s="140" t="s">
        <v>665</v>
      </c>
      <c r="W53" s="139">
        <v>8.3000000000000007</v>
      </c>
      <c r="X53" s="139">
        <v>0.8</v>
      </c>
      <c r="Y53" s="139"/>
      <c r="Z53" s="141">
        <v>986.26769403973515</v>
      </c>
      <c r="AA53" s="141">
        <v>0.19</v>
      </c>
      <c r="AB53" s="137">
        <f t="shared" si="0"/>
        <v>2.4619802225241385E-5</v>
      </c>
    </row>
    <row r="54" spans="1:28" hidden="1" x14ac:dyDescent="0.25">
      <c r="A54" s="131"/>
      <c r="B54" s="139" t="s">
        <v>665</v>
      </c>
      <c r="C54" s="139">
        <v>551114</v>
      </c>
      <c r="D54" s="139" t="s">
        <v>665</v>
      </c>
      <c r="E54" s="139" t="s">
        <v>665</v>
      </c>
      <c r="F54" s="139">
        <v>0</v>
      </c>
      <c r="G54" s="139" t="s">
        <v>665</v>
      </c>
      <c r="H54" s="139" t="s">
        <v>669</v>
      </c>
      <c r="I54" s="257" t="s">
        <v>741</v>
      </c>
      <c r="J54" s="133">
        <v>0</v>
      </c>
      <c r="K54" s="139" t="s">
        <v>708</v>
      </c>
      <c r="L54" s="139" t="s">
        <v>709</v>
      </c>
      <c r="M54" s="139" t="s">
        <v>674</v>
      </c>
      <c r="N54" s="139" t="s">
        <v>663</v>
      </c>
      <c r="O54" s="139">
        <v>0.97699999999999998</v>
      </c>
      <c r="P54" s="139" t="s">
        <v>665</v>
      </c>
      <c r="Q54" s="139" t="s">
        <v>665</v>
      </c>
      <c r="R54" s="139" t="s">
        <v>710</v>
      </c>
      <c r="S54" s="140" t="s">
        <v>665</v>
      </c>
      <c r="T54" s="140">
        <v>42083</v>
      </c>
      <c r="U54" s="140" t="s">
        <v>665</v>
      </c>
      <c r="V54" s="140" t="s">
        <v>665</v>
      </c>
      <c r="W54" s="139">
        <v>8.3000000000000007</v>
      </c>
      <c r="X54" s="139">
        <v>0.8</v>
      </c>
      <c r="Y54" s="139"/>
      <c r="Z54" s="141">
        <v>4549.372009704397</v>
      </c>
      <c r="AA54" s="141">
        <v>0.97699999999999998</v>
      </c>
      <c r="AB54" s="137">
        <f t="shared" si="0"/>
        <v>1.2659761460032018E-4</v>
      </c>
    </row>
    <row r="55" spans="1:28" hidden="1" x14ac:dyDescent="0.25">
      <c r="A55" s="131"/>
      <c r="B55" s="139" t="s">
        <v>665</v>
      </c>
      <c r="C55" s="139">
        <v>115114</v>
      </c>
      <c r="D55" s="139" t="s">
        <v>665</v>
      </c>
      <c r="E55" s="139" t="s">
        <v>665</v>
      </c>
      <c r="F55" s="139">
        <v>0</v>
      </c>
      <c r="G55" s="139" t="s">
        <v>665</v>
      </c>
      <c r="H55" s="139" t="s">
        <v>669</v>
      </c>
      <c r="I55" s="257" t="s">
        <v>742</v>
      </c>
      <c r="J55" s="133">
        <v>0</v>
      </c>
      <c r="K55" s="139" t="s">
        <v>708</v>
      </c>
      <c r="L55" s="139" t="s">
        <v>284</v>
      </c>
      <c r="M55" s="139" t="s">
        <v>674</v>
      </c>
      <c r="N55" s="139" t="s">
        <v>663</v>
      </c>
      <c r="O55" s="139">
        <v>9.9000000000000005E-2</v>
      </c>
      <c r="P55" s="139" t="s">
        <v>665</v>
      </c>
      <c r="Q55" s="139" t="s">
        <v>665</v>
      </c>
      <c r="R55" s="139" t="s">
        <v>710</v>
      </c>
      <c r="S55" s="140" t="s">
        <v>665</v>
      </c>
      <c r="T55" s="140">
        <v>42053</v>
      </c>
      <c r="U55" s="140" t="s">
        <v>665</v>
      </c>
      <c r="V55" s="140" t="s">
        <v>665</v>
      </c>
      <c r="W55" s="139">
        <v>8.3000000000000007</v>
      </c>
      <c r="X55" s="139">
        <v>0.8</v>
      </c>
      <c r="Y55" s="139"/>
      <c r="Z55" s="141">
        <v>466.88374251655642</v>
      </c>
      <c r="AA55" s="141">
        <v>0.1</v>
      </c>
      <c r="AB55" s="137">
        <f t="shared" si="0"/>
        <v>1.2828212738415249E-5</v>
      </c>
    </row>
    <row r="56" spans="1:28" hidden="1" x14ac:dyDescent="0.25">
      <c r="A56" s="131"/>
      <c r="B56" s="139" t="s">
        <v>665</v>
      </c>
      <c r="C56" s="139">
        <v>331423</v>
      </c>
      <c r="D56" s="139" t="s">
        <v>665</v>
      </c>
      <c r="E56" s="139" t="s">
        <v>665</v>
      </c>
      <c r="F56" s="139">
        <v>0</v>
      </c>
      <c r="G56" s="139" t="s">
        <v>665</v>
      </c>
      <c r="H56" s="139" t="s">
        <v>669</v>
      </c>
      <c r="I56" s="257" t="s">
        <v>743</v>
      </c>
      <c r="J56" s="133">
        <v>0</v>
      </c>
      <c r="K56" s="139" t="s">
        <v>708</v>
      </c>
      <c r="L56" s="139" t="s">
        <v>284</v>
      </c>
      <c r="M56" s="139" t="s">
        <v>674</v>
      </c>
      <c r="N56" s="139" t="s">
        <v>663</v>
      </c>
      <c r="O56" s="139">
        <v>0.12</v>
      </c>
      <c r="P56" s="139" t="s">
        <v>665</v>
      </c>
      <c r="Q56" s="139" t="s">
        <v>665</v>
      </c>
      <c r="R56" s="139" t="s">
        <v>710</v>
      </c>
      <c r="S56" s="140" t="s">
        <v>665</v>
      </c>
      <c r="T56" s="140">
        <v>42053</v>
      </c>
      <c r="U56" s="140" t="s">
        <v>665</v>
      </c>
      <c r="V56" s="140" t="s">
        <v>665</v>
      </c>
      <c r="W56" s="139">
        <v>8.3000000000000007</v>
      </c>
      <c r="X56" s="139">
        <v>0.8</v>
      </c>
      <c r="Y56" s="139"/>
      <c r="Z56" s="141">
        <v>565.68486346729571</v>
      </c>
      <c r="AA56" s="141">
        <v>0.12</v>
      </c>
      <c r="AB56" s="137">
        <f t="shared" si="0"/>
        <v>1.5549348773836665E-5</v>
      </c>
    </row>
    <row r="57" spans="1:28" hidden="1" x14ac:dyDescent="0.25">
      <c r="A57" s="131"/>
      <c r="B57" s="139" t="s">
        <v>665</v>
      </c>
      <c r="C57" s="139">
        <v>69882</v>
      </c>
      <c r="D57" s="139" t="s">
        <v>665</v>
      </c>
      <c r="E57" s="139" t="s">
        <v>665</v>
      </c>
      <c r="F57" s="139">
        <v>0</v>
      </c>
      <c r="G57" s="139" t="s">
        <v>665</v>
      </c>
      <c r="H57" s="139" t="s">
        <v>669</v>
      </c>
      <c r="I57" s="257" t="s">
        <v>744</v>
      </c>
      <c r="J57" s="133">
        <v>0</v>
      </c>
      <c r="K57" s="139" t="s">
        <v>708</v>
      </c>
      <c r="L57" s="139" t="s">
        <v>709</v>
      </c>
      <c r="M57" s="139" t="s">
        <v>674</v>
      </c>
      <c r="N57" s="139" t="s">
        <v>663</v>
      </c>
      <c r="O57" s="139">
        <v>0.8</v>
      </c>
      <c r="P57" s="139" t="s">
        <v>665</v>
      </c>
      <c r="Q57" s="139">
        <v>0</v>
      </c>
      <c r="R57" s="139" t="s">
        <v>710</v>
      </c>
      <c r="S57" s="140" t="s">
        <v>665</v>
      </c>
      <c r="T57" s="140">
        <v>40907</v>
      </c>
      <c r="U57" s="140" t="s">
        <v>665</v>
      </c>
      <c r="V57" s="140" t="s">
        <v>665</v>
      </c>
      <c r="W57" s="139">
        <v>8.3000000000000007</v>
      </c>
      <c r="X57" s="139">
        <v>0.8</v>
      </c>
      <c r="Y57" s="139"/>
      <c r="Z57" s="141">
        <v>5325.5400435453148</v>
      </c>
      <c r="AA57" s="141">
        <v>0.8</v>
      </c>
      <c r="AB57" s="137">
        <f t="shared" si="0"/>
        <v>1.0366232515891111E-4</v>
      </c>
    </row>
    <row r="58" spans="1:28" hidden="1" x14ac:dyDescent="0.25">
      <c r="A58" s="131"/>
      <c r="B58" s="139" t="s">
        <v>665</v>
      </c>
      <c r="C58" s="139">
        <v>75690</v>
      </c>
      <c r="D58" s="139" t="s">
        <v>665</v>
      </c>
      <c r="E58" s="139" t="s">
        <v>665</v>
      </c>
      <c r="F58" s="139">
        <v>0</v>
      </c>
      <c r="G58" s="139" t="s">
        <v>665</v>
      </c>
      <c r="H58" s="139" t="s">
        <v>669</v>
      </c>
      <c r="I58" s="257" t="s">
        <v>745</v>
      </c>
      <c r="J58" s="133">
        <v>0</v>
      </c>
      <c r="K58" s="139" t="s">
        <v>717</v>
      </c>
      <c r="L58" s="139" t="s">
        <v>673</v>
      </c>
      <c r="M58" s="139" t="s">
        <v>674</v>
      </c>
      <c r="N58" s="139" t="s">
        <v>663</v>
      </c>
      <c r="O58" s="139">
        <v>0.02</v>
      </c>
      <c r="P58" s="139" t="s">
        <v>665</v>
      </c>
      <c r="Q58" s="139">
        <v>0</v>
      </c>
      <c r="R58" s="139" t="s">
        <v>710</v>
      </c>
      <c r="S58" s="140" t="s">
        <v>665</v>
      </c>
      <c r="T58" s="140">
        <v>40952</v>
      </c>
      <c r="U58" s="140" t="s">
        <v>665</v>
      </c>
      <c r="V58" s="140" t="s">
        <v>665</v>
      </c>
      <c r="W58" s="139">
        <v>8.3000000000000007</v>
      </c>
      <c r="X58" s="139">
        <v>0.8</v>
      </c>
      <c r="Y58" s="139"/>
      <c r="Z58" s="141">
        <v>42.012180408237299</v>
      </c>
      <c r="AA58" s="141">
        <v>0.02</v>
      </c>
      <c r="AB58" s="137">
        <f t="shared" si="0"/>
        <v>2.5915581289727776E-6</v>
      </c>
    </row>
    <row r="59" spans="1:28" hidden="1" x14ac:dyDescent="0.25">
      <c r="A59" s="131"/>
      <c r="B59" s="139" t="s">
        <v>665</v>
      </c>
      <c r="C59" s="139">
        <v>79361</v>
      </c>
      <c r="D59" s="139" t="s">
        <v>665</v>
      </c>
      <c r="E59" s="139" t="s">
        <v>665</v>
      </c>
      <c r="F59" s="139">
        <v>0</v>
      </c>
      <c r="G59" s="139" t="s">
        <v>665</v>
      </c>
      <c r="H59" s="139" t="s">
        <v>669</v>
      </c>
      <c r="I59" s="257" t="s">
        <v>746</v>
      </c>
      <c r="J59" s="133">
        <v>0</v>
      </c>
      <c r="K59" s="139" t="s">
        <v>717</v>
      </c>
      <c r="L59" s="139" t="s">
        <v>673</v>
      </c>
      <c r="M59" s="139" t="s">
        <v>674</v>
      </c>
      <c r="N59" s="139" t="s">
        <v>663</v>
      </c>
      <c r="O59" s="139">
        <v>0.03</v>
      </c>
      <c r="P59" s="139" t="s">
        <v>665</v>
      </c>
      <c r="Q59" s="139">
        <v>0</v>
      </c>
      <c r="R59" s="139" t="s">
        <v>723</v>
      </c>
      <c r="S59" s="140" t="s">
        <v>665</v>
      </c>
      <c r="T59" s="140">
        <v>40975</v>
      </c>
      <c r="U59" s="140" t="s">
        <v>665</v>
      </c>
      <c r="V59" s="140" t="s">
        <v>665</v>
      </c>
      <c r="W59" s="139">
        <v>8.3000000000000007</v>
      </c>
      <c r="X59" s="139">
        <v>0.8</v>
      </c>
      <c r="Y59" s="139"/>
      <c r="Z59" s="141">
        <v>42.205391000635075</v>
      </c>
      <c r="AA59" s="141">
        <v>0.03</v>
      </c>
      <c r="AB59" s="137">
        <f t="shared" si="0"/>
        <v>3.8873371934591661E-6</v>
      </c>
    </row>
    <row r="60" spans="1:28" hidden="1" x14ac:dyDescent="0.25">
      <c r="A60" s="131"/>
      <c r="B60" s="139" t="s">
        <v>665</v>
      </c>
      <c r="C60" s="139">
        <v>68578</v>
      </c>
      <c r="D60" s="139" t="s">
        <v>665</v>
      </c>
      <c r="E60" s="139" t="s">
        <v>665</v>
      </c>
      <c r="F60" s="139">
        <v>0</v>
      </c>
      <c r="G60" s="139" t="s">
        <v>665</v>
      </c>
      <c r="H60" s="139" t="s">
        <v>669</v>
      </c>
      <c r="I60" s="257" t="s">
        <v>747</v>
      </c>
      <c r="J60" s="133">
        <v>0</v>
      </c>
      <c r="K60" s="139" t="s">
        <v>717</v>
      </c>
      <c r="L60" s="139" t="s">
        <v>709</v>
      </c>
      <c r="M60" s="139" t="s">
        <v>674</v>
      </c>
      <c r="N60" s="139" t="s">
        <v>663</v>
      </c>
      <c r="O60" s="139">
        <v>1.325</v>
      </c>
      <c r="P60" s="139" t="s">
        <v>665</v>
      </c>
      <c r="Q60" s="139">
        <v>0</v>
      </c>
      <c r="R60" s="139" t="s">
        <v>710</v>
      </c>
      <c r="S60" s="140" t="s">
        <v>665</v>
      </c>
      <c r="T60" s="140">
        <v>41016</v>
      </c>
      <c r="U60" s="140" t="s">
        <v>665</v>
      </c>
      <c r="V60" s="140" t="s">
        <v>665</v>
      </c>
      <c r="W60" s="139">
        <v>8.3000000000000007</v>
      </c>
      <c r="X60" s="139">
        <v>0.8</v>
      </c>
      <c r="Y60" s="139"/>
      <c r="Z60" s="141">
        <v>10703.87284768212</v>
      </c>
      <c r="AA60" s="141">
        <v>1.325</v>
      </c>
      <c r="AB60" s="137">
        <f t="shared" si="0"/>
        <v>1.7169072604444649E-4</v>
      </c>
    </row>
    <row r="61" spans="1:28" hidden="1" x14ac:dyDescent="0.25">
      <c r="A61" s="131"/>
      <c r="B61" s="139" t="s">
        <v>665</v>
      </c>
      <c r="C61" s="139">
        <v>84113</v>
      </c>
      <c r="D61" s="139" t="s">
        <v>665</v>
      </c>
      <c r="E61" s="139" t="s">
        <v>665</v>
      </c>
      <c r="F61" s="139">
        <v>0</v>
      </c>
      <c r="G61" s="139" t="s">
        <v>665</v>
      </c>
      <c r="H61" s="139" t="s">
        <v>669</v>
      </c>
      <c r="I61" s="257" t="s">
        <v>748</v>
      </c>
      <c r="J61" s="133">
        <v>0</v>
      </c>
      <c r="K61" s="139" t="s">
        <v>726</v>
      </c>
      <c r="L61" s="139" t="s">
        <v>673</v>
      </c>
      <c r="M61" s="139" t="s">
        <v>674</v>
      </c>
      <c r="N61" s="139" t="s">
        <v>663</v>
      </c>
      <c r="O61" s="139">
        <v>6.5000000000000002E-2</v>
      </c>
      <c r="P61" s="139" t="s">
        <v>665</v>
      </c>
      <c r="Q61" s="139">
        <v>0</v>
      </c>
      <c r="R61" s="139" t="s">
        <v>710</v>
      </c>
      <c r="S61" s="140" t="s">
        <v>665</v>
      </c>
      <c r="T61" s="140">
        <v>41075</v>
      </c>
      <c r="U61" s="140" t="s">
        <v>665</v>
      </c>
      <c r="V61" s="140" t="s">
        <v>665</v>
      </c>
      <c r="W61" s="139">
        <v>8.3000000000000007</v>
      </c>
      <c r="X61" s="139">
        <v>0.8</v>
      </c>
      <c r="Y61" s="139"/>
      <c r="Z61" s="141">
        <v>66.33211671051447</v>
      </c>
      <c r="AA61" s="141">
        <v>6.5000000000000002E-2</v>
      </c>
      <c r="AB61" s="137">
        <f t="shared" si="0"/>
        <v>8.4225639191615264E-6</v>
      </c>
    </row>
    <row r="62" spans="1:28" hidden="1" x14ac:dyDescent="0.25">
      <c r="A62" s="131"/>
      <c r="B62" s="139" t="s">
        <v>665</v>
      </c>
      <c r="C62" s="139">
        <v>84085</v>
      </c>
      <c r="D62" s="139" t="s">
        <v>665</v>
      </c>
      <c r="E62" s="139" t="s">
        <v>665</v>
      </c>
      <c r="F62" s="139">
        <v>0</v>
      </c>
      <c r="G62" s="139" t="s">
        <v>665</v>
      </c>
      <c r="H62" s="139" t="s">
        <v>669</v>
      </c>
      <c r="I62" s="257" t="s">
        <v>749</v>
      </c>
      <c r="J62" s="133">
        <v>0</v>
      </c>
      <c r="K62" s="139" t="s">
        <v>708</v>
      </c>
      <c r="L62" s="139" t="s">
        <v>673</v>
      </c>
      <c r="M62" s="139" t="s">
        <v>674</v>
      </c>
      <c r="N62" s="139" t="s">
        <v>663</v>
      </c>
      <c r="O62" s="139">
        <v>0.375</v>
      </c>
      <c r="P62" s="139" t="s">
        <v>665</v>
      </c>
      <c r="Q62" s="139" t="s">
        <v>665</v>
      </c>
      <c r="R62" s="139" t="s">
        <v>723</v>
      </c>
      <c r="S62" s="140" t="s">
        <v>665</v>
      </c>
      <c r="T62" s="140">
        <v>41064</v>
      </c>
      <c r="U62" s="140" t="s">
        <v>665</v>
      </c>
      <c r="V62" s="140" t="s">
        <v>665</v>
      </c>
      <c r="W62" s="139">
        <v>8.3000000000000007</v>
      </c>
      <c r="X62" s="139">
        <v>0.8</v>
      </c>
      <c r="Y62" s="139"/>
      <c r="Z62" s="141">
        <v>0</v>
      </c>
      <c r="AA62" s="141">
        <v>0.375</v>
      </c>
      <c r="AB62" s="137">
        <f t="shared" si="0"/>
        <v>4.8591714918239574E-5</v>
      </c>
    </row>
    <row r="63" spans="1:28" hidden="1" x14ac:dyDescent="0.25">
      <c r="A63" s="131"/>
      <c r="B63" s="139" t="s">
        <v>665</v>
      </c>
      <c r="C63" s="139">
        <v>81968</v>
      </c>
      <c r="D63" s="139" t="s">
        <v>665</v>
      </c>
      <c r="E63" s="139" t="s">
        <v>665</v>
      </c>
      <c r="F63" s="139">
        <v>0</v>
      </c>
      <c r="G63" s="139" t="s">
        <v>665</v>
      </c>
      <c r="H63" s="139" t="s">
        <v>669</v>
      </c>
      <c r="I63" s="257" t="s">
        <v>750</v>
      </c>
      <c r="J63" s="133">
        <v>0</v>
      </c>
      <c r="K63" s="139" t="s">
        <v>708</v>
      </c>
      <c r="L63" s="139" t="s">
        <v>673</v>
      </c>
      <c r="M63" s="139" t="s">
        <v>674</v>
      </c>
      <c r="N63" s="139" t="s">
        <v>663</v>
      </c>
      <c r="O63" s="139">
        <v>0.15</v>
      </c>
      <c r="P63" s="139" t="s">
        <v>665</v>
      </c>
      <c r="Q63" s="139" t="s">
        <v>665</v>
      </c>
      <c r="R63" s="139" t="s">
        <v>723</v>
      </c>
      <c r="S63" s="140" t="s">
        <v>665</v>
      </c>
      <c r="T63" s="140">
        <v>41263</v>
      </c>
      <c r="U63" s="140" t="s">
        <v>665</v>
      </c>
      <c r="V63" s="140" t="s">
        <v>665</v>
      </c>
      <c r="W63" s="139">
        <v>8.3000000000000007</v>
      </c>
      <c r="X63" s="139">
        <v>0.8</v>
      </c>
      <c r="Y63" s="139"/>
      <c r="Z63" s="141">
        <v>0</v>
      </c>
      <c r="AA63" s="141">
        <v>0.15</v>
      </c>
      <c r="AB63" s="137">
        <f t="shared" si="0"/>
        <v>1.9436685967295829E-5</v>
      </c>
    </row>
    <row r="64" spans="1:28" hidden="1" x14ac:dyDescent="0.25">
      <c r="A64" s="131"/>
      <c r="B64" s="139" t="s">
        <v>665</v>
      </c>
      <c r="C64" s="139">
        <v>88623</v>
      </c>
      <c r="D64" s="139" t="s">
        <v>665</v>
      </c>
      <c r="E64" s="139" t="s">
        <v>665</v>
      </c>
      <c r="F64" s="139" t="s">
        <v>665</v>
      </c>
      <c r="G64" s="139" t="s">
        <v>665</v>
      </c>
      <c r="H64" s="139" t="s">
        <v>669</v>
      </c>
      <c r="I64" s="257" t="s">
        <v>751</v>
      </c>
      <c r="J64" s="133">
        <v>0</v>
      </c>
      <c r="K64" s="139" t="s">
        <v>708</v>
      </c>
      <c r="L64" s="139" t="s">
        <v>673</v>
      </c>
      <c r="M64" s="139" t="s">
        <v>674</v>
      </c>
      <c r="N64" s="139" t="s">
        <v>663</v>
      </c>
      <c r="O64" s="139">
        <v>0.318</v>
      </c>
      <c r="P64" s="139" t="s">
        <v>665</v>
      </c>
      <c r="Q64" s="139" t="s">
        <v>665</v>
      </c>
      <c r="R64" s="139" t="s">
        <v>710</v>
      </c>
      <c r="S64" s="140" t="s">
        <v>665</v>
      </c>
      <c r="T64" s="140">
        <v>41639</v>
      </c>
      <c r="U64" s="140" t="s">
        <v>665</v>
      </c>
      <c r="V64" s="140" t="s">
        <v>665</v>
      </c>
      <c r="W64" s="139">
        <v>8.3000000000000007</v>
      </c>
      <c r="X64" s="139">
        <v>0.8</v>
      </c>
      <c r="Y64" s="139"/>
      <c r="Z64" s="141">
        <v>542.99435707157772</v>
      </c>
      <c r="AA64" s="141">
        <v>0.318</v>
      </c>
      <c r="AB64" s="137">
        <f t="shared" si="0"/>
        <v>4.1205774250667163E-5</v>
      </c>
    </row>
    <row r="65" spans="1:28" hidden="1" x14ac:dyDescent="0.25">
      <c r="A65" s="131"/>
      <c r="B65" s="139" t="s">
        <v>752</v>
      </c>
      <c r="C65" s="139" t="s">
        <v>753</v>
      </c>
      <c r="D65" s="139">
        <v>50849</v>
      </c>
      <c r="E65" s="139">
        <v>101240</v>
      </c>
      <c r="F65" s="139"/>
      <c r="G65" s="139" t="s">
        <v>754</v>
      </c>
      <c r="H65" s="139" t="s">
        <v>669</v>
      </c>
      <c r="I65" s="139" t="s">
        <v>755</v>
      </c>
      <c r="J65" s="133" t="s">
        <v>756</v>
      </c>
      <c r="K65" s="139" t="s">
        <v>672</v>
      </c>
      <c r="L65" s="139" t="s">
        <v>673</v>
      </c>
      <c r="M65" s="139" t="s">
        <v>674</v>
      </c>
      <c r="N65" s="139" t="s">
        <v>663</v>
      </c>
      <c r="O65" s="139">
        <v>26.35</v>
      </c>
      <c r="P65" s="139">
        <v>9.9</v>
      </c>
      <c r="Q65" s="139">
        <v>0.92</v>
      </c>
      <c r="R65" s="139" t="s">
        <v>680</v>
      </c>
      <c r="S65" s="140">
        <v>42940</v>
      </c>
      <c r="T65" s="140">
        <v>31916</v>
      </c>
      <c r="U65" s="139" t="s">
        <v>665</v>
      </c>
      <c r="V65" s="140" t="s">
        <v>665</v>
      </c>
      <c r="W65" s="143" t="s">
        <v>665</v>
      </c>
      <c r="X65" s="144" t="s">
        <v>665</v>
      </c>
      <c r="Y65" s="139"/>
      <c r="Z65" s="145">
        <v>0</v>
      </c>
      <c r="AA65" s="146">
        <v>26.35</v>
      </c>
      <c r="AB65" s="137">
        <f t="shared" si="0"/>
        <v>3.4143778349216346E-3</v>
      </c>
    </row>
    <row r="66" spans="1:28" hidden="1" x14ac:dyDescent="0.25">
      <c r="A66" s="131"/>
      <c r="B66" s="132" t="s">
        <v>757</v>
      </c>
      <c r="C66" s="132">
        <v>2819</v>
      </c>
      <c r="D66" s="132">
        <v>50170</v>
      </c>
      <c r="E66" s="132">
        <v>104094</v>
      </c>
      <c r="F66" s="132" t="s">
        <v>665</v>
      </c>
      <c r="G66" s="132" t="s">
        <v>758</v>
      </c>
      <c r="H66" s="132" t="s">
        <v>658</v>
      </c>
      <c r="I66" s="132" t="s">
        <v>759</v>
      </c>
      <c r="J66" s="133" t="s">
        <v>671</v>
      </c>
      <c r="K66" s="132" t="s">
        <v>672</v>
      </c>
      <c r="L66" s="132" t="s">
        <v>673</v>
      </c>
      <c r="M66" s="132" t="s">
        <v>674</v>
      </c>
      <c r="N66" s="132" t="s">
        <v>663</v>
      </c>
      <c r="O66" s="132">
        <v>38</v>
      </c>
      <c r="P66" s="132">
        <v>38</v>
      </c>
      <c r="Q66" s="132">
        <v>0</v>
      </c>
      <c r="R66" s="132" t="s">
        <v>760</v>
      </c>
      <c r="S66" s="134">
        <v>41730</v>
      </c>
      <c r="T66" s="134">
        <v>31747</v>
      </c>
      <c r="U66" s="134" t="s">
        <v>665</v>
      </c>
      <c r="V66" s="134" t="s">
        <v>665</v>
      </c>
      <c r="W66" s="132">
        <v>8.3000000000000007</v>
      </c>
      <c r="X66" s="132">
        <v>0.8</v>
      </c>
      <c r="Y66" s="132"/>
      <c r="Z66" s="135">
        <v>0</v>
      </c>
      <c r="AA66" s="136">
        <v>37.200000000000003</v>
      </c>
      <c r="AB66" s="137">
        <f t="shared" si="0"/>
        <v>4.9239604450482767E-3</v>
      </c>
    </row>
    <row r="67" spans="1:28" hidden="1" x14ac:dyDescent="0.25">
      <c r="A67" s="131"/>
      <c r="B67" s="139" t="s">
        <v>761</v>
      </c>
      <c r="C67" s="139" t="s">
        <v>762</v>
      </c>
      <c r="D67" s="139">
        <v>50622</v>
      </c>
      <c r="E67" s="139">
        <v>401560</v>
      </c>
      <c r="F67" s="139">
        <v>0</v>
      </c>
      <c r="G67" s="139" t="s">
        <v>763</v>
      </c>
      <c r="H67" s="139" t="s">
        <v>669</v>
      </c>
      <c r="I67" s="139" t="s">
        <v>764</v>
      </c>
      <c r="J67" s="133" t="s">
        <v>671</v>
      </c>
      <c r="K67" s="139" t="s">
        <v>672</v>
      </c>
      <c r="L67" s="139" t="s">
        <v>673</v>
      </c>
      <c r="M67" s="139" t="s">
        <v>674</v>
      </c>
      <c r="N67" s="139" t="s">
        <v>663</v>
      </c>
      <c r="O67" s="139">
        <v>17</v>
      </c>
      <c r="P67" s="139">
        <v>15.2</v>
      </c>
      <c r="Q67" s="139" t="s">
        <v>665</v>
      </c>
      <c r="R67" s="139" t="s">
        <v>765</v>
      </c>
      <c r="S67" s="140">
        <v>41171</v>
      </c>
      <c r="T67" s="140">
        <v>31754</v>
      </c>
      <c r="U67" s="140" t="s">
        <v>665</v>
      </c>
      <c r="V67" s="140" t="s">
        <v>665</v>
      </c>
      <c r="W67" s="139" t="s">
        <v>665</v>
      </c>
      <c r="X67" s="139" t="s">
        <v>665</v>
      </c>
      <c r="Y67" s="139"/>
      <c r="Z67" s="141">
        <v>0</v>
      </c>
      <c r="AA67" s="141">
        <v>17</v>
      </c>
      <c r="AB67" s="137">
        <f t="shared" si="0"/>
        <v>2.2028244096268606E-3</v>
      </c>
    </row>
    <row r="68" spans="1:28" hidden="1" x14ac:dyDescent="0.25">
      <c r="B68" s="139" t="s">
        <v>761</v>
      </c>
      <c r="C68" s="139" t="s">
        <v>766</v>
      </c>
      <c r="D68" s="139">
        <v>50622</v>
      </c>
      <c r="E68" s="139">
        <v>401560</v>
      </c>
      <c r="F68" s="139">
        <v>0</v>
      </c>
      <c r="G68" s="139" t="s">
        <v>763</v>
      </c>
      <c r="H68" s="139" t="s">
        <v>669</v>
      </c>
      <c r="I68" s="139" t="s">
        <v>764</v>
      </c>
      <c r="J68" s="133" t="s">
        <v>671</v>
      </c>
      <c r="K68" s="139" t="s">
        <v>672</v>
      </c>
      <c r="L68" s="139" t="s">
        <v>673</v>
      </c>
      <c r="M68" s="139" t="s">
        <v>674</v>
      </c>
      <c r="N68" s="139" t="s">
        <v>663</v>
      </c>
      <c r="O68" s="139">
        <v>17</v>
      </c>
      <c r="P68" s="139">
        <v>15.5</v>
      </c>
      <c r="Q68" s="139" t="s">
        <v>665</v>
      </c>
      <c r="R68" s="139" t="s">
        <v>765</v>
      </c>
      <c r="S68" s="140">
        <v>43657</v>
      </c>
      <c r="T68" s="140">
        <v>31754</v>
      </c>
      <c r="U68" s="140" t="s">
        <v>665</v>
      </c>
      <c r="V68" s="140" t="s">
        <v>665</v>
      </c>
      <c r="W68" s="139" t="s">
        <v>665</v>
      </c>
      <c r="X68" s="139" t="s">
        <v>665</v>
      </c>
      <c r="Y68" s="139"/>
      <c r="Z68" s="142">
        <v>0</v>
      </c>
      <c r="AA68" s="142">
        <v>17</v>
      </c>
      <c r="AB68" s="137">
        <f t="shared" si="0"/>
        <v>2.2028244096268606E-3</v>
      </c>
    </row>
    <row r="69" spans="1:28" hidden="1" x14ac:dyDescent="0.25">
      <c r="A69" s="131"/>
      <c r="B69" s="139" t="s">
        <v>757</v>
      </c>
      <c r="C69" s="139" t="s">
        <v>767</v>
      </c>
      <c r="D69" s="139">
        <v>50170</v>
      </c>
      <c r="E69" s="139">
        <v>101559</v>
      </c>
      <c r="F69" s="139">
        <v>0</v>
      </c>
      <c r="G69" s="139" t="s">
        <v>758</v>
      </c>
      <c r="H69" s="139" t="s">
        <v>669</v>
      </c>
      <c r="I69" s="139" t="s">
        <v>768</v>
      </c>
      <c r="J69" s="133" t="s">
        <v>671</v>
      </c>
      <c r="K69" s="139" t="s">
        <v>672</v>
      </c>
      <c r="L69" s="139" t="s">
        <v>673</v>
      </c>
      <c r="M69" s="139" t="s">
        <v>674</v>
      </c>
      <c r="N69" s="139" t="s">
        <v>663</v>
      </c>
      <c r="O69" s="139">
        <v>38</v>
      </c>
      <c r="P69" s="139">
        <v>37.200000000000003</v>
      </c>
      <c r="Q69" s="139" t="s">
        <v>665</v>
      </c>
      <c r="R69" s="139" t="s">
        <v>697</v>
      </c>
      <c r="S69" s="140">
        <v>40991</v>
      </c>
      <c r="T69" s="140">
        <v>41000</v>
      </c>
      <c r="U69" s="140" t="s">
        <v>665</v>
      </c>
      <c r="V69" s="140" t="s">
        <v>665</v>
      </c>
      <c r="W69" s="139" t="s">
        <v>665</v>
      </c>
      <c r="X69" s="139" t="s">
        <v>665</v>
      </c>
      <c r="Y69" s="139"/>
      <c r="Z69" s="141">
        <v>0</v>
      </c>
      <c r="AA69" s="141">
        <v>0</v>
      </c>
      <c r="AB69" s="137">
        <f t="shared" si="0"/>
        <v>4.9239604450482767E-3</v>
      </c>
    </row>
    <row r="70" spans="1:28" hidden="1" x14ac:dyDescent="0.25">
      <c r="A70" s="131"/>
      <c r="B70" s="132" t="s">
        <v>769</v>
      </c>
      <c r="C70" s="132">
        <v>2814</v>
      </c>
      <c r="D70" s="132">
        <v>52096</v>
      </c>
      <c r="E70" s="132" t="s">
        <v>770</v>
      </c>
      <c r="F70" s="132" t="s">
        <v>771</v>
      </c>
      <c r="G70" s="132" t="s">
        <v>772</v>
      </c>
      <c r="H70" s="132" t="s">
        <v>658</v>
      </c>
      <c r="I70" s="132" t="s">
        <v>773</v>
      </c>
      <c r="J70" s="133" t="s">
        <v>671</v>
      </c>
      <c r="K70" s="132" t="s">
        <v>672</v>
      </c>
      <c r="L70" s="132" t="s">
        <v>673</v>
      </c>
      <c r="M70" s="132" t="s">
        <v>674</v>
      </c>
      <c r="N70" s="132" t="s">
        <v>663</v>
      </c>
      <c r="O70" s="132">
        <v>43.4</v>
      </c>
      <c r="P70" s="132">
        <v>39.200000000000003</v>
      </c>
      <c r="Q70" s="132">
        <v>0</v>
      </c>
      <c r="R70" s="132" t="s">
        <v>760</v>
      </c>
      <c r="S70" s="134">
        <v>41092</v>
      </c>
      <c r="T70" s="134">
        <v>32938</v>
      </c>
      <c r="U70" s="134" t="s">
        <v>665</v>
      </c>
      <c r="V70" s="134" t="s">
        <v>665</v>
      </c>
      <c r="W70" s="132">
        <v>8.3000000000000007</v>
      </c>
      <c r="X70" s="132">
        <v>0.8</v>
      </c>
      <c r="Y70" s="132"/>
      <c r="Z70" s="135">
        <v>0</v>
      </c>
      <c r="AA70" s="136">
        <v>41.56</v>
      </c>
      <c r="AB70" s="137">
        <f t="shared" si="0"/>
        <v>5.6236811398709266E-3</v>
      </c>
    </row>
    <row r="71" spans="1:28" x14ac:dyDescent="0.25">
      <c r="A71" s="131"/>
      <c r="B71" s="139" t="s">
        <v>774</v>
      </c>
      <c r="C71" s="139" t="s">
        <v>775</v>
      </c>
      <c r="D71" s="139">
        <v>10652</v>
      </c>
      <c r="E71" s="139">
        <v>100018</v>
      </c>
      <c r="F71" s="139"/>
      <c r="G71" s="139" t="s">
        <v>776</v>
      </c>
      <c r="H71" s="139" t="s">
        <v>669</v>
      </c>
      <c r="I71" s="139" t="s">
        <v>777</v>
      </c>
      <c r="J71" s="133" t="s">
        <v>1085</v>
      </c>
      <c r="K71" s="139" t="s">
        <v>661</v>
      </c>
      <c r="L71" s="139" t="s">
        <v>284</v>
      </c>
      <c r="M71" s="139" t="s">
        <v>674</v>
      </c>
      <c r="N71" s="139" t="s">
        <v>663</v>
      </c>
      <c r="O71" s="139">
        <v>31</v>
      </c>
      <c r="P71" s="139">
        <v>31</v>
      </c>
      <c r="Q71" s="139">
        <v>0</v>
      </c>
      <c r="R71" s="139" t="s">
        <v>697</v>
      </c>
      <c r="S71" s="140">
        <v>31146</v>
      </c>
      <c r="T71" s="140">
        <v>32876</v>
      </c>
      <c r="U71" s="139" t="s">
        <v>665</v>
      </c>
      <c r="V71" s="140" t="s">
        <v>665</v>
      </c>
      <c r="W71" s="143" t="s">
        <v>665</v>
      </c>
      <c r="X71" s="144" t="s">
        <v>665</v>
      </c>
      <c r="Y71" s="139"/>
      <c r="Z71" s="145" t="s">
        <v>665</v>
      </c>
      <c r="AA71" s="146" t="s">
        <v>665</v>
      </c>
      <c r="AB71" s="137">
        <f t="shared" si="0"/>
        <v>4.0169150999078054E-3</v>
      </c>
    </row>
    <row r="72" spans="1:28" hidden="1" x14ac:dyDescent="0.25">
      <c r="A72" s="131"/>
      <c r="B72" s="132" t="s">
        <v>778</v>
      </c>
      <c r="C72" s="132" t="s">
        <v>665</v>
      </c>
      <c r="D72" s="132">
        <v>57544</v>
      </c>
      <c r="E72" s="132" t="s">
        <v>665</v>
      </c>
      <c r="F72" s="132" t="s">
        <v>665</v>
      </c>
      <c r="G72" s="132" t="s">
        <v>665</v>
      </c>
      <c r="H72" s="132" t="s">
        <v>658</v>
      </c>
      <c r="I72" s="132" t="s">
        <v>779</v>
      </c>
      <c r="J72" s="133">
        <v>0</v>
      </c>
      <c r="K72" s="132" t="s">
        <v>717</v>
      </c>
      <c r="L72" s="132" t="s">
        <v>673</v>
      </c>
      <c r="M72" s="132" t="s">
        <v>674</v>
      </c>
      <c r="N72" s="132" t="s">
        <v>663</v>
      </c>
      <c r="O72" s="132">
        <v>1.4</v>
      </c>
      <c r="P72" s="132">
        <v>0</v>
      </c>
      <c r="Q72" s="132">
        <v>0</v>
      </c>
      <c r="R72" s="132" t="s">
        <v>780</v>
      </c>
      <c r="S72" s="134" t="s">
        <v>665</v>
      </c>
      <c r="T72" s="134">
        <v>41253</v>
      </c>
      <c r="U72" s="134" t="s">
        <v>665</v>
      </c>
      <c r="V72" s="134" t="s">
        <v>665</v>
      </c>
      <c r="W72" s="132">
        <v>8.3000000000000007</v>
      </c>
      <c r="X72" s="132">
        <v>0.8</v>
      </c>
      <c r="Y72" s="132"/>
      <c r="Z72" s="135">
        <v>657.52251927787347</v>
      </c>
      <c r="AA72" s="136">
        <v>0</v>
      </c>
      <c r="AB72" s="137">
        <f t="shared" si="0"/>
        <v>1.8140906902809441E-4</v>
      </c>
    </row>
    <row r="73" spans="1:28" hidden="1" x14ac:dyDescent="0.25">
      <c r="A73" s="131"/>
      <c r="B73" s="132" t="s">
        <v>781</v>
      </c>
      <c r="C73" s="132">
        <v>2818</v>
      </c>
      <c r="D73" s="132" t="s">
        <v>781</v>
      </c>
      <c r="E73" s="132">
        <v>101685</v>
      </c>
      <c r="F73" s="132" t="s">
        <v>665</v>
      </c>
      <c r="G73" s="132" t="s">
        <v>782</v>
      </c>
      <c r="H73" s="132" t="s">
        <v>658</v>
      </c>
      <c r="I73" s="132" t="s">
        <v>783</v>
      </c>
      <c r="J73" s="133">
        <v>0</v>
      </c>
      <c r="K73" s="132" t="s">
        <v>672</v>
      </c>
      <c r="L73" s="132" t="s">
        <v>673</v>
      </c>
      <c r="M73" s="132" t="s">
        <v>674</v>
      </c>
      <c r="N73" s="132" t="s">
        <v>663</v>
      </c>
      <c r="O73" s="132">
        <v>11.97</v>
      </c>
      <c r="P73" s="132">
        <v>5</v>
      </c>
      <c r="Q73" s="132">
        <v>0</v>
      </c>
      <c r="R73" s="132" t="s">
        <v>784</v>
      </c>
      <c r="S73" s="134">
        <v>42278</v>
      </c>
      <c r="T73" s="134">
        <v>41883</v>
      </c>
      <c r="U73" s="134" t="s">
        <v>665</v>
      </c>
      <c r="V73" s="134" t="s">
        <v>665</v>
      </c>
      <c r="W73" s="132">
        <v>8.3000000000000007</v>
      </c>
      <c r="X73" s="132">
        <v>0.8</v>
      </c>
      <c r="Y73" s="132"/>
      <c r="Z73" s="135">
        <v>14995.209313254105</v>
      </c>
      <c r="AA73" s="136">
        <v>11.97</v>
      </c>
      <c r="AB73" s="137">
        <f t="shared" si="0"/>
        <v>1.5510475401902073E-3</v>
      </c>
    </row>
    <row r="74" spans="1:28" hidden="1" x14ac:dyDescent="0.25">
      <c r="A74" s="131"/>
      <c r="B74" s="147" t="s">
        <v>785</v>
      </c>
      <c r="C74" s="147" t="s">
        <v>665</v>
      </c>
      <c r="D74" s="147">
        <v>10034</v>
      </c>
      <c r="E74" s="147">
        <v>100178</v>
      </c>
      <c r="F74" s="147" t="s">
        <v>665</v>
      </c>
      <c r="G74" s="147" t="s">
        <v>786</v>
      </c>
      <c r="H74" s="147" t="s">
        <v>658</v>
      </c>
      <c r="I74" s="147" t="s">
        <v>787</v>
      </c>
      <c r="J74" s="133" t="s">
        <v>788</v>
      </c>
      <c r="K74" s="147" t="s">
        <v>789</v>
      </c>
      <c r="L74" s="147" t="s">
        <v>673</v>
      </c>
      <c r="M74" s="147" t="s">
        <v>674</v>
      </c>
      <c r="N74" s="147" t="s">
        <v>663</v>
      </c>
      <c r="O74" s="147">
        <v>135</v>
      </c>
      <c r="P74" s="147">
        <v>60</v>
      </c>
      <c r="Q74" s="147">
        <v>0</v>
      </c>
      <c r="R74" s="147" t="s">
        <v>760</v>
      </c>
      <c r="S74" s="148">
        <v>41092</v>
      </c>
      <c r="T74" s="148">
        <v>32203</v>
      </c>
      <c r="U74" s="148" t="s">
        <v>665</v>
      </c>
      <c r="V74" s="148" t="s">
        <v>665</v>
      </c>
      <c r="W74" s="147">
        <v>8.3000000000000007</v>
      </c>
      <c r="X74" s="147">
        <v>0.8</v>
      </c>
      <c r="Y74" s="147"/>
      <c r="Z74" s="149">
        <v>0</v>
      </c>
      <c r="AA74" s="150">
        <v>60</v>
      </c>
      <c r="AB74" s="151">
        <f t="shared" si="0"/>
        <v>1.7493017370566247E-2</v>
      </c>
    </row>
    <row r="75" spans="1:28" hidden="1" x14ac:dyDescent="0.25">
      <c r="B75" s="152" t="s">
        <v>790</v>
      </c>
      <c r="C75" s="152" t="s">
        <v>791</v>
      </c>
      <c r="D75" s="152">
        <v>10294</v>
      </c>
      <c r="E75" s="152">
        <v>101300</v>
      </c>
      <c r="F75" s="152">
        <v>0</v>
      </c>
      <c r="G75" s="152" t="s">
        <v>792</v>
      </c>
      <c r="H75" s="152" t="s">
        <v>669</v>
      </c>
      <c r="I75" s="152" t="s">
        <v>793</v>
      </c>
      <c r="J75" s="133" t="s">
        <v>788</v>
      </c>
      <c r="K75" s="152" t="s">
        <v>672</v>
      </c>
      <c r="L75" s="152" t="s">
        <v>673</v>
      </c>
      <c r="M75" s="152" t="s">
        <v>674</v>
      </c>
      <c r="N75" s="152" t="s">
        <v>663</v>
      </c>
      <c r="O75" s="152">
        <v>120</v>
      </c>
      <c r="P75" s="152">
        <v>120</v>
      </c>
      <c r="Q75" s="152" t="s">
        <v>665</v>
      </c>
      <c r="R75" s="152" t="s">
        <v>697</v>
      </c>
      <c r="S75" s="153">
        <v>31016</v>
      </c>
      <c r="T75" s="153">
        <v>32581</v>
      </c>
      <c r="U75" s="153" t="s">
        <v>665</v>
      </c>
      <c r="V75" s="153" t="s">
        <v>665</v>
      </c>
      <c r="W75" s="152" t="s">
        <v>665</v>
      </c>
      <c r="X75" s="152" t="s">
        <v>665</v>
      </c>
      <c r="Y75" s="152"/>
      <c r="Z75" s="154">
        <v>0</v>
      </c>
      <c r="AA75" s="154">
        <v>0</v>
      </c>
      <c r="AB75" s="151">
        <f t="shared" si="0"/>
        <v>1.5549348773836664E-2</v>
      </c>
    </row>
    <row r="76" spans="1:28" hidden="1" x14ac:dyDescent="0.25">
      <c r="A76" s="131"/>
      <c r="B76" s="139" t="s">
        <v>794</v>
      </c>
      <c r="C76" s="139" t="s">
        <v>795</v>
      </c>
      <c r="D76" s="139">
        <v>10168</v>
      </c>
      <c r="E76" s="139">
        <v>100128</v>
      </c>
      <c r="F76" s="139">
        <v>0</v>
      </c>
      <c r="G76" s="139" t="s">
        <v>796</v>
      </c>
      <c r="H76" s="139" t="s">
        <v>669</v>
      </c>
      <c r="I76" s="139" t="s">
        <v>797</v>
      </c>
      <c r="J76" s="133" t="s">
        <v>756</v>
      </c>
      <c r="K76" s="139" t="s">
        <v>672</v>
      </c>
      <c r="L76" s="139" t="s">
        <v>673</v>
      </c>
      <c r="M76" s="139" t="s">
        <v>674</v>
      </c>
      <c r="N76" s="139" t="s">
        <v>663</v>
      </c>
      <c r="O76" s="139">
        <v>49.9</v>
      </c>
      <c r="P76" s="139">
        <v>49.9</v>
      </c>
      <c r="Q76" s="139" t="s">
        <v>665</v>
      </c>
      <c r="R76" s="139" t="s">
        <v>697</v>
      </c>
      <c r="S76" s="140">
        <v>30971</v>
      </c>
      <c r="T76" s="140">
        <v>32193</v>
      </c>
      <c r="U76" s="140" t="s">
        <v>665</v>
      </c>
      <c r="V76" s="140" t="s">
        <v>665</v>
      </c>
      <c r="W76" s="139">
        <v>8.3000000000000007</v>
      </c>
      <c r="X76" s="139">
        <v>0.8</v>
      </c>
      <c r="Y76" s="139"/>
      <c r="Z76" s="141">
        <v>-11092</v>
      </c>
      <c r="AA76" s="141">
        <v>0</v>
      </c>
      <c r="AB76" s="137">
        <f t="shared" si="0"/>
        <v>6.4659375317870794E-3</v>
      </c>
    </row>
    <row r="77" spans="1:28" hidden="1" x14ac:dyDescent="0.25">
      <c r="A77" s="131"/>
      <c r="B77" s="132" t="s">
        <v>798</v>
      </c>
      <c r="C77" s="132">
        <v>11038</v>
      </c>
      <c r="D77" s="132">
        <v>10169</v>
      </c>
      <c r="E77" s="132">
        <v>100129</v>
      </c>
      <c r="F77" s="132">
        <v>2087</v>
      </c>
      <c r="G77" s="132" t="s">
        <v>799</v>
      </c>
      <c r="H77" s="132" t="s">
        <v>658</v>
      </c>
      <c r="I77" s="132" t="s">
        <v>800</v>
      </c>
      <c r="J77" s="133" t="s">
        <v>801</v>
      </c>
      <c r="K77" s="132" t="s">
        <v>672</v>
      </c>
      <c r="L77" s="132" t="s">
        <v>673</v>
      </c>
      <c r="M77" s="132" t="s">
        <v>662</v>
      </c>
      <c r="N77" s="132" t="s">
        <v>692</v>
      </c>
      <c r="O77" s="132">
        <v>48</v>
      </c>
      <c r="P77" s="132">
        <v>48</v>
      </c>
      <c r="Q77" s="132">
        <v>0</v>
      </c>
      <c r="R77" s="132" t="s">
        <v>664</v>
      </c>
      <c r="S77" s="134" t="s">
        <v>665</v>
      </c>
      <c r="T77" s="134">
        <v>32864</v>
      </c>
      <c r="U77" s="134" t="s">
        <v>665</v>
      </c>
      <c r="V77" s="134" t="s">
        <v>665</v>
      </c>
      <c r="W77" s="132">
        <v>8.3000000000000007</v>
      </c>
      <c r="X77" s="132">
        <v>0.8</v>
      </c>
      <c r="Y77" s="132"/>
      <c r="Z77" s="135">
        <v>1488.79</v>
      </c>
      <c r="AA77" s="136">
        <v>0</v>
      </c>
      <c r="AB77" s="137">
        <f t="shared" si="0"/>
        <v>6.2197395095346655E-3</v>
      </c>
    </row>
    <row r="78" spans="1:28" hidden="1" x14ac:dyDescent="0.25">
      <c r="A78" s="131"/>
      <c r="B78" s="132" t="s">
        <v>802</v>
      </c>
      <c r="C78" s="132">
        <v>2087</v>
      </c>
      <c r="D78" s="132">
        <v>10169</v>
      </c>
      <c r="E78" s="132">
        <v>100129</v>
      </c>
      <c r="F78" s="132">
        <v>2087</v>
      </c>
      <c r="G78" s="132" t="s">
        <v>803</v>
      </c>
      <c r="H78" s="132" t="s">
        <v>658</v>
      </c>
      <c r="I78" s="132" t="s">
        <v>800</v>
      </c>
      <c r="J78" s="133" t="s">
        <v>801</v>
      </c>
      <c r="K78" s="132" t="s">
        <v>672</v>
      </c>
      <c r="L78" s="132" t="s">
        <v>673</v>
      </c>
      <c r="M78" s="132" t="s">
        <v>662</v>
      </c>
      <c r="N78" s="132" t="s">
        <v>692</v>
      </c>
      <c r="O78" s="132">
        <v>48</v>
      </c>
      <c r="P78" s="132">
        <v>48</v>
      </c>
      <c r="Q78" s="132">
        <v>0</v>
      </c>
      <c r="R78" s="132" t="s">
        <v>700</v>
      </c>
      <c r="S78" s="134">
        <v>31208</v>
      </c>
      <c r="T78" s="134">
        <v>32864</v>
      </c>
      <c r="U78" s="134">
        <v>41346</v>
      </c>
      <c r="V78" s="134">
        <v>41365</v>
      </c>
      <c r="W78" s="132">
        <v>8.3000000000000007</v>
      </c>
      <c r="X78" s="132">
        <v>0.8</v>
      </c>
      <c r="Y78" s="132"/>
      <c r="Z78" s="135">
        <v>32563.623564617912</v>
      </c>
      <c r="AA78" s="136">
        <v>0</v>
      </c>
      <c r="AB78" s="137">
        <f t="shared" si="0"/>
        <v>6.2197395095346655E-3</v>
      </c>
    </row>
    <row r="79" spans="1:28" hidden="1" x14ac:dyDescent="0.25">
      <c r="A79" s="131"/>
      <c r="B79" s="139" t="s">
        <v>804</v>
      </c>
      <c r="C79" s="139" t="s">
        <v>805</v>
      </c>
      <c r="D79" s="139">
        <v>50003</v>
      </c>
      <c r="E79" s="139">
        <v>101520</v>
      </c>
      <c r="F79" s="139">
        <v>0</v>
      </c>
      <c r="G79" s="139" t="s">
        <v>806</v>
      </c>
      <c r="H79" s="139" t="s">
        <v>669</v>
      </c>
      <c r="I79" s="139" t="s">
        <v>807</v>
      </c>
      <c r="J79" s="133" t="s">
        <v>808</v>
      </c>
      <c r="K79" s="139" t="s">
        <v>672</v>
      </c>
      <c r="L79" s="139" t="s">
        <v>673</v>
      </c>
      <c r="M79" s="139" t="s">
        <v>674</v>
      </c>
      <c r="N79" s="139" t="s">
        <v>692</v>
      </c>
      <c r="O79" s="139">
        <v>48.094000000000001</v>
      </c>
      <c r="P79" s="139">
        <v>48</v>
      </c>
      <c r="Q79" s="139" t="s">
        <v>665</v>
      </c>
      <c r="R79" s="139" t="s">
        <v>697</v>
      </c>
      <c r="S79" s="140">
        <v>40961</v>
      </c>
      <c r="T79" s="140">
        <v>41000</v>
      </c>
      <c r="U79" s="140" t="s">
        <v>665</v>
      </c>
      <c r="V79" s="140" t="s">
        <v>665</v>
      </c>
      <c r="W79" s="139" t="s">
        <v>665</v>
      </c>
      <c r="X79" s="139" t="s">
        <v>665</v>
      </c>
      <c r="Y79" s="139"/>
      <c r="Z79" s="141">
        <v>0</v>
      </c>
      <c r="AA79" s="141">
        <v>0</v>
      </c>
      <c r="AB79" s="137">
        <f t="shared" si="0"/>
        <v>6.2319198327408379E-3</v>
      </c>
    </row>
    <row r="80" spans="1:28" hidden="1" x14ac:dyDescent="0.25">
      <c r="A80" s="131"/>
      <c r="B80" s="139" t="s">
        <v>804</v>
      </c>
      <c r="C80" s="139" t="s">
        <v>809</v>
      </c>
      <c r="D80" s="139">
        <v>50003</v>
      </c>
      <c r="E80" s="139">
        <v>101520</v>
      </c>
      <c r="F80" s="139">
        <v>0</v>
      </c>
      <c r="G80" s="139" t="s">
        <v>806</v>
      </c>
      <c r="H80" s="139" t="s">
        <v>669</v>
      </c>
      <c r="I80" s="139" t="s">
        <v>810</v>
      </c>
      <c r="J80" s="133" t="s">
        <v>808</v>
      </c>
      <c r="K80" s="139" t="s">
        <v>672</v>
      </c>
      <c r="L80" s="139" t="s">
        <v>673</v>
      </c>
      <c r="M80" s="139" t="s">
        <v>674</v>
      </c>
      <c r="N80" s="139" t="s">
        <v>692</v>
      </c>
      <c r="O80" s="139">
        <v>48.09</v>
      </c>
      <c r="P80" s="139">
        <v>42</v>
      </c>
      <c r="Q80" s="139" t="s">
        <v>665</v>
      </c>
      <c r="R80" s="139" t="s">
        <v>700</v>
      </c>
      <c r="S80" s="140">
        <v>41627</v>
      </c>
      <c r="T80" s="140">
        <v>32952</v>
      </c>
      <c r="U80" s="140" t="s">
        <v>665</v>
      </c>
      <c r="V80" s="140">
        <v>42125</v>
      </c>
      <c r="W80" s="139" t="s">
        <v>665</v>
      </c>
      <c r="X80" s="139" t="s">
        <v>665</v>
      </c>
      <c r="Y80" s="139"/>
      <c r="Z80" s="141">
        <v>31650.997801761885</v>
      </c>
      <c r="AA80" s="141">
        <v>48.094000000000001</v>
      </c>
      <c r="AB80" s="137">
        <f t="shared" si="0"/>
        <v>6.2314015211150436E-3</v>
      </c>
    </row>
    <row r="81" spans="1:28" hidden="1" x14ac:dyDescent="0.25">
      <c r="A81" s="131"/>
      <c r="B81" s="139" t="s">
        <v>811</v>
      </c>
      <c r="C81" s="139" t="s">
        <v>812</v>
      </c>
      <c r="D81" s="139">
        <v>52078</v>
      </c>
      <c r="E81" s="139">
        <v>101569</v>
      </c>
      <c r="F81" s="139">
        <v>0</v>
      </c>
      <c r="G81" s="139" t="s">
        <v>813</v>
      </c>
      <c r="H81" s="139" t="s">
        <v>669</v>
      </c>
      <c r="I81" s="139" t="s">
        <v>814</v>
      </c>
      <c r="J81" s="133" t="s">
        <v>671</v>
      </c>
      <c r="K81" s="139" t="s">
        <v>672</v>
      </c>
      <c r="L81" s="139" t="s">
        <v>673</v>
      </c>
      <c r="M81" s="139" t="s">
        <v>674</v>
      </c>
      <c r="N81" s="139" t="s">
        <v>663</v>
      </c>
      <c r="O81" s="139">
        <v>23.614000000000001</v>
      </c>
      <c r="P81" s="139">
        <v>23.614000000000001</v>
      </c>
      <c r="Q81" s="139">
        <v>0</v>
      </c>
      <c r="R81" s="139" t="s">
        <v>664</v>
      </c>
      <c r="S81" s="140">
        <v>30669</v>
      </c>
      <c r="T81" s="140">
        <v>31590</v>
      </c>
      <c r="U81" s="140" t="s">
        <v>665</v>
      </c>
      <c r="V81" s="140" t="s">
        <v>665</v>
      </c>
      <c r="W81" s="139">
        <v>8.3000000000000007</v>
      </c>
      <c r="X81" s="139">
        <v>0.8</v>
      </c>
      <c r="Y81" s="139"/>
      <c r="Z81" s="141">
        <v>-7234.3266352172732</v>
      </c>
      <c r="AA81" s="141">
        <v>0</v>
      </c>
      <c r="AB81" s="137">
        <f t="shared" si="0"/>
        <v>3.0598526828781582E-3</v>
      </c>
    </row>
    <row r="82" spans="1:28" hidden="1" x14ac:dyDescent="0.25">
      <c r="A82" s="131"/>
      <c r="B82" s="139" t="s">
        <v>815</v>
      </c>
      <c r="C82" s="139" t="s">
        <v>816</v>
      </c>
      <c r="D82" s="139">
        <v>52078</v>
      </c>
      <c r="E82" s="139">
        <v>101569</v>
      </c>
      <c r="F82" s="139">
        <v>0</v>
      </c>
      <c r="G82" s="139" t="s">
        <v>813</v>
      </c>
      <c r="H82" s="139" t="s">
        <v>669</v>
      </c>
      <c r="I82" s="139" t="s">
        <v>817</v>
      </c>
      <c r="J82" s="133" t="s">
        <v>671</v>
      </c>
      <c r="K82" s="139" t="s">
        <v>672</v>
      </c>
      <c r="L82" s="139" t="s">
        <v>673</v>
      </c>
      <c r="M82" s="139" t="s">
        <v>674</v>
      </c>
      <c r="N82" s="139" t="s">
        <v>663</v>
      </c>
      <c r="O82" s="139">
        <v>10.57</v>
      </c>
      <c r="P82" s="139">
        <v>9.6509999999999998</v>
      </c>
      <c r="Q82" s="139" t="s">
        <v>665</v>
      </c>
      <c r="R82" s="139" t="s">
        <v>765</v>
      </c>
      <c r="S82" s="140">
        <v>41059</v>
      </c>
      <c r="T82" s="140">
        <v>41061</v>
      </c>
      <c r="U82" s="140" t="s">
        <v>665</v>
      </c>
      <c r="V82" s="140" t="s">
        <v>665</v>
      </c>
      <c r="W82" s="139">
        <v>8.3000000000000007</v>
      </c>
      <c r="X82" s="139">
        <v>0.8</v>
      </c>
      <c r="Y82" s="139"/>
      <c r="Z82" s="141">
        <v>11159.266397532447</v>
      </c>
      <c r="AA82" s="141">
        <v>9.6509999999999998</v>
      </c>
      <c r="AB82" s="137">
        <f t="shared" si="0"/>
        <v>1.3696384711621129E-3</v>
      </c>
    </row>
    <row r="83" spans="1:28" hidden="1" x14ac:dyDescent="0.25">
      <c r="A83" s="131"/>
      <c r="B83" s="152" t="s">
        <v>818</v>
      </c>
      <c r="C83" s="152" t="s">
        <v>819</v>
      </c>
      <c r="D83" s="152">
        <v>52105</v>
      </c>
      <c r="E83" s="152">
        <v>101384</v>
      </c>
      <c r="F83" s="152">
        <v>0</v>
      </c>
      <c r="G83" s="152" t="s">
        <v>820</v>
      </c>
      <c r="H83" s="152" t="s">
        <v>669</v>
      </c>
      <c r="I83" s="152" t="s">
        <v>821</v>
      </c>
      <c r="J83" s="133" t="s">
        <v>671</v>
      </c>
      <c r="K83" s="152" t="s">
        <v>672</v>
      </c>
      <c r="L83" s="152" t="s">
        <v>673</v>
      </c>
      <c r="M83" s="152" t="s">
        <v>822</v>
      </c>
      <c r="N83" s="152" t="s">
        <v>663</v>
      </c>
      <c r="O83" s="152">
        <v>143.26</v>
      </c>
      <c r="P83" s="152">
        <v>20</v>
      </c>
      <c r="Q83" s="152">
        <v>3</v>
      </c>
      <c r="R83" s="152" t="s">
        <v>823</v>
      </c>
      <c r="S83" s="153">
        <v>41600</v>
      </c>
      <c r="T83" s="153">
        <v>33817</v>
      </c>
      <c r="U83" s="153" t="s">
        <v>665</v>
      </c>
      <c r="V83" s="153">
        <v>43554</v>
      </c>
      <c r="W83" s="152">
        <v>8.3000000000000007</v>
      </c>
      <c r="X83" s="152">
        <v>0.8</v>
      </c>
      <c r="Y83" s="152"/>
      <c r="Z83" s="155">
        <v>36186.094983216921</v>
      </c>
      <c r="AA83" s="155">
        <v>20</v>
      </c>
      <c r="AB83" s="151">
        <f t="shared" si="0"/>
        <v>1.8563330877832004E-2</v>
      </c>
    </row>
    <row r="84" spans="1:28" hidden="1" x14ac:dyDescent="0.25">
      <c r="B84" s="152" t="s">
        <v>818</v>
      </c>
      <c r="C84" s="152" t="s">
        <v>819</v>
      </c>
      <c r="D84" s="152">
        <v>52105</v>
      </c>
      <c r="E84" s="152">
        <v>101384</v>
      </c>
      <c r="F84" s="152">
        <v>0</v>
      </c>
      <c r="G84" s="152" t="s">
        <v>820</v>
      </c>
      <c r="H84" s="152" t="s">
        <v>669</v>
      </c>
      <c r="I84" s="152" t="s">
        <v>824</v>
      </c>
      <c r="J84" s="133" t="s">
        <v>671</v>
      </c>
      <c r="K84" s="152" t="s">
        <v>672</v>
      </c>
      <c r="L84" s="152" t="s">
        <v>673</v>
      </c>
      <c r="M84" s="152" t="s">
        <v>822</v>
      </c>
      <c r="N84" s="152" t="s">
        <v>663</v>
      </c>
      <c r="O84" s="152">
        <v>143.26</v>
      </c>
      <c r="P84" s="152">
        <v>20</v>
      </c>
      <c r="Q84" s="152">
        <v>3</v>
      </c>
      <c r="R84" s="152" t="s">
        <v>823</v>
      </c>
      <c r="S84" s="153">
        <v>41600</v>
      </c>
      <c r="T84" s="153">
        <v>33817</v>
      </c>
      <c r="U84" s="153" t="s">
        <v>665</v>
      </c>
      <c r="V84" s="153">
        <v>43554</v>
      </c>
      <c r="W84" s="152">
        <v>8.3000000000000007</v>
      </c>
      <c r="X84" s="152">
        <v>0.8</v>
      </c>
      <c r="Y84" s="152"/>
      <c r="Z84" s="154">
        <v>34729.841422480269</v>
      </c>
      <c r="AA84" s="154">
        <v>17.591999999999999</v>
      </c>
      <c r="AB84" s="151">
        <f t="shared" ref="AB84:AB147" si="1">O84/SUM($O$19:$O$203)</f>
        <v>1.8563330877832004E-2</v>
      </c>
    </row>
    <row r="85" spans="1:28" hidden="1" x14ac:dyDescent="0.25">
      <c r="A85" s="131"/>
      <c r="B85" s="139" t="s">
        <v>815</v>
      </c>
      <c r="C85" s="139" t="s">
        <v>825</v>
      </c>
      <c r="D85" s="139">
        <v>52076</v>
      </c>
      <c r="E85" s="139">
        <v>101569</v>
      </c>
      <c r="F85" s="139">
        <v>0</v>
      </c>
      <c r="G85" s="139" t="s">
        <v>826</v>
      </c>
      <c r="H85" s="139" t="s">
        <v>669</v>
      </c>
      <c r="I85" s="139" t="s">
        <v>827</v>
      </c>
      <c r="J85" s="133" t="s">
        <v>671</v>
      </c>
      <c r="K85" s="139" t="s">
        <v>672</v>
      </c>
      <c r="L85" s="139" t="s">
        <v>673</v>
      </c>
      <c r="M85" s="139" t="s">
        <v>674</v>
      </c>
      <c r="N85" s="139" t="s">
        <v>663</v>
      </c>
      <c r="O85" s="139">
        <v>9.6509999999999998</v>
      </c>
      <c r="P85" s="139">
        <v>9.6509999999999998</v>
      </c>
      <c r="Q85" s="139" t="s">
        <v>665</v>
      </c>
      <c r="R85" s="139" t="s">
        <v>828</v>
      </c>
      <c r="S85" s="140">
        <v>42076</v>
      </c>
      <c r="T85" s="140">
        <v>42095</v>
      </c>
      <c r="U85" s="140" t="s">
        <v>665</v>
      </c>
      <c r="V85" s="140" t="s">
        <v>665</v>
      </c>
      <c r="W85" s="139">
        <v>8.3000000000000007</v>
      </c>
      <c r="X85" s="139">
        <v>0.8</v>
      </c>
      <c r="Y85" s="139"/>
      <c r="Z85" s="141">
        <v>0</v>
      </c>
      <c r="AA85" s="141">
        <v>0</v>
      </c>
      <c r="AB85" s="137">
        <f t="shared" si="1"/>
        <v>1.2505563751358138E-3</v>
      </c>
    </row>
    <row r="86" spans="1:28" hidden="1" x14ac:dyDescent="0.25">
      <c r="A86" s="131"/>
      <c r="B86" s="139" t="s">
        <v>815</v>
      </c>
      <c r="C86" s="139" t="s">
        <v>816</v>
      </c>
      <c r="D86" s="139">
        <v>52076</v>
      </c>
      <c r="E86" s="139">
        <v>101569</v>
      </c>
      <c r="F86" s="139">
        <v>0</v>
      </c>
      <c r="G86" s="139" t="s">
        <v>826</v>
      </c>
      <c r="H86" s="139" t="s">
        <v>669</v>
      </c>
      <c r="I86" s="139" t="s">
        <v>827</v>
      </c>
      <c r="J86" s="133" t="s">
        <v>671</v>
      </c>
      <c r="K86" s="139" t="s">
        <v>672</v>
      </c>
      <c r="L86" s="139" t="s">
        <v>673</v>
      </c>
      <c r="M86" s="139" t="s">
        <v>674</v>
      </c>
      <c r="N86" s="139" t="s">
        <v>663</v>
      </c>
      <c r="O86" s="139">
        <v>9.6509999999999998</v>
      </c>
      <c r="P86" s="139">
        <v>9.6509999999999998</v>
      </c>
      <c r="Q86" s="139" t="s">
        <v>665</v>
      </c>
      <c r="R86" s="139" t="s">
        <v>697</v>
      </c>
      <c r="S86" s="140">
        <v>41059</v>
      </c>
      <c r="T86" s="140">
        <v>41061</v>
      </c>
      <c r="U86" s="140" t="s">
        <v>665</v>
      </c>
      <c r="V86" s="140" t="s">
        <v>665</v>
      </c>
      <c r="W86" s="139" t="s">
        <v>665</v>
      </c>
      <c r="X86" s="139" t="s">
        <v>665</v>
      </c>
      <c r="Y86" s="139"/>
      <c r="Z86" s="141">
        <v>0</v>
      </c>
      <c r="AA86" s="141">
        <v>0</v>
      </c>
      <c r="AB86" s="137">
        <f t="shared" si="1"/>
        <v>1.2505563751358138E-3</v>
      </c>
    </row>
    <row r="87" spans="1:28" hidden="1" x14ac:dyDescent="0.25">
      <c r="A87" s="131"/>
      <c r="B87" s="139" t="s">
        <v>829</v>
      </c>
      <c r="C87" s="139" t="s">
        <v>830</v>
      </c>
      <c r="D87" s="139">
        <v>52080</v>
      </c>
      <c r="E87" s="139">
        <v>100133</v>
      </c>
      <c r="F87" s="139">
        <v>0</v>
      </c>
      <c r="G87" s="139" t="s">
        <v>831</v>
      </c>
      <c r="H87" s="139" t="s">
        <v>669</v>
      </c>
      <c r="I87" s="139" t="s">
        <v>832</v>
      </c>
      <c r="J87" s="133" t="s">
        <v>671</v>
      </c>
      <c r="K87" s="139" t="s">
        <v>672</v>
      </c>
      <c r="L87" s="139" t="s">
        <v>673</v>
      </c>
      <c r="M87" s="139" t="s">
        <v>674</v>
      </c>
      <c r="N87" s="139" t="s">
        <v>692</v>
      </c>
      <c r="O87" s="139">
        <v>3</v>
      </c>
      <c r="P87" s="139">
        <v>3</v>
      </c>
      <c r="Q87" s="139">
        <v>0</v>
      </c>
      <c r="R87" s="139" t="s">
        <v>664</v>
      </c>
      <c r="S87" s="140">
        <v>31747</v>
      </c>
      <c r="T87" s="140">
        <v>32231</v>
      </c>
      <c r="U87" s="140" t="s">
        <v>665</v>
      </c>
      <c r="V87" s="140" t="s">
        <v>665</v>
      </c>
      <c r="W87" s="139">
        <v>8.3000000000000007</v>
      </c>
      <c r="X87" s="139">
        <v>0.8</v>
      </c>
      <c r="Y87" s="139"/>
      <c r="Z87" s="141">
        <v>0</v>
      </c>
      <c r="AA87" s="141">
        <v>0</v>
      </c>
      <c r="AB87" s="137">
        <f t="shared" si="1"/>
        <v>3.8873371934591659E-4</v>
      </c>
    </row>
    <row r="88" spans="1:28" hidden="1" x14ac:dyDescent="0.25">
      <c r="A88" s="131"/>
      <c r="B88" s="139" t="s">
        <v>833</v>
      </c>
      <c r="C88" s="139" t="s">
        <v>834</v>
      </c>
      <c r="D88" s="139">
        <v>50751</v>
      </c>
      <c r="E88" s="139">
        <v>100133</v>
      </c>
      <c r="F88" s="139">
        <v>0</v>
      </c>
      <c r="G88" s="139" t="s">
        <v>835</v>
      </c>
      <c r="H88" s="139" t="s">
        <v>669</v>
      </c>
      <c r="I88" s="139" t="s">
        <v>836</v>
      </c>
      <c r="J88" s="133" t="s">
        <v>671</v>
      </c>
      <c r="K88" s="139" t="s">
        <v>672</v>
      </c>
      <c r="L88" s="139" t="s">
        <v>673</v>
      </c>
      <c r="M88" s="139" t="s">
        <v>674</v>
      </c>
      <c r="N88" s="139" t="s">
        <v>692</v>
      </c>
      <c r="O88" s="139">
        <v>7.45</v>
      </c>
      <c r="P88" s="139">
        <v>6.2</v>
      </c>
      <c r="Q88" s="139">
        <v>0</v>
      </c>
      <c r="R88" s="139" t="s">
        <v>664</v>
      </c>
      <c r="S88" s="140">
        <v>31222</v>
      </c>
      <c r="T88" s="140">
        <v>31588</v>
      </c>
      <c r="U88" s="140" t="s">
        <v>665</v>
      </c>
      <c r="V88" s="140" t="s">
        <v>665</v>
      </c>
      <c r="W88" s="139">
        <v>8.3000000000000007</v>
      </c>
      <c r="X88" s="139">
        <v>0.8</v>
      </c>
      <c r="Y88" s="139"/>
      <c r="Z88" s="141">
        <v>0</v>
      </c>
      <c r="AA88" s="141">
        <v>0</v>
      </c>
      <c r="AB88" s="137">
        <f t="shared" si="1"/>
        <v>9.6535540304235957E-4</v>
      </c>
    </row>
    <row r="89" spans="1:28" hidden="1" x14ac:dyDescent="0.25">
      <c r="A89" s="131"/>
      <c r="B89" s="139" t="s">
        <v>833</v>
      </c>
      <c r="C89" s="139" t="s">
        <v>837</v>
      </c>
      <c r="D89" s="139">
        <v>52095</v>
      </c>
      <c r="E89" s="139">
        <v>101571</v>
      </c>
      <c r="F89" s="139">
        <v>0</v>
      </c>
      <c r="G89" s="139" t="s">
        <v>838</v>
      </c>
      <c r="H89" s="139" t="s">
        <v>669</v>
      </c>
      <c r="I89" s="139" t="s">
        <v>839</v>
      </c>
      <c r="J89" s="133" t="s">
        <v>671</v>
      </c>
      <c r="K89" s="139" t="s">
        <v>672</v>
      </c>
      <c r="L89" s="139" t="s">
        <v>673</v>
      </c>
      <c r="M89" s="139" t="s">
        <v>674</v>
      </c>
      <c r="N89" s="139" t="s">
        <v>692</v>
      </c>
      <c r="O89" s="139">
        <v>7.45</v>
      </c>
      <c r="P89" s="139">
        <v>6.2</v>
      </c>
      <c r="Q89" s="139">
        <v>0</v>
      </c>
      <c r="R89" s="139" t="s">
        <v>664</v>
      </c>
      <c r="S89" s="140">
        <v>31441</v>
      </c>
      <c r="T89" s="140">
        <v>31834</v>
      </c>
      <c r="U89" s="140" t="s">
        <v>665</v>
      </c>
      <c r="V89" s="140" t="s">
        <v>665</v>
      </c>
      <c r="W89" s="139">
        <v>8.3000000000000007</v>
      </c>
      <c r="X89" s="139">
        <v>0.8</v>
      </c>
      <c r="Y89" s="139"/>
      <c r="Z89" s="141">
        <v>0</v>
      </c>
      <c r="AA89" s="141">
        <v>0</v>
      </c>
      <c r="AB89" s="137">
        <f t="shared" si="1"/>
        <v>9.6535540304235957E-4</v>
      </c>
    </row>
    <row r="90" spans="1:28" hidden="1" x14ac:dyDescent="0.25">
      <c r="A90" s="131"/>
      <c r="B90" s="132" t="s">
        <v>840</v>
      </c>
      <c r="C90" s="132">
        <v>2155</v>
      </c>
      <c r="D90" s="132">
        <v>10213</v>
      </c>
      <c r="E90" s="132">
        <v>100138</v>
      </c>
      <c r="F90" s="132">
        <v>2155</v>
      </c>
      <c r="G90" s="132" t="s">
        <v>841</v>
      </c>
      <c r="H90" s="132" t="s">
        <v>658</v>
      </c>
      <c r="I90" s="132" t="s">
        <v>842</v>
      </c>
      <c r="J90" s="133" t="s">
        <v>671</v>
      </c>
      <c r="K90" s="132" t="s">
        <v>672</v>
      </c>
      <c r="L90" s="132" t="s">
        <v>673</v>
      </c>
      <c r="M90" s="132" t="s">
        <v>674</v>
      </c>
      <c r="N90" s="132" t="s">
        <v>663</v>
      </c>
      <c r="O90" s="132">
        <v>127.379</v>
      </c>
      <c r="P90" s="132">
        <v>127.379</v>
      </c>
      <c r="Q90" s="132">
        <v>0</v>
      </c>
      <c r="R90" s="132" t="s">
        <v>723</v>
      </c>
      <c r="S90" s="134">
        <v>31418</v>
      </c>
      <c r="T90" s="134">
        <v>32140</v>
      </c>
      <c r="U90" s="134">
        <v>41376</v>
      </c>
      <c r="V90" s="134">
        <v>41419</v>
      </c>
      <c r="W90" s="132">
        <v>8.3000000000000007</v>
      </c>
      <c r="X90" s="132">
        <v>0.8</v>
      </c>
      <c r="Y90" s="132"/>
      <c r="Z90" s="135">
        <v>100882.95069292258</v>
      </c>
      <c r="AA90" s="136">
        <v>45.323</v>
      </c>
      <c r="AB90" s="137">
        <f t="shared" si="1"/>
        <v>1.6505504145521172E-2</v>
      </c>
    </row>
    <row r="91" spans="1:28" hidden="1" x14ac:dyDescent="0.25">
      <c r="A91" s="131"/>
      <c r="B91" s="132" t="s">
        <v>843</v>
      </c>
      <c r="C91" s="132">
        <v>11232</v>
      </c>
      <c r="D91" s="132">
        <v>50851</v>
      </c>
      <c r="E91" s="132">
        <v>100235</v>
      </c>
      <c r="F91" s="132">
        <v>2042</v>
      </c>
      <c r="G91" s="132" t="s">
        <v>844</v>
      </c>
      <c r="H91" s="132" t="s">
        <v>658</v>
      </c>
      <c r="I91" s="132" t="s">
        <v>845</v>
      </c>
      <c r="J91" s="133" t="s">
        <v>756</v>
      </c>
      <c r="K91" s="132" t="s">
        <v>789</v>
      </c>
      <c r="L91" s="132" t="s">
        <v>673</v>
      </c>
      <c r="M91" s="132" t="s">
        <v>674</v>
      </c>
      <c r="N91" s="132" t="s">
        <v>663</v>
      </c>
      <c r="O91" s="132">
        <v>30</v>
      </c>
      <c r="P91" s="132">
        <v>27.5</v>
      </c>
      <c r="Q91" s="132">
        <v>0</v>
      </c>
      <c r="R91" s="132" t="s">
        <v>700</v>
      </c>
      <c r="S91" s="134">
        <v>43132</v>
      </c>
      <c r="T91" s="134">
        <v>32245</v>
      </c>
      <c r="U91" s="134" t="s">
        <v>665</v>
      </c>
      <c r="V91" s="134">
        <v>43202</v>
      </c>
      <c r="W91" s="132">
        <v>8.3000000000000007</v>
      </c>
      <c r="X91" s="132">
        <v>0.8</v>
      </c>
      <c r="Y91" s="132"/>
      <c r="Z91" s="135">
        <v>10709.11</v>
      </c>
      <c r="AA91" s="136">
        <v>27.5</v>
      </c>
      <c r="AB91" s="137">
        <f t="shared" si="1"/>
        <v>3.887337193459166E-3</v>
      </c>
    </row>
    <row r="92" spans="1:28" hidden="1" x14ac:dyDescent="0.25">
      <c r="A92" s="131"/>
      <c r="B92" s="139" t="s">
        <v>846</v>
      </c>
      <c r="C92" s="139" t="s">
        <v>847</v>
      </c>
      <c r="D92" s="139" t="s">
        <v>665</v>
      </c>
      <c r="E92" s="139">
        <v>40074</v>
      </c>
      <c r="F92" s="139">
        <v>0</v>
      </c>
      <c r="G92" s="139" t="s">
        <v>665</v>
      </c>
      <c r="H92" s="139" t="s">
        <v>669</v>
      </c>
      <c r="I92" s="139" t="s">
        <v>848</v>
      </c>
      <c r="J92" s="133" t="s">
        <v>849</v>
      </c>
      <c r="K92" s="139" t="s">
        <v>708</v>
      </c>
      <c r="L92" s="139" t="s">
        <v>673</v>
      </c>
      <c r="M92" s="139" t="s">
        <v>674</v>
      </c>
      <c r="N92" s="139" t="s">
        <v>663</v>
      </c>
      <c r="O92" s="139">
        <v>0.77500000000000002</v>
      </c>
      <c r="P92" s="139">
        <v>0.77500000000000002</v>
      </c>
      <c r="Q92" s="139" t="s">
        <v>665</v>
      </c>
      <c r="R92" s="139" t="s">
        <v>697</v>
      </c>
      <c r="S92" s="140">
        <v>30270</v>
      </c>
      <c r="T92" s="140">
        <v>30909</v>
      </c>
      <c r="U92" s="140" t="s">
        <v>665</v>
      </c>
      <c r="V92" s="140" t="s">
        <v>665</v>
      </c>
      <c r="W92" s="139" t="s">
        <v>665</v>
      </c>
      <c r="X92" s="139" t="s">
        <v>665</v>
      </c>
      <c r="Y92" s="139"/>
      <c r="Z92" s="141">
        <v>0</v>
      </c>
      <c r="AA92" s="141">
        <v>0</v>
      </c>
      <c r="AB92" s="137">
        <f t="shared" si="1"/>
        <v>1.0042287749769512E-4</v>
      </c>
    </row>
    <row r="93" spans="1:28" hidden="1" x14ac:dyDescent="0.25">
      <c r="A93" s="131"/>
      <c r="B93" s="132" t="s">
        <v>850</v>
      </c>
      <c r="C93" s="132">
        <v>2812</v>
      </c>
      <c r="D93" s="132">
        <v>50674</v>
      </c>
      <c r="E93" s="132" t="s">
        <v>665</v>
      </c>
      <c r="F93" s="132">
        <v>2040</v>
      </c>
      <c r="G93" s="132" t="s">
        <v>799</v>
      </c>
      <c r="H93" s="132" t="s">
        <v>658</v>
      </c>
      <c r="I93" s="132" t="s">
        <v>851</v>
      </c>
      <c r="J93" s="133" t="s">
        <v>849</v>
      </c>
      <c r="K93" s="132" t="s">
        <v>708</v>
      </c>
      <c r="L93" s="132" t="s">
        <v>673</v>
      </c>
      <c r="M93" s="132" t="s">
        <v>662</v>
      </c>
      <c r="N93" s="132" t="s">
        <v>692</v>
      </c>
      <c r="O93" s="132">
        <v>1.3</v>
      </c>
      <c r="P93" s="132">
        <v>0.38</v>
      </c>
      <c r="Q93" s="132">
        <v>0</v>
      </c>
      <c r="R93" s="132" t="s">
        <v>664</v>
      </c>
      <c r="S93" s="134" t="s">
        <v>665</v>
      </c>
      <c r="T93" s="134">
        <v>38601</v>
      </c>
      <c r="U93" s="134" t="s">
        <v>665</v>
      </c>
      <c r="V93" s="134" t="s">
        <v>665</v>
      </c>
      <c r="W93" s="132">
        <v>8.3000000000000007</v>
      </c>
      <c r="X93" s="132">
        <v>0.8</v>
      </c>
      <c r="Y93" s="132"/>
      <c r="Z93" s="135">
        <v>0</v>
      </c>
      <c r="AA93" s="136">
        <v>0</v>
      </c>
      <c r="AB93" s="137">
        <f t="shared" si="1"/>
        <v>1.6845127838323055E-4</v>
      </c>
    </row>
    <row r="94" spans="1:28" hidden="1" x14ac:dyDescent="0.25">
      <c r="A94" s="131"/>
      <c r="B94" s="132" t="s">
        <v>850</v>
      </c>
      <c r="C94" s="132">
        <v>2813</v>
      </c>
      <c r="D94" s="132" t="s">
        <v>665</v>
      </c>
      <c r="E94" s="132" t="s">
        <v>665</v>
      </c>
      <c r="F94" s="132">
        <v>2041</v>
      </c>
      <c r="G94" s="132" t="s">
        <v>852</v>
      </c>
      <c r="H94" s="132" t="s">
        <v>658</v>
      </c>
      <c r="I94" s="132" t="s">
        <v>853</v>
      </c>
      <c r="J94" s="133" t="s">
        <v>849</v>
      </c>
      <c r="K94" s="132" t="s">
        <v>708</v>
      </c>
      <c r="L94" s="132" t="s">
        <v>673</v>
      </c>
      <c r="M94" s="132" t="s">
        <v>662</v>
      </c>
      <c r="N94" s="132" t="s">
        <v>692</v>
      </c>
      <c r="O94" s="132">
        <v>0.65</v>
      </c>
      <c r="P94" s="132">
        <v>0.216</v>
      </c>
      <c r="Q94" s="132">
        <v>0</v>
      </c>
      <c r="R94" s="132" t="s">
        <v>664</v>
      </c>
      <c r="S94" s="134" t="s">
        <v>665</v>
      </c>
      <c r="T94" s="134">
        <v>38626</v>
      </c>
      <c r="U94" s="134" t="s">
        <v>665</v>
      </c>
      <c r="V94" s="134" t="s">
        <v>665</v>
      </c>
      <c r="W94" s="132">
        <v>8.3000000000000007</v>
      </c>
      <c r="X94" s="132">
        <v>0.8</v>
      </c>
      <c r="Y94" s="132"/>
      <c r="Z94" s="135">
        <v>0</v>
      </c>
      <c r="AA94" s="136">
        <v>0</v>
      </c>
      <c r="AB94" s="137">
        <f t="shared" si="1"/>
        <v>8.4225639191615274E-5</v>
      </c>
    </row>
    <row r="95" spans="1:28" hidden="1" x14ac:dyDescent="0.25">
      <c r="A95" s="131"/>
      <c r="B95" s="132" t="s">
        <v>665</v>
      </c>
      <c r="C95" s="132" t="s">
        <v>854</v>
      </c>
      <c r="D95" s="132" t="s">
        <v>665</v>
      </c>
      <c r="E95" s="132" t="s">
        <v>665</v>
      </c>
      <c r="F95" s="132" t="s">
        <v>665</v>
      </c>
      <c r="G95" s="132" t="s">
        <v>665</v>
      </c>
      <c r="H95" s="132" t="s">
        <v>658</v>
      </c>
      <c r="I95" s="132" t="s">
        <v>855</v>
      </c>
      <c r="J95" s="133" t="s">
        <v>849</v>
      </c>
      <c r="K95" s="132" t="s">
        <v>708</v>
      </c>
      <c r="L95" s="132" t="s">
        <v>709</v>
      </c>
      <c r="M95" s="132" t="s">
        <v>674</v>
      </c>
      <c r="N95" s="132" t="s">
        <v>663</v>
      </c>
      <c r="O95" s="132">
        <v>0.65</v>
      </c>
      <c r="P95" s="132">
        <v>0</v>
      </c>
      <c r="Q95" s="132">
        <v>0</v>
      </c>
      <c r="R95" s="132" t="s">
        <v>710</v>
      </c>
      <c r="S95" s="134" t="s">
        <v>665</v>
      </c>
      <c r="T95" s="134">
        <v>41758</v>
      </c>
      <c r="U95" s="134" t="s">
        <v>665</v>
      </c>
      <c r="V95" s="134" t="s">
        <v>665</v>
      </c>
      <c r="W95" s="132">
        <v>8.3000000000000007</v>
      </c>
      <c r="X95" s="132">
        <v>0.8</v>
      </c>
      <c r="Y95" s="132"/>
      <c r="Z95" s="135">
        <v>1994.0295883153408</v>
      </c>
      <c r="AA95" s="156">
        <v>0.65</v>
      </c>
      <c r="AB95" s="137">
        <f t="shared" si="1"/>
        <v>8.4225639191615274E-5</v>
      </c>
    </row>
    <row r="96" spans="1:28" hidden="1" x14ac:dyDescent="0.25">
      <c r="A96" s="131"/>
      <c r="B96" s="132" t="s">
        <v>665</v>
      </c>
      <c r="C96" s="132" t="s">
        <v>856</v>
      </c>
      <c r="D96" s="132" t="s">
        <v>665</v>
      </c>
      <c r="E96" s="132" t="s">
        <v>665</v>
      </c>
      <c r="F96" s="132" t="s">
        <v>665</v>
      </c>
      <c r="G96" s="132" t="s">
        <v>665</v>
      </c>
      <c r="H96" s="132" t="s">
        <v>658</v>
      </c>
      <c r="I96" s="132" t="s">
        <v>857</v>
      </c>
      <c r="J96" s="133" t="s">
        <v>849</v>
      </c>
      <c r="K96" s="132" t="s">
        <v>708</v>
      </c>
      <c r="L96" s="132" t="s">
        <v>709</v>
      </c>
      <c r="M96" s="132" t="s">
        <v>674</v>
      </c>
      <c r="N96" s="132" t="s">
        <v>663</v>
      </c>
      <c r="O96" s="132">
        <v>0.627</v>
      </c>
      <c r="P96" s="132">
        <v>0</v>
      </c>
      <c r="Q96" s="132">
        <v>0</v>
      </c>
      <c r="R96" s="132" t="s">
        <v>710</v>
      </c>
      <c r="S96" s="134" t="s">
        <v>665</v>
      </c>
      <c r="T96" s="134">
        <v>42054</v>
      </c>
      <c r="U96" s="134" t="s">
        <v>665</v>
      </c>
      <c r="V96" s="134" t="s">
        <v>665</v>
      </c>
      <c r="W96" s="132">
        <v>8.3000000000000007</v>
      </c>
      <c r="X96" s="132">
        <v>0.8</v>
      </c>
      <c r="Y96" s="132"/>
      <c r="Z96" s="135">
        <v>1935.5116291390727</v>
      </c>
      <c r="AA96" s="136">
        <v>0.627</v>
      </c>
      <c r="AB96" s="137">
        <f t="shared" si="1"/>
        <v>8.1245347343296566E-5</v>
      </c>
    </row>
    <row r="97" spans="1:28" hidden="1" x14ac:dyDescent="0.25">
      <c r="A97" s="131"/>
      <c r="B97" s="139" t="s">
        <v>858</v>
      </c>
      <c r="C97" s="139" t="s">
        <v>859</v>
      </c>
      <c r="D97" s="139">
        <v>52083</v>
      </c>
      <c r="E97" s="139">
        <v>101516</v>
      </c>
      <c r="F97" s="139">
        <v>0</v>
      </c>
      <c r="G97" s="139" t="s">
        <v>860</v>
      </c>
      <c r="H97" s="139" t="s">
        <v>669</v>
      </c>
      <c r="I97" s="139" t="s">
        <v>861</v>
      </c>
      <c r="J97" s="133" t="s">
        <v>671</v>
      </c>
      <c r="K97" s="139" t="s">
        <v>672</v>
      </c>
      <c r="L97" s="139" t="s">
        <v>673</v>
      </c>
      <c r="M97" s="139" t="s">
        <v>674</v>
      </c>
      <c r="N97" s="139" t="s">
        <v>663</v>
      </c>
      <c r="O97" s="139">
        <v>46</v>
      </c>
      <c r="P97" s="139">
        <v>40.200000000000003</v>
      </c>
      <c r="Q97" s="139">
        <v>0</v>
      </c>
      <c r="R97" s="139" t="s">
        <v>823</v>
      </c>
      <c r="S97" s="140">
        <v>40457</v>
      </c>
      <c r="T97" s="140">
        <v>33664</v>
      </c>
      <c r="U97" s="140" t="s">
        <v>665</v>
      </c>
      <c r="V97" s="140" t="s">
        <v>665</v>
      </c>
      <c r="W97" s="139" t="s">
        <v>665</v>
      </c>
      <c r="X97" s="139" t="s">
        <v>665</v>
      </c>
      <c r="Y97" s="139"/>
      <c r="Z97" s="141">
        <v>0</v>
      </c>
      <c r="AA97" s="141">
        <v>46</v>
      </c>
      <c r="AB97" s="137">
        <f t="shared" si="1"/>
        <v>5.9605836966373877E-3</v>
      </c>
    </row>
    <row r="98" spans="1:28" hidden="1" x14ac:dyDescent="0.25">
      <c r="A98" s="131"/>
      <c r="B98" s="139" t="s">
        <v>858</v>
      </c>
      <c r="C98" s="139" t="s">
        <v>859</v>
      </c>
      <c r="D98" s="157">
        <v>50131</v>
      </c>
      <c r="E98" s="139">
        <v>101516</v>
      </c>
      <c r="F98" s="139"/>
      <c r="G98" s="157" t="s">
        <v>862</v>
      </c>
      <c r="H98" s="139" t="s">
        <v>669</v>
      </c>
      <c r="I98" s="139" t="s">
        <v>861</v>
      </c>
      <c r="J98" s="133" t="s">
        <v>671</v>
      </c>
      <c r="K98" s="139" t="s">
        <v>672</v>
      </c>
      <c r="L98" s="139" t="s">
        <v>673</v>
      </c>
      <c r="M98" s="139" t="s">
        <v>674</v>
      </c>
      <c r="N98" s="139" t="s">
        <v>692</v>
      </c>
      <c r="O98" s="139">
        <v>46</v>
      </c>
      <c r="P98" s="139">
        <v>40.200000000000003</v>
      </c>
      <c r="Q98" s="139">
        <v>0</v>
      </c>
      <c r="R98" s="139" t="s">
        <v>664</v>
      </c>
      <c r="S98" s="140">
        <v>40457</v>
      </c>
      <c r="T98" s="140">
        <v>33664</v>
      </c>
      <c r="U98" s="139" t="s">
        <v>665</v>
      </c>
      <c r="V98" s="140" t="s">
        <v>665</v>
      </c>
      <c r="W98" s="143" t="s">
        <v>665</v>
      </c>
      <c r="X98" s="144" t="s">
        <v>665</v>
      </c>
      <c r="Y98" s="139"/>
      <c r="Z98" s="145" t="s">
        <v>665</v>
      </c>
      <c r="AA98" s="146" t="s">
        <v>665</v>
      </c>
      <c r="AB98" s="137">
        <f t="shared" si="1"/>
        <v>5.9605836966373877E-3</v>
      </c>
    </row>
    <row r="99" spans="1:28" x14ac:dyDescent="0.25">
      <c r="A99" s="131"/>
      <c r="B99" s="139" t="s">
        <v>863</v>
      </c>
      <c r="C99" s="139" t="s">
        <v>864</v>
      </c>
      <c r="D99" s="139">
        <v>10661</v>
      </c>
      <c r="E99" s="139">
        <v>101250</v>
      </c>
      <c r="F99" s="139"/>
      <c r="G99" s="139" t="s">
        <v>865</v>
      </c>
      <c r="H99" s="139" t="s">
        <v>669</v>
      </c>
      <c r="I99" s="139" t="s">
        <v>866</v>
      </c>
      <c r="J99" s="133" t="s">
        <v>1085</v>
      </c>
      <c r="K99" s="139" t="s">
        <v>661</v>
      </c>
      <c r="L99" s="139" t="s">
        <v>284</v>
      </c>
      <c r="M99" s="139" t="s">
        <v>674</v>
      </c>
      <c r="N99" s="139" t="s">
        <v>663</v>
      </c>
      <c r="O99" s="139">
        <v>15</v>
      </c>
      <c r="P99" s="139">
        <v>12</v>
      </c>
      <c r="Q99" s="139" t="s">
        <v>665</v>
      </c>
      <c r="R99" s="139" t="s">
        <v>697</v>
      </c>
      <c r="S99" s="140">
        <v>30875</v>
      </c>
      <c r="T99" s="140">
        <v>31545</v>
      </c>
      <c r="U99" s="140">
        <v>40848</v>
      </c>
      <c r="V99" s="140" t="s">
        <v>665</v>
      </c>
      <c r="W99" s="143" t="s">
        <v>665</v>
      </c>
      <c r="X99" s="144" t="s">
        <v>665</v>
      </c>
      <c r="Y99" s="139"/>
      <c r="Z99" s="145" t="s">
        <v>665</v>
      </c>
      <c r="AA99" s="146" t="s">
        <v>665</v>
      </c>
      <c r="AB99" s="137">
        <f t="shared" si="1"/>
        <v>1.943668596729583E-3</v>
      </c>
    </row>
    <row r="100" spans="1:28" hidden="1" x14ac:dyDescent="0.25">
      <c r="A100" s="131"/>
      <c r="B100" s="132" t="s">
        <v>867</v>
      </c>
      <c r="C100" s="132">
        <v>2081</v>
      </c>
      <c r="D100" s="132">
        <v>10635</v>
      </c>
      <c r="E100" s="132">
        <v>100150</v>
      </c>
      <c r="F100" s="132">
        <v>2081</v>
      </c>
      <c r="G100" s="132" t="s">
        <v>868</v>
      </c>
      <c r="H100" s="132" t="s">
        <v>658</v>
      </c>
      <c r="I100" s="132" t="s">
        <v>869</v>
      </c>
      <c r="J100" s="133" t="s">
        <v>671</v>
      </c>
      <c r="K100" s="132" t="s">
        <v>672</v>
      </c>
      <c r="L100" s="132" t="s">
        <v>673</v>
      </c>
      <c r="M100" s="132" t="s">
        <v>662</v>
      </c>
      <c r="N100" s="132" t="s">
        <v>692</v>
      </c>
      <c r="O100" s="132">
        <v>42</v>
      </c>
      <c r="P100" s="132">
        <v>35</v>
      </c>
      <c r="Q100" s="132">
        <v>0</v>
      </c>
      <c r="R100" s="132" t="s">
        <v>664</v>
      </c>
      <c r="S100" s="134" t="s">
        <v>665</v>
      </c>
      <c r="T100" s="134">
        <v>32284</v>
      </c>
      <c r="U100" s="134" t="s">
        <v>665</v>
      </c>
      <c r="V100" s="134" t="s">
        <v>665</v>
      </c>
      <c r="W100" s="132">
        <v>8.3000000000000007</v>
      </c>
      <c r="X100" s="132">
        <v>0.8</v>
      </c>
      <c r="Y100" s="132"/>
      <c r="Z100" s="135">
        <v>7727.03</v>
      </c>
      <c r="AA100" s="136">
        <v>0</v>
      </c>
      <c r="AB100" s="137">
        <f t="shared" si="1"/>
        <v>5.4422720708428322E-3</v>
      </c>
    </row>
    <row r="101" spans="1:28" hidden="1" x14ac:dyDescent="0.25">
      <c r="A101" s="131"/>
      <c r="B101" s="139" t="s">
        <v>665</v>
      </c>
      <c r="C101" s="139">
        <v>374</v>
      </c>
      <c r="D101" s="139" t="s">
        <v>665</v>
      </c>
      <c r="E101" s="139" t="s">
        <v>665</v>
      </c>
      <c r="F101" s="139">
        <v>374</v>
      </c>
      <c r="G101" s="139" t="s">
        <v>665</v>
      </c>
      <c r="H101" s="139" t="s">
        <v>870</v>
      </c>
      <c r="I101" s="139" t="s">
        <v>871</v>
      </c>
      <c r="J101" s="133">
        <v>0</v>
      </c>
      <c r="K101" s="139" t="s">
        <v>708</v>
      </c>
      <c r="L101" s="139" t="s">
        <v>673</v>
      </c>
      <c r="M101" s="139" t="s">
        <v>674</v>
      </c>
      <c r="N101" s="139" t="s">
        <v>663</v>
      </c>
      <c r="O101" s="139">
        <v>0.6</v>
      </c>
      <c r="P101" s="139">
        <v>0.6</v>
      </c>
      <c r="Q101" s="139">
        <v>0</v>
      </c>
      <c r="R101" s="139" t="s">
        <v>664</v>
      </c>
      <c r="S101" s="140">
        <v>32174</v>
      </c>
      <c r="T101" s="140">
        <v>32307</v>
      </c>
      <c r="U101" s="140" t="s">
        <v>665</v>
      </c>
      <c r="V101" s="140" t="s">
        <v>665</v>
      </c>
      <c r="W101" s="139">
        <v>8.3000000000000007</v>
      </c>
      <c r="X101" s="139">
        <v>0.8</v>
      </c>
      <c r="Y101" s="139"/>
      <c r="Z101" s="158">
        <v>5.7953370225889778</v>
      </c>
      <c r="AA101" s="158">
        <v>0</v>
      </c>
      <c r="AB101" s="137">
        <f t="shared" si="1"/>
        <v>7.7746743869183316E-5</v>
      </c>
    </row>
    <row r="102" spans="1:28" hidden="1" x14ac:dyDescent="0.25">
      <c r="A102" s="131"/>
      <c r="B102" s="139" t="s">
        <v>665</v>
      </c>
      <c r="C102" s="139" t="s">
        <v>872</v>
      </c>
      <c r="D102" s="139" t="s">
        <v>665</v>
      </c>
      <c r="E102" s="139" t="s">
        <v>665</v>
      </c>
      <c r="F102" s="139">
        <v>0</v>
      </c>
      <c r="G102" s="139" t="s">
        <v>665</v>
      </c>
      <c r="H102" s="139" t="s">
        <v>669</v>
      </c>
      <c r="I102" s="139" t="s">
        <v>873</v>
      </c>
      <c r="J102" s="133">
        <v>0</v>
      </c>
      <c r="K102" s="139" t="s">
        <v>672</v>
      </c>
      <c r="L102" s="139" t="s">
        <v>673</v>
      </c>
      <c r="M102" s="139" t="s">
        <v>674</v>
      </c>
      <c r="N102" s="139" t="s">
        <v>692</v>
      </c>
      <c r="O102" s="139">
        <v>2.5999999999999999E-2</v>
      </c>
      <c r="P102" s="139">
        <v>2.5999999999999999E-2</v>
      </c>
      <c r="Q102" s="139" t="s">
        <v>665</v>
      </c>
      <c r="R102" s="139" t="s">
        <v>664</v>
      </c>
      <c r="S102" s="140">
        <v>33583</v>
      </c>
      <c r="T102" s="140">
        <v>33574</v>
      </c>
      <c r="U102" s="140" t="s">
        <v>665</v>
      </c>
      <c r="V102" s="140" t="s">
        <v>665</v>
      </c>
      <c r="W102" s="139" t="s">
        <v>665</v>
      </c>
      <c r="X102" s="139" t="s">
        <v>665</v>
      </c>
      <c r="Y102" s="139"/>
      <c r="Z102" s="141">
        <v>0</v>
      </c>
      <c r="AA102" s="141">
        <v>0</v>
      </c>
      <c r="AB102" s="137">
        <f t="shared" si="1"/>
        <v>3.3690255676646104E-6</v>
      </c>
    </row>
    <row r="103" spans="1:28" hidden="1" x14ac:dyDescent="0.25">
      <c r="A103" s="131"/>
      <c r="B103" s="139" t="s">
        <v>874</v>
      </c>
      <c r="C103" s="139" t="s">
        <v>665</v>
      </c>
      <c r="D103" s="139">
        <v>57042</v>
      </c>
      <c r="E103" s="139" t="s">
        <v>665</v>
      </c>
      <c r="F103" s="139">
        <v>0</v>
      </c>
      <c r="G103" s="139" t="s">
        <v>875</v>
      </c>
      <c r="H103" s="139" t="s">
        <v>669</v>
      </c>
      <c r="I103" s="139" t="s">
        <v>876</v>
      </c>
      <c r="J103" s="133" t="s">
        <v>756</v>
      </c>
      <c r="K103" s="139" t="s">
        <v>717</v>
      </c>
      <c r="L103" s="139" t="s">
        <v>673</v>
      </c>
      <c r="M103" s="139" t="s">
        <v>674</v>
      </c>
      <c r="N103" s="139" t="s">
        <v>663</v>
      </c>
      <c r="O103" s="139">
        <v>1.4</v>
      </c>
      <c r="P103" s="139" t="s">
        <v>665</v>
      </c>
      <c r="Q103" s="139">
        <v>0</v>
      </c>
      <c r="R103" s="139" t="s">
        <v>780</v>
      </c>
      <c r="S103" s="140" t="s">
        <v>665</v>
      </c>
      <c r="T103" s="140">
        <v>40893</v>
      </c>
      <c r="U103" s="140" t="s">
        <v>665</v>
      </c>
      <c r="V103" s="140" t="s">
        <v>665</v>
      </c>
      <c r="W103" s="139">
        <v>8.3000000000000007</v>
      </c>
      <c r="X103" s="139">
        <v>0.8</v>
      </c>
      <c r="Y103" s="139"/>
      <c r="Z103" s="141">
        <v>1227.3842384105956</v>
      </c>
      <c r="AA103" s="141">
        <v>0</v>
      </c>
      <c r="AB103" s="137">
        <f t="shared" si="1"/>
        <v>1.8140906902809441E-4</v>
      </c>
    </row>
    <row r="104" spans="1:28" hidden="1" x14ac:dyDescent="0.25">
      <c r="A104" s="131"/>
      <c r="B104" s="139" t="s">
        <v>877</v>
      </c>
      <c r="C104" s="139" t="s">
        <v>878</v>
      </c>
      <c r="D104" s="139">
        <v>50493</v>
      </c>
      <c r="E104" s="139">
        <v>100157</v>
      </c>
      <c r="F104" s="139">
        <v>0</v>
      </c>
      <c r="G104" s="139" t="s">
        <v>879</v>
      </c>
      <c r="H104" s="139" t="s">
        <v>669</v>
      </c>
      <c r="I104" s="139" t="s">
        <v>880</v>
      </c>
      <c r="J104" s="133">
        <v>0</v>
      </c>
      <c r="K104" s="139" t="s">
        <v>672</v>
      </c>
      <c r="L104" s="139" t="s">
        <v>673</v>
      </c>
      <c r="M104" s="139" t="s">
        <v>674</v>
      </c>
      <c r="N104" s="139" t="s">
        <v>663</v>
      </c>
      <c r="O104" s="139">
        <v>48.094000000000001</v>
      </c>
      <c r="P104" s="139">
        <v>47</v>
      </c>
      <c r="Q104" s="139">
        <v>0</v>
      </c>
      <c r="R104" s="139" t="s">
        <v>700</v>
      </c>
      <c r="S104" s="140">
        <v>40458</v>
      </c>
      <c r="T104" s="140">
        <v>32581</v>
      </c>
      <c r="U104" s="140" t="s">
        <v>665</v>
      </c>
      <c r="V104" s="140">
        <v>40878</v>
      </c>
      <c r="W104" s="139" t="s">
        <v>665</v>
      </c>
      <c r="X104" s="139" t="s">
        <v>665</v>
      </c>
      <c r="Y104" s="139"/>
      <c r="Z104" s="141">
        <v>47377.698139072949</v>
      </c>
      <c r="AA104" s="141">
        <v>48.094000000000001</v>
      </c>
      <c r="AB104" s="137">
        <f t="shared" si="1"/>
        <v>6.2319198327408379E-3</v>
      </c>
    </row>
    <row r="105" spans="1:28" hidden="1" x14ac:dyDescent="0.25">
      <c r="A105" s="131"/>
      <c r="B105" s="139" t="s">
        <v>881</v>
      </c>
      <c r="C105" s="139" t="s">
        <v>882</v>
      </c>
      <c r="D105" s="139" t="s">
        <v>665</v>
      </c>
      <c r="E105" s="139">
        <v>100835</v>
      </c>
      <c r="F105" s="139">
        <v>0</v>
      </c>
      <c r="G105" s="139" t="s">
        <v>883</v>
      </c>
      <c r="H105" s="139" t="s">
        <v>669</v>
      </c>
      <c r="I105" s="139" t="s">
        <v>884</v>
      </c>
      <c r="J105" s="133" t="s">
        <v>849</v>
      </c>
      <c r="K105" s="139" t="s">
        <v>672</v>
      </c>
      <c r="L105" s="139" t="s">
        <v>709</v>
      </c>
      <c r="M105" s="139" t="s">
        <v>674</v>
      </c>
      <c r="N105" s="139" t="s">
        <v>663</v>
      </c>
      <c r="O105" s="139">
        <v>4</v>
      </c>
      <c r="P105" s="139">
        <v>4</v>
      </c>
      <c r="Q105" s="139" t="s">
        <v>665</v>
      </c>
      <c r="R105" s="139" t="s">
        <v>697</v>
      </c>
      <c r="S105" s="140">
        <v>31630</v>
      </c>
      <c r="T105" s="140">
        <v>33531</v>
      </c>
      <c r="U105" s="140" t="s">
        <v>665</v>
      </c>
      <c r="V105" s="140" t="s">
        <v>665</v>
      </c>
      <c r="W105" s="139" t="s">
        <v>665</v>
      </c>
      <c r="X105" s="139" t="s">
        <v>665</v>
      </c>
      <c r="Y105" s="139"/>
      <c r="Z105" s="141">
        <v>0</v>
      </c>
      <c r="AA105" s="141">
        <v>0</v>
      </c>
      <c r="AB105" s="137">
        <f t="shared" si="1"/>
        <v>5.1831162579455553E-4</v>
      </c>
    </row>
    <row r="106" spans="1:28" hidden="1" x14ac:dyDescent="0.25">
      <c r="A106" s="131"/>
      <c r="B106" s="139" t="s">
        <v>885</v>
      </c>
      <c r="C106" s="139" t="s">
        <v>886</v>
      </c>
      <c r="D106" s="139">
        <v>54447</v>
      </c>
      <c r="E106" s="139">
        <v>401604</v>
      </c>
      <c r="F106" s="139">
        <v>0</v>
      </c>
      <c r="G106" s="139" t="s">
        <v>887</v>
      </c>
      <c r="H106" s="139" t="s">
        <v>669</v>
      </c>
      <c r="I106" s="139" t="s">
        <v>888</v>
      </c>
      <c r="J106" s="133">
        <v>0</v>
      </c>
      <c r="K106" s="139" t="s">
        <v>672</v>
      </c>
      <c r="L106" s="139" t="s">
        <v>673</v>
      </c>
      <c r="M106" s="139" t="s">
        <v>674</v>
      </c>
      <c r="N106" s="139" t="s">
        <v>663</v>
      </c>
      <c r="O106" s="139">
        <v>4</v>
      </c>
      <c r="P106" s="139">
        <v>0.5</v>
      </c>
      <c r="Q106" s="139" t="s">
        <v>665</v>
      </c>
      <c r="R106" s="139" t="s">
        <v>697</v>
      </c>
      <c r="S106" s="140">
        <v>40997</v>
      </c>
      <c r="T106" s="140">
        <v>41000</v>
      </c>
      <c r="U106" s="140" t="s">
        <v>665</v>
      </c>
      <c r="V106" s="140" t="s">
        <v>665</v>
      </c>
      <c r="W106" s="139" t="s">
        <v>665</v>
      </c>
      <c r="X106" s="139" t="s">
        <v>665</v>
      </c>
      <c r="Y106" s="139"/>
      <c r="Z106" s="141">
        <v>0</v>
      </c>
      <c r="AA106" s="141">
        <v>0</v>
      </c>
      <c r="AB106" s="137">
        <f t="shared" si="1"/>
        <v>5.1831162579455553E-4</v>
      </c>
    </row>
    <row r="107" spans="1:28" hidden="1" x14ac:dyDescent="0.25">
      <c r="A107" s="131"/>
      <c r="B107" s="139" t="s">
        <v>889</v>
      </c>
      <c r="C107" s="139" t="s">
        <v>890</v>
      </c>
      <c r="D107" s="139">
        <v>10110</v>
      </c>
      <c r="E107" s="139">
        <v>101235</v>
      </c>
      <c r="F107" s="139">
        <v>0</v>
      </c>
      <c r="G107" s="139" t="s">
        <v>891</v>
      </c>
      <c r="H107" s="139" t="s">
        <v>669</v>
      </c>
      <c r="I107" s="139" t="s">
        <v>892</v>
      </c>
      <c r="J107" s="133" t="s">
        <v>788</v>
      </c>
      <c r="K107" s="139" t="s">
        <v>672</v>
      </c>
      <c r="L107" s="139" t="s">
        <v>673</v>
      </c>
      <c r="M107" s="139" t="s">
        <v>674</v>
      </c>
      <c r="N107" s="139" t="s">
        <v>663</v>
      </c>
      <c r="O107" s="139">
        <v>6</v>
      </c>
      <c r="P107" s="139">
        <v>6</v>
      </c>
      <c r="Q107" s="139" t="s">
        <v>665</v>
      </c>
      <c r="R107" s="139" t="s">
        <v>765</v>
      </c>
      <c r="S107" s="140">
        <v>41179</v>
      </c>
      <c r="T107" s="140">
        <v>31504</v>
      </c>
      <c r="U107" s="140" t="s">
        <v>665</v>
      </c>
      <c r="V107" s="140" t="s">
        <v>665</v>
      </c>
      <c r="W107" s="139" t="s">
        <v>665</v>
      </c>
      <c r="X107" s="139" t="s">
        <v>665</v>
      </c>
      <c r="Y107" s="139"/>
      <c r="Z107" s="141">
        <v>0</v>
      </c>
      <c r="AA107" s="141">
        <v>6</v>
      </c>
      <c r="AB107" s="137">
        <f t="shared" si="1"/>
        <v>7.7746743869183319E-4</v>
      </c>
    </row>
    <row r="108" spans="1:28" hidden="1" x14ac:dyDescent="0.25">
      <c r="A108" s="131"/>
      <c r="B108" s="139" t="s">
        <v>893</v>
      </c>
      <c r="C108" s="139" t="s">
        <v>894</v>
      </c>
      <c r="D108" s="139">
        <v>50748</v>
      </c>
      <c r="E108" s="139">
        <v>101426</v>
      </c>
      <c r="F108" s="139">
        <v>0</v>
      </c>
      <c r="G108" s="139" t="s">
        <v>895</v>
      </c>
      <c r="H108" s="139" t="s">
        <v>669</v>
      </c>
      <c r="I108" s="139" t="s">
        <v>896</v>
      </c>
      <c r="J108" s="133">
        <v>0</v>
      </c>
      <c r="K108" s="139" t="s">
        <v>672</v>
      </c>
      <c r="L108" s="139" t="s">
        <v>673</v>
      </c>
      <c r="M108" s="139" t="s">
        <v>674</v>
      </c>
      <c r="N108" s="139" t="s">
        <v>692</v>
      </c>
      <c r="O108" s="139">
        <v>36.1</v>
      </c>
      <c r="P108" s="139">
        <v>28</v>
      </c>
      <c r="Q108" s="139">
        <v>0</v>
      </c>
      <c r="R108" s="139" t="s">
        <v>700</v>
      </c>
      <c r="S108" s="140">
        <v>40898</v>
      </c>
      <c r="T108" s="140">
        <v>33165</v>
      </c>
      <c r="U108" s="140" t="s">
        <v>665</v>
      </c>
      <c r="V108" s="140">
        <v>41153</v>
      </c>
      <c r="W108" s="139" t="s">
        <v>665</v>
      </c>
      <c r="X108" s="139" t="s">
        <v>665</v>
      </c>
      <c r="Y108" s="139"/>
      <c r="Z108" s="141">
        <v>14635.041730213212</v>
      </c>
      <c r="AA108" s="141">
        <v>0</v>
      </c>
      <c r="AB108" s="137">
        <f t="shared" si="1"/>
        <v>4.6777624227958637E-3</v>
      </c>
    </row>
    <row r="109" spans="1:28" hidden="1" x14ac:dyDescent="0.25">
      <c r="A109" s="131"/>
      <c r="B109" s="139" t="s">
        <v>897</v>
      </c>
      <c r="C109" s="139">
        <v>431</v>
      </c>
      <c r="D109" s="139" t="s">
        <v>665</v>
      </c>
      <c r="E109" s="139" t="s">
        <v>665</v>
      </c>
      <c r="F109" s="139">
        <v>431</v>
      </c>
      <c r="G109" s="139" t="s">
        <v>665</v>
      </c>
      <c r="H109" s="139" t="s">
        <v>870</v>
      </c>
      <c r="I109" s="139" t="s">
        <v>898</v>
      </c>
      <c r="J109" s="133">
        <v>0</v>
      </c>
      <c r="K109" s="139" t="s">
        <v>672</v>
      </c>
      <c r="L109" s="139" t="s">
        <v>673</v>
      </c>
      <c r="M109" s="139" t="s">
        <v>674</v>
      </c>
      <c r="N109" s="139" t="s">
        <v>663</v>
      </c>
      <c r="O109" s="139">
        <v>49.9</v>
      </c>
      <c r="P109" s="139">
        <v>49.9</v>
      </c>
      <c r="Q109" s="139">
        <v>0</v>
      </c>
      <c r="R109" s="139" t="s">
        <v>700</v>
      </c>
      <c r="S109" s="140">
        <v>41457</v>
      </c>
      <c r="T109" s="140">
        <v>42009</v>
      </c>
      <c r="U109" s="140" t="s">
        <v>665</v>
      </c>
      <c r="V109" s="140">
        <v>42009</v>
      </c>
      <c r="W109" s="139">
        <v>8.3000000000000007</v>
      </c>
      <c r="X109" s="139">
        <v>0.8</v>
      </c>
      <c r="Y109" s="139"/>
      <c r="Z109" s="158">
        <v>6218.0155765218078</v>
      </c>
      <c r="AA109" s="158">
        <v>49.9</v>
      </c>
      <c r="AB109" s="137">
        <f t="shared" si="1"/>
        <v>6.4659375317870794E-3</v>
      </c>
    </row>
    <row r="110" spans="1:28" hidden="1" x14ac:dyDescent="0.25">
      <c r="A110" s="131"/>
      <c r="B110" s="139" t="s">
        <v>899</v>
      </c>
      <c r="C110" s="139" t="s">
        <v>900</v>
      </c>
      <c r="D110" s="139">
        <v>54561</v>
      </c>
      <c r="E110" s="139">
        <v>100147</v>
      </c>
      <c r="F110" s="139">
        <v>0</v>
      </c>
      <c r="G110" s="139" t="s">
        <v>901</v>
      </c>
      <c r="H110" s="139" t="s">
        <v>669</v>
      </c>
      <c r="I110" s="139" t="s">
        <v>902</v>
      </c>
      <c r="J110" s="133">
        <v>0</v>
      </c>
      <c r="K110" s="139" t="s">
        <v>672</v>
      </c>
      <c r="L110" s="139" t="s">
        <v>673</v>
      </c>
      <c r="M110" s="139" t="s">
        <v>674</v>
      </c>
      <c r="N110" s="139" t="s">
        <v>663</v>
      </c>
      <c r="O110" s="139">
        <v>30</v>
      </c>
      <c r="P110" s="139">
        <v>26</v>
      </c>
      <c r="Q110" s="139" t="s">
        <v>665</v>
      </c>
      <c r="R110" s="139" t="s">
        <v>697</v>
      </c>
      <c r="S110" s="140">
        <v>40998</v>
      </c>
      <c r="T110" s="140">
        <v>41000</v>
      </c>
      <c r="U110" s="140" t="s">
        <v>665</v>
      </c>
      <c r="V110" s="140" t="s">
        <v>665</v>
      </c>
      <c r="W110" s="139" t="s">
        <v>665</v>
      </c>
      <c r="X110" s="139" t="s">
        <v>665</v>
      </c>
      <c r="Y110" s="139"/>
      <c r="Z110" s="141">
        <v>0</v>
      </c>
      <c r="AA110" s="141">
        <v>0</v>
      </c>
      <c r="AB110" s="137">
        <f t="shared" si="1"/>
        <v>3.887337193459166E-3</v>
      </c>
    </row>
    <row r="111" spans="1:28" hidden="1" x14ac:dyDescent="0.25">
      <c r="A111" s="131"/>
      <c r="B111" s="139" t="s">
        <v>903</v>
      </c>
      <c r="C111" s="139" t="s">
        <v>904</v>
      </c>
      <c r="D111" s="139">
        <v>10350</v>
      </c>
      <c r="E111" s="139">
        <v>101497</v>
      </c>
      <c r="F111" s="139">
        <v>0</v>
      </c>
      <c r="G111" s="139" t="s">
        <v>905</v>
      </c>
      <c r="H111" s="139" t="s">
        <v>669</v>
      </c>
      <c r="I111" s="139" t="s">
        <v>906</v>
      </c>
      <c r="J111" s="133">
        <v>0</v>
      </c>
      <c r="K111" s="139" t="s">
        <v>789</v>
      </c>
      <c r="L111" s="139" t="s">
        <v>673</v>
      </c>
      <c r="M111" s="139" t="s">
        <v>674</v>
      </c>
      <c r="N111" s="139" t="s">
        <v>692</v>
      </c>
      <c r="O111" s="139">
        <v>49.5</v>
      </c>
      <c r="P111" s="139">
        <v>49.2</v>
      </c>
      <c r="Q111" s="139" t="s">
        <v>665</v>
      </c>
      <c r="R111" s="139" t="s">
        <v>664</v>
      </c>
      <c r="S111" s="140">
        <v>31028</v>
      </c>
      <c r="T111" s="140">
        <v>32519</v>
      </c>
      <c r="U111" s="140">
        <v>40570</v>
      </c>
      <c r="V111" s="140">
        <v>40878</v>
      </c>
      <c r="W111" s="139" t="s">
        <v>665</v>
      </c>
      <c r="X111" s="139" t="s">
        <v>665</v>
      </c>
      <c r="Y111" s="139"/>
      <c r="Z111" s="142">
        <v>0</v>
      </c>
      <c r="AA111" s="142">
        <v>0</v>
      </c>
      <c r="AB111" s="137">
        <f t="shared" si="1"/>
        <v>6.4141063692076238E-3</v>
      </c>
    </row>
    <row r="112" spans="1:28" hidden="1" x14ac:dyDescent="0.25">
      <c r="A112" s="131"/>
      <c r="B112" s="139" t="s">
        <v>903</v>
      </c>
      <c r="C112" s="139" t="s">
        <v>904</v>
      </c>
      <c r="D112" s="139">
        <v>10350</v>
      </c>
      <c r="E112" s="139">
        <v>101497</v>
      </c>
      <c r="F112" s="139">
        <v>0</v>
      </c>
      <c r="G112" s="139" t="s">
        <v>905</v>
      </c>
      <c r="H112" s="139" t="s">
        <v>669</v>
      </c>
      <c r="I112" s="139" t="s">
        <v>907</v>
      </c>
      <c r="J112" s="133">
        <v>0</v>
      </c>
      <c r="K112" s="139" t="s">
        <v>908</v>
      </c>
      <c r="L112" s="139" t="s">
        <v>673</v>
      </c>
      <c r="M112" s="139" t="s">
        <v>674</v>
      </c>
      <c r="N112" s="139" t="s">
        <v>692</v>
      </c>
      <c r="O112" s="139">
        <v>49.5</v>
      </c>
      <c r="P112" s="139">
        <v>49.2</v>
      </c>
      <c r="Q112" s="139">
        <v>0</v>
      </c>
      <c r="R112" s="139" t="s">
        <v>700</v>
      </c>
      <c r="S112" s="140">
        <v>31028</v>
      </c>
      <c r="T112" s="140">
        <v>32519</v>
      </c>
      <c r="U112" s="140">
        <v>40570</v>
      </c>
      <c r="V112" s="140">
        <v>40878</v>
      </c>
      <c r="W112" s="139" t="s">
        <v>665</v>
      </c>
      <c r="X112" s="139" t="s">
        <v>665</v>
      </c>
      <c r="Y112" s="139"/>
      <c r="Z112" s="141">
        <v>8437.4430104611092</v>
      </c>
      <c r="AA112" s="141">
        <v>0</v>
      </c>
      <c r="AB112" s="137">
        <f t="shared" si="1"/>
        <v>6.4141063692076238E-3</v>
      </c>
    </row>
    <row r="113" spans="1:29" hidden="1" x14ac:dyDescent="0.25">
      <c r="A113" s="131"/>
      <c r="B113" s="139" t="s">
        <v>665</v>
      </c>
      <c r="C113" s="139">
        <v>56001</v>
      </c>
      <c r="D113" s="139" t="s">
        <v>665</v>
      </c>
      <c r="E113" s="139" t="s">
        <v>665</v>
      </c>
      <c r="F113" s="139">
        <v>56001</v>
      </c>
      <c r="G113" s="139" t="s">
        <v>665</v>
      </c>
      <c r="H113" s="139" t="s">
        <v>870</v>
      </c>
      <c r="I113" s="139" t="s">
        <v>909</v>
      </c>
      <c r="J113" s="133" t="s">
        <v>910</v>
      </c>
      <c r="K113" s="139" t="s">
        <v>672</v>
      </c>
      <c r="L113" s="139" t="s">
        <v>673</v>
      </c>
      <c r="M113" s="139" t="s">
        <v>674</v>
      </c>
      <c r="N113" s="139" t="s">
        <v>663</v>
      </c>
      <c r="O113" s="139">
        <v>4.5999999999999996</v>
      </c>
      <c r="P113" s="139">
        <v>4.5999999999999996</v>
      </c>
      <c r="Q113" s="139">
        <v>0</v>
      </c>
      <c r="R113" s="139" t="s">
        <v>784</v>
      </c>
      <c r="S113" s="140">
        <v>42491</v>
      </c>
      <c r="T113" s="140">
        <v>42491</v>
      </c>
      <c r="U113" s="140" t="s">
        <v>665</v>
      </c>
      <c r="V113" s="140" t="s">
        <v>665</v>
      </c>
      <c r="W113" s="139">
        <v>8.3000000000000007</v>
      </c>
      <c r="X113" s="139">
        <v>0.8</v>
      </c>
      <c r="Y113" s="139"/>
      <c r="Z113" s="158">
        <v>0</v>
      </c>
      <c r="AA113" s="158">
        <v>4.5999999999999996</v>
      </c>
      <c r="AB113" s="137">
        <f t="shared" si="1"/>
        <v>5.9605836966373875E-4</v>
      </c>
    </row>
    <row r="114" spans="1:29" hidden="1" x14ac:dyDescent="0.25">
      <c r="A114" s="131"/>
      <c r="B114" s="139" t="s">
        <v>911</v>
      </c>
      <c r="C114" s="139" t="s">
        <v>912</v>
      </c>
      <c r="D114" s="139" t="s">
        <v>665</v>
      </c>
      <c r="E114" s="139" t="s">
        <v>665</v>
      </c>
      <c r="F114" s="139">
        <v>0</v>
      </c>
      <c r="G114" s="139" t="s">
        <v>913</v>
      </c>
      <c r="H114" s="139" t="s">
        <v>669</v>
      </c>
      <c r="I114" s="139" t="s">
        <v>914</v>
      </c>
      <c r="J114" s="133" t="s">
        <v>788</v>
      </c>
      <c r="K114" s="139" t="s">
        <v>672</v>
      </c>
      <c r="L114" s="139" t="s">
        <v>673</v>
      </c>
      <c r="M114" s="139" t="s">
        <v>674</v>
      </c>
      <c r="N114" s="139" t="s">
        <v>692</v>
      </c>
      <c r="O114" s="139">
        <v>0.32500000000000001</v>
      </c>
      <c r="P114" s="139">
        <v>0.32500000000000001</v>
      </c>
      <c r="Q114" s="139" t="s">
        <v>665</v>
      </c>
      <c r="R114" s="139" t="s">
        <v>664</v>
      </c>
      <c r="S114" s="140">
        <v>30526</v>
      </c>
      <c r="T114" s="140">
        <v>30918</v>
      </c>
      <c r="U114" s="140" t="s">
        <v>665</v>
      </c>
      <c r="V114" s="140">
        <v>41560</v>
      </c>
      <c r="W114" s="139" t="s">
        <v>665</v>
      </c>
      <c r="X114" s="139" t="s">
        <v>665</v>
      </c>
      <c r="Y114" s="139"/>
      <c r="Z114" s="141">
        <v>0</v>
      </c>
      <c r="AA114" s="141">
        <v>0</v>
      </c>
      <c r="AB114" s="137">
        <f t="shared" si="1"/>
        <v>4.2112819595807637E-5</v>
      </c>
    </row>
    <row r="115" spans="1:29" hidden="1" x14ac:dyDescent="0.25">
      <c r="A115" s="131"/>
      <c r="B115" s="139" t="s">
        <v>915</v>
      </c>
      <c r="C115" s="139" t="s">
        <v>916</v>
      </c>
      <c r="D115" s="139">
        <v>50495</v>
      </c>
      <c r="E115" s="139">
        <v>100189</v>
      </c>
      <c r="F115" s="139">
        <v>0</v>
      </c>
      <c r="G115" s="139" t="s">
        <v>917</v>
      </c>
      <c r="H115" s="139" t="s">
        <v>669</v>
      </c>
      <c r="I115" s="139" t="s">
        <v>918</v>
      </c>
      <c r="J115" s="133">
        <v>0</v>
      </c>
      <c r="K115" s="139" t="s">
        <v>672</v>
      </c>
      <c r="L115" s="139" t="s">
        <v>673</v>
      </c>
      <c r="M115" s="139" t="s">
        <v>674</v>
      </c>
      <c r="N115" s="139" t="s">
        <v>663</v>
      </c>
      <c r="O115" s="139">
        <v>48.094000000000001</v>
      </c>
      <c r="P115" s="139">
        <v>47</v>
      </c>
      <c r="Q115" s="139">
        <v>0</v>
      </c>
      <c r="R115" s="139" t="s">
        <v>700</v>
      </c>
      <c r="S115" s="140">
        <v>40458</v>
      </c>
      <c r="T115" s="140">
        <v>32563</v>
      </c>
      <c r="U115" s="140" t="s">
        <v>665</v>
      </c>
      <c r="V115" s="140">
        <v>40878</v>
      </c>
      <c r="W115" s="139" t="s">
        <v>665</v>
      </c>
      <c r="X115" s="139" t="s">
        <v>665</v>
      </c>
      <c r="Y115" s="139"/>
      <c r="Z115" s="141">
        <v>51637.329282613646</v>
      </c>
      <c r="AA115" s="141">
        <v>48.094000000000001</v>
      </c>
      <c r="AB115" s="137">
        <f t="shared" si="1"/>
        <v>6.2319198327408379E-3</v>
      </c>
    </row>
    <row r="116" spans="1:29" hidden="1" x14ac:dyDescent="0.25">
      <c r="A116" s="131"/>
      <c r="B116" s="132" t="s">
        <v>919</v>
      </c>
      <c r="C116" s="132">
        <v>2837</v>
      </c>
      <c r="D116" s="132">
        <v>58432</v>
      </c>
      <c r="E116" s="132">
        <v>104364</v>
      </c>
      <c r="F116" s="132" t="s">
        <v>665</v>
      </c>
      <c r="G116" s="132" t="s">
        <v>920</v>
      </c>
      <c r="H116" s="132" t="s">
        <v>658</v>
      </c>
      <c r="I116" s="132" t="s">
        <v>921</v>
      </c>
      <c r="J116" s="133" t="s">
        <v>788</v>
      </c>
      <c r="K116" s="132" t="s">
        <v>672</v>
      </c>
      <c r="L116" s="132" t="s">
        <v>673</v>
      </c>
      <c r="M116" s="132" t="s">
        <v>674</v>
      </c>
      <c r="N116" s="132" t="s">
        <v>663</v>
      </c>
      <c r="O116" s="132">
        <v>13.04</v>
      </c>
      <c r="P116" s="132">
        <v>12.71</v>
      </c>
      <c r="Q116" s="132">
        <v>0</v>
      </c>
      <c r="R116" s="132" t="s">
        <v>784</v>
      </c>
      <c r="S116" s="134">
        <v>41514</v>
      </c>
      <c r="T116" s="134">
        <v>41426</v>
      </c>
      <c r="U116" s="134" t="s">
        <v>665</v>
      </c>
      <c r="V116" s="134" t="s">
        <v>665</v>
      </c>
      <c r="W116" s="132">
        <v>8.3000000000000007</v>
      </c>
      <c r="X116" s="132">
        <v>0.8</v>
      </c>
      <c r="Y116" s="132"/>
      <c r="Z116" s="135">
        <v>2511.8805189149953</v>
      </c>
      <c r="AA116" s="136">
        <v>13.04</v>
      </c>
      <c r="AB116" s="137">
        <f t="shared" si="1"/>
        <v>1.6896959000902508E-3</v>
      </c>
    </row>
    <row r="117" spans="1:29" hidden="1" x14ac:dyDescent="0.25">
      <c r="A117" s="131"/>
      <c r="B117" s="132" t="s">
        <v>665</v>
      </c>
      <c r="C117" s="132" t="s">
        <v>922</v>
      </c>
      <c r="D117" s="132" t="s">
        <v>665</v>
      </c>
      <c r="E117" s="132" t="s">
        <v>665</v>
      </c>
      <c r="F117" s="132" t="s">
        <v>665</v>
      </c>
      <c r="G117" s="132" t="s">
        <v>665</v>
      </c>
      <c r="H117" s="132" t="s">
        <v>658</v>
      </c>
      <c r="I117" s="132" t="s">
        <v>923</v>
      </c>
      <c r="J117" s="133" t="s">
        <v>788</v>
      </c>
      <c r="K117" s="132" t="s">
        <v>708</v>
      </c>
      <c r="L117" s="132" t="s">
        <v>673</v>
      </c>
      <c r="M117" s="132" t="s">
        <v>674</v>
      </c>
      <c r="N117" s="132" t="s">
        <v>663</v>
      </c>
      <c r="O117" s="132">
        <v>2.5110000000000001</v>
      </c>
      <c r="P117" s="132">
        <v>0</v>
      </c>
      <c r="Q117" s="132">
        <v>0</v>
      </c>
      <c r="R117" s="132" t="s">
        <v>710</v>
      </c>
      <c r="S117" s="134" t="s">
        <v>665</v>
      </c>
      <c r="T117" s="134">
        <v>41429</v>
      </c>
      <c r="U117" s="134" t="s">
        <v>665</v>
      </c>
      <c r="V117" s="134" t="s">
        <v>665</v>
      </c>
      <c r="W117" s="132">
        <v>8.3000000000000007</v>
      </c>
      <c r="X117" s="132">
        <v>0.8</v>
      </c>
      <c r="Y117" s="132"/>
      <c r="Z117" s="135">
        <v>1936.2873657806376</v>
      </c>
      <c r="AA117" s="156">
        <v>2.5110000000000001</v>
      </c>
      <c r="AB117" s="137">
        <f t="shared" si="1"/>
        <v>3.2537012309253222E-4</v>
      </c>
    </row>
    <row r="118" spans="1:29" hidden="1" x14ac:dyDescent="0.25">
      <c r="A118" s="131"/>
      <c r="B118" s="139" t="s">
        <v>924</v>
      </c>
      <c r="C118" s="139" t="s">
        <v>925</v>
      </c>
      <c r="D118" s="139">
        <v>50049</v>
      </c>
      <c r="E118" s="159">
        <v>100040</v>
      </c>
      <c r="F118" s="139"/>
      <c r="G118" s="139" t="s">
        <v>926</v>
      </c>
      <c r="H118" s="139" t="s">
        <v>669</v>
      </c>
      <c r="I118" s="139" t="s">
        <v>927</v>
      </c>
      <c r="J118" s="133" t="s">
        <v>1085</v>
      </c>
      <c r="K118" s="139" t="s">
        <v>717</v>
      </c>
      <c r="L118" s="139" t="s">
        <v>284</v>
      </c>
      <c r="M118" s="139" t="s">
        <v>674</v>
      </c>
      <c r="N118" s="139" t="s">
        <v>663</v>
      </c>
      <c r="O118" s="139">
        <v>28.8</v>
      </c>
      <c r="P118" s="139">
        <v>22</v>
      </c>
      <c r="Q118" s="139" t="s">
        <v>665</v>
      </c>
      <c r="R118" s="139" t="s">
        <v>697</v>
      </c>
      <c r="S118" s="140">
        <v>31429</v>
      </c>
      <c r="T118" s="140">
        <v>31493</v>
      </c>
      <c r="U118" s="139" t="s">
        <v>665</v>
      </c>
      <c r="V118" s="140" t="s">
        <v>665</v>
      </c>
      <c r="W118" s="143" t="s">
        <v>665</v>
      </c>
      <c r="X118" s="144" t="s">
        <v>665</v>
      </c>
      <c r="Y118" s="139"/>
      <c r="Z118" s="145" t="s">
        <v>665</v>
      </c>
      <c r="AA118" s="146" t="s">
        <v>665</v>
      </c>
      <c r="AB118" s="137">
        <f t="shared" si="1"/>
        <v>3.7318437057207994E-3</v>
      </c>
    </row>
    <row r="119" spans="1:29" hidden="1" x14ac:dyDescent="0.25">
      <c r="A119" s="131"/>
      <c r="B119" s="139" t="s">
        <v>665</v>
      </c>
      <c r="C119" s="139">
        <v>466</v>
      </c>
      <c r="D119" s="139" t="s">
        <v>665</v>
      </c>
      <c r="E119" s="139" t="s">
        <v>665</v>
      </c>
      <c r="F119" s="139">
        <v>466</v>
      </c>
      <c r="G119" s="139" t="s">
        <v>665</v>
      </c>
      <c r="H119" s="139" t="s">
        <v>870</v>
      </c>
      <c r="I119" s="139" t="s">
        <v>928</v>
      </c>
      <c r="J119" s="133">
        <v>0</v>
      </c>
      <c r="K119" s="139" t="s">
        <v>672</v>
      </c>
      <c r="L119" s="139" t="s">
        <v>673</v>
      </c>
      <c r="M119" s="139" t="s">
        <v>674</v>
      </c>
      <c r="N119" s="139" t="s">
        <v>663</v>
      </c>
      <c r="O119" s="139">
        <v>26.65</v>
      </c>
      <c r="P119" s="139">
        <v>26.65</v>
      </c>
      <c r="Q119" s="139">
        <v>0</v>
      </c>
      <c r="R119" s="139" t="s">
        <v>823</v>
      </c>
      <c r="S119" s="140">
        <v>42327</v>
      </c>
      <c r="T119" s="140">
        <v>42614</v>
      </c>
      <c r="U119" s="140" t="s">
        <v>665</v>
      </c>
      <c r="V119" s="140" t="s">
        <v>665</v>
      </c>
      <c r="W119" s="139">
        <v>8.3000000000000007</v>
      </c>
      <c r="X119" s="139">
        <v>0.8</v>
      </c>
      <c r="Y119" s="139"/>
      <c r="Z119" s="158">
        <v>0</v>
      </c>
      <c r="AA119" s="158">
        <v>26.65</v>
      </c>
      <c r="AB119" s="137">
        <f t="shared" si="1"/>
        <v>3.4532512068562258E-3</v>
      </c>
    </row>
    <row r="120" spans="1:29" hidden="1" x14ac:dyDescent="0.25">
      <c r="A120" s="131"/>
      <c r="B120" s="139" t="s">
        <v>929</v>
      </c>
      <c r="C120" s="139" t="s">
        <v>930</v>
      </c>
      <c r="D120" s="139">
        <v>50494</v>
      </c>
      <c r="E120" s="139">
        <v>100202</v>
      </c>
      <c r="F120" s="139">
        <v>0</v>
      </c>
      <c r="G120" s="139" t="s">
        <v>931</v>
      </c>
      <c r="H120" s="139" t="s">
        <v>669</v>
      </c>
      <c r="I120" s="139" t="s">
        <v>932</v>
      </c>
      <c r="J120" s="133">
        <v>0</v>
      </c>
      <c r="K120" s="139" t="s">
        <v>672</v>
      </c>
      <c r="L120" s="139" t="s">
        <v>673</v>
      </c>
      <c r="M120" s="139" t="s">
        <v>674</v>
      </c>
      <c r="N120" s="139" t="s">
        <v>663</v>
      </c>
      <c r="O120" s="139">
        <v>48.094000000000001</v>
      </c>
      <c r="P120" s="139">
        <v>47</v>
      </c>
      <c r="Q120" s="139">
        <v>0</v>
      </c>
      <c r="R120" s="139" t="s">
        <v>700</v>
      </c>
      <c r="S120" s="140">
        <v>40458</v>
      </c>
      <c r="T120" s="140">
        <v>32515</v>
      </c>
      <c r="U120" s="140" t="s">
        <v>665</v>
      </c>
      <c r="V120" s="140">
        <v>40878</v>
      </c>
      <c r="W120" s="139" t="s">
        <v>665</v>
      </c>
      <c r="X120" s="139" t="s">
        <v>665</v>
      </c>
      <c r="Y120" s="139"/>
      <c r="Z120" s="141">
        <v>42434.014789019217</v>
      </c>
      <c r="AA120" s="141">
        <v>48.094000000000001</v>
      </c>
      <c r="AB120" s="137">
        <f t="shared" si="1"/>
        <v>6.2319198327408379E-3</v>
      </c>
    </row>
    <row r="121" spans="1:29" hidden="1" x14ac:dyDescent="0.25">
      <c r="A121" s="131"/>
      <c r="B121" s="152" t="s">
        <v>933</v>
      </c>
      <c r="C121" s="152" t="s">
        <v>934</v>
      </c>
      <c r="D121" s="152">
        <v>10496</v>
      </c>
      <c r="E121" s="152">
        <v>101514</v>
      </c>
      <c r="F121" s="152">
        <v>0</v>
      </c>
      <c r="G121" s="152" t="s">
        <v>935</v>
      </c>
      <c r="H121" s="152" t="s">
        <v>669</v>
      </c>
      <c r="I121" s="152" t="s">
        <v>936</v>
      </c>
      <c r="J121" s="133" t="s">
        <v>671</v>
      </c>
      <c r="K121" s="152" t="s">
        <v>672</v>
      </c>
      <c r="L121" s="152" t="s">
        <v>673</v>
      </c>
      <c r="M121" s="152" t="s">
        <v>674</v>
      </c>
      <c r="N121" s="152" t="s">
        <v>663</v>
      </c>
      <c r="O121" s="152">
        <v>304</v>
      </c>
      <c r="P121" s="152">
        <v>304</v>
      </c>
      <c r="Q121" s="152" t="s">
        <v>665</v>
      </c>
      <c r="R121" s="152" t="s">
        <v>700</v>
      </c>
      <c r="S121" s="153">
        <v>41262</v>
      </c>
      <c r="T121" s="153">
        <v>31168</v>
      </c>
      <c r="U121" s="153" t="s">
        <v>665</v>
      </c>
      <c r="V121" s="153">
        <v>41640</v>
      </c>
      <c r="W121" s="152" t="s">
        <v>665</v>
      </c>
      <c r="X121" s="152" t="s">
        <v>665</v>
      </c>
      <c r="Y121" s="152"/>
      <c r="Z121" s="155">
        <v>148170.68612166774</v>
      </c>
      <c r="AA121" s="155">
        <v>296</v>
      </c>
      <c r="AB121" s="151">
        <f t="shared" si="1"/>
        <v>3.9391683560386213E-2</v>
      </c>
    </row>
    <row r="122" spans="1:29" hidden="1" x14ac:dyDescent="0.25">
      <c r="A122" s="131"/>
      <c r="B122" s="139" t="s">
        <v>665</v>
      </c>
      <c r="C122" s="139">
        <v>388</v>
      </c>
      <c r="D122" s="139" t="s">
        <v>665</v>
      </c>
      <c r="E122" s="139" t="s">
        <v>665</v>
      </c>
      <c r="F122" s="139">
        <v>388</v>
      </c>
      <c r="G122" s="139" t="s">
        <v>665</v>
      </c>
      <c r="H122" s="139" t="s">
        <v>870</v>
      </c>
      <c r="I122" s="139" t="s">
        <v>937</v>
      </c>
      <c r="J122" s="133">
        <v>0</v>
      </c>
      <c r="K122" s="139" t="s">
        <v>708</v>
      </c>
      <c r="L122" s="139" t="s">
        <v>673</v>
      </c>
      <c r="M122" s="139" t="s">
        <v>674</v>
      </c>
      <c r="N122" s="139" t="s">
        <v>663</v>
      </c>
      <c r="O122" s="139">
        <v>3.25</v>
      </c>
      <c r="P122" s="139">
        <v>3.25</v>
      </c>
      <c r="Q122" s="139">
        <v>0</v>
      </c>
      <c r="R122" s="139" t="s">
        <v>723</v>
      </c>
      <c r="S122" s="140">
        <v>32493</v>
      </c>
      <c r="T122" s="140">
        <v>32499</v>
      </c>
      <c r="U122" s="140" t="s">
        <v>665</v>
      </c>
      <c r="V122" s="140" t="s">
        <v>665</v>
      </c>
      <c r="W122" s="139">
        <v>0</v>
      </c>
      <c r="X122" s="139">
        <v>0</v>
      </c>
      <c r="Y122" s="139"/>
      <c r="Z122" s="158">
        <v>0</v>
      </c>
      <c r="AA122" s="158">
        <v>0</v>
      </c>
      <c r="AB122" s="137">
        <f t="shared" si="1"/>
        <v>4.2112819595807631E-4</v>
      </c>
    </row>
    <row r="123" spans="1:29" x14ac:dyDescent="0.25">
      <c r="A123" s="131"/>
      <c r="B123" s="132" t="s">
        <v>938</v>
      </c>
      <c r="C123" s="132">
        <v>2808</v>
      </c>
      <c r="D123" s="132">
        <v>10850</v>
      </c>
      <c r="E123" s="132">
        <v>100218</v>
      </c>
      <c r="F123" s="132">
        <v>2078</v>
      </c>
      <c r="G123" s="132" t="s">
        <v>939</v>
      </c>
      <c r="H123" s="132" t="s">
        <v>658</v>
      </c>
      <c r="I123" s="132" t="s">
        <v>940</v>
      </c>
      <c r="J123" s="133">
        <v>0</v>
      </c>
      <c r="K123" s="132" t="s">
        <v>661</v>
      </c>
      <c r="L123" s="132" t="s">
        <v>673</v>
      </c>
      <c r="M123" s="132" t="s">
        <v>662</v>
      </c>
      <c r="N123" s="132" t="s">
        <v>692</v>
      </c>
      <c r="O123" s="132">
        <v>56.85</v>
      </c>
      <c r="P123" s="132">
        <v>47.5</v>
      </c>
      <c r="Q123" s="132">
        <v>0</v>
      </c>
      <c r="R123" s="132" t="s">
        <v>664</v>
      </c>
      <c r="S123" s="134" t="s">
        <v>665</v>
      </c>
      <c r="T123" s="134">
        <v>33037</v>
      </c>
      <c r="U123" s="134" t="s">
        <v>665</v>
      </c>
      <c r="V123" s="134" t="s">
        <v>665</v>
      </c>
      <c r="W123" s="132">
        <v>8.3000000000000007</v>
      </c>
      <c r="X123" s="132">
        <v>0.8</v>
      </c>
      <c r="Y123" s="132"/>
      <c r="Z123" s="135">
        <v>0</v>
      </c>
      <c r="AA123" s="136">
        <v>0</v>
      </c>
      <c r="AB123" s="137">
        <f t="shared" si="1"/>
        <v>7.36650398160512E-3</v>
      </c>
    </row>
    <row r="124" spans="1:29" hidden="1" x14ac:dyDescent="0.25">
      <c r="A124" s="131"/>
      <c r="B124" s="139" t="s">
        <v>665</v>
      </c>
      <c r="C124" s="139" t="s">
        <v>941</v>
      </c>
      <c r="D124" s="139" t="s">
        <v>665</v>
      </c>
      <c r="E124" s="139" t="s">
        <v>665</v>
      </c>
      <c r="F124" s="139" t="s">
        <v>665</v>
      </c>
      <c r="G124" s="139" t="s">
        <v>665</v>
      </c>
      <c r="H124" s="139" t="s">
        <v>669</v>
      </c>
      <c r="I124" s="139" t="s">
        <v>942</v>
      </c>
      <c r="J124" s="133">
        <v>0</v>
      </c>
      <c r="K124" s="139" t="s">
        <v>672</v>
      </c>
      <c r="L124" s="139" t="s">
        <v>673</v>
      </c>
      <c r="M124" s="139" t="s">
        <v>674</v>
      </c>
      <c r="N124" s="139" t="s">
        <v>692</v>
      </c>
      <c r="O124" s="139">
        <v>0.55000000000000004</v>
      </c>
      <c r="P124" s="139">
        <v>2.1000000000000001E-2</v>
      </c>
      <c r="Q124" s="139" t="s">
        <v>665</v>
      </c>
      <c r="R124" s="139" t="s">
        <v>664</v>
      </c>
      <c r="S124" s="140">
        <v>33260</v>
      </c>
      <c r="T124" s="140" t="s">
        <v>665</v>
      </c>
      <c r="U124" s="140" t="s">
        <v>665</v>
      </c>
      <c r="V124" s="140" t="s">
        <v>665</v>
      </c>
      <c r="W124" s="139" t="s">
        <v>665</v>
      </c>
      <c r="X124" s="139" t="s">
        <v>665</v>
      </c>
      <c r="Y124" s="139"/>
      <c r="Z124" s="141">
        <v>0</v>
      </c>
      <c r="AA124" s="141">
        <v>0</v>
      </c>
      <c r="AB124" s="137">
        <f t="shared" si="1"/>
        <v>7.1267848546751385E-5</v>
      </c>
    </row>
    <row r="125" spans="1:29" hidden="1" x14ac:dyDescent="0.25">
      <c r="A125" s="131"/>
      <c r="B125" s="139" t="s">
        <v>943</v>
      </c>
      <c r="C125" s="139" t="s">
        <v>944</v>
      </c>
      <c r="D125" s="139">
        <v>54768</v>
      </c>
      <c r="E125" s="139">
        <v>101044</v>
      </c>
      <c r="F125" s="139">
        <v>0</v>
      </c>
      <c r="G125" s="139" t="s">
        <v>945</v>
      </c>
      <c r="H125" s="139" t="s">
        <v>669</v>
      </c>
      <c r="I125" s="139" t="s">
        <v>946</v>
      </c>
      <c r="J125" s="133">
        <v>0</v>
      </c>
      <c r="K125" s="139" t="s">
        <v>672</v>
      </c>
      <c r="L125" s="139" t="s">
        <v>673</v>
      </c>
      <c r="M125" s="139" t="s">
        <v>674</v>
      </c>
      <c r="N125" s="139" t="s">
        <v>692</v>
      </c>
      <c r="O125" s="139">
        <v>48.094000000000001</v>
      </c>
      <c r="P125" s="139">
        <v>48</v>
      </c>
      <c r="Q125" s="139" t="s">
        <v>665</v>
      </c>
      <c r="R125" s="139" t="s">
        <v>697</v>
      </c>
      <c r="S125" s="140">
        <v>40961</v>
      </c>
      <c r="T125" s="140">
        <v>41000</v>
      </c>
      <c r="U125" s="140" t="s">
        <v>665</v>
      </c>
      <c r="V125" s="140" t="s">
        <v>665</v>
      </c>
      <c r="W125" s="139" t="s">
        <v>665</v>
      </c>
      <c r="X125" s="139" t="s">
        <v>665</v>
      </c>
      <c r="Y125" s="139"/>
      <c r="Z125" s="141">
        <v>0</v>
      </c>
      <c r="AA125" s="141">
        <v>0</v>
      </c>
      <c r="AB125" s="137">
        <f t="shared" si="1"/>
        <v>6.2319198327408379E-3</v>
      </c>
    </row>
    <row r="126" spans="1:29" hidden="1" x14ac:dyDescent="0.25">
      <c r="A126" s="131"/>
      <c r="B126" s="139" t="s">
        <v>943</v>
      </c>
      <c r="C126" s="139" t="s">
        <v>947</v>
      </c>
      <c r="D126" s="139">
        <v>54768</v>
      </c>
      <c r="E126" s="139">
        <v>101044</v>
      </c>
      <c r="F126" s="139">
        <v>0</v>
      </c>
      <c r="G126" s="139" t="s">
        <v>945</v>
      </c>
      <c r="H126" s="139" t="s">
        <v>669</v>
      </c>
      <c r="I126" s="139" t="s">
        <v>948</v>
      </c>
      <c r="J126" s="133" t="s">
        <v>671</v>
      </c>
      <c r="K126" s="139" t="s">
        <v>672</v>
      </c>
      <c r="L126" s="139" t="s">
        <v>673</v>
      </c>
      <c r="M126" s="139" t="s">
        <v>674</v>
      </c>
      <c r="N126" s="139" t="s">
        <v>692</v>
      </c>
      <c r="O126" s="139">
        <v>48.09</v>
      </c>
      <c r="P126" s="139">
        <v>42</v>
      </c>
      <c r="Q126" s="139" t="s">
        <v>665</v>
      </c>
      <c r="R126" s="139" t="s">
        <v>700</v>
      </c>
      <c r="S126" s="140">
        <v>41614</v>
      </c>
      <c r="T126" s="140">
        <v>33313</v>
      </c>
      <c r="U126" s="140" t="s">
        <v>665</v>
      </c>
      <c r="V126" s="140">
        <v>42125</v>
      </c>
      <c r="W126" s="139" t="s">
        <v>665</v>
      </c>
      <c r="X126" s="139" t="s">
        <v>665</v>
      </c>
      <c r="Y126" s="139"/>
      <c r="Z126" s="141">
        <v>45067.596446884243</v>
      </c>
      <c r="AA126" s="141">
        <v>48.094000000000001</v>
      </c>
      <c r="AB126" s="137">
        <f t="shared" si="1"/>
        <v>6.2314015211150436E-3</v>
      </c>
    </row>
    <row r="127" spans="1:29" ht="16.5" hidden="1" x14ac:dyDescent="0.3">
      <c r="A127" s="131"/>
      <c r="B127" s="147" t="s">
        <v>949</v>
      </c>
      <c r="C127" s="147" t="s">
        <v>665</v>
      </c>
      <c r="D127" s="147">
        <v>55217</v>
      </c>
      <c r="E127" s="147">
        <v>100338</v>
      </c>
      <c r="F127" s="147" t="s">
        <v>665</v>
      </c>
      <c r="G127" s="147" t="s">
        <v>950</v>
      </c>
      <c r="H127" s="147" t="s">
        <v>658</v>
      </c>
      <c r="I127" s="147" t="s">
        <v>951</v>
      </c>
      <c r="J127" s="133" t="s">
        <v>1171</v>
      </c>
      <c r="K127" s="147" t="s">
        <v>789</v>
      </c>
      <c r="L127" s="147" t="s">
        <v>673</v>
      </c>
      <c r="M127" s="147" t="s">
        <v>674</v>
      </c>
      <c r="N127" s="147" t="s">
        <v>663</v>
      </c>
      <c r="O127" s="147">
        <v>561</v>
      </c>
      <c r="P127" s="147">
        <v>140.25</v>
      </c>
      <c r="Q127" s="147">
        <v>0</v>
      </c>
      <c r="R127" s="147" t="s">
        <v>760</v>
      </c>
      <c r="S127" s="148">
        <v>41092</v>
      </c>
      <c r="T127" s="148">
        <v>37073</v>
      </c>
      <c r="U127" s="148" t="s">
        <v>665</v>
      </c>
      <c r="V127" s="148" t="s">
        <v>665</v>
      </c>
      <c r="W127" s="147">
        <v>8.3000000000000007</v>
      </c>
      <c r="X127" s="147">
        <v>0.8</v>
      </c>
      <c r="Y127" s="147"/>
      <c r="Z127" s="149">
        <v>0</v>
      </c>
      <c r="AA127" s="150">
        <v>140.25</v>
      </c>
      <c r="AB127" s="151">
        <f t="shared" si="1"/>
        <v>7.2693205517686404E-2</v>
      </c>
      <c r="AC127" s="173" t="s">
        <v>1172</v>
      </c>
    </row>
    <row r="128" spans="1:29" ht="16.5" hidden="1" x14ac:dyDescent="0.3">
      <c r="A128" s="131"/>
      <c r="B128" s="152" t="s">
        <v>949</v>
      </c>
      <c r="C128" s="152" t="s">
        <v>953</v>
      </c>
      <c r="D128" s="152">
        <v>55217</v>
      </c>
      <c r="E128" s="152">
        <v>100338</v>
      </c>
      <c r="F128" s="152">
        <v>0</v>
      </c>
      <c r="G128" s="152" t="s">
        <v>954</v>
      </c>
      <c r="H128" s="152" t="s">
        <v>669</v>
      </c>
      <c r="I128" s="152" t="s">
        <v>955</v>
      </c>
      <c r="J128" s="133" t="s">
        <v>1171</v>
      </c>
      <c r="K128" s="152" t="s">
        <v>789</v>
      </c>
      <c r="L128" s="152" t="s">
        <v>673</v>
      </c>
      <c r="M128" s="152" t="s">
        <v>674</v>
      </c>
      <c r="N128" s="152" t="s">
        <v>663</v>
      </c>
      <c r="O128" s="152">
        <v>620.29999999999995</v>
      </c>
      <c r="P128" s="152">
        <v>140.25</v>
      </c>
      <c r="Q128" s="152" t="s">
        <v>665</v>
      </c>
      <c r="R128" s="152" t="s">
        <v>760</v>
      </c>
      <c r="S128" s="153">
        <v>41059</v>
      </c>
      <c r="T128" s="153">
        <v>37123</v>
      </c>
      <c r="U128" s="153">
        <v>41501</v>
      </c>
      <c r="V128" s="153" t="s">
        <v>665</v>
      </c>
      <c r="W128" s="152" t="s">
        <v>665</v>
      </c>
      <c r="X128" s="152" t="s">
        <v>665</v>
      </c>
      <c r="Y128" s="152"/>
      <c r="Z128" s="155">
        <v>0</v>
      </c>
      <c r="AA128" s="155">
        <v>140.25</v>
      </c>
      <c r="AB128" s="151">
        <f t="shared" si="1"/>
        <v>8.0377175370090689E-2</v>
      </c>
      <c r="AC128" s="173" t="s">
        <v>1172</v>
      </c>
    </row>
    <row r="129" spans="1:28" hidden="1" x14ac:dyDescent="0.25">
      <c r="A129" s="131"/>
      <c r="B129" s="139" t="s">
        <v>956</v>
      </c>
      <c r="C129" s="139" t="s">
        <v>957</v>
      </c>
      <c r="D129" s="139">
        <v>10342</v>
      </c>
      <c r="E129" s="139">
        <v>101332</v>
      </c>
      <c r="F129" s="139">
        <v>0</v>
      </c>
      <c r="G129" s="139" t="s">
        <v>958</v>
      </c>
      <c r="H129" s="139" t="s">
        <v>669</v>
      </c>
      <c r="I129" s="139" t="s">
        <v>959</v>
      </c>
      <c r="J129" s="133" t="s">
        <v>671</v>
      </c>
      <c r="K129" s="139" t="s">
        <v>789</v>
      </c>
      <c r="L129" s="139" t="s">
        <v>673</v>
      </c>
      <c r="M129" s="139" t="s">
        <v>674</v>
      </c>
      <c r="N129" s="139" t="s">
        <v>663</v>
      </c>
      <c r="O129" s="139">
        <v>99.9</v>
      </c>
      <c r="P129" s="139">
        <v>99.9</v>
      </c>
      <c r="Q129" s="139" t="s">
        <v>665</v>
      </c>
      <c r="R129" s="139" t="s">
        <v>697</v>
      </c>
      <c r="S129" s="140">
        <v>41379</v>
      </c>
      <c r="T129" s="140">
        <v>41395</v>
      </c>
      <c r="U129" s="140" t="s">
        <v>665</v>
      </c>
      <c r="V129" s="140" t="s">
        <v>665</v>
      </c>
      <c r="W129" s="139" t="s">
        <v>665</v>
      </c>
      <c r="X129" s="139" t="s">
        <v>665</v>
      </c>
      <c r="Y129" s="139"/>
      <c r="Z129" s="141">
        <v>0</v>
      </c>
      <c r="AA129" s="141">
        <v>0</v>
      </c>
      <c r="AB129" s="137">
        <f t="shared" si="1"/>
        <v>1.2944832854219024E-2</v>
      </c>
    </row>
    <row r="130" spans="1:28" hidden="1" x14ac:dyDescent="0.25">
      <c r="A130" s="131"/>
      <c r="B130" s="139" t="s">
        <v>956</v>
      </c>
      <c r="C130" s="139" t="s">
        <v>960</v>
      </c>
      <c r="D130" s="139">
        <v>10342</v>
      </c>
      <c r="E130" s="139">
        <v>101332</v>
      </c>
      <c r="F130" s="139">
        <v>0</v>
      </c>
      <c r="G130" s="139" t="s">
        <v>958</v>
      </c>
      <c r="H130" s="139" t="s">
        <v>669</v>
      </c>
      <c r="I130" s="139" t="s">
        <v>961</v>
      </c>
      <c r="J130" s="133" t="s">
        <v>671</v>
      </c>
      <c r="K130" s="139" t="s">
        <v>789</v>
      </c>
      <c r="L130" s="139" t="s">
        <v>673</v>
      </c>
      <c r="M130" s="139" t="s">
        <v>674</v>
      </c>
      <c r="N130" s="139" t="s">
        <v>663</v>
      </c>
      <c r="O130" s="139">
        <v>99.9</v>
      </c>
      <c r="P130" s="139">
        <v>99.9</v>
      </c>
      <c r="Q130" s="139" t="s">
        <v>665</v>
      </c>
      <c r="R130" s="139" t="s">
        <v>760</v>
      </c>
      <c r="S130" s="140">
        <v>41876</v>
      </c>
      <c r="T130" s="140">
        <v>42186</v>
      </c>
      <c r="U130" s="140" t="s">
        <v>665</v>
      </c>
      <c r="V130" s="140" t="s">
        <v>665</v>
      </c>
      <c r="W130" s="139" t="s">
        <v>665</v>
      </c>
      <c r="X130" s="139" t="s">
        <v>665</v>
      </c>
      <c r="Y130" s="139"/>
      <c r="Z130" s="141">
        <v>0</v>
      </c>
      <c r="AA130" s="141">
        <v>99.9</v>
      </c>
      <c r="AB130" s="137">
        <f t="shared" si="1"/>
        <v>1.2944832854219024E-2</v>
      </c>
    </row>
    <row r="131" spans="1:28" hidden="1" x14ac:dyDescent="0.25">
      <c r="A131" s="131"/>
      <c r="B131" s="139" t="s">
        <v>962</v>
      </c>
      <c r="C131" s="139" t="s">
        <v>963</v>
      </c>
      <c r="D131" s="139">
        <v>52076</v>
      </c>
      <c r="E131" s="139">
        <v>101569</v>
      </c>
      <c r="F131" s="139">
        <v>0</v>
      </c>
      <c r="G131" s="139" t="s">
        <v>826</v>
      </c>
      <c r="H131" s="139" t="s">
        <v>669</v>
      </c>
      <c r="I131" s="139" t="s">
        <v>964</v>
      </c>
      <c r="J131" s="133" t="s">
        <v>671</v>
      </c>
      <c r="K131" s="139" t="s">
        <v>672</v>
      </c>
      <c r="L131" s="139" t="s">
        <v>673</v>
      </c>
      <c r="M131" s="139" t="s">
        <v>674</v>
      </c>
      <c r="N131" s="139" t="s">
        <v>692</v>
      </c>
      <c r="O131" s="139">
        <v>48.094000000000001</v>
      </c>
      <c r="P131" s="139">
        <v>48</v>
      </c>
      <c r="Q131" s="139" t="s">
        <v>665</v>
      </c>
      <c r="R131" s="139" t="s">
        <v>697</v>
      </c>
      <c r="S131" s="140">
        <v>40961</v>
      </c>
      <c r="T131" s="140">
        <v>41000</v>
      </c>
      <c r="U131" s="140" t="s">
        <v>665</v>
      </c>
      <c r="V131" s="140" t="s">
        <v>665</v>
      </c>
      <c r="W131" s="139" t="s">
        <v>665</v>
      </c>
      <c r="X131" s="139" t="s">
        <v>665</v>
      </c>
      <c r="Y131" s="139"/>
      <c r="Z131" s="141">
        <v>0</v>
      </c>
      <c r="AA131" s="141">
        <v>0</v>
      </c>
      <c r="AB131" s="137">
        <f t="shared" si="1"/>
        <v>6.2319198327408379E-3</v>
      </c>
    </row>
    <row r="132" spans="1:28" hidden="1" x14ac:dyDescent="0.25">
      <c r="A132" s="131"/>
      <c r="B132" s="139" t="s">
        <v>962</v>
      </c>
      <c r="C132" s="139" t="s">
        <v>965</v>
      </c>
      <c r="D132" s="139">
        <v>50612</v>
      </c>
      <c r="E132" s="139">
        <v>100296</v>
      </c>
      <c r="F132" s="139">
        <v>0</v>
      </c>
      <c r="G132" s="139" t="s">
        <v>966</v>
      </c>
      <c r="H132" s="139" t="s">
        <v>669</v>
      </c>
      <c r="I132" s="139" t="s">
        <v>967</v>
      </c>
      <c r="J132" s="133" t="s">
        <v>671</v>
      </c>
      <c r="K132" s="139" t="s">
        <v>672</v>
      </c>
      <c r="L132" s="139" t="s">
        <v>673</v>
      </c>
      <c r="M132" s="139" t="s">
        <v>674</v>
      </c>
      <c r="N132" s="139" t="s">
        <v>692</v>
      </c>
      <c r="O132" s="139">
        <v>48.09</v>
      </c>
      <c r="P132" s="139">
        <v>42</v>
      </c>
      <c r="Q132" s="139" t="s">
        <v>665</v>
      </c>
      <c r="R132" s="139" t="s">
        <v>700</v>
      </c>
      <c r="S132" s="140">
        <v>41614</v>
      </c>
      <c r="T132" s="140">
        <v>33527</v>
      </c>
      <c r="U132" s="140" t="s">
        <v>665</v>
      </c>
      <c r="V132" s="140">
        <v>42125</v>
      </c>
      <c r="W132" s="139" t="s">
        <v>665</v>
      </c>
      <c r="X132" s="139" t="s">
        <v>665</v>
      </c>
      <c r="Y132" s="139"/>
      <c r="Z132" s="141">
        <v>24636.938729040965</v>
      </c>
      <c r="AA132" s="141">
        <v>48.094000000000001</v>
      </c>
      <c r="AB132" s="137">
        <f t="shared" si="1"/>
        <v>6.2314015211150436E-3</v>
      </c>
    </row>
    <row r="133" spans="1:28" hidden="1" x14ac:dyDescent="0.25">
      <c r="A133" s="131"/>
      <c r="B133" s="139" t="s">
        <v>968</v>
      </c>
      <c r="C133" s="139" t="s">
        <v>969</v>
      </c>
      <c r="D133" s="139">
        <v>10501</v>
      </c>
      <c r="E133" s="139">
        <v>101515</v>
      </c>
      <c r="F133" s="139">
        <v>0</v>
      </c>
      <c r="G133" s="139" t="s">
        <v>970</v>
      </c>
      <c r="H133" s="139" t="s">
        <v>669</v>
      </c>
      <c r="I133" s="139" t="s">
        <v>971</v>
      </c>
      <c r="J133" s="133" t="s">
        <v>671</v>
      </c>
      <c r="K133" s="139" t="s">
        <v>672</v>
      </c>
      <c r="L133" s="139" t="s">
        <v>673</v>
      </c>
      <c r="M133" s="139" t="s">
        <v>674</v>
      </c>
      <c r="N133" s="139" t="s">
        <v>663</v>
      </c>
      <c r="O133" s="139">
        <v>46</v>
      </c>
      <c r="P133" s="139">
        <v>37.5</v>
      </c>
      <c r="Q133" s="139">
        <v>0</v>
      </c>
      <c r="R133" s="139" t="s">
        <v>823</v>
      </c>
      <c r="S133" s="140">
        <v>40457</v>
      </c>
      <c r="T133" s="140">
        <v>32583</v>
      </c>
      <c r="U133" s="140" t="s">
        <v>665</v>
      </c>
      <c r="V133" s="140" t="s">
        <v>665</v>
      </c>
      <c r="W133" s="139" t="s">
        <v>665</v>
      </c>
      <c r="X133" s="139" t="s">
        <v>665</v>
      </c>
      <c r="Y133" s="139"/>
      <c r="Z133" s="141">
        <v>0</v>
      </c>
      <c r="AA133" s="141">
        <v>46</v>
      </c>
      <c r="AB133" s="137">
        <f t="shared" si="1"/>
        <v>5.9605836966373877E-3</v>
      </c>
    </row>
    <row r="134" spans="1:28" hidden="1" x14ac:dyDescent="0.25">
      <c r="A134" s="131"/>
      <c r="B134" s="139" t="s">
        <v>968</v>
      </c>
      <c r="C134" s="139" t="s">
        <v>969</v>
      </c>
      <c r="D134" s="139">
        <v>10501</v>
      </c>
      <c r="E134" s="139">
        <v>101515</v>
      </c>
      <c r="F134" s="139"/>
      <c r="G134" s="139" t="s">
        <v>970</v>
      </c>
      <c r="H134" s="139" t="s">
        <v>669</v>
      </c>
      <c r="I134" s="139" t="s">
        <v>971</v>
      </c>
      <c r="J134" s="133" t="s">
        <v>671</v>
      </c>
      <c r="K134" s="139" t="s">
        <v>672</v>
      </c>
      <c r="L134" s="139" t="s">
        <v>673</v>
      </c>
      <c r="M134" s="139" t="s">
        <v>674</v>
      </c>
      <c r="N134" s="139" t="s">
        <v>692</v>
      </c>
      <c r="O134" s="139">
        <v>46</v>
      </c>
      <c r="P134" s="139">
        <v>37.5</v>
      </c>
      <c r="Q134" s="139">
        <v>0</v>
      </c>
      <c r="R134" s="139" t="s">
        <v>664</v>
      </c>
      <c r="S134" s="140">
        <v>40457</v>
      </c>
      <c r="T134" s="140">
        <v>32583</v>
      </c>
      <c r="U134" s="139" t="s">
        <v>665</v>
      </c>
      <c r="V134" s="140" t="s">
        <v>665</v>
      </c>
      <c r="W134" s="143" t="s">
        <v>665</v>
      </c>
      <c r="X134" s="144" t="s">
        <v>665</v>
      </c>
      <c r="Y134" s="139"/>
      <c r="Z134" s="145" t="s">
        <v>665</v>
      </c>
      <c r="AA134" s="146" t="s">
        <v>665</v>
      </c>
      <c r="AB134" s="137">
        <f t="shared" si="1"/>
        <v>5.9605836966373877E-3</v>
      </c>
    </row>
    <row r="135" spans="1:28" hidden="1" x14ac:dyDescent="0.25">
      <c r="A135" s="131"/>
      <c r="B135" s="152" t="s">
        <v>972</v>
      </c>
      <c r="C135" s="152" t="s">
        <v>973</v>
      </c>
      <c r="D135" s="152">
        <v>52169</v>
      </c>
      <c r="E135" s="152">
        <v>100215</v>
      </c>
      <c r="F135" s="152">
        <v>0</v>
      </c>
      <c r="G135" s="152" t="s">
        <v>974</v>
      </c>
      <c r="H135" s="152" t="s">
        <v>669</v>
      </c>
      <c r="I135" s="152" t="s">
        <v>975</v>
      </c>
      <c r="J135" s="133" t="s">
        <v>671</v>
      </c>
      <c r="K135" s="152" t="s">
        <v>672</v>
      </c>
      <c r="L135" s="152" t="s">
        <v>673</v>
      </c>
      <c r="M135" s="152" t="s">
        <v>674</v>
      </c>
      <c r="N135" s="152" t="s">
        <v>663</v>
      </c>
      <c r="O135" s="152">
        <v>234</v>
      </c>
      <c r="P135" s="152">
        <v>151</v>
      </c>
      <c r="Q135" s="152" t="s">
        <v>665</v>
      </c>
      <c r="R135" s="152" t="s">
        <v>697</v>
      </c>
      <c r="S135" s="153">
        <v>40084</v>
      </c>
      <c r="T135" s="153">
        <v>40483</v>
      </c>
      <c r="U135" s="153" t="s">
        <v>665</v>
      </c>
      <c r="V135" s="153" t="s">
        <v>665</v>
      </c>
      <c r="W135" s="152" t="s">
        <v>665</v>
      </c>
      <c r="X135" s="152" t="s">
        <v>665</v>
      </c>
      <c r="Y135" s="152"/>
      <c r="Z135" s="155">
        <v>0</v>
      </c>
      <c r="AA135" s="155">
        <v>0</v>
      </c>
      <c r="AB135" s="151">
        <f t="shared" si="1"/>
        <v>3.0321230108981495E-2</v>
      </c>
    </row>
    <row r="136" spans="1:28" hidden="1" x14ac:dyDescent="0.25">
      <c r="A136" s="131"/>
      <c r="B136" s="152" t="s">
        <v>972</v>
      </c>
      <c r="C136" s="152" t="s">
        <v>976</v>
      </c>
      <c r="D136" s="152">
        <v>52169</v>
      </c>
      <c r="E136" s="152">
        <v>100215</v>
      </c>
      <c r="F136" s="152">
        <v>0</v>
      </c>
      <c r="G136" s="152" t="s">
        <v>974</v>
      </c>
      <c r="H136" s="152" t="s">
        <v>669</v>
      </c>
      <c r="I136" s="152" t="s">
        <v>977</v>
      </c>
      <c r="J136" s="133" t="s">
        <v>671</v>
      </c>
      <c r="K136" s="152" t="s">
        <v>672</v>
      </c>
      <c r="L136" s="152" t="s">
        <v>673</v>
      </c>
      <c r="M136" s="152" t="s">
        <v>674</v>
      </c>
      <c r="N136" s="152" t="s">
        <v>663</v>
      </c>
      <c r="O136" s="152">
        <v>234</v>
      </c>
      <c r="P136" s="152">
        <v>248</v>
      </c>
      <c r="Q136" s="152" t="s">
        <v>665</v>
      </c>
      <c r="R136" s="152" t="s">
        <v>760</v>
      </c>
      <c r="S136" s="153">
        <v>41670</v>
      </c>
      <c r="T136" s="153">
        <v>32860</v>
      </c>
      <c r="U136" s="153" t="s">
        <v>665</v>
      </c>
      <c r="V136" s="153">
        <v>42217</v>
      </c>
      <c r="W136" s="152" t="s">
        <v>665</v>
      </c>
      <c r="X136" s="152" t="s">
        <v>665</v>
      </c>
      <c r="Y136" s="152"/>
      <c r="Z136" s="155">
        <v>160641.98000000001</v>
      </c>
      <c r="AA136" s="155">
        <v>230</v>
      </c>
      <c r="AB136" s="151">
        <f t="shared" si="1"/>
        <v>3.0321230108981495E-2</v>
      </c>
    </row>
    <row r="137" spans="1:28" hidden="1" x14ac:dyDescent="0.25">
      <c r="A137" s="131"/>
      <c r="B137" s="152" t="s">
        <v>972</v>
      </c>
      <c r="C137" s="152" t="s">
        <v>973</v>
      </c>
      <c r="D137" s="152">
        <v>52169</v>
      </c>
      <c r="E137" s="152">
        <v>100215</v>
      </c>
      <c r="F137" s="152">
        <v>0</v>
      </c>
      <c r="G137" s="152" t="s">
        <v>974</v>
      </c>
      <c r="H137" s="152" t="s">
        <v>669</v>
      </c>
      <c r="I137" s="152" t="s">
        <v>978</v>
      </c>
      <c r="J137" s="133" t="s">
        <v>671</v>
      </c>
      <c r="K137" s="152" t="s">
        <v>672</v>
      </c>
      <c r="L137" s="152" t="s">
        <v>673</v>
      </c>
      <c r="M137" s="152" t="s">
        <v>674</v>
      </c>
      <c r="N137" s="152" t="s">
        <v>663</v>
      </c>
      <c r="O137" s="152">
        <v>230</v>
      </c>
      <c r="P137" s="152">
        <v>151</v>
      </c>
      <c r="Q137" s="152">
        <v>0</v>
      </c>
      <c r="R137" s="152" t="s">
        <v>823</v>
      </c>
      <c r="S137" s="153">
        <v>40084</v>
      </c>
      <c r="T137" s="153">
        <v>32860</v>
      </c>
      <c r="U137" s="153" t="s">
        <v>665</v>
      </c>
      <c r="V137" s="153" t="s">
        <v>665</v>
      </c>
      <c r="W137" s="152" t="s">
        <v>665</v>
      </c>
      <c r="X137" s="152" t="s">
        <v>665</v>
      </c>
      <c r="Y137" s="152"/>
      <c r="Z137" s="155">
        <v>0</v>
      </c>
      <c r="AA137" s="155">
        <v>0</v>
      </c>
      <c r="AB137" s="151">
        <f t="shared" si="1"/>
        <v>2.980291848318694E-2</v>
      </c>
    </row>
    <row r="138" spans="1:28" x14ac:dyDescent="0.25">
      <c r="A138" s="131"/>
      <c r="B138" s="139" t="s">
        <v>979</v>
      </c>
      <c r="C138" s="139" t="s">
        <v>980</v>
      </c>
      <c r="D138" s="139">
        <v>54626</v>
      </c>
      <c r="E138" s="139">
        <v>101228</v>
      </c>
      <c r="F138" s="139">
        <v>0</v>
      </c>
      <c r="G138" s="139" t="s">
        <v>981</v>
      </c>
      <c r="H138" s="139" t="s">
        <v>669</v>
      </c>
      <c r="I138" s="139" t="s">
        <v>982</v>
      </c>
      <c r="J138" s="133" t="s">
        <v>671</v>
      </c>
      <c r="K138" s="139" t="s">
        <v>661</v>
      </c>
      <c r="L138" s="139" t="s">
        <v>284</v>
      </c>
      <c r="M138" s="139" t="s">
        <v>674</v>
      </c>
      <c r="N138" s="139" t="s">
        <v>663</v>
      </c>
      <c r="O138" s="139">
        <v>55.9</v>
      </c>
      <c r="P138" s="139">
        <v>44</v>
      </c>
      <c r="Q138" s="139">
        <v>0</v>
      </c>
      <c r="R138" s="139" t="s">
        <v>823</v>
      </c>
      <c r="S138" s="140">
        <v>40245</v>
      </c>
      <c r="T138" s="140">
        <v>32599</v>
      </c>
      <c r="U138" s="140" t="s">
        <v>665</v>
      </c>
      <c r="V138" s="140">
        <v>40960</v>
      </c>
      <c r="W138" s="139">
        <v>8.3000000000000007</v>
      </c>
      <c r="X138" s="139">
        <v>0.8</v>
      </c>
      <c r="Y138" s="139"/>
      <c r="Z138" s="141">
        <v>392823.94756051712</v>
      </c>
      <c r="AA138" s="141">
        <v>0</v>
      </c>
      <c r="AB138" s="137">
        <f t="shared" si="1"/>
        <v>7.2434049704789127E-3</v>
      </c>
    </row>
    <row r="139" spans="1:28" hidden="1" x14ac:dyDescent="0.25">
      <c r="A139" s="131"/>
      <c r="B139" s="139" t="s">
        <v>983</v>
      </c>
      <c r="C139" s="139" t="s">
        <v>984</v>
      </c>
      <c r="D139" s="139" t="s">
        <v>665</v>
      </c>
      <c r="E139" s="139">
        <v>401602</v>
      </c>
      <c r="F139" s="139">
        <v>0</v>
      </c>
      <c r="G139" s="139" t="s">
        <v>985</v>
      </c>
      <c r="H139" s="139" t="s">
        <v>669</v>
      </c>
      <c r="I139" s="139" t="s">
        <v>986</v>
      </c>
      <c r="J139" s="133" t="s">
        <v>910</v>
      </c>
      <c r="K139" s="139" t="s">
        <v>672</v>
      </c>
      <c r="L139" s="139" t="s">
        <v>673</v>
      </c>
      <c r="M139" s="139" t="s">
        <v>674</v>
      </c>
      <c r="N139" s="139" t="s">
        <v>692</v>
      </c>
      <c r="O139" s="139">
        <v>1.33</v>
      </c>
      <c r="P139" s="139">
        <v>1.33</v>
      </c>
      <c r="Q139" s="139" t="s">
        <v>665</v>
      </c>
      <c r="R139" s="139" t="s">
        <v>664</v>
      </c>
      <c r="S139" s="140">
        <v>30449</v>
      </c>
      <c r="T139" s="140">
        <v>30881</v>
      </c>
      <c r="U139" s="140" t="s">
        <v>665</v>
      </c>
      <c r="V139" s="140" t="s">
        <v>665</v>
      </c>
      <c r="W139" s="139" t="s">
        <v>665</v>
      </c>
      <c r="X139" s="139" t="s">
        <v>665</v>
      </c>
      <c r="Y139" s="139"/>
      <c r="Z139" s="141">
        <v>0</v>
      </c>
      <c r="AA139" s="141">
        <v>0</v>
      </c>
      <c r="AB139" s="137">
        <f t="shared" si="1"/>
        <v>1.7233861557668971E-4</v>
      </c>
    </row>
    <row r="140" spans="1:28" hidden="1" x14ac:dyDescent="0.25">
      <c r="A140" s="131"/>
      <c r="B140" s="132" t="s">
        <v>987</v>
      </c>
      <c r="C140" s="132">
        <v>2845</v>
      </c>
      <c r="D140" s="132">
        <v>10427</v>
      </c>
      <c r="E140" s="132">
        <v>100195</v>
      </c>
      <c r="F140" s="132">
        <v>2045</v>
      </c>
      <c r="G140" s="132" t="s">
        <v>988</v>
      </c>
      <c r="H140" s="132" t="s">
        <v>658</v>
      </c>
      <c r="I140" s="132" t="s">
        <v>989</v>
      </c>
      <c r="J140" s="133" t="s">
        <v>1167</v>
      </c>
      <c r="K140" s="132" t="s">
        <v>672</v>
      </c>
      <c r="L140" s="132" t="s">
        <v>673</v>
      </c>
      <c r="M140" s="132" t="s">
        <v>674</v>
      </c>
      <c r="N140" s="132" t="s">
        <v>663</v>
      </c>
      <c r="O140" s="132">
        <v>33.6</v>
      </c>
      <c r="P140" s="132">
        <v>37</v>
      </c>
      <c r="Q140" s="132">
        <v>0</v>
      </c>
      <c r="R140" s="132" t="s">
        <v>760</v>
      </c>
      <c r="S140" s="134">
        <v>41730</v>
      </c>
      <c r="T140" s="134">
        <v>31291</v>
      </c>
      <c r="U140" s="134" t="s">
        <v>665</v>
      </c>
      <c r="V140" s="134" t="s">
        <v>665</v>
      </c>
      <c r="W140" s="132">
        <v>8.3000000000000007</v>
      </c>
      <c r="X140" s="132">
        <v>0.8</v>
      </c>
      <c r="Y140" s="132"/>
      <c r="Z140" s="135">
        <v>0</v>
      </c>
      <c r="AA140" s="136">
        <v>41.06</v>
      </c>
      <c r="AB140" s="137">
        <f t="shared" si="1"/>
        <v>4.3538176566742665E-3</v>
      </c>
    </row>
    <row r="141" spans="1:28" hidden="1" x14ac:dyDescent="0.25">
      <c r="A141" s="131"/>
      <c r="B141" s="132" t="s">
        <v>990</v>
      </c>
      <c r="C141" s="132">
        <v>2855</v>
      </c>
      <c r="D141" s="132">
        <v>57585</v>
      </c>
      <c r="E141" s="132">
        <v>101356</v>
      </c>
      <c r="F141" s="132">
        <v>2055</v>
      </c>
      <c r="G141" s="132" t="s">
        <v>991</v>
      </c>
      <c r="H141" s="132" t="s">
        <v>658</v>
      </c>
      <c r="I141" s="132" t="s">
        <v>992</v>
      </c>
      <c r="J141" s="133" t="s">
        <v>1167</v>
      </c>
      <c r="K141" s="132" t="s">
        <v>672</v>
      </c>
      <c r="L141" s="132" t="s">
        <v>673</v>
      </c>
      <c r="M141" s="132" t="s">
        <v>674</v>
      </c>
      <c r="N141" s="132" t="s">
        <v>663</v>
      </c>
      <c r="O141" s="132">
        <v>29</v>
      </c>
      <c r="P141" s="132">
        <v>14</v>
      </c>
      <c r="Q141" s="132">
        <v>0</v>
      </c>
      <c r="R141" s="132" t="s">
        <v>760</v>
      </c>
      <c r="S141" s="134">
        <v>41730</v>
      </c>
      <c r="T141" s="134">
        <v>31485</v>
      </c>
      <c r="U141" s="134" t="s">
        <v>665</v>
      </c>
      <c r="V141" s="134" t="s">
        <v>665</v>
      </c>
      <c r="W141" s="132">
        <v>8.3000000000000007</v>
      </c>
      <c r="X141" s="132">
        <v>0.8</v>
      </c>
      <c r="Y141" s="132"/>
      <c r="Z141" s="135">
        <v>0</v>
      </c>
      <c r="AA141" s="136">
        <v>25</v>
      </c>
      <c r="AB141" s="137">
        <f t="shared" si="1"/>
        <v>3.7577592870105272E-3</v>
      </c>
    </row>
    <row r="142" spans="1:28" hidden="1" x14ac:dyDescent="0.25">
      <c r="A142" s="131"/>
      <c r="B142" s="132" t="s">
        <v>665</v>
      </c>
      <c r="C142" s="132" t="s">
        <v>993</v>
      </c>
      <c r="D142" s="132" t="s">
        <v>665</v>
      </c>
      <c r="E142" s="132" t="s">
        <v>665</v>
      </c>
      <c r="F142" s="132" t="s">
        <v>665</v>
      </c>
      <c r="G142" s="132" t="s">
        <v>665</v>
      </c>
      <c r="H142" s="132" t="s">
        <v>658</v>
      </c>
      <c r="I142" s="132" t="s">
        <v>994</v>
      </c>
      <c r="J142" s="133" t="s">
        <v>756</v>
      </c>
      <c r="K142" s="132" t="s">
        <v>717</v>
      </c>
      <c r="L142" s="132" t="s">
        <v>673</v>
      </c>
      <c r="M142" s="132" t="s">
        <v>674</v>
      </c>
      <c r="N142" s="132" t="s">
        <v>663</v>
      </c>
      <c r="O142" s="132">
        <v>0.4</v>
      </c>
      <c r="P142" s="132">
        <v>0</v>
      </c>
      <c r="Q142" s="132">
        <v>0</v>
      </c>
      <c r="R142" s="132" t="s">
        <v>710</v>
      </c>
      <c r="S142" s="134" t="s">
        <v>665</v>
      </c>
      <c r="T142" s="134">
        <v>41993</v>
      </c>
      <c r="U142" s="134" t="s">
        <v>665</v>
      </c>
      <c r="V142" s="134" t="s">
        <v>665</v>
      </c>
      <c r="W142" s="132">
        <v>8.3000000000000007</v>
      </c>
      <c r="X142" s="132">
        <v>0.8</v>
      </c>
      <c r="Y142" s="132"/>
      <c r="Z142" s="135">
        <v>26.348850040823891</v>
      </c>
      <c r="AA142" s="136">
        <v>0.4</v>
      </c>
      <c r="AB142" s="137">
        <f t="shared" si="1"/>
        <v>5.1831162579455553E-5</v>
      </c>
    </row>
    <row r="143" spans="1:28" hidden="1" x14ac:dyDescent="0.25">
      <c r="A143" s="131"/>
      <c r="B143" s="139" t="s">
        <v>665</v>
      </c>
      <c r="C143" s="139">
        <v>523</v>
      </c>
      <c r="D143" s="139" t="s">
        <v>665</v>
      </c>
      <c r="E143" s="139" t="s">
        <v>665</v>
      </c>
      <c r="F143" s="139">
        <v>523</v>
      </c>
      <c r="G143" s="139" t="s">
        <v>665</v>
      </c>
      <c r="H143" s="139" t="s">
        <v>870</v>
      </c>
      <c r="I143" s="139" t="s">
        <v>995</v>
      </c>
      <c r="J143" s="133">
        <v>0</v>
      </c>
      <c r="K143" s="139" t="s">
        <v>672</v>
      </c>
      <c r="L143" s="139" t="s">
        <v>673</v>
      </c>
      <c r="M143" s="139" t="s">
        <v>674</v>
      </c>
      <c r="N143" s="139" t="s">
        <v>663</v>
      </c>
      <c r="O143" s="139">
        <v>1.3</v>
      </c>
      <c r="P143" s="139">
        <v>1.3</v>
      </c>
      <c r="Q143" s="139">
        <v>0</v>
      </c>
      <c r="R143" s="139" t="s">
        <v>723</v>
      </c>
      <c r="S143" s="140">
        <v>30903</v>
      </c>
      <c r="T143" s="140">
        <v>30909</v>
      </c>
      <c r="U143" s="140" t="s">
        <v>665</v>
      </c>
      <c r="V143" s="140" t="s">
        <v>665</v>
      </c>
      <c r="W143" s="139">
        <v>0</v>
      </c>
      <c r="X143" s="139">
        <v>0</v>
      </c>
      <c r="Y143" s="139"/>
      <c r="Z143" s="158">
        <v>0</v>
      </c>
      <c r="AA143" s="158">
        <v>0</v>
      </c>
      <c r="AB143" s="137">
        <f t="shared" si="1"/>
        <v>1.6845127838323055E-4</v>
      </c>
    </row>
    <row r="144" spans="1:28" hidden="1" x14ac:dyDescent="0.25">
      <c r="A144" s="131"/>
      <c r="B144" s="139" t="s">
        <v>996</v>
      </c>
      <c r="C144" s="139" t="s">
        <v>997</v>
      </c>
      <c r="D144" s="139">
        <v>55950</v>
      </c>
      <c r="E144" s="139" t="s">
        <v>665</v>
      </c>
      <c r="F144" s="139">
        <v>0</v>
      </c>
      <c r="G144" s="139" t="s">
        <v>998</v>
      </c>
      <c r="H144" s="139" t="s">
        <v>669</v>
      </c>
      <c r="I144" s="139" t="s">
        <v>999</v>
      </c>
      <c r="J144" s="133" t="s">
        <v>671</v>
      </c>
      <c r="K144" s="139" t="s">
        <v>672</v>
      </c>
      <c r="L144" s="139" t="s">
        <v>673</v>
      </c>
      <c r="M144" s="139" t="s">
        <v>674</v>
      </c>
      <c r="N144" s="139" t="s">
        <v>663</v>
      </c>
      <c r="O144" s="139">
        <v>58.914000000000001</v>
      </c>
      <c r="P144" s="139">
        <v>58.914000000000001</v>
      </c>
      <c r="Q144" s="139" t="s">
        <v>665</v>
      </c>
      <c r="R144" s="139" t="s">
        <v>697</v>
      </c>
      <c r="S144" s="140">
        <v>34564</v>
      </c>
      <c r="T144" s="140">
        <v>34640</v>
      </c>
      <c r="U144" s="140" t="s">
        <v>665</v>
      </c>
      <c r="V144" s="140" t="s">
        <v>665</v>
      </c>
      <c r="W144" s="139" t="s">
        <v>665</v>
      </c>
      <c r="X144" s="139" t="s">
        <v>665</v>
      </c>
      <c r="Y144" s="139"/>
      <c r="Z144" s="141">
        <v>0</v>
      </c>
      <c r="AA144" s="141">
        <v>0</v>
      </c>
      <c r="AB144" s="137">
        <f t="shared" si="1"/>
        <v>7.6339527805151103E-3</v>
      </c>
    </row>
    <row r="145" spans="1:28" hidden="1" x14ac:dyDescent="0.25">
      <c r="A145" s="131"/>
      <c r="B145" s="132" t="s">
        <v>1000</v>
      </c>
      <c r="C145" s="132">
        <v>2824</v>
      </c>
      <c r="D145" s="132">
        <v>55400</v>
      </c>
      <c r="E145" s="132">
        <v>100346</v>
      </c>
      <c r="F145" s="132" t="s">
        <v>665</v>
      </c>
      <c r="G145" s="132" t="s">
        <v>1001</v>
      </c>
      <c r="H145" s="132" t="s">
        <v>658</v>
      </c>
      <c r="I145" s="132" t="s">
        <v>1002</v>
      </c>
      <c r="J145" s="133" t="s">
        <v>671</v>
      </c>
      <c r="K145" s="132" t="s">
        <v>672</v>
      </c>
      <c r="L145" s="132" t="s">
        <v>673</v>
      </c>
      <c r="M145" s="132" t="s">
        <v>674</v>
      </c>
      <c r="N145" s="132" t="s">
        <v>663</v>
      </c>
      <c r="O145" s="132">
        <v>586</v>
      </c>
      <c r="P145" s="132">
        <v>200</v>
      </c>
      <c r="Q145" s="132">
        <v>0</v>
      </c>
      <c r="R145" s="132" t="s">
        <v>760</v>
      </c>
      <c r="S145" s="134">
        <v>41730</v>
      </c>
      <c r="T145" s="134">
        <v>41821</v>
      </c>
      <c r="U145" s="134" t="s">
        <v>665</v>
      </c>
      <c r="V145" s="134" t="s">
        <v>665</v>
      </c>
      <c r="W145" s="132">
        <v>8.3000000000000007</v>
      </c>
      <c r="X145" s="132">
        <v>0.8</v>
      </c>
      <c r="Y145" s="132"/>
      <c r="Z145" s="135">
        <v>57005.626335688983</v>
      </c>
      <c r="AA145" s="136">
        <v>200</v>
      </c>
      <c r="AB145" s="137">
        <f t="shared" si="1"/>
        <v>7.5932653178902382E-2</v>
      </c>
    </row>
    <row r="146" spans="1:28" hidden="1" x14ac:dyDescent="0.25">
      <c r="A146" s="131"/>
      <c r="B146" s="139" t="s">
        <v>1003</v>
      </c>
      <c r="C146" s="139" t="s">
        <v>1004</v>
      </c>
      <c r="D146" s="139" t="s">
        <v>665</v>
      </c>
      <c r="E146" s="139" t="s">
        <v>665</v>
      </c>
      <c r="F146" s="139">
        <v>0</v>
      </c>
      <c r="G146" s="139" t="s">
        <v>665</v>
      </c>
      <c r="H146" s="139" t="s">
        <v>669</v>
      </c>
      <c r="I146" s="139" t="s">
        <v>1005</v>
      </c>
      <c r="J146" s="133" t="s">
        <v>671</v>
      </c>
      <c r="K146" s="139" t="s">
        <v>672</v>
      </c>
      <c r="L146" s="139" t="s">
        <v>673</v>
      </c>
      <c r="M146" s="139" t="s">
        <v>674</v>
      </c>
      <c r="N146" s="139" t="s">
        <v>692</v>
      </c>
      <c r="O146" s="139">
        <v>0.06</v>
      </c>
      <c r="P146" s="139">
        <v>0.06</v>
      </c>
      <c r="Q146" s="139" t="s">
        <v>665</v>
      </c>
      <c r="R146" s="139" t="s">
        <v>697</v>
      </c>
      <c r="S146" s="140">
        <v>31299</v>
      </c>
      <c r="T146" s="140">
        <v>31299</v>
      </c>
      <c r="U146" s="140" t="s">
        <v>665</v>
      </c>
      <c r="V146" s="140" t="s">
        <v>665</v>
      </c>
      <c r="W146" s="139" t="s">
        <v>665</v>
      </c>
      <c r="X146" s="139" t="s">
        <v>665</v>
      </c>
      <c r="Y146" s="139"/>
      <c r="Z146" s="141">
        <v>0</v>
      </c>
      <c r="AA146" s="141">
        <v>0</v>
      </c>
      <c r="AB146" s="137">
        <f t="shared" si="1"/>
        <v>7.7746743869183323E-6</v>
      </c>
    </row>
    <row r="147" spans="1:28" hidden="1" x14ac:dyDescent="0.25">
      <c r="A147" s="131"/>
      <c r="B147" s="139" t="s">
        <v>1006</v>
      </c>
      <c r="C147" s="139" t="s">
        <v>1007</v>
      </c>
      <c r="D147" s="139">
        <v>54371</v>
      </c>
      <c r="E147" s="139">
        <v>101231</v>
      </c>
      <c r="F147" s="139">
        <v>0</v>
      </c>
      <c r="G147" s="139" t="s">
        <v>1008</v>
      </c>
      <c r="H147" s="139" t="s">
        <v>669</v>
      </c>
      <c r="I147" s="139" t="s">
        <v>1009</v>
      </c>
      <c r="J147" s="133" t="s">
        <v>671</v>
      </c>
      <c r="K147" s="139" t="s">
        <v>672</v>
      </c>
      <c r="L147" s="139" t="s">
        <v>673</v>
      </c>
      <c r="M147" s="139" t="s">
        <v>674</v>
      </c>
      <c r="N147" s="139" t="s">
        <v>663</v>
      </c>
      <c r="O147" s="139">
        <v>33.799999999999997</v>
      </c>
      <c r="P147" s="139">
        <v>33.799999999999997</v>
      </c>
      <c r="Q147" s="139" t="s">
        <v>665</v>
      </c>
      <c r="R147" s="139" t="s">
        <v>697</v>
      </c>
      <c r="S147" s="140">
        <v>31120</v>
      </c>
      <c r="T147" s="140">
        <v>31045</v>
      </c>
      <c r="U147" s="140" t="s">
        <v>665</v>
      </c>
      <c r="V147" s="140" t="s">
        <v>665</v>
      </c>
      <c r="W147" s="139" t="s">
        <v>665</v>
      </c>
      <c r="X147" s="139" t="s">
        <v>665</v>
      </c>
      <c r="Y147" s="139"/>
      <c r="Z147" s="141">
        <v>0</v>
      </c>
      <c r="AA147" s="141">
        <v>0</v>
      </c>
      <c r="AB147" s="137">
        <f t="shared" si="1"/>
        <v>4.3797332379639934E-3</v>
      </c>
    </row>
    <row r="148" spans="1:28" hidden="1" x14ac:dyDescent="0.25">
      <c r="A148" s="131"/>
      <c r="B148" s="132" t="s">
        <v>1010</v>
      </c>
      <c r="C148" s="132">
        <v>11226</v>
      </c>
      <c r="D148" s="132">
        <v>50850</v>
      </c>
      <c r="E148" s="132">
        <v>100236</v>
      </c>
      <c r="F148" s="132">
        <v>2043</v>
      </c>
      <c r="G148" s="132" t="s">
        <v>1011</v>
      </c>
      <c r="H148" s="132" t="s">
        <v>658</v>
      </c>
      <c r="I148" s="132" t="s">
        <v>1012</v>
      </c>
      <c r="J148" s="133">
        <v>0</v>
      </c>
      <c r="K148" s="132" t="s">
        <v>672</v>
      </c>
      <c r="L148" s="132" t="s">
        <v>673</v>
      </c>
      <c r="M148" s="132" t="s">
        <v>674</v>
      </c>
      <c r="N148" s="132" t="s">
        <v>663</v>
      </c>
      <c r="O148" s="132">
        <v>30</v>
      </c>
      <c r="P148" s="132">
        <v>26</v>
      </c>
      <c r="Q148" s="132">
        <v>0</v>
      </c>
      <c r="R148" s="132" t="s">
        <v>700</v>
      </c>
      <c r="S148" s="134">
        <v>42585</v>
      </c>
      <c r="T148" s="134">
        <v>32212</v>
      </c>
      <c r="U148" s="134" t="s">
        <v>665</v>
      </c>
      <c r="V148" s="134">
        <v>43170</v>
      </c>
      <c r="W148" s="132">
        <v>8.3000000000000007</v>
      </c>
      <c r="X148" s="132">
        <v>0.8</v>
      </c>
      <c r="Y148" s="132"/>
      <c r="Z148" s="135">
        <v>19727.16</v>
      </c>
      <c r="AA148" s="136">
        <v>27.75</v>
      </c>
      <c r="AB148" s="137">
        <f t="shared" ref="AB148:AB203" si="2">O148/SUM($O$19:$O$203)</f>
        <v>3.887337193459166E-3</v>
      </c>
    </row>
    <row r="149" spans="1:28" hidden="1" x14ac:dyDescent="0.25">
      <c r="A149" s="131"/>
      <c r="B149" s="139" t="s">
        <v>1013</v>
      </c>
      <c r="C149" s="139" t="s">
        <v>1014</v>
      </c>
      <c r="D149" s="139">
        <v>54477</v>
      </c>
      <c r="E149" s="139">
        <v>100243</v>
      </c>
      <c r="F149" s="139">
        <v>0</v>
      </c>
      <c r="G149" s="139" t="s">
        <v>1015</v>
      </c>
      <c r="H149" s="139" t="s">
        <v>669</v>
      </c>
      <c r="I149" s="139" t="s">
        <v>1016</v>
      </c>
      <c r="J149" s="133">
        <v>0</v>
      </c>
      <c r="K149" s="139" t="s">
        <v>708</v>
      </c>
      <c r="L149" s="139" t="s">
        <v>673</v>
      </c>
      <c r="M149" s="139" t="s">
        <v>674</v>
      </c>
      <c r="N149" s="139" t="s">
        <v>663</v>
      </c>
      <c r="O149" s="139">
        <v>8.4</v>
      </c>
      <c r="P149" s="139">
        <v>7.5</v>
      </c>
      <c r="Q149" s="139" t="s">
        <v>665</v>
      </c>
      <c r="R149" s="139" t="s">
        <v>700</v>
      </c>
      <c r="S149" s="140">
        <v>41248</v>
      </c>
      <c r="T149" s="140">
        <v>32860</v>
      </c>
      <c r="U149" s="140" t="s">
        <v>665</v>
      </c>
      <c r="V149" s="140">
        <v>41487</v>
      </c>
      <c r="W149" s="139" t="s">
        <v>665</v>
      </c>
      <c r="X149" s="139" t="s">
        <v>665</v>
      </c>
      <c r="Y149" s="139"/>
      <c r="Z149" s="141">
        <v>3741.5015167956135</v>
      </c>
      <c r="AA149" s="141">
        <v>0</v>
      </c>
      <c r="AB149" s="137">
        <f t="shared" si="2"/>
        <v>1.0884544141685666E-3</v>
      </c>
    </row>
    <row r="150" spans="1:28" hidden="1" x14ac:dyDescent="0.25">
      <c r="A150" s="131"/>
      <c r="B150" s="132" t="s">
        <v>665</v>
      </c>
      <c r="C150" s="132" t="s">
        <v>1017</v>
      </c>
      <c r="D150" s="132" t="s">
        <v>665</v>
      </c>
      <c r="E150" s="132" t="s">
        <v>665</v>
      </c>
      <c r="F150" s="132" t="s">
        <v>665</v>
      </c>
      <c r="G150" s="132" t="s">
        <v>665</v>
      </c>
      <c r="H150" s="132" t="s">
        <v>658</v>
      </c>
      <c r="I150" s="132" t="s">
        <v>1018</v>
      </c>
      <c r="J150" s="133">
        <v>0</v>
      </c>
      <c r="K150" s="132" t="s">
        <v>672</v>
      </c>
      <c r="L150" s="132" t="s">
        <v>673</v>
      </c>
      <c r="M150" s="132" t="s">
        <v>674</v>
      </c>
      <c r="N150" s="132" t="s">
        <v>663</v>
      </c>
      <c r="O150" s="132">
        <v>1</v>
      </c>
      <c r="P150" s="132">
        <v>0</v>
      </c>
      <c r="Q150" s="132">
        <v>0</v>
      </c>
      <c r="R150" s="132" t="s">
        <v>710</v>
      </c>
      <c r="S150" s="134" t="s">
        <v>665</v>
      </c>
      <c r="T150" s="134">
        <v>41667</v>
      </c>
      <c r="U150" s="134" t="s">
        <v>665</v>
      </c>
      <c r="V150" s="134" t="s">
        <v>665</v>
      </c>
      <c r="W150" s="132">
        <v>8.3000000000000007</v>
      </c>
      <c r="X150" s="132">
        <v>0.8</v>
      </c>
      <c r="Y150" s="132"/>
      <c r="Z150" s="135">
        <v>397.93590383743049</v>
      </c>
      <c r="AA150" s="156">
        <v>1</v>
      </c>
      <c r="AB150" s="137">
        <f t="shared" si="2"/>
        <v>1.2957790644863888E-4</v>
      </c>
    </row>
    <row r="151" spans="1:28" hidden="1" x14ac:dyDescent="0.25">
      <c r="A151" s="131"/>
      <c r="B151" s="139" t="s">
        <v>752</v>
      </c>
      <c r="C151" s="139" t="s">
        <v>1019</v>
      </c>
      <c r="D151" s="139">
        <v>50849</v>
      </c>
      <c r="E151" s="159">
        <v>101240</v>
      </c>
      <c r="F151" s="139"/>
      <c r="G151" s="139" t="s">
        <v>754</v>
      </c>
      <c r="H151" s="139" t="s">
        <v>669</v>
      </c>
      <c r="I151" s="139" t="s">
        <v>1020</v>
      </c>
      <c r="J151" s="133">
        <v>0</v>
      </c>
      <c r="K151" s="139" t="s">
        <v>672</v>
      </c>
      <c r="L151" s="139" t="s">
        <v>673</v>
      </c>
      <c r="M151" s="139" t="s">
        <v>674</v>
      </c>
      <c r="N151" s="139" t="s">
        <v>663</v>
      </c>
      <c r="O151" s="139">
        <v>26.35</v>
      </c>
      <c r="P151" s="139">
        <v>26.35</v>
      </c>
      <c r="Q151" s="139" t="s">
        <v>665</v>
      </c>
      <c r="R151" s="139" t="s">
        <v>697</v>
      </c>
      <c r="S151" s="140">
        <v>31153</v>
      </c>
      <c r="T151" s="140">
        <v>31916</v>
      </c>
      <c r="U151" s="139" t="s">
        <v>665</v>
      </c>
      <c r="V151" s="140" t="s">
        <v>665</v>
      </c>
      <c r="W151" s="140" t="s">
        <v>665</v>
      </c>
      <c r="X151" s="140" t="s">
        <v>665</v>
      </c>
      <c r="Y151" s="139"/>
      <c r="Z151" s="145" t="s">
        <v>665</v>
      </c>
      <c r="AA151" s="146" t="s">
        <v>665</v>
      </c>
      <c r="AB151" s="137">
        <f t="shared" si="2"/>
        <v>3.4143778349216346E-3</v>
      </c>
    </row>
    <row r="152" spans="1:28" hidden="1" x14ac:dyDescent="0.25">
      <c r="A152" s="131"/>
      <c r="B152" s="139" t="s">
        <v>1021</v>
      </c>
      <c r="C152" s="139" t="s">
        <v>1022</v>
      </c>
      <c r="D152" s="139">
        <v>10405</v>
      </c>
      <c r="E152" s="139">
        <v>100199</v>
      </c>
      <c r="F152" s="139">
        <v>0</v>
      </c>
      <c r="G152" s="139" t="s">
        <v>1023</v>
      </c>
      <c r="H152" s="139" t="s">
        <v>669</v>
      </c>
      <c r="I152" s="139" t="s">
        <v>1024</v>
      </c>
      <c r="J152" s="133" t="s">
        <v>788</v>
      </c>
      <c r="K152" s="139" t="s">
        <v>908</v>
      </c>
      <c r="L152" s="139" t="s">
        <v>673</v>
      </c>
      <c r="M152" s="139" t="s">
        <v>674</v>
      </c>
      <c r="N152" s="139" t="s">
        <v>663</v>
      </c>
      <c r="O152" s="139">
        <v>34.5</v>
      </c>
      <c r="P152" s="139">
        <v>34.5</v>
      </c>
      <c r="Q152" s="139">
        <v>0</v>
      </c>
      <c r="R152" s="139" t="s">
        <v>700</v>
      </c>
      <c r="S152" s="140">
        <v>32076</v>
      </c>
      <c r="T152" s="140">
        <v>33212</v>
      </c>
      <c r="U152" s="140">
        <v>40540</v>
      </c>
      <c r="V152" s="140">
        <v>40878</v>
      </c>
      <c r="W152" s="139" t="s">
        <v>665</v>
      </c>
      <c r="X152" s="139" t="s">
        <v>665</v>
      </c>
      <c r="Y152" s="139"/>
      <c r="Z152" s="141">
        <v>9234.3342380354006</v>
      </c>
      <c r="AA152" s="141">
        <v>0</v>
      </c>
      <c r="AB152" s="137">
        <f t="shared" si="2"/>
        <v>4.4704377724780406E-3</v>
      </c>
    </row>
    <row r="153" spans="1:28" hidden="1" x14ac:dyDescent="0.25">
      <c r="A153" s="131"/>
      <c r="B153" s="139" t="s">
        <v>885</v>
      </c>
      <c r="C153" s="139" t="s">
        <v>886</v>
      </c>
      <c r="D153" s="139">
        <v>54447</v>
      </c>
      <c r="E153" s="139">
        <v>401603</v>
      </c>
      <c r="F153" s="139">
        <v>0</v>
      </c>
      <c r="G153" s="139" t="s">
        <v>887</v>
      </c>
      <c r="H153" s="139" t="s">
        <v>669</v>
      </c>
      <c r="I153" s="139" t="s">
        <v>1025</v>
      </c>
      <c r="J153" s="133">
        <v>0</v>
      </c>
      <c r="K153" s="139" t="s">
        <v>672</v>
      </c>
      <c r="L153" s="139" t="s">
        <v>673</v>
      </c>
      <c r="M153" s="139" t="s">
        <v>674</v>
      </c>
      <c r="N153" s="139" t="s">
        <v>663</v>
      </c>
      <c r="O153" s="139">
        <v>4</v>
      </c>
      <c r="P153" s="139">
        <v>0.5</v>
      </c>
      <c r="Q153" s="139" t="s">
        <v>665</v>
      </c>
      <c r="R153" s="139" t="s">
        <v>765</v>
      </c>
      <c r="S153" s="140">
        <v>40997</v>
      </c>
      <c r="T153" s="140">
        <v>32900</v>
      </c>
      <c r="U153" s="140" t="s">
        <v>665</v>
      </c>
      <c r="V153" s="140" t="s">
        <v>665</v>
      </c>
      <c r="W153" s="139" t="s">
        <v>665</v>
      </c>
      <c r="X153" s="139" t="s">
        <v>665</v>
      </c>
      <c r="Y153" s="139"/>
      <c r="Z153" s="141">
        <v>0</v>
      </c>
      <c r="AA153" s="141">
        <v>4</v>
      </c>
      <c r="AB153" s="137">
        <f t="shared" si="2"/>
        <v>5.1831162579455553E-4</v>
      </c>
    </row>
    <row r="154" spans="1:28" hidden="1" x14ac:dyDescent="0.25">
      <c r="A154" s="131"/>
      <c r="B154" s="132" t="s">
        <v>1026</v>
      </c>
      <c r="C154" s="132">
        <v>2872</v>
      </c>
      <c r="D154" s="132">
        <v>50464</v>
      </c>
      <c r="E154" s="132" t="s">
        <v>1027</v>
      </c>
      <c r="F154" s="132">
        <v>2072</v>
      </c>
      <c r="G154" s="132" t="s">
        <v>1028</v>
      </c>
      <c r="H154" s="132" t="s">
        <v>658</v>
      </c>
      <c r="I154" s="132" t="s">
        <v>1029</v>
      </c>
      <c r="J154" s="133" t="s">
        <v>801</v>
      </c>
      <c r="K154" s="132" t="s">
        <v>672</v>
      </c>
      <c r="L154" s="132" t="s">
        <v>673</v>
      </c>
      <c r="M154" s="132" t="s">
        <v>674</v>
      </c>
      <c r="N154" s="132" t="s">
        <v>663</v>
      </c>
      <c r="O154" s="132">
        <v>47.9</v>
      </c>
      <c r="P154" s="132">
        <v>20.5</v>
      </c>
      <c r="Q154" s="132">
        <v>0</v>
      </c>
      <c r="R154" s="132" t="s">
        <v>760</v>
      </c>
      <c r="S154" s="134">
        <v>43339</v>
      </c>
      <c r="T154" s="134">
        <v>32829</v>
      </c>
      <c r="U154" s="134" t="s">
        <v>665</v>
      </c>
      <c r="V154" s="134" t="s">
        <v>665</v>
      </c>
      <c r="W154" s="132">
        <v>8.3000000000000007</v>
      </c>
      <c r="X154" s="132">
        <v>0.8</v>
      </c>
      <c r="Y154" s="132"/>
      <c r="Z154" s="135">
        <v>122572.5</v>
      </c>
      <c r="AA154" s="136">
        <v>49.9</v>
      </c>
      <c r="AB154" s="137">
        <f t="shared" si="2"/>
        <v>6.2067817188898016E-3</v>
      </c>
    </row>
    <row r="155" spans="1:28" hidden="1" x14ac:dyDescent="0.25">
      <c r="A155" s="131"/>
      <c r="B155" s="139" t="s">
        <v>665</v>
      </c>
      <c r="C155" s="139">
        <v>15342</v>
      </c>
      <c r="D155" s="139" t="s">
        <v>665</v>
      </c>
      <c r="E155" s="139" t="s">
        <v>665</v>
      </c>
      <c r="F155" s="139">
        <v>15342</v>
      </c>
      <c r="G155" s="139" t="s">
        <v>665</v>
      </c>
      <c r="H155" s="139" t="s">
        <v>870</v>
      </c>
      <c r="I155" s="139" t="s">
        <v>1030</v>
      </c>
      <c r="J155" s="133">
        <v>0</v>
      </c>
      <c r="K155" s="139" t="s">
        <v>672</v>
      </c>
      <c r="L155" s="139" t="s">
        <v>673</v>
      </c>
      <c r="M155" s="139" t="s">
        <v>822</v>
      </c>
      <c r="N155" s="139" t="s">
        <v>663</v>
      </c>
      <c r="O155" s="139">
        <v>4.3</v>
      </c>
      <c r="P155" s="139">
        <v>4.3</v>
      </c>
      <c r="Q155" s="139">
        <v>0</v>
      </c>
      <c r="R155" s="139" t="s">
        <v>723</v>
      </c>
      <c r="S155" s="140">
        <v>42317</v>
      </c>
      <c r="T155" s="140">
        <v>42317</v>
      </c>
      <c r="U155" s="140" t="s">
        <v>665</v>
      </c>
      <c r="V155" s="140" t="s">
        <v>665</v>
      </c>
      <c r="W155" s="139">
        <v>8.3000000000000007</v>
      </c>
      <c r="X155" s="139">
        <v>0.8</v>
      </c>
      <c r="Y155" s="139"/>
      <c r="Z155" s="158">
        <v>0</v>
      </c>
      <c r="AA155" s="158">
        <v>4.3</v>
      </c>
      <c r="AB155" s="137">
        <f t="shared" si="2"/>
        <v>5.5718499772914709E-4</v>
      </c>
    </row>
    <row r="156" spans="1:28" hidden="1" x14ac:dyDescent="0.25">
      <c r="A156" s="131"/>
      <c r="B156" s="139" t="s">
        <v>665</v>
      </c>
      <c r="C156" s="139">
        <v>514</v>
      </c>
      <c r="D156" s="139" t="s">
        <v>665</v>
      </c>
      <c r="E156" s="139" t="s">
        <v>665</v>
      </c>
      <c r="F156" s="139">
        <v>514</v>
      </c>
      <c r="G156" s="139" t="s">
        <v>665</v>
      </c>
      <c r="H156" s="139" t="s">
        <v>870</v>
      </c>
      <c r="I156" s="139" t="s">
        <v>1031</v>
      </c>
      <c r="J156" s="133" t="s">
        <v>910</v>
      </c>
      <c r="K156" s="139" t="s">
        <v>672</v>
      </c>
      <c r="L156" s="139" t="s">
        <v>673</v>
      </c>
      <c r="M156" s="139" t="s">
        <v>674</v>
      </c>
      <c r="N156" s="139" t="s">
        <v>663</v>
      </c>
      <c r="O156" s="139">
        <v>3.2469999999999999</v>
      </c>
      <c r="P156" s="139">
        <v>3.2469999999999999</v>
      </c>
      <c r="Q156" s="139">
        <v>0</v>
      </c>
      <c r="R156" s="139" t="s">
        <v>723</v>
      </c>
      <c r="S156" s="140">
        <v>38308</v>
      </c>
      <c r="T156" s="140">
        <v>38349</v>
      </c>
      <c r="U156" s="140" t="s">
        <v>665</v>
      </c>
      <c r="V156" s="140" t="s">
        <v>665</v>
      </c>
      <c r="W156" s="139">
        <v>0</v>
      </c>
      <c r="X156" s="139">
        <v>0</v>
      </c>
      <c r="Y156" s="139"/>
      <c r="Z156" s="158">
        <v>0</v>
      </c>
      <c r="AA156" s="158">
        <v>0</v>
      </c>
      <c r="AB156" s="137">
        <f t="shared" si="2"/>
        <v>4.2073946223873042E-4</v>
      </c>
    </row>
    <row r="157" spans="1:28" hidden="1" x14ac:dyDescent="0.25">
      <c r="A157" s="131"/>
      <c r="B157" s="132" t="s">
        <v>665</v>
      </c>
      <c r="C157" s="132" t="s">
        <v>1032</v>
      </c>
      <c r="D157" s="132" t="s">
        <v>665</v>
      </c>
      <c r="E157" s="132" t="s">
        <v>665</v>
      </c>
      <c r="F157" s="132" t="s">
        <v>665</v>
      </c>
      <c r="G157" s="132" t="s">
        <v>665</v>
      </c>
      <c r="H157" s="132" t="s">
        <v>658</v>
      </c>
      <c r="I157" s="132" t="s">
        <v>1033</v>
      </c>
      <c r="J157" s="133">
        <v>0</v>
      </c>
      <c r="K157" s="132" t="s">
        <v>672</v>
      </c>
      <c r="L157" s="132" t="s">
        <v>709</v>
      </c>
      <c r="M157" s="132" t="s">
        <v>674</v>
      </c>
      <c r="N157" s="132" t="s">
        <v>663</v>
      </c>
      <c r="O157" s="132">
        <v>0.75</v>
      </c>
      <c r="P157" s="132">
        <v>0</v>
      </c>
      <c r="Q157" s="132">
        <v>0</v>
      </c>
      <c r="R157" s="132" t="s">
        <v>710</v>
      </c>
      <c r="S157" s="134" t="s">
        <v>665</v>
      </c>
      <c r="T157" s="134">
        <v>41483</v>
      </c>
      <c r="U157" s="134" t="s">
        <v>665</v>
      </c>
      <c r="V157" s="134" t="s">
        <v>665</v>
      </c>
      <c r="W157" s="132">
        <v>8.3000000000000007</v>
      </c>
      <c r="X157" s="132">
        <v>0.8</v>
      </c>
      <c r="Y157" s="132"/>
      <c r="Z157" s="135">
        <v>2315.2052980132453</v>
      </c>
      <c r="AA157" s="156">
        <v>0.75</v>
      </c>
      <c r="AB157" s="137">
        <f t="shared" si="2"/>
        <v>9.7183429836479148E-5</v>
      </c>
    </row>
    <row r="158" spans="1:28" hidden="1" x14ac:dyDescent="0.25">
      <c r="A158" s="131"/>
      <c r="B158" s="139" t="s">
        <v>1034</v>
      </c>
      <c r="C158" s="139" t="s">
        <v>1035</v>
      </c>
      <c r="D158" s="139" t="s">
        <v>665</v>
      </c>
      <c r="E158" s="139" t="s">
        <v>665</v>
      </c>
      <c r="F158" s="139">
        <v>0</v>
      </c>
      <c r="G158" s="139" t="s">
        <v>665</v>
      </c>
      <c r="H158" s="139" t="s">
        <v>669</v>
      </c>
      <c r="I158" s="139" t="s">
        <v>1036</v>
      </c>
      <c r="J158" s="133">
        <v>0</v>
      </c>
      <c r="K158" s="139" t="s">
        <v>672</v>
      </c>
      <c r="L158" s="139" t="s">
        <v>673</v>
      </c>
      <c r="M158" s="139" t="s">
        <v>674</v>
      </c>
      <c r="N158" s="139" t="s">
        <v>692</v>
      </c>
      <c r="O158" s="139">
        <v>0.06</v>
      </c>
      <c r="P158" s="139">
        <v>0.06</v>
      </c>
      <c r="Q158" s="139" t="s">
        <v>665</v>
      </c>
      <c r="R158" s="139" t="s">
        <v>664</v>
      </c>
      <c r="S158" s="140">
        <v>33816</v>
      </c>
      <c r="T158" s="140">
        <v>33434</v>
      </c>
      <c r="U158" s="140" t="s">
        <v>665</v>
      </c>
      <c r="V158" s="140" t="s">
        <v>665</v>
      </c>
      <c r="W158" s="139" t="s">
        <v>665</v>
      </c>
      <c r="X158" s="139" t="s">
        <v>665</v>
      </c>
      <c r="Y158" s="139"/>
      <c r="Z158" s="141">
        <v>0</v>
      </c>
      <c r="AA158" s="141">
        <v>0</v>
      </c>
      <c r="AB158" s="137">
        <f t="shared" si="2"/>
        <v>7.7746743869183323E-6</v>
      </c>
    </row>
    <row r="159" spans="1:28" x14ac:dyDescent="0.25">
      <c r="A159" s="131"/>
      <c r="B159" s="132" t="s">
        <v>1037</v>
      </c>
      <c r="C159" s="132">
        <v>2823</v>
      </c>
      <c r="D159" s="132">
        <v>52064</v>
      </c>
      <c r="E159" s="132">
        <v>100259</v>
      </c>
      <c r="F159" s="132">
        <v>2003</v>
      </c>
      <c r="G159" s="132" t="s">
        <v>1038</v>
      </c>
      <c r="H159" s="132" t="s">
        <v>658</v>
      </c>
      <c r="I159" s="132" t="s">
        <v>1039</v>
      </c>
      <c r="J159" s="133">
        <v>0</v>
      </c>
      <c r="K159" s="132" t="s">
        <v>661</v>
      </c>
      <c r="L159" s="132" t="s">
        <v>673</v>
      </c>
      <c r="M159" s="132" t="s">
        <v>822</v>
      </c>
      <c r="N159" s="132" t="s">
        <v>663</v>
      </c>
      <c r="O159" s="132">
        <v>5</v>
      </c>
      <c r="P159" s="132">
        <v>2</v>
      </c>
      <c r="Q159" s="132">
        <v>0</v>
      </c>
      <c r="R159" s="132" t="s">
        <v>765</v>
      </c>
      <c r="S159" s="134">
        <v>41253</v>
      </c>
      <c r="T159" s="134">
        <v>27978</v>
      </c>
      <c r="U159" s="134" t="s">
        <v>665</v>
      </c>
      <c r="V159" s="134" t="s">
        <v>665</v>
      </c>
      <c r="W159" s="132">
        <v>8.3000000000000007</v>
      </c>
      <c r="X159" s="132">
        <v>0.8</v>
      </c>
      <c r="Y159" s="132"/>
      <c r="Z159" s="135">
        <v>0</v>
      </c>
      <c r="AA159" s="136">
        <v>5</v>
      </c>
      <c r="AB159" s="137">
        <f t="shared" si="2"/>
        <v>6.478895322431943E-4</v>
      </c>
    </row>
    <row r="160" spans="1:28" x14ac:dyDescent="0.25">
      <c r="A160" s="131"/>
      <c r="B160" s="132" t="s">
        <v>1037</v>
      </c>
      <c r="C160" s="132">
        <v>2823</v>
      </c>
      <c r="D160" s="132">
        <v>52064</v>
      </c>
      <c r="E160" s="132">
        <v>100259</v>
      </c>
      <c r="F160" s="132">
        <v>2003</v>
      </c>
      <c r="G160" s="132" t="s">
        <v>1038</v>
      </c>
      <c r="H160" s="132" t="s">
        <v>658</v>
      </c>
      <c r="I160" s="132" t="s">
        <v>1039</v>
      </c>
      <c r="J160" s="133">
        <v>0</v>
      </c>
      <c r="K160" s="132" t="s">
        <v>661</v>
      </c>
      <c r="L160" s="132" t="s">
        <v>673</v>
      </c>
      <c r="M160" s="132" t="s">
        <v>822</v>
      </c>
      <c r="N160" s="132" t="s">
        <v>663</v>
      </c>
      <c r="O160" s="132">
        <v>5</v>
      </c>
      <c r="P160" s="132">
        <v>2</v>
      </c>
      <c r="Q160" s="132">
        <v>0</v>
      </c>
      <c r="R160" s="132" t="s">
        <v>765</v>
      </c>
      <c r="S160" s="134">
        <v>41253</v>
      </c>
      <c r="T160" s="134">
        <v>27978</v>
      </c>
      <c r="U160" s="134" t="s">
        <v>665</v>
      </c>
      <c r="V160" s="134" t="s">
        <v>665</v>
      </c>
      <c r="W160" s="132" t="s">
        <v>665</v>
      </c>
      <c r="X160" s="132" t="s">
        <v>665</v>
      </c>
      <c r="Y160" s="132"/>
      <c r="Z160" s="135">
        <v>0</v>
      </c>
      <c r="AA160" s="136">
        <v>0</v>
      </c>
      <c r="AB160" s="137">
        <f t="shared" si="2"/>
        <v>6.478895322431943E-4</v>
      </c>
    </row>
    <row r="161" spans="1:28" x14ac:dyDescent="0.25">
      <c r="A161" s="131"/>
      <c r="B161" s="132" t="s">
        <v>1040</v>
      </c>
      <c r="C161" s="132">
        <v>2077</v>
      </c>
      <c r="D161" s="132">
        <v>10768</v>
      </c>
      <c r="E161" s="132">
        <v>100892</v>
      </c>
      <c r="F161" s="132">
        <v>2077</v>
      </c>
      <c r="G161" s="132" t="s">
        <v>1041</v>
      </c>
      <c r="H161" s="132" t="s">
        <v>658</v>
      </c>
      <c r="I161" s="132" t="s">
        <v>1042</v>
      </c>
      <c r="J161" s="133" t="s">
        <v>671</v>
      </c>
      <c r="K161" s="132" t="s">
        <v>661</v>
      </c>
      <c r="L161" s="132" t="s">
        <v>241</v>
      </c>
      <c r="M161" s="132" t="s">
        <v>662</v>
      </c>
      <c r="N161" s="132" t="s">
        <v>663</v>
      </c>
      <c r="O161" s="132">
        <v>41</v>
      </c>
      <c r="P161" s="132">
        <v>30</v>
      </c>
      <c r="Q161" s="132">
        <v>0</v>
      </c>
      <c r="R161" s="132" t="s">
        <v>664</v>
      </c>
      <c r="S161" s="134" t="s">
        <v>665</v>
      </c>
      <c r="T161" s="134">
        <v>32814</v>
      </c>
      <c r="U161" s="134" t="s">
        <v>665</v>
      </c>
      <c r="V161" s="134" t="s">
        <v>665</v>
      </c>
      <c r="W161" s="132">
        <v>8.3000000000000007</v>
      </c>
      <c r="X161" s="132">
        <v>0.8</v>
      </c>
      <c r="Y161" s="132"/>
      <c r="Z161" s="135">
        <v>62152.988442511742</v>
      </c>
      <c r="AA161" s="136">
        <v>0</v>
      </c>
      <c r="AB161" s="137">
        <f t="shared" si="2"/>
        <v>5.3126941643941933E-3</v>
      </c>
    </row>
    <row r="162" spans="1:28" hidden="1" x14ac:dyDescent="0.25">
      <c r="A162" s="131"/>
      <c r="B162" s="139" t="s">
        <v>1043</v>
      </c>
      <c r="C162" s="139" t="s">
        <v>1044</v>
      </c>
      <c r="D162" s="139">
        <v>10769</v>
      </c>
      <c r="E162" s="139">
        <v>100893</v>
      </c>
      <c r="F162" s="139">
        <v>0</v>
      </c>
      <c r="G162" s="139" t="s">
        <v>1045</v>
      </c>
      <c r="H162" s="139" t="s">
        <v>669</v>
      </c>
      <c r="I162" s="139" t="s">
        <v>1046</v>
      </c>
      <c r="J162" s="133" t="s">
        <v>671</v>
      </c>
      <c r="K162" s="139" t="s">
        <v>717</v>
      </c>
      <c r="L162" s="139" t="s">
        <v>241</v>
      </c>
      <c r="M162" s="139" t="s">
        <v>674</v>
      </c>
      <c r="N162" s="139" t="s">
        <v>663</v>
      </c>
      <c r="O162" s="139">
        <v>37</v>
      </c>
      <c r="P162" s="139">
        <v>37</v>
      </c>
      <c r="Q162" s="139" t="s">
        <v>665</v>
      </c>
      <c r="R162" s="139" t="s">
        <v>697</v>
      </c>
      <c r="S162" s="140">
        <v>31153</v>
      </c>
      <c r="T162" s="140">
        <v>32778</v>
      </c>
      <c r="U162" s="140" t="s">
        <v>665</v>
      </c>
      <c r="V162" s="140" t="s">
        <v>665</v>
      </c>
      <c r="W162" s="139">
        <v>8.3000000000000007</v>
      </c>
      <c r="X162" s="139">
        <v>0.8</v>
      </c>
      <c r="Y162" s="139"/>
      <c r="Z162" s="141">
        <v>98146</v>
      </c>
      <c r="AA162" s="141">
        <v>0</v>
      </c>
      <c r="AB162" s="137">
        <f t="shared" si="2"/>
        <v>4.7943825385996378E-3</v>
      </c>
    </row>
    <row r="163" spans="1:28" hidden="1" x14ac:dyDescent="0.25">
      <c r="A163" s="131"/>
      <c r="B163" s="139" t="s">
        <v>1047</v>
      </c>
      <c r="C163" s="139" t="s">
        <v>1048</v>
      </c>
      <c r="D163" s="139">
        <v>50299</v>
      </c>
      <c r="E163" s="139">
        <v>100283</v>
      </c>
      <c r="F163" s="139">
        <v>0</v>
      </c>
      <c r="G163" s="139" t="s">
        <v>1049</v>
      </c>
      <c r="H163" s="139" t="s">
        <v>669</v>
      </c>
      <c r="I163" s="139" t="s">
        <v>1050</v>
      </c>
      <c r="J163" s="133" t="s">
        <v>671</v>
      </c>
      <c r="K163" s="139" t="s">
        <v>672</v>
      </c>
      <c r="L163" s="139" t="s">
        <v>673</v>
      </c>
      <c r="M163" s="139" t="s">
        <v>674</v>
      </c>
      <c r="N163" s="139" t="s">
        <v>692</v>
      </c>
      <c r="O163" s="139">
        <v>49.5</v>
      </c>
      <c r="P163" s="139">
        <v>45.6</v>
      </c>
      <c r="Q163" s="139" t="s">
        <v>665</v>
      </c>
      <c r="R163" s="139" t="s">
        <v>700</v>
      </c>
      <c r="S163" s="140">
        <v>41668</v>
      </c>
      <c r="T163" s="140">
        <v>32252</v>
      </c>
      <c r="U163" s="140" t="s">
        <v>665</v>
      </c>
      <c r="V163" s="140">
        <v>42064</v>
      </c>
      <c r="W163" s="139" t="s">
        <v>665</v>
      </c>
      <c r="X163" s="139" t="s">
        <v>665</v>
      </c>
      <c r="Y163" s="139"/>
      <c r="Z163" s="141">
        <v>11275.183843074119</v>
      </c>
      <c r="AA163" s="141">
        <v>0</v>
      </c>
      <c r="AB163" s="137">
        <f t="shared" si="2"/>
        <v>6.4141063692076238E-3</v>
      </c>
    </row>
    <row r="164" spans="1:28" hidden="1" x14ac:dyDescent="0.25">
      <c r="A164" s="131"/>
      <c r="B164" s="139" t="s">
        <v>1047</v>
      </c>
      <c r="C164" s="139" t="s">
        <v>1051</v>
      </c>
      <c r="D164" s="139">
        <v>50299</v>
      </c>
      <c r="E164" s="139">
        <v>100283</v>
      </c>
      <c r="F164" s="139">
        <v>0</v>
      </c>
      <c r="G164" s="139" t="s">
        <v>1049</v>
      </c>
      <c r="H164" s="139" t="s">
        <v>669</v>
      </c>
      <c r="I164" s="139" t="s">
        <v>1050</v>
      </c>
      <c r="J164" s="133" t="s">
        <v>671</v>
      </c>
      <c r="K164" s="139" t="s">
        <v>672</v>
      </c>
      <c r="L164" s="139" t="s">
        <v>673</v>
      </c>
      <c r="M164" s="139" t="s">
        <v>674</v>
      </c>
      <c r="N164" s="139" t="s">
        <v>692</v>
      </c>
      <c r="O164" s="139">
        <v>49.5</v>
      </c>
      <c r="P164" s="139">
        <v>49.5</v>
      </c>
      <c r="Q164" s="139" t="s">
        <v>665</v>
      </c>
      <c r="R164" s="139" t="s">
        <v>697</v>
      </c>
      <c r="S164" s="140">
        <v>31142</v>
      </c>
      <c r="T164" s="140">
        <v>32252</v>
      </c>
      <c r="U164" s="140" t="s">
        <v>665</v>
      </c>
      <c r="V164" s="140" t="s">
        <v>665</v>
      </c>
      <c r="W164" s="139" t="s">
        <v>665</v>
      </c>
      <c r="X164" s="139" t="s">
        <v>665</v>
      </c>
      <c r="Y164" s="139"/>
      <c r="Z164" s="141">
        <v>0</v>
      </c>
      <c r="AA164" s="141">
        <v>0</v>
      </c>
      <c r="AB164" s="137">
        <f t="shared" si="2"/>
        <v>6.4141063692076238E-3</v>
      </c>
    </row>
    <row r="165" spans="1:28" hidden="1" x14ac:dyDescent="0.25">
      <c r="A165" s="131"/>
      <c r="B165" s="139" t="s">
        <v>1052</v>
      </c>
      <c r="C165" s="139" t="s">
        <v>1053</v>
      </c>
      <c r="D165" s="139">
        <v>54800</v>
      </c>
      <c r="E165" s="139">
        <v>400081</v>
      </c>
      <c r="F165" s="139">
        <v>0</v>
      </c>
      <c r="G165" s="139" t="s">
        <v>1054</v>
      </c>
      <c r="H165" s="139" t="s">
        <v>669</v>
      </c>
      <c r="I165" s="139" t="s">
        <v>1055</v>
      </c>
      <c r="J165" s="133" t="s">
        <v>910</v>
      </c>
      <c r="K165" s="139" t="s">
        <v>672</v>
      </c>
      <c r="L165" s="139" t="s">
        <v>673</v>
      </c>
      <c r="M165" s="139" t="s">
        <v>674</v>
      </c>
      <c r="N165" s="139" t="s">
        <v>663</v>
      </c>
      <c r="O165" s="139">
        <v>2.3250000000000002</v>
      </c>
      <c r="P165" s="139">
        <v>2.3250000000000002</v>
      </c>
      <c r="Q165" s="139" t="s">
        <v>665</v>
      </c>
      <c r="R165" s="139" t="s">
        <v>697</v>
      </c>
      <c r="S165" s="140">
        <v>30725</v>
      </c>
      <c r="T165" s="140">
        <v>31372</v>
      </c>
      <c r="U165" s="140" t="s">
        <v>665</v>
      </c>
      <c r="V165" s="140" t="s">
        <v>665</v>
      </c>
      <c r="W165" s="139" t="s">
        <v>665</v>
      </c>
      <c r="X165" s="139" t="s">
        <v>665</v>
      </c>
      <c r="Y165" s="139"/>
      <c r="Z165" s="141">
        <v>0</v>
      </c>
      <c r="AA165" s="141">
        <v>0</v>
      </c>
      <c r="AB165" s="137">
        <f t="shared" si="2"/>
        <v>3.012686324930854E-4</v>
      </c>
    </row>
    <row r="166" spans="1:28" hidden="1" x14ac:dyDescent="0.25">
      <c r="A166" s="131"/>
      <c r="B166" s="139" t="s">
        <v>1056</v>
      </c>
      <c r="C166" s="139" t="s">
        <v>1057</v>
      </c>
      <c r="D166" s="139">
        <v>50865</v>
      </c>
      <c r="E166" s="139">
        <v>101518</v>
      </c>
      <c r="F166" s="139">
        <v>0</v>
      </c>
      <c r="G166" s="139" t="s">
        <v>1058</v>
      </c>
      <c r="H166" s="139" t="s">
        <v>669</v>
      </c>
      <c r="I166" s="139" t="s">
        <v>1059</v>
      </c>
      <c r="J166" s="133" t="s">
        <v>671</v>
      </c>
      <c r="K166" s="139" t="s">
        <v>672</v>
      </c>
      <c r="L166" s="139" t="s">
        <v>673</v>
      </c>
      <c r="M166" s="139" t="s">
        <v>674</v>
      </c>
      <c r="N166" s="139" t="s">
        <v>663</v>
      </c>
      <c r="O166" s="139">
        <v>49.6</v>
      </c>
      <c r="P166" s="139">
        <v>36.799999999999997</v>
      </c>
      <c r="Q166" s="139">
        <v>0</v>
      </c>
      <c r="R166" s="139" t="s">
        <v>823</v>
      </c>
      <c r="S166" s="140">
        <v>40457</v>
      </c>
      <c r="T166" s="140">
        <v>33522</v>
      </c>
      <c r="U166" s="140" t="s">
        <v>665</v>
      </c>
      <c r="V166" s="140" t="s">
        <v>665</v>
      </c>
      <c r="W166" s="139" t="s">
        <v>665</v>
      </c>
      <c r="X166" s="139" t="s">
        <v>665</v>
      </c>
      <c r="Y166" s="139"/>
      <c r="Z166" s="141">
        <v>0</v>
      </c>
      <c r="AA166" s="141">
        <v>49.6</v>
      </c>
      <c r="AB166" s="137">
        <f t="shared" si="2"/>
        <v>6.4270641598524877E-3</v>
      </c>
    </row>
    <row r="167" spans="1:28" hidden="1" x14ac:dyDescent="0.25">
      <c r="A167" s="131"/>
      <c r="B167" s="139" t="s">
        <v>1056</v>
      </c>
      <c r="C167" s="139" t="s">
        <v>1057</v>
      </c>
      <c r="D167" s="139">
        <v>50865</v>
      </c>
      <c r="E167" s="139">
        <v>101518</v>
      </c>
      <c r="F167" s="139"/>
      <c r="G167" s="139" t="s">
        <v>1058</v>
      </c>
      <c r="H167" s="139" t="s">
        <v>669</v>
      </c>
      <c r="I167" s="139" t="s">
        <v>1059</v>
      </c>
      <c r="J167" s="133" t="s">
        <v>671</v>
      </c>
      <c r="K167" s="139" t="s">
        <v>672</v>
      </c>
      <c r="L167" s="139" t="s">
        <v>673</v>
      </c>
      <c r="M167" s="139" t="s">
        <v>674</v>
      </c>
      <c r="N167" s="139" t="s">
        <v>692</v>
      </c>
      <c r="O167" s="139">
        <v>49.6</v>
      </c>
      <c r="P167" s="139">
        <v>36.799999999999997</v>
      </c>
      <c r="Q167" s="139">
        <v>0</v>
      </c>
      <c r="R167" s="139" t="s">
        <v>697</v>
      </c>
      <c r="S167" s="140">
        <v>40457</v>
      </c>
      <c r="T167" s="140">
        <v>33522</v>
      </c>
      <c r="U167" s="139" t="s">
        <v>665</v>
      </c>
      <c r="V167" s="140" t="s">
        <v>665</v>
      </c>
      <c r="W167" s="143" t="s">
        <v>665</v>
      </c>
      <c r="X167" s="144" t="s">
        <v>665</v>
      </c>
      <c r="Y167" s="139"/>
      <c r="Z167" s="145" t="s">
        <v>665</v>
      </c>
      <c r="AA167" s="146" t="s">
        <v>665</v>
      </c>
      <c r="AB167" s="137">
        <f t="shared" si="2"/>
        <v>6.4270641598524877E-3</v>
      </c>
    </row>
    <row r="168" spans="1:28" hidden="1" x14ac:dyDescent="0.25">
      <c r="A168" s="131"/>
      <c r="B168" s="139" t="s">
        <v>1060</v>
      </c>
      <c r="C168" s="139" t="s">
        <v>1061</v>
      </c>
      <c r="D168" s="139">
        <v>52198</v>
      </c>
      <c r="E168" s="139" t="s">
        <v>665</v>
      </c>
      <c r="F168" s="139">
        <v>0</v>
      </c>
      <c r="G168" s="139" t="s">
        <v>1062</v>
      </c>
      <c r="H168" s="139" t="s">
        <v>669</v>
      </c>
      <c r="I168" s="139" t="s">
        <v>1063</v>
      </c>
      <c r="J168" s="133">
        <v>0</v>
      </c>
      <c r="K168" s="139" t="s">
        <v>672</v>
      </c>
      <c r="L168" s="139" t="s">
        <v>673</v>
      </c>
      <c r="M168" s="139" t="s">
        <v>674</v>
      </c>
      <c r="N168" s="139" t="s">
        <v>692</v>
      </c>
      <c r="O168" s="139">
        <v>10.75</v>
      </c>
      <c r="P168" s="139">
        <v>10.75</v>
      </c>
      <c r="Q168" s="139" t="s">
        <v>665</v>
      </c>
      <c r="R168" s="139" t="s">
        <v>664</v>
      </c>
      <c r="S168" s="140">
        <v>31390</v>
      </c>
      <c r="T168" s="140">
        <v>33347</v>
      </c>
      <c r="U168" s="140" t="s">
        <v>665</v>
      </c>
      <c r="V168" s="140" t="s">
        <v>665</v>
      </c>
      <c r="W168" s="139" t="s">
        <v>665</v>
      </c>
      <c r="X168" s="139" t="s">
        <v>665</v>
      </c>
      <c r="Y168" s="139"/>
      <c r="Z168" s="141">
        <v>0</v>
      </c>
      <c r="AA168" s="141">
        <v>0</v>
      </c>
      <c r="AB168" s="137">
        <f t="shared" si="2"/>
        <v>1.3929624943228678E-3</v>
      </c>
    </row>
    <row r="169" spans="1:28" hidden="1" x14ac:dyDescent="0.25">
      <c r="A169" s="131"/>
      <c r="B169" s="139" t="s">
        <v>1064</v>
      </c>
      <c r="C169" s="139" t="s">
        <v>1065</v>
      </c>
      <c r="D169" s="139">
        <v>10548</v>
      </c>
      <c r="E169" s="139">
        <v>100131</v>
      </c>
      <c r="F169" s="139">
        <v>0</v>
      </c>
      <c r="G169" s="139" t="s">
        <v>1066</v>
      </c>
      <c r="H169" s="139" t="s">
        <v>669</v>
      </c>
      <c r="I169" s="139" t="s">
        <v>1067</v>
      </c>
      <c r="J169" s="133">
        <v>0</v>
      </c>
      <c r="K169" s="139" t="s">
        <v>672</v>
      </c>
      <c r="L169" s="139" t="s">
        <v>673</v>
      </c>
      <c r="M169" s="139" t="s">
        <v>674</v>
      </c>
      <c r="N169" s="139" t="s">
        <v>663</v>
      </c>
      <c r="O169" s="139">
        <v>6</v>
      </c>
      <c r="P169" s="139">
        <v>6</v>
      </c>
      <c r="Q169" s="139" t="s">
        <v>665</v>
      </c>
      <c r="R169" s="139" t="s">
        <v>697</v>
      </c>
      <c r="S169" s="140">
        <v>30586</v>
      </c>
      <c r="T169" s="140">
        <v>31034</v>
      </c>
      <c r="U169" s="140" t="s">
        <v>665</v>
      </c>
      <c r="V169" s="140" t="s">
        <v>665</v>
      </c>
      <c r="W169" s="139" t="s">
        <v>665</v>
      </c>
      <c r="X169" s="139" t="s">
        <v>665</v>
      </c>
      <c r="Y169" s="139"/>
      <c r="Z169" s="141">
        <v>0</v>
      </c>
      <c r="AA169" s="141">
        <v>0</v>
      </c>
      <c r="AB169" s="137">
        <f t="shared" si="2"/>
        <v>7.7746743869183319E-4</v>
      </c>
    </row>
    <row r="170" spans="1:28" hidden="1" x14ac:dyDescent="0.25">
      <c r="A170" s="131"/>
      <c r="B170" s="139" t="s">
        <v>1068</v>
      </c>
      <c r="C170" s="139" t="s">
        <v>1069</v>
      </c>
      <c r="D170" s="139">
        <v>57564</v>
      </c>
      <c r="E170" s="159">
        <v>101433</v>
      </c>
      <c r="F170" s="139"/>
      <c r="G170" s="139" t="s">
        <v>1070</v>
      </c>
      <c r="H170" s="139" t="s">
        <v>669</v>
      </c>
      <c r="I170" s="139" t="s">
        <v>1071</v>
      </c>
      <c r="J170" s="133">
        <v>0</v>
      </c>
      <c r="K170" s="139" t="s">
        <v>672</v>
      </c>
      <c r="L170" s="139" t="s">
        <v>673</v>
      </c>
      <c r="M170" s="139" t="s">
        <v>674</v>
      </c>
      <c r="N170" s="139" t="s">
        <v>663</v>
      </c>
      <c r="O170" s="139">
        <v>42</v>
      </c>
      <c r="P170" s="139">
        <v>42</v>
      </c>
      <c r="Q170" s="139" t="s">
        <v>665</v>
      </c>
      <c r="R170" s="139" t="s">
        <v>697</v>
      </c>
      <c r="S170" s="140">
        <v>31028</v>
      </c>
      <c r="T170" s="140">
        <v>33218</v>
      </c>
      <c r="U170" s="139" t="s">
        <v>665</v>
      </c>
      <c r="V170" s="140" t="s">
        <v>665</v>
      </c>
      <c r="W170" s="143" t="s">
        <v>665</v>
      </c>
      <c r="X170" s="144" t="s">
        <v>665</v>
      </c>
      <c r="Y170" s="139"/>
      <c r="Z170" s="145" t="s">
        <v>665</v>
      </c>
      <c r="AA170" s="146" t="s">
        <v>665</v>
      </c>
      <c r="AB170" s="137">
        <f t="shared" si="2"/>
        <v>5.4422720708428322E-3</v>
      </c>
    </row>
    <row r="171" spans="1:28" hidden="1" x14ac:dyDescent="0.25">
      <c r="A171" s="131"/>
      <c r="B171" s="139" t="s">
        <v>1072</v>
      </c>
      <c r="C171" s="139" t="s">
        <v>1073</v>
      </c>
      <c r="D171" s="139">
        <v>50864</v>
      </c>
      <c r="E171" s="139">
        <v>101517</v>
      </c>
      <c r="F171" s="139">
        <v>0</v>
      </c>
      <c r="G171" s="139" t="s">
        <v>1074</v>
      </c>
      <c r="H171" s="139" t="s">
        <v>669</v>
      </c>
      <c r="I171" s="139" t="s">
        <v>1075</v>
      </c>
      <c r="J171" s="133" t="s">
        <v>671</v>
      </c>
      <c r="K171" s="139" t="s">
        <v>672</v>
      </c>
      <c r="L171" s="139" t="s">
        <v>673</v>
      </c>
      <c r="M171" s="139" t="s">
        <v>674</v>
      </c>
      <c r="N171" s="139" t="s">
        <v>663</v>
      </c>
      <c r="O171" s="139">
        <v>49.6</v>
      </c>
      <c r="P171" s="139">
        <v>35.299999999999997</v>
      </c>
      <c r="Q171" s="139">
        <v>0</v>
      </c>
      <c r="R171" s="139" t="s">
        <v>823</v>
      </c>
      <c r="S171" s="140">
        <v>40457</v>
      </c>
      <c r="T171" s="140">
        <v>33518</v>
      </c>
      <c r="U171" s="140" t="s">
        <v>665</v>
      </c>
      <c r="V171" s="140" t="s">
        <v>665</v>
      </c>
      <c r="W171" s="139" t="s">
        <v>665</v>
      </c>
      <c r="X171" s="139" t="s">
        <v>665</v>
      </c>
      <c r="Y171" s="139"/>
      <c r="Z171" s="141">
        <v>0</v>
      </c>
      <c r="AA171" s="141">
        <v>49.6</v>
      </c>
      <c r="AB171" s="137">
        <f t="shared" si="2"/>
        <v>6.4270641598524877E-3</v>
      </c>
    </row>
    <row r="172" spans="1:28" hidden="1" x14ac:dyDescent="0.25">
      <c r="A172" s="131"/>
      <c r="B172" s="139" t="s">
        <v>1072</v>
      </c>
      <c r="C172" s="139" t="s">
        <v>1073</v>
      </c>
      <c r="D172" s="139">
        <v>50864</v>
      </c>
      <c r="E172" s="139">
        <v>101517</v>
      </c>
      <c r="F172" s="139"/>
      <c r="G172" s="139" t="s">
        <v>1074</v>
      </c>
      <c r="H172" s="139" t="s">
        <v>669</v>
      </c>
      <c r="I172" s="139" t="s">
        <v>1075</v>
      </c>
      <c r="J172" s="133" t="s">
        <v>671</v>
      </c>
      <c r="K172" s="139" t="s">
        <v>672</v>
      </c>
      <c r="L172" s="139" t="s">
        <v>673</v>
      </c>
      <c r="M172" s="139" t="s">
        <v>674</v>
      </c>
      <c r="N172" s="139" t="s">
        <v>692</v>
      </c>
      <c r="O172" s="139">
        <v>49.6</v>
      </c>
      <c r="P172" s="139">
        <v>35.299999999999997</v>
      </c>
      <c r="Q172" s="139">
        <v>0</v>
      </c>
      <c r="R172" s="139" t="s">
        <v>664</v>
      </c>
      <c r="S172" s="140">
        <v>40457</v>
      </c>
      <c r="T172" s="140">
        <v>33518</v>
      </c>
      <c r="U172" s="139" t="s">
        <v>665</v>
      </c>
      <c r="V172" s="140" t="s">
        <v>665</v>
      </c>
      <c r="W172" s="143" t="s">
        <v>665</v>
      </c>
      <c r="X172" s="144" t="s">
        <v>665</v>
      </c>
      <c r="Y172" s="139"/>
      <c r="Z172" s="145" t="s">
        <v>665</v>
      </c>
      <c r="AA172" s="146" t="s">
        <v>665</v>
      </c>
      <c r="AB172" s="137">
        <f t="shared" si="2"/>
        <v>6.4270641598524877E-3</v>
      </c>
    </row>
    <row r="173" spans="1:28" hidden="1" x14ac:dyDescent="0.25">
      <c r="A173" s="131"/>
      <c r="B173" s="139" t="s">
        <v>1076</v>
      </c>
      <c r="C173" s="139" t="s">
        <v>665</v>
      </c>
      <c r="D173" s="139">
        <v>57043</v>
      </c>
      <c r="E173" s="139" t="s">
        <v>665</v>
      </c>
      <c r="F173" s="139"/>
      <c r="G173" s="139" t="s">
        <v>1077</v>
      </c>
      <c r="H173" s="139" t="s">
        <v>669</v>
      </c>
      <c r="I173" s="139" t="s">
        <v>1078</v>
      </c>
      <c r="J173" s="133">
        <v>0</v>
      </c>
      <c r="K173" s="139" t="s">
        <v>717</v>
      </c>
      <c r="L173" s="139" t="s">
        <v>673</v>
      </c>
      <c r="M173" s="139" t="s">
        <v>674</v>
      </c>
      <c r="N173" s="139" t="s">
        <v>663</v>
      </c>
      <c r="O173" s="139">
        <v>1.4</v>
      </c>
      <c r="P173" s="139" t="s">
        <v>665</v>
      </c>
      <c r="Q173" s="139">
        <v>0</v>
      </c>
      <c r="R173" s="139" t="s">
        <v>780</v>
      </c>
      <c r="S173" s="140" t="s">
        <v>665</v>
      </c>
      <c r="T173" s="140">
        <v>40787</v>
      </c>
      <c r="U173" s="139" t="s">
        <v>665</v>
      </c>
      <c r="V173" s="140" t="s">
        <v>665</v>
      </c>
      <c r="W173" s="143">
        <v>8.3000000000000007</v>
      </c>
      <c r="X173" s="144">
        <v>0.8</v>
      </c>
      <c r="Y173" s="139"/>
      <c r="Z173" s="145">
        <v>1227.384238410596</v>
      </c>
      <c r="AA173" s="146" t="s">
        <v>665</v>
      </c>
      <c r="AB173" s="137">
        <f t="shared" si="2"/>
        <v>1.8140906902809441E-4</v>
      </c>
    </row>
    <row r="174" spans="1:28" hidden="1" x14ac:dyDescent="0.25">
      <c r="A174" s="131"/>
      <c r="B174" s="139" t="s">
        <v>1076</v>
      </c>
      <c r="C174" s="139" t="s">
        <v>665</v>
      </c>
      <c r="D174" s="139">
        <v>57043</v>
      </c>
      <c r="E174" s="139" t="s">
        <v>665</v>
      </c>
      <c r="F174" s="139"/>
      <c r="G174" s="139" t="s">
        <v>1077</v>
      </c>
      <c r="H174" s="139" t="s">
        <v>669</v>
      </c>
      <c r="I174" s="139" t="s">
        <v>1078</v>
      </c>
      <c r="J174" s="133">
        <v>0</v>
      </c>
      <c r="K174" s="139" t="s">
        <v>717</v>
      </c>
      <c r="L174" s="139" t="s">
        <v>673</v>
      </c>
      <c r="M174" s="139" t="s">
        <v>674</v>
      </c>
      <c r="N174" s="139" t="s">
        <v>663</v>
      </c>
      <c r="O174" s="139">
        <v>0.2</v>
      </c>
      <c r="P174" s="139" t="s">
        <v>665</v>
      </c>
      <c r="Q174" s="139">
        <v>0</v>
      </c>
      <c r="R174" s="139" t="s">
        <v>780</v>
      </c>
      <c r="S174" s="140" t="s">
        <v>665</v>
      </c>
      <c r="T174" s="140">
        <v>40787</v>
      </c>
      <c r="U174" s="139" t="s">
        <v>665</v>
      </c>
      <c r="V174" s="140" t="s">
        <v>665</v>
      </c>
      <c r="W174" s="143">
        <v>8.3000000000000007</v>
      </c>
      <c r="X174" s="144">
        <v>0.8</v>
      </c>
      <c r="Y174" s="139"/>
      <c r="Z174" s="145">
        <v>125</v>
      </c>
      <c r="AA174" s="146" t="s">
        <v>665</v>
      </c>
      <c r="AB174" s="137">
        <f t="shared" si="2"/>
        <v>2.5915581289727777E-5</v>
      </c>
    </row>
    <row r="175" spans="1:28" hidden="1" x14ac:dyDescent="0.25">
      <c r="A175" s="131"/>
      <c r="B175" s="139" t="s">
        <v>665</v>
      </c>
      <c r="C175" s="139" t="s">
        <v>1079</v>
      </c>
      <c r="D175" s="139" t="s">
        <v>665</v>
      </c>
      <c r="E175" s="139" t="s">
        <v>665</v>
      </c>
      <c r="F175" s="139">
        <v>0</v>
      </c>
      <c r="G175" s="139" t="s">
        <v>665</v>
      </c>
      <c r="H175" s="139" t="s">
        <v>669</v>
      </c>
      <c r="I175" s="139" t="s">
        <v>1080</v>
      </c>
      <c r="J175" s="133" t="s">
        <v>671</v>
      </c>
      <c r="K175" s="139" t="s">
        <v>672</v>
      </c>
      <c r="L175" s="139" t="s">
        <v>673</v>
      </c>
      <c r="M175" s="139" t="s">
        <v>674</v>
      </c>
      <c r="N175" s="139" t="s">
        <v>692</v>
      </c>
      <c r="O175" s="139">
        <v>0.99</v>
      </c>
      <c r="P175" s="139">
        <v>1.84</v>
      </c>
      <c r="Q175" s="139" t="s">
        <v>665</v>
      </c>
      <c r="R175" s="139" t="s">
        <v>664</v>
      </c>
      <c r="S175" s="140">
        <v>30390</v>
      </c>
      <c r="T175" s="140">
        <v>30508</v>
      </c>
      <c r="U175" s="140" t="s">
        <v>665</v>
      </c>
      <c r="V175" s="140" t="s">
        <v>665</v>
      </c>
      <c r="W175" s="139" t="s">
        <v>665</v>
      </c>
      <c r="X175" s="139" t="s">
        <v>665</v>
      </c>
      <c r="Y175" s="139"/>
      <c r="Z175" s="141">
        <v>0</v>
      </c>
      <c r="AA175" s="141">
        <v>0</v>
      </c>
      <c r="AB175" s="137">
        <f t="shared" si="2"/>
        <v>1.2828212738415248E-4</v>
      </c>
    </row>
    <row r="176" spans="1:28" x14ac:dyDescent="0.25">
      <c r="A176" s="131"/>
      <c r="B176" s="139" t="s">
        <v>1081</v>
      </c>
      <c r="C176" s="139" t="s">
        <v>1082</v>
      </c>
      <c r="D176" s="139">
        <v>50110</v>
      </c>
      <c r="E176" s="139">
        <v>100043</v>
      </c>
      <c r="F176" s="139">
        <v>0</v>
      </c>
      <c r="G176" s="139" t="s">
        <v>1083</v>
      </c>
      <c r="H176" s="139" t="s">
        <v>669</v>
      </c>
      <c r="I176" s="139" t="s">
        <v>1084</v>
      </c>
      <c r="J176" s="133" t="s">
        <v>1085</v>
      </c>
      <c r="K176" s="139" t="s">
        <v>661</v>
      </c>
      <c r="L176" s="139" t="s">
        <v>284</v>
      </c>
      <c r="M176" s="139" t="s">
        <v>674</v>
      </c>
      <c r="N176" s="139" t="s">
        <v>663</v>
      </c>
      <c r="O176" s="139">
        <v>20</v>
      </c>
      <c r="P176" s="139">
        <v>20</v>
      </c>
      <c r="Q176" s="139" t="s">
        <v>665</v>
      </c>
      <c r="R176" s="139" t="s">
        <v>697</v>
      </c>
      <c r="S176" s="140">
        <v>31028</v>
      </c>
      <c r="T176" s="140">
        <v>31720</v>
      </c>
      <c r="U176" s="140" t="s">
        <v>665</v>
      </c>
      <c r="V176" s="140" t="s">
        <v>665</v>
      </c>
      <c r="W176" s="139" t="s">
        <v>665</v>
      </c>
      <c r="X176" s="139" t="s">
        <v>665</v>
      </c>
      <c r="Y176" s="139"/>
      <c r="Z176" s="141">
        <v>0</v>
      </c>
      <c r="AA176" s="141">
        <v>0</v>
      </c>
      <c r="AB176" s="137">
        <f t="shared" si="2"/>
        <v>2.5915581289727772E-3</v>
      </c>
    </row>
    <row r="177" spans="1:28" x14ac:dyDescent="0.25">
      <c r="A177" s="131"/>
      <c r="B177" s="139" t="s">
        <v>1086</v>
      </c>
      <c r="C177" s="139" t="s">
        <v>1087</v>
      </c>
      <c r="D177" s="139">
        <v>10144</v>
      </c>
      <c r="E177" s="139">
        <v>101680</v>
      </c>
      <c r="F177" s="139">
        <v>0</v>
      </c>
      <c r="G177" s="139" t="s">
        <v>1088</v>
      </c>
      <c r="H177" s="139" t="s">
        <v>669</v>
      </c>
      <c r="I177" s="139" t="s">
        <v>1089</v>
      </c>
      <c r="J177" s="133" t="s">
        <v>1085</v>
      </c>
      <c r="K177" s="139" t="s">
        <v>661</v>
      </c>
      <c r="L177" s="139" t="s">
        <v>284</v>
      </c>
      <c r="M177" s="139" t="s">
        <v>674</v>
      </c>
      <c r="N177" s="139" t="s">
        <v>663</v>
      </c>
      <c r="O177" s="139">
        <v>18.399999999999999</v>
      </c>
      <c r="P177" s="139">
        <v>7.5</v>
      </c>
      <c r="Q177" s="139" t="s">
        <v>665</v>
      </c>
      <c r="R177" s="139" t="s">
        <v>697</v>
      </c>
      <c r="S177" s="140">
        <v>31153</v>
      </c>
      <c r="T177" s="140">
        <v>31566</v>
      </c>
      <c r="U177" s="140" t="s">
        <v>665</v>
      </c>
      <c r="V177" s="140" t="s">
        <v>665</v>
      </c>
      <c r="W177" s="139" t="s">
        <v>665</v>
      </c>
      <c r="X177" s="139" t="s">
        <v>665</v>
      </c>
      <c r="Y177" s="139"/>
      <c r="Z177" s="141">
        <v>0</v>
      </c>
      <c r="AA177" s="141">
        <v>0</v>
      </c>
      <c r="AB177" s="137">
        <f t="shared" si="2"/>
        <v>2.384233478654955E-3</v>
      </c>
    </row>
    <row r="178" spans="1:28" x14ac:dyDescent="0.25">
      <c r="A178" s="131"/>
      <c r="B178" s="139" t="s">
        <v>1090</v>
      </c>
      <c r="C178" s="139" t="s">
        <v>1091</v>
      </c>
      <c r="D178" s="139">
        <v>50112</v>
      </c>
      <c r="E178" s="139">
        <v>101378</v>
      </c>
      <c r="F178" s="139">
        <v>0</v>
      </c>
      <c r="G178" s="139" t="s">
        <v>1092</v>
      </c>
      <c r="H178" s="139" t="s">
        <v>669</v>
      </c>
      <c r="I178" s="139" t="s">
        <v>1093</v>
      </c>
      <c r="J178" s="133" t="s">
        <v>1085</v>
      </c>
      <c r="K178" s="139" t="s">
        <v>661</v>
      </c>
      <c r="L178" s="139" t="s">
        <v>284</v>
      </c>
      <c r="M178" s="139" t="s">
        <v>674</v>
      </c>
      <c r="N178" s="139" t="s">
        <v>663</v>
      </c>
      <c r="O178" s="139">
        <v>25</v>
      </c>
      <c r="P178" s="139">
        <v>20</v>
      </c>
      <c r="Q178" s="139" t="s">
        <v>665</v>
      </c>
      <c r="R178" s="139" t="s">
        <v>697</v>
      </c>
      <c r="S178" s="140">
        <v>31028</v>
      </c>
      <c r="T178" s="140">
        <v>30330</v>
      </c>
      <c r="U178" s="140" t="s">
        <v>665</v>
      </c>
      <c r="V178" s="140" t="s">
        <v>665</v>
      </c>
      <c r="W178" s="139" t="s">
        <v>665</v>
      </c>
      <c r="X178" s="139" t="s">
        <v>665</v>
      </c>
      <c r="Y178" s="139"/>
      <c r="Z178" s="141">
        <v>0</v>
      </c>
      <c r="AA178" s="141">
        <v>0</v>
      </c>
      <c r="AB178" s="137">
        <f t="shared" si="2"/>
        <v>3.2394476612159716E-3</v>
      </c>
    </row>
    <row r="179" spans="1:28" x14ac:dyDescent="0.25">
      <c r="A179" s="131"/>
      <c r="B179" s="139" t="s">
        <v>1094</v>
      </c>
      <c r="C179" s="139" t="s">
        <v>1095</v>
      </c>
      <c r="D179" s="139" t="s">
        <v>1096</v>
      </c>
      <c r="E179" s="139">
        <v>101682</v>
      </c>
      <c r="F179" s="139">
        <v>0</v>
      </c>
      <c r="G179" s="139" t="s">
        <v>1097</v>
      </c>
      <c r="H179" s="139" t="s">
        <v>669</v>
      </c>
      <c r="I179" s="139" t="s">
        <v>1098</v>
      </c>
      <c r="J179" s="133" t="s">
        <v>1085</v>
      </c>
      <c r="K179" s="139" t="s">
        <v>661</v>
      </c>
      <c r="L179" s="139" t="s">
        <v>284</v>
      </c>
      <c r="M179" s="139" t="s">
        <v>674</v>
      </c>
      <c r="N179" s="139" t="s">
        <v>663</v>
      </c>
      <c r="O179" s="139">
        <v>7.5</v>
      </c>
      <c r="P179" s="139">
        <v>2</v>
      </c>
      <c r="Q179" s="139" t="s">
        <v>665</v>
      </c>
      <c r="R179" s="139" t="s">
        <v>697</v>
      </c>
      <c r="S179" s="140">
        <v>39934</v>
      </c>
      <c r="T179" s="140">
        <v>39814</v>
      </c>
      <c r="U179" s="140" t="s">
        <v>665</v>
      </c>
      <c r="V179" s="140" t="s">
        <v>665</v>
      </c>
      <c r="W179" s="139" t="s">
        <v>665</v>
      </c>
      <c r="X179" s="139" t="s">
        <v>665</v>
      </c>
      <c r="Y179" s="139"/>
      <c r="Z179" s="141">
        <v>0</v>
      </c>
      <c r="AA179" s="141">
        <v>0</v>
      </c>
      <c r="AB179" s="137">
        <f t="shared" si="2"/>
        <v>9.7183429836479151E-4</v>
      </c>
    </row>
    <row r="180" spans="1:28" hidden="1" x14ac:dyDescent="0.25">
      <c r="A180" s="131"/>
      <c r="B180" s="132" t="s">
        <v>665</v>
      </c>
      <c r="C180" s="132" t="s">
        <v>1099</v>
      </c>
      <c r="D180" s="132" t="s">
        <v>665</v>
      </c>
      <c r="E180" s="132" t="s">
        <v>665</v>
      </c>
      <c r="F180" s="132" t="s">
        <v>665</v>
      </c>
      <c r="G180" s="132" t="s">
        <v>665</v>
      </c>
      <c r="H180" s="132" t="s">
        <v>658</v>
      </c>
      <c r="I180" s="132" t="s">
        <v>1100</v>
      </c>
      <c r="J180" s="133" t="s">
        <v>849</v>
      </c>
      <c r="K180" s="132" t="s">
        <v>726</v>
      </c>
      <c r="L180" s="132" t="s">
        <v>673</v>
      </c>
      <c r="M180" s="132" t="s">
        <v>674</v>
      </c>
      <c r="N180" s="132" t="s">
        <v>663</v>
      </c>
      <c r="O180" s="132">
        <v>0.4</v>
      </c>
      <c r="P180" s="132">
        <v>0</v>
      </c>
      <c r="Q180" s="132">
        <v>0</v>
      </c>
      <c r="R180" s="132" t="s">
        <v>710</v>
      </c>
      <c r="S180" s="134" t="s">
        <v>665</v>
      </c>
      <c r="T180" s="134">
        <v>41529</v>
      </c>
      <c r="U180" s="134" t="s">
        <v>665</v>
      </c>
      <c r="V180" s="134" t="s">
        <v>665</v>
      </c>
      <c r="W180" s="132">
        <v>8.3000000000000007</v>
      </c>
      <c r="X180" s="132">
        <v>0.8</v>
      </c>
      <c r="Y180" s="132"/>
      <c r="Z180" s="135">
        <v>100.61379601741828</v>
      </c>
      <c r="AA180" s="136">
        <v>0.4</v>
      </c>
      <c r="AB180" s="137">
        <f t="shared" si="2"/>
        <v>5.1831162579455553E-5</v>
      </c>
    </row>
    <row r="181" spans="1:28" x14ac:dyDescent="0.25">
      <c r="A181" s="131"/>
      <c r="B181" s="139" t="s">
        <v>1101</v>
      </c>
      <c r="C181" s="139" t="s">
        <v>1102</v>
      </c>
      <c r="D181" s="139">
        <v>59658</v>
      </c>
      <c r="E181" s="139" t="s">
        <v>665</v>
      </c>
      <c r="F181" s="139">
        <v>0</v>
      </c>
      <c r="G181" s="139" t="s">
        <v>1103</v>
      </c>
      <c r="H181" s="139" t="s">
        <v>669</v>
      </c>
      <c r="I181" s="139" t="s">
        <v>1104</v>
      </c>
      <c r="J181" s="133" t="s">
        <v>1085</v>
      </c>
      <c r="K181" s="139" t="s">
        <v>661</v>
      </c>
      <c r="L181" s="139" t="s">
        <v>284</v>
      </c>
      <c r="M181" s="139" t="s">
        <v>674</v>
      </c>
      <c r="N181" s="139" t="s">
        <v>663</v>
      </c>
      <c r="O181" s="139">
        <v>30.15</v>
      </c>
      <c r="P181" s="139">
        <v>17</v>
      </c>
      <c r="Q181" s="139" t="s">
        <v>665</v>
      </c>
      <c r="R181" s="139" t="s">
        <v>1105</v>
      </c>
      <c r="S181" s="140">
        <v>41130</v>
      </c>
      <c r="T181" s="140">
        <v>41730</v>
      </c>
      <c r="U181" s="140" t="s">
        <v>665</v>
      </c>
      <c r="V181" s="140" t="s">
        <v>665</v>
      </c>
      <c r="W181" s="139">
        <v>8.3000000000000007</v>
      </c>
      <c r="X181" s="139">
        <v>0.8</v>
      </c>
      <c r="Y181" s="139"/>
      <c r="Z181" s="141">
        <v>91545</v>
      </c>
      <c r="AA181" s="141">
        <v>0</v>
      </c>
      <c r="AB181" s="137">
        <f t="shared" si="2"/>
        <v>3.9067738794264619E-3</v>
      </c>
    </row>
    <row r="182" spans="1:28" hidden="1" x14ac:dyDescent="0.25">
      <c r="A182" s="131"/>
      <c r="B182" s="132" t="s">
        <v>1106</v>
      </c>
      <c r="C182" s="132">
        <v>2835</v>
      </c>
      <c r="D182" s="132" t="s">
        <v>665</v>
      </c>
      <c r="E182" s="132" t="s">
        <v>665</v>
      </c>
      <c r="F182" s="132" t="s">
        <v>665</v>
      </c>
      <c r="G182" s="132" t="s">
        <v>665</v>
      </c>
      <c r="H182" s="132" t="s">
        <v>658</v>
      </c>
      <c r="I182" s="132" t="s">
        <v>1107</v>
      </c>
      <c r="J182" s="133">
        <v>0</v>
      </c>
      <c r="K182" s="132" t="s">
        <v>708</v>
      </c>
      <c r="L182" s="132" t="s">
        <v>673</v>
      </c>
      <c r="M182" s="132" t="s">
        <v>674</v>
      </c>
      <c r="N182" s="132" t="s">
        <v>663</v>
      </c>
      <c r="O182" s="132">
        <v>6.08</v>
      </c>
      <c r="P182" s="132">
        <v>6.08</v>
      </c>
      <c r="Q182" s="132">
        <v>0</v>
      </c>
      <c r="R182" s="132" t="s">
        <v>784</v>
      </c>
      <c r="S182" s="134">
        <v>42828</v>
      </c>
      <c r="T182" s="134">
        <v>43040</v>
      </c>
      <c r="U182" s="134" t="s">
        <v>665</v>
      </c>
      <c r="V182" s="134" t="s">
        <v>665</v>
      </c>
      <c r="W182" s="132">
        <v>8.3000000000000007</v>
      </c>
      <c r="X182" s="132">
        <v>0.8</v>
      </c>
      <c r="Y182" s="132"/>
      <c r="Z182" s="135">
        <v>5386.62</v>
      </c>
      <c r="AA182" s="136">
        <v>6.08</v>
      </c>
      <c r="AB182" s="137">
        <f t="shared" si="2"/>
        <v>7.8783367120772432E-4</v>
      </c>
    </row>
    <row r="183" spans="1:28" hidden="1" x14ac:dyDescent="0.25">
      <c r="A183" s="131"/>
      <c r="B183" s="132" t="s">
        <v>1108</v>
      </c>
      <c r="C183" s="132" t="s">
        <v>1109</v>
      </c>
      <c r="D183" s="132">
        <v>50134</v>
      </c>
      <c r="E183" s="132">
        <v>100886</v>
      </c>
      <c r="F183" s="132">
        <v>2058</v>
      </c>
      <c r="G183" s="132" t="s">
        <v>1110</v>
      </c>
      <c r="H183" s="132" t="s">
        <v>658</v>
      </c>
      <c r="I183" s="132" t="s">
        <v>1111</v>
      </c>
      <c r="J183" s="133" t="s">
        <v>671</v>
      </c>
      <c r="K183" s="132" t="s">
        <v>672</v>
      </c>
      <c r="L183" s="132" t="s">
        <v>673</v>
      </c>
      <c r="M183" s="132" t="s">
        <v>674</v>
      </c>
      <c r="N183" s="132" t="s">
        <v>663</v>
      </c>
      <c r="O183" s="132">
        <v>340</v>
      </c>
      <c r="P183" s="132">
        <v>318</v>
      </c>
      <c r="Q183" s="132">
        <v>0</v>
      </c>
      <c r="R183" s="132" t="s">
        <v>700</v>
      </c>
      <c r="S183" s="134">
        <v>41092</v>
      </c>
      <c r="T183" s="134">
        <v>32106</v>
      </c>
      <c r="U183" s="134" t="s">
        <v>665</v>
      </c>
      <c r="V183" s="134">
        <v>41640</v>
      </c>
      <c r="W183" s="132">
        <v>8.3000000000000007</v>
      </c>
      <c r="X183" s="132">
        <v>0.8</v>
      </c>
      <c r="Y183" s="132"/>
      <c r="Z183" s="135">
        <v>95935.929113892955</v>
      </c>
      <c r="AA183" s="136">
        <v>300</v>
      </c>
      <c r="AB183" s="137">
        <f t="shared" si="2"/>
        <v>4.4056488192537213E-2</v>
      </c>
    </row>
    <row r="184" spans="1:28" hidden="1" x14ac:dyDescent="0.25">
      <c r="A184" s="131"/>
      <c r="B184" s="132" t="s">
        <v>1112</v>
      </c>
      <c r="C184" s="132">
        <v>2834</v>
      </c>
      <c r="D184" s="132" t="s">
        <v>665</v>
      </c>
      <c r="E184" s="132" t="s">
        <v>665</v>
      </c>
      <c r="F184" s="132" t="s">
        <v>665</v>
      </c>
      <c r="G184" s="132" t="s">
        <v>1113</v>
      </c>
      <c r="H184" s="132" t="s">
        <v>658</v>
      </c>
      <c r="I184" s="132" t="s">
        <v>1114</v>
      </c>
      <c r="J184" s="133">
        <v>0</v>
      </c>
      <c r="K184" s="132" t="s">
        <v>708</v>
      </c>
      <c r="L184" s="132" t="s">
        <v>673</v>
      </c>
      <c r="M184" s="132" t="s">
        <v>674</v>
      </c>
      <c r="N184" s="132" t="s">
        <v>663</v>
      </c>
      <c r="O184" s="132">
        <v>1.43</v>
      </c>
      <c r="P184" s="132">
        <v>1.43</v>
      </c>
      <c r="Q184" s="132">
        <v>0</v>
      </c>
      <c r="R184" s="132" t="s">
        <v>784</v>
      </c>
      <c r="S184" s="134">
        <v>42797</v>
      </c>
      <c r="T184" s="134">
        <v>42826</v>
      </c>
      <c r="U184" s="134" t="s">
        <v>665</v>
      </c>
      <c r="V184" s="134" t="s">
        <v>665</v>
      </c>
      <c r="W184" s="132">
        <v>8.3000000000000007</v>
      </c>
      <c r="X184" s="132">
        <v>0.8</v>
      </c>
      <c r="Y184" s="132"/>
      <c r="Z184" s="135">
        <v>1655.42</v>
      </c>
      <c r="AA184" s="136">
        <v>1.43</v>
      </c>
      <c r="AB184" s="137">
        <f t="shared" si="2"/>
        <v>1.8529640622155357E-4</v>
      </c>
    </row>
    <row r="185" spans="1:28" hidden="1" x14ac:dyDescent="0.25">
      <c r="A185" s="131"/>
      <c r="B185" s="132" t="s">
        <v>1115</v>
      </c>
      <c r="C185" s="132">
        <v>2479</v>
      </c>
      <c r="D185" s="132" t="s">
        <v>665</v>
      </c>
      <c r="E185" s="132" t="s">
        <v>665</v>
      </c>
      <c r="F185" s="132">
        <v>2479</v>
      </c>
      <c r="G185" s="132" t="s">
        <v>665</v>
      </c>
      <c r="H185" s="132" t="s">
        <v>658</v>
      </c>
      <c r="I185" s="132" t="s">
        <v>1116</v>
      </c>
      <c r="J185" s="133">
        <v>0</v>
      </c>
      <c r="K185" s="132" t="s">
        <v>708</v>
      </c>
      <c r="L185" s="132" t="s">
        <v>673</v>
      </c>
      <c r="M185" s="132" t="s">
        <v>662</v>
      </c>
      <c r="N185" s="132" t="s">
        <v>692</v>
      </c>
      <c r="O185" s="132">
        <v>0.19</v>
      </c>
      <c r="P185" s="132">
        <v>0.19</v>
      </c>
      <c r="Q185" s="132">
        <v>0</v>
      </c>
      <c r="R185" s="132" t="s">
        <v>664</v>
      </c>
      <c r="S185" s="134" t="s">
        <v>665</v>
      </c>
      <c r="T185" s="134">
        <v>35223</v>
      </c>
      <c r="U185" s="134" t="s">
        <v>665</v>
      </c>
      <c r="V185" s="134" t="s">
        <v>665</v>
      </c>
      <c r="W185" s="132">
        <v>8.3000000000000007</v>
      </c>
      <c r="X185" s="132">
        <v>0.8</v>
      </c>
      <c r="Y185" s="132"/>
      <c r="Z185" s="135">
        <v>0</v>
      </c>
      <c r="AA185" s="136">
        <v>0</v>
      </c>
      <c r="AB185" s="137">
        <f t="shared" si="2"/>
        <v>2.4619802225241385E-5</v>
      </c>
    </row>
    <row r="186" spans="1:28" x14ac:dyDescent="0.25">
      <c r="A186" s="131"/>
      <c r="B186" s="132" t="s">
        <v>1117</v>
      </c>
      <c r="C186" s="132">
        <v>2915</v>
      </c>
      <c r="D186" s="132">
        <v>10601</v>
      </c>
      <c r="E186" s="132">
        <v>100002</v>
      </c>
      <c r="F186" s="132">
        <v>2015</v>
      </c>
      <c r="G186" s="132" t="s">
        <v>1118</v>
      </c>
      <c r="H186" s="132" t="s">
        <v>658</v>
      </c>
      <c r="I186" s="132" t="s">
        <v>1119</v>
      </c>
      <c r="J186" s="133" t="s">
        <v>671</v>
      </c>
      <c r="K186" s="132" t="s">
        <v>661</v>
      </c>
      <c r="L186" s="132" t="s">
        <v>1120</v>
      </c>
      <c r="M186" s="132" t="s">
        <v>822</v>
      </c>
      <c r="N186" s="132" t="s">
        <v>663</v>
      </c>
      <c r="O186" s="132">
        <v>35.799999999999997</v>
      </c>
      <c r="P186" s="132">
        <v>31</v>
      </c>
      <c r="Q186" s="132">
        <v>0</v>
      </c>
      <c r="R186" s="132" t="s">
        <v>823</v>
      </c>
      <c r="S186" s="134">
        <v>42368</v>
      </c>
      <c r="T186" s="134">
        <v>30369</v>
      </c>
      <c r="U186" s="134" t="s">
        <v>665</v>
      </c>
      <c r="V186" s="134" t="s">
        <v>665</v>
      </c>
      <c r="W186" s="132">
        <v>8.3000000000000007</v>
      </c>
      <c r="X186" s="132">
        <v>0.8</v>
      </c>
      <c r="Y186" s="132"/>
      <c r="Z186" s="135">
        <v>104874.85326269381</v>
      </c>
      <c r="AA186" s="136">
        <v>34</v>
      </c>
      <c r="AB186" s="137">
        <f t="shared" si="2"/>
        <v>4.6388890508612711E-3</v>
      </c>
    </row>
    <row r="187" spans="1:28" hidden="1" x14ac:dyDescent="0.25">
      <c r="A187" s="131"/>
      <c r="B187" s="132" t="s">
        <v>665</v>
      </c>
      <c r="C187" s="132" t="s">
        <v>1121</v>
      </c>
      <c r="D187" s="132" t="s">
        <v>665</v>
      </c>
      <c r="E187" s="132" t="s">
        <v>665</v>
      </c>
      <c r="F187" s="132" t="s">
        <v>665</v>
      </c>
      <c r="G187" s="132" t="s">
        <v>665</v>
      </c>
      <c r="H187" s="132" t="s">
        <v>658</v>
      </c>
      <c r="I187" s="132" t="s">
        <v>1122</v>
      </c>
      <c r="J187" s="133">
        <v>0</v>
      </c>
      <c r="K187" s="132" t="s">
        <v>717</v>
      </c>
      <c r="L187" s="132" t="s">
        <v>709</v>
      </c>
      <c r="M187" s="132" t="s">
        <v>674</v>
      </c>
      <c r="N187" s="132" t="s">
        <v>663</v>
      </c>
      <c r="O187" s="132">
        <v>1.1100000000000001</v>
      </c>
      <c r="P187" s="132">
        <v>0</v>
      </c>
      <c r="Q187" s="132">
        <v>0</v>
      </c>
      <c r="R187" s="132" t="s">
        <v>710</v>
      </c>
      <c r="S187" s="134" t="s">
        <v>665</v>
      </c>
      <c r="T187" s="134">
        <v>41103</v>
      </c>
      <c r="U187" s="134" t="s">
        <v>665</v>
      </c>
      <c r="V187" s="134" t="s">
        <v>665</v>
      </c>
      <c r="W187" s="132">
        <v>8.3000000000000007</v>
      </c>
      <c r="X187" s="132">
        <v>0.8</v>
      </c>
      <c r="Y187" s="132"/>
      <c r="Z187" s="135">
        <v>3395.6344370860934</v>
      </c>
      <c r="AA187" s="136">
        <v>1.1100000000000001</v>
      </c>
      <c r="AB187" s="137">
        <f t="shared" si="2"/>
        <v>1.4383147615798915E-4</v>
      </c>
    </row>
    <row r="188" spans="1:28" hidden="1" x14ac:dyDescent="0.25">
      <c r="A188" s="131"/>
      <c r="B188" s="139" t="s">
        <v>1123</v>
      </c>
      <c r="C188" s="139" t="s">
        <v>1124</v>
      </c>
      <c r="D188" s="139" t="s">
        <v>665</v>
      </c>
      <c r="E188" s="139">
        <v>101416</v>
      </c>
      <c r="F188" s="139">
        <v>0</v>
      </c>
      <c r="G188" s="139" t="s">
        <v>665</v>
      </c>
      <c r="H188" s="139" t="s">
        <v>669</v>
      </c>
      <c r="I188" s="139" t="s">
        <v>1125</v>
      </c>
      <c r="J188" s="133" t="s">
        <v>910</v>
      </c>
      <c r="K188" s="139" t="s">
        <v>672</v>
      </c>
      <c r="L188" s="139" t="s">
        <v>673</v>
      </c>
      <c r="M188" s="139" t="s">
        <v>674</v>
      </c>
      <c r="N188" s="139" t="s">
        <v>663</v>
      </c>
      <c r="O188" s="139">
        <v>12.6</v>
      </c>
      <c r="P188" s="139">
        <v>12.6</v>
      </c>
      <c r="Q188" s="139" t="s">
        <v>665</v>
      </c>
      <c r="R188" s="139" t="s">
        <v>697</v>
      </c>
      <c r="S188" s="140">
        <v>35782</v>
      </c>
      <c r="T188" s="140">
        <v>35821</v>
      </c>
      <c r="U188" s="140" t="s">
        <v>665</v>
      </c>
      <c r="V188" s="140" t="s">
        <v>665</v>
      </c>
      <c r="W188" s="139" t="s">
        <v>665</v>
      </c>
      <c r="X188" s="139" t="s">
        <v>665</v>
      </c>
      <c r="Y188" s="139"/>
      <c r="Z188" s="141">
        <v>0</v>
      </c>
      <c r="AA188" s="141">
        <v>0</v>
      </c>
      <c r="AB188" s="137">
        <f t="shared" si="2"/>
        <v>1.6326816212528497E-3</v>
      </c>
    </row>
    <row r="189" spans="1:28" hidden="1" x14ac:dyDescent="0.25">
      <c r="A189" s="131"/>
      <c r="B189" s="139" t="s">
        <v>1126</v>
      </c>
      <c r="C189" s="139" t="s">
        <v>1127</v>
      </c>
      <c r="D189" s="139">
        <v>50104</v>
      </c>
      <c r="E189" s="139">
        <v>400085</v>
      </c>
      <c r="F189" s="139">
        <v>0</v>
      </c>
      <c r="G189" s="139" t="s">
        <v>1128</v>
      </c>
      <c r="H189" s="139" t="s">
        <v>669</v>
      </c>
      <c r="I189" s="139" t="s">
        <v>1129</v>
      </c>
      <c r="J189" s="133">
        <v>0</v>
      </c>
      <c r="K189" s="139" t="s">
        <v>672</v>
      </c>
      <c r="L189" s="139" t="s">
        <v>673</v>
      </c>
      <c r="M189" s="139" t="s">
        <v>674</v>
      </c>
      <c r="N189" s="139" t="s">
        <v>663</v>
      </c>
      <c r="O189" s="139">
        <v>30</v>
      </c>
      <c r="P189" s="139">
        <v>30</v>
      </c>
      <c r="Q189" s="139">
        <v>0</v>
      </c>
      <c r="R189" s="139" t="s">
        <v>664</v>
      </c>
      <c r="S189" s="140">
        <v>31034</v>
      </c>
      <c r="T189" s="140">
        <v>31667</v>
      </c>
      <c r="U189" s="140" t="s">
        <v>665</v>
      </c>
      <c r="V189" s="140" t="s">
        <v>665</v>
      </c>
      <c r="W189" s="139">
        <v>8.3000000000000007</v>
      </c>
      <c r="X189" s="139">
        <v>0.8</v>
      </c>
      <c r="Y189" s="139"/>
      <c r="Z189" s="141">
        <v>-4076.7860836432938</v>
      </c>
      <c r="AA189" s="141">
        <v>0</v>
      </c>
      <c r="AB189" s="137">
        <f t="shared" si="2"/>
        <v>3.887337193459166E-3</v>
      </c>
    </row>
    <row r="190" spans="1:28" hidden="1" x14ac:dyDescent="0.25">
      <c r="A190" s="131"/>
      <c r="B190" s="132" t="s">
        <v>1130</v>
      </c>
      <c r="C190" s="132">
        <v>2826</v>
      </c>
      <c r="D190" s="132">
        <v>50115</v>
      </c>
      <c r="E190" s="132">
        <v>100300</v>
      </c>
      <c r="F190" s="132">
        <v>2019</v>
      </c>
      <c r="G190" s="132" t="s">
        <v>1131</v>
      </c>
      <c r="H190" s="132" t="s">
        <v>658</v>
      </c>
      <c r="I190" s="132" t="s">
        <v>1132</v>
      </c>
      <c r="J190" s="133" t="s">
        <v>1168</v>
      </c>
      <c r="K190" s="132" t="s">
        <v>672</v>
      </c>
      <c r="L190" s="132" t="s">
        <v>673</v>
      </c>
      <c r="M190" s="132" t="s">
        <v>674</v>
      </c>
      <c r="N190" s="132" t="s">
        <v>663</v>
      </c>
      <c r="O190" s="132">
        <v>45</v>
      </c>
      <c r="P190" s="132">
        <v>30</v>
      </c>
      <c r="Q190" s="132">
        <v>0</v>
      </c>
      <c r="R190" s="132" t="s">
        <v>760</v>
      </c>
      <c r="S190" s="134">
        <v>41730</v>
      </c>
      <c r="T190" s="134">
        <v>30950</v>
      </c>
      <c r="U190" s="134" t="s">
        <v>665</v>
      </c>
      <c r="V190" s="134" t="s">
        <v>665</v>
      </c>
      <c r="W190" s="132">
        <v>8.3000000000000007</v>
      </c>
      <c r="X190" s="132">
        <v>0.8</v>
      </c>
      <c r="Y190" s="132"/>
      <c r="Z190" s="135">
        <v>0</v>
      </c>
      <c r="AA190" s="136">
        <v>45</v>
      </c>
      <c r="AB190" s="137">
        <f t="shared" si="2"/>
        <v>5.8310057901887489E-3</v>
      </c>
    </row>
    <row r="191" spans="1:28" hidden="1" x14ac:dyDescent="0.25">
      <c r="A191" s="131"/>
      <c r="B191" s="132" t="s">
        <v>665</v>
      </c>
      <c r="C191" s="132" t="s">
        <v>1133</v>
      </c>
      <c r="D191" s="132" t="s">
        <v>665</v>
      </c>
      <c r="E191" s="132" t="s">
        <v>665</v>
      </c>
      <c r="F191" s="132" t="s">
        <v>665</v>
      </c>
      <c r="G191" s="132" t="s">
        <v>665</v>
      </c>
      <c r="H191" s="132" t="s">
        <v>658</v>
      </c>
      <c r="I191" s="132" t="s">
        <v>1134</v>
      </c>
      <c r="J191" s="133" t="s">
        <v>910</v>
      </c>
      <c r="K191" s="132" t="s">
        <v>717</v>
      </c>
      <c r="L191" s="132" t="s">
        <v>673</v>
      </c>
      <c r="M191" s="132" t="s">
        <v>674</v>
      </c>
      <c r="N191" s="132" t="s">
        <v>663</v>
      </c>
      <c r="O191" s="132">
        <v>0.8</v>
      </c>
      <c r="P191" s="132">
        <v>0</v>
      </c>
      <c r="Q191" s="132">
        <v>0</v>
      </c>
      <c r="R191" s="132" t="s">
        <v>710</v>
      </c>
      <c r="S191" s="134" t="s">
        <v>665</v>
      </c>
      <c r="T191" s="134">
        <v>41117</v>
      </c>
      <c r="U191" s="134" t="s">
        <v>665</v>
      </c>
      <c r="V191" s="134" t="s">
        <v>665</v>
      </c>
      <c r="W191" s="132">
        <v>8.3000000000000007</v>
      </c>
      <c r="X191" s="132">
        <v>0.8</v>
      </c>
      <c r="Y191" s="132"/>
      <c r="Z191" s="135">
        <v>1130.6384105960262</v>
      </c>
      <c r="AA191" s="136">
        <v>0.8</v>
      </c>
      <c r="AB191" s="137">
        <f t="shared" si="2"/>
        <v>1.0366232515891111E-4</v>
      </c>
    </row>
    <row r="192" spans="1:28" hidden="1" x14ac:dyDescent="0.25">
      <c r="A192" s="131"/>
      <c r="B192" s="132" t="s">
        <v>665</v>
      </c>
      <c r="C192" s="132" t="s">
        <v>1135</v>
      </c>
      <c r="D192" s="132" t="s">
        <v>665</v>
      </c>
      <c r="E192" s="132" t="s">
        <v>665</v>
      </c>
      <c r="F192" s="132" t="s">
        <v>665</v>
      </c>
      <c r="G192" s="132" t="s">
        <v>665</v>
      </c>
      <c r="H192" s="132" t="s">
        <v>658</v>
      </c>
      <c r="I192" s="132" t="s">
        <v>1136</v>
      </c>
      <c r="J192" s="133">
        <v>0</v>
      </c>
      <c r="K192" s="132" t="s">
        <v>708</v>
      </c>
      <c r="L192" s="132" t="s">
        <v>709</v>
      </c>
      <c r="M192" s="132" t="s">
        <v>674</v>
      </c>
      <c r="N192" s="132" t="s">
        <v>663</v>
      </c>
      <c r="O192" s="132">
        <v>1.55</v>
      </c>
      <c r="P192" s="132">
        <v>0</v>
      </c>
      <c r="Q192" s="132">
        <v>0</v>
      </c>
      <c r="R192" s="132" t="s">
        <v>710</v>
      </c>
      <c r="S192" s="134" t="s">
        <v>665</v>
      </c>
      <c r="T192" s="134">
        <v>42178</v>
      </c>
      <c r="U192" s="134" t="s">
        <v>665</v>
      </c>
      <c r="V192" s="134" t="s">
        <v>665</v>
      </c>
      <c r="W192" s="132">
        <v>8.3000000000000007</v>
      </c>
      <c r="X192" s="132">
        <v>0.8</v>
      </c>
      <c r="Y192" s="132"/>
      <c r="Z192" s="135">
        <v>4784.7576158940401</v>
      </c>
      <c r="AA192" s="136">
        <v>1.55</v>
      </c>
      <c r="AB192" s="137">
        <f t="shared" si="2"/>
        <v>2.0084575499539024E-4</v>
      </c>
    </row>
    <row r="193" spans="1:28" hidden="1" x14ac:dyDescent="0.25">
      <c r="A193" s="131"/>
      <c r="B193" s="132" t="s">
        <v>781</v>
      </c>
      <c r="C193" s="132">
        <v>2836</v>
      </c>
      <c r="D193" s="132" t="s">
        <v>781</v>
      </c>
      <c r="E193" s="132" t="s">
        <v>781</v>
      </c>
      <c r="F193" s="132" t="s">
        <v>665</v>
      </c>
      <c r="G193" s="132" t="s">
        <v>781</v>
      </c>
      <c r="H193" s="132" t="s">
        <v>658</v>
      </c>
      <c r="I193" s="132" t="s">
        <v>1137</v>
      </c>
      <c r="J193" s="133">
        <v>0</v>
      </c>
      <c r="K193" s="132" t="s">
        <v>717</v>
      </c>
      <c r="L193" s="132" t="s">
        <v>1120</v>
      </c>
      <c r="M193" s="132" t="s">
        <v>822</v>
      </c>
      <c r="N193" s="132" t="s">
        <v>663</v>
      </c>
      <c r="O193" s="132">
        <v>18.899999999999999</v>
      </c>
      <c r="P193" s="132">
        <v>18.899999999999999</v>
      </c>
      <c r="Q193" s="132">
        <v>0</v>
      </c>
      <c r="R193" s="132" t="s">
        <v>760</v>
      </c>
      <c r="S193" s="134">
        <v>43007</v>
      </c>
      <c r="T193" s="134">
        <v>43983</v>
      </c>
      <c r="U193" s="134" t="s">
        <v>665</v>
      </c>
      <c r="V193" s="134" t="s">
        <v>665</v>
      </c>
      <c r="W193" s="132">
        <v>8.3000000000000007</v>
      </c>
      <c r="X193" s="132">
        <v>0.8</v>
      </c>
      <c r="Y193" s="132"/>
      <c r="Z193" s="135">
        <v>60967</v>
      </c>
      <c r="AA193" s="136">
        <v>18.899999999999999</v>
      </c>
      <c r="AB193" s="137">
        <f t="shared" si="2"/>
        <v>2.4490224318792744E-3</v>
      </c>
    </row>
    <row r="194" spans="1:28" hidden="1" x14ac:dyDescent="0.25">
      <c r="A194" s="131"/>
      <c r="B194" s="160" t="s">
        <v>1138</v>
      </c>
      <c r="C194" s="160">
        <v>2829</v>
      </c>
      <c r="D194" s="160">
        <v>50216</v>
      </c>
      <c r="E194" s="160">
        <v>101246</v>
      </c>
      <c r="F194" s="160">
        <v>2053</v>
      </c>
      <c r="G194" s="160" t="s">
        <v>1139</v>
      </c>
      <c r="H194" s="160" t="s">
        <v>658</v>
      </c>
      <c r="I194" s="160" t="s">
        <v>1140</v>
      </c>
      <c r="J194" s="133" t="s">
        <v>671</v>
      </c>
      <c r="K194" s="160" t="s">
        <v>789</v>
      </c>
      <c r="L194" s="160" t="s">
        <v>673</v>
      </c>
      <c r="M194" s="160" t="s">
        <v>674</v>
      </c>
      <c r="N194" s="160" t="s">
        <v>663</v>
      </c>
      <c r="O194" s="160">
        <v>405.78</v>
      </c>
      <c r="P194" s="160">
        <v>279</v>
      </c>
      <c r="Q194" s="160">
        <v>0</v>
      </c>
      <c r="R194" s="160" t="s">
        <v>823</v>
      </c>
      <c r="S194" s="161">
        <v>41960</v>
      </c>
      <c r="T194" s="161">
        <v>32115</v>
      </c>
      <c r="U194" s="161" t="s">
        <v>665</v>
      </c>
      <c r="V194" s="161" t="s">
        <v>665</v>
      </c>
      <c r="W194" s="160">
        <v>8.3000000000000007</v>
      </c>
      <c r="X194" s="160">
        <v>0.8</v>
      </c>
      <c r="Y194" s="160"/>
      <c r="Z194" s="162">
        <v>0</v>
      </c>
      <c r="AA194" s="163">
        <v>385</v>
      </c>
      <c r="AB194" s="164">
        <f t="shared" si="2"/>
        <v>5.258012287872868E-2</v>
      </c>
    </row>
    <row r="195" spans="1:28" hidden="1" x14ac:dyDescent="0.25">
      <c r="A195" s="131"/>
      <c r="B195" s="132" t="s">
        <v>665</v>
      </c>
      <c r="C195" s="132">
        <v>2807</v>
      </c>
      <c r="D195" s="132">
        <v>10685</v>
      </c>
      <c r="E195" s="132">
        <v>100011</v>
      </c>
      <c r="F195" s="132">
        <v>2007</v>
      </c>
      <c r="G195" s="132" t="s">
        <v>1141</v>
      </c>
      <c r="H195" s="132" t="s">
        <v>658</v>
      </c>
      <c r="I195" s="132" t="s">
        <v>1142</v>
      </c>
      <c r="J195" s="133" t="s">
        <v>1168</v>
      </c>
      <c r="K195" s="132" t="s">
        <v>672</v>
      </c>
      <c r="L195" s="132" t="s">
        <v>673</v>
      </c>
      <c r="M195" s="132" t="s">
        <v>674</v>
      </c>
      <c r="N195" s="132" t="s">
        <v>663</v>
      </c>
      <c r="O195" s="132">
        <v>15.5</v>
      </c>
      <c r="P195" s="132">
        <v>4</v>
      </c>
      <c r="Q195" s="132">
        <v>0</v>
      </c>
      <c r="R195" s="132" t="s">
        <v>765</v>
      </c>
      <c r="S195" s="134">
        <v>41060</v>
      </c>
      <c r="T195" s="134">
        <v>29031</v>
      </c>
      <c r="U195" s="134" t="s">
        <v>665</v>
      </c>
      <c r="V195" s="134" t="s">
        <v>665</v>
      </c>
      <c r="W195" s="132">
        <v>8.3000000000000007</v>
      </c>
      <c r="X195" s="132">
        <v>0.8</v>
      </c>
      <c r="Y195" s="132"/>
      <c r="Z195" s="135">
        <v>0</v>
      </c>
      <c r="AA195" s="136">
        <v>15</v>
      </c>
      <c r="AB195" s="137">
        <f t="shared" si="2"/>
        <v>2.0084575499539027E-3</v>
      </c>
    </row>
    <row r="196" spans="1:28" hidden="1" x14ac:dyDescent="0.25">
      <c r="A196" s="131"/>
      <c r="B196" s="132" t="s">
        <v>665</v>
      </c>
      <c r="C196" s="132">
        <v>2807</v>
      </c>
      <c r="D196" s="132">
        <v>10685</v>
      </c>
      <c r="E196" s="132">
        <v>100011</v>
      </c>
      <c r="F196" s="132">
        <v>2807</v>
      </c>
      <c r="G196" s="132" t="s">
        <v>1141</v>
      </c>
      <c r="H196" s="132" t="s">
        <v>658</v>
      </c>
      <c r="I196" s="132" t="s">
        <v>1142</v>
      </c>
      <c r="J196" s="133" t="s">
        <v>1168</v>
      </c>
      <c r="K196" s="132" t="s">
        <v>672</v>
      </c>
      <c r="L196" s="132" t="s">
        <v>673</v>
      </c>
      <c r="M196" s="132" t="s">
        <v>674</v>
      </c>
      <c r="N196" s="132" t="s">
        <v>663</v>
      </c>
      <c r="O196" s="132">
        <v>15.5</v>
      </c>
      <c r="P196" s="132">
        <v>4</v>
      </c>
      <c r="Q196" s="132">
        <v>0</v>
      </c>
      <c r="R196" s="132" t="s">
        <v>664</v>
      </c>
      <c r="S196" s="134" t="s">
        <v>665</v>
      </c>
      <c r="T196" s="134">
        <v>29031</v>
      </c>
      <c r="U196" s="134" t="s">
        <v>665</v>
      </c>
      <c r="V196" s="134" t="s">
        <v>665</v>
      </c>
      <c r="W196" s="132">
        <v>8.3000000000000007</v>
      </c>
      <c r="X196" s="132">
        <v>0.8</v>
      </c>
      <c r="Y196" s="132"/>
      <c r="Z196" s="135">
        <v>0</v>
      </c>
      <c r="AA196" s="136">
        <v>0</v>
      </c>
      <c r="AB196" s="137">
        <f t="shared" si="2"/>
        <v>2.0084575499539027E-3</v>
      </c>
    </row>
    <row r="197" spans="1:28" hidden="1" x14ac:dyDescent="0.25">
      <c r="A197" s="131"/>
      <c r="B197" s="139" t="s">
        <v>1143</v>
      </c>
      <c r="C197" s="139" t="s">
        <v>1144</v>
      </c>
      <c r="D197" s="139">
        <v>54410</v>
      </c>
      <c r="E197" s="139">
        <v>101231</v>
      </c>
      <c r="F197" s="139">
        <v>0</v>
      </c>
      <c r="G197" s="139" t="s">
        <v>1145</v>
      </c>
      <c r="H197" s="139" t="s">
        <v>669</v>
      </c>
      <c r="I197" s="139" t="s">
        <v>1146</v>
      </c>
      <c r="J197" s="133" t="s">
        <v>671</v>
      </c>
      <c r="K197" s="139" t="s">
        <v>672</v>
      </c>
      <c r="L197" s="139" t="s">
        <v>673</v>
      </c>
      <c r="M197" s="139" t="s">
        <v>674</v>
      </c>
      <c r="N197" s="139" t="s">
        <v>663</v>
      </c>
      <c r="O197" s="139">
        <v>29</v>
      </c>
      <c r="P197" s="139">
        <v>29</v>
      </c>
      <c r="Q197" s="139" t="s">
        <v>665</v>
      </c>
      <c r="R197" s="139" t="s">
        <v>697</v>
      </c>
      <c r="S197" s="140">
        <v>41152</v>
      </c>
      <c r="T197" s="140">
        <v>41153</v>
      </c>
      <c r="U197" s="140" t="s">
        <v>665</v>
      </c>
      <c r="V197" s="140" t="s">
        <v>665</v>
      </c>
      <c r="W197" s="139" t="s">
        <v>665</v>
      </c>
      <c r="X197" s="139" t="s">
        <v>665</v>
      </c>
      <c r="Y197" s="139"/>
      <c r="Z197" s="141">
        <v>0</v>
      </c>
      <c r="AA197" s="141">
        <v>0</v>
      </c>
      <c r="AB197" s="137">
        <f t="shared" si="2"/>
        <v>3.7577592870105272E-3</v>
      </c>
    </row>
    <row r="198" spans="1:28" hidden="1" x14ac:dyDescent="0.25">
      <c r="A198" s="131"/>
      <c r="B198" s="139" t="s">
        <v>1143</v>
      </c>
      <c r="C198" s="139" t="s">
        <v>1147</v>
      </c>
      <c r="D198" s="139">
        <v>54410</v>
      </c>
      <c r="E198" s="139">
        <v>101231</v>
      </c>
      <c r="F198" s="139">
        <v>0</v>
      </c>
      <c r="G198" s="139" t="s">
        <v>1145</v>
      </c>
      <c r="H198" s="139" t="s">
        <v>669</v>
      </c>
      <c r="I198" s="139" t="s">
        <v>1146</v>
      </c>
      <c r="J198" s="133" t="s">
        <v>671</v>
      </c>
      <c r="K198" s="139" t="s">
        <v>672</v>
      </c>
      <c r="L198" s="139" t="s">
        <v>673</v>
      </c>
      <c r="M198" s="139" t="s">
        <v>674</v>
      </c>
      <c r="N198" s="139" t="s">
        <v>663</v>
      </c>
      <c r="O198" s="139">
        <v>20</v>
      </c>
      <c r="P198" s="139">
        <v>18.649999999999999</v>
      </c>
      <c r="Q198" s="139" t="s">
        <v>665</v>
      </c>
      <c r="R198" s="139" t="s">
        <v>765</v>
      </c>
      <c r="S198" s="140">
        <v>42257</v>
      </c>
      <c r="T198" s="140">
        <v>42278</v>
      </c>
      <c r="U198" s="140" t="s">
        <v>665</v>
      </c>
      <c r="V198" s="140" t="s">
        <v>665</v>
      </c>
      <c r="W198" s="139">
        <v>8.3000000000000007</v>
      </c>
      <c r="X198" s="139">
        <v>0.8</v>
      </c>
      <c r="Y198" s="139"/>
      <c r="Z198" s="141">
        <v>11579.149709697915</v>
      </c>
      <c r="AA198" s="141">
        <v>18.649999999999999</v>
      </c>
      <c r="AB198" s="137">
        <f t="shared" si="2"/>
        <v>2.5915581289727772E-3</v>
      </c>
    </row>
    <row r="199" spans="1:28" hidden="1" x14ac:dyDescent="0.25">
      <c r="A199" s="131"/>
      <c r="B199" s="139" t="s">
        <v>1148</v>
      </c>
      <c r="C199" s="139" t="s">
        <v>1149</v>
      </c>
      <c r="D199" s="139" t="s">
        <v>665</v>
      </c>
      <c r="E199" s="139" t="s">
        <v>665</v>
      </c>
      <c r="F199" s="139">
        <v>0</v>
      </c>
      <c r="G199" s="139" t="s">
        <v>665</v>
      </c>
      <c r="H199" s="139" t="s">
        <v>669</v>
      </c>
      <c r="I199" s="139" t="s">
        <v>1150</v>
      </c>
      <c r="J199" s="133" t="s">
        <v>756</v>
      </c>
      <c r="K199" s="139" t="s">
        <v>672</v>
      </c>
      <c r="L199" s="139" t="s">
        <v>673</v>
      </c>
      <c r="M199" s="139" t="s">
        <v>674</v>
      </c>
      <c r="N199" s="139" t="s">
        <v>692</v>
      </c>
      <c r="O199" s="139">
        <v>0.06</v>
      </c>
      <c r="P199" s="139">
        <v>0.06</v>
      </c>
      <c r="Q199" s="139" t="s">
        <v>665</v>
      </c>
      <c r="R199" s="139" t="s">
        <v>697</v>
      </c>
      <c r="S199" s="140">
        <v>31880</v>
      </c>
      <c r="T199" s="140">
        <v>31876</v>
      </c>
      <c r="U199" s="140" t="s">
        <v>665</v>
      </c>
      <c r="V199" s="140" t="s">
        <v>665</v>
      </c>
      <c r="W199" s="139" t="s">
        <v>665</v>
      </c>
      <c r="X199" s="139" t="s">
        <v>665</v>
      </c>
      <c r="Y199" s="139"/>
      <c r="Z199" s="141">
        <v>0</v>
      </c>
      <c r="AA199" s="141">
        <v>0</v>
      </c>
      <c r="AB199" s="137">
        <f t="shared" si="2"/>
        <v>7.7746743869183323E-6</v>
      </c>
    </row>
    <row r="200" spans="1:28" hidden="1" x14ac:dyDescent="0.25">
      <c r="A200" s="131"/>
      <c r="B200" s="139" t="s">
        <v>1151</v>
      </c>
      <c r="C200" s="139" t="s">
        <v>1152</v>
      </c>
      <c r="D200" s="139">
        <v>50298</v>
      </c>
      <c r="E200" s="139">
        <v>101222</v>
      </c>
      <c r="F200" s="139">
        <v>0</v>
      </c>
      <c r="G200" s="139" t="s">
        <v>1153</v>
      </c>
      <c r="H200" s="139" t="s">
        <v>669</v>
      </c>
      <c r="I200" s="139" t="s">
        <v>1154</v>
      </c>
      <c r="J200" s="133" t="s">
        <v>1085</v>
      </c>
      <c r="K200" s="139" t="s">
        <v>672</v>
      </c>
      <c r="L200" s="139" t="s">
        <v>673</v>
      </c>
      <c r="M200" s="139" t="s">
        <v>674</v>
      </c>
      <c r="N200" s="139" t="s">
        <v>692</v>
      </c>
      <c r="O200" s="139">
        <v>42</v>
      </c>
      <c r="P200" s="139">
        <v>42</v>
      </c>
      <c r="Q200" s="139" t="s">
        <v>665</v>
      </c>
      <c r="R200" s="139" t="s">
        <v>664</v>
      </c>
      <c r="S200" s="140">
        <v>29990</v>
      </c>
      <c r="T200" s="140">
        <v>30434</v>
      </c>
      <c r="U200" s="140" t="s">
        <v>665</v>
      </c>
      <c r="V200" s="140" t="s">
        <v>665</v>
      </c>
      <c r="W200" s="139">
        <v>8.3000000000000007</v>
      </c>
      <c r="X200" s="139">
        <v>0.8</v>
      </c>
      <c r="Y200" s="139"/>
      <c r="Z200" s="141">
        <v>0</v>
      </c>
      <c r="AA200" s="141">
        <v>0</v>
      </c>
      <c r="AB200" s="137">
        <f t="shared" si="2"/>
        <v>5.4422720708428322E-3</v>
      </c>
    </row>
    <row r="201" spans="1:28" hidden="1" x14ac:dyDescent="0.25">
      <c r="A201" s="131"/>
      <c r="B201" s="139" t="s">
        <v>1155</v>
      </c>
      <c r="C201" s="139" t="s">
        <v>1156</v>
      </c>
      <c r="D201" s="139" t="s">
        <v>665</v>
      </c>
      <c r="E201" s="139" t="s">
        <v>665</v>
      </c>
      <c r="F201" s="139" t="s">
        <v>665</v>
      </c>
      <c r="G201" s="139" t="s">
        <v>665</v>
      </c>
      <c r="H201" s="139" t="s">
        <v>669</v>
      </c>
      <c r="I201" s="139" t="s">
        <v>1157</v>
      </c>
      <c r="J201" s="133">
        <v>0</v>
      </c>
      <c r="K201" s="139" t="s">
        <v>672</v>
      </c>
      <c r="L201" s="139" t="s">
        <v>673</v>
      </c>
      <c r="M201" s="139" t="s">
        <v>674</v>
      </c>
      <c r="N201" s="139" t="s">
        <v>692</v>
      </c>
      <c r="O201" s="139">
        <v>0.02</v>
      </c>
      <c r="P201" s="139">
        <v>0.02</v>
      </c>
      <c r="Q201" s="139" t="s">
        <v>665</v>
      </c>
      <c r="R201" s="139" t="s">
        <v>664</v>
      </c>
      <c r="S201" s="140">
        <v>33254</v>
      </c>
      <c r="T201" s="140">
        <v>33254</v>
      </c>
      <c r="U201" s="140" t="s">
        <v>665</v>
      </c>
      <c r="V201" s="140" t="s">
        <v>665</v>
      </c>
      <c r="W201" s="139" t="s">
        <v>665</v>
      </c>
      <c r="X201" s="139" t="s">
        <v>665</v>
      </c>
      <c r="Y201" s="139"/>
      <c r="Z201" s="141">
        <v>0</v>
      </c>
      <c r="AA201" s="141">
        <v>0</v>
      </c>
      <c r="AB201" s="137">
        <f t="shared" si="2"/>
        <v>2.5915581289727776E-6</v>
      </c>
    </row>
    <row r="202" spans="1:28" hidden="1" x14ac:dyDescent="0.25">
      <c r="A202" s="131"/>
      <c r="B202" s="139" t="s">
        <v>1158</v>
      </c>
      <c r="C202" s="139" t="s">
        <v>1159</v>
      </c>
      <c r="D202" s="139">
        <v>52186</v>
      </c>
      <c r="E202" s="139">
        <v>100322</v>
      </c>
      <c r="F202" s="139">
        <v>0</v>
      </c>
      <c r="G202" s="139" t="s">
        <v>1160</v>
      </c>
      <c r="H202" s="139" t="s">
        <v>669</v>
      </c>
      <c r="I202" s="139" t="s">
        <v>1161</v>
      </c>
      <c r="J202" s="133"/>
      <c r="K202" s="139" t="s">
        <v>672</v>
      </c>
      <c r="L202" s="139" t="s">
        <v>673</v>
      </c>
      <c r="M202" s="139" t="s">
        <v>674</v>
      </c>
      <c r="N202" s="139" t="s">
        <v>663</v>
      </c>
      <c r="O202" s="139">
        <v>49</v>
      </c>
      <c r="P202" s="139">
        <v>49</v>
      </c>
      <c r="Q202" s="139">
        <v>0</v>
      </c>
      <c r="R202" s="139" t="s">
        <v>700</v>
      </c>
      <c r="S202" s="140">
        <v>31153</v>
      </c>
      <c r="T202" s="140">
        <v>33234</v>
      </c>
      <c r="U202" s="140">
        <v>40540</v>
      </c>
      <c r="V202" s="140">
        <v>40878</v>
      </c>
      <c r="W202" s="139" t="s">
        <v>665</v>
      </c>
      <c r="X202" s="139" t="s">
        <v>665</v>
      </c>
      <c r="Y202" s="139"/>
      <c r="Z202" s="141">
        <v>5995.0112912843906</v>
      </c>
      <c r="AA202" s="141">
        <v>0</v>
      </c>
      <c r="AB202" s="137">
        <f t="shared" si="2"/>
        <v>6.3493174159833044E-3</v>
      </c>
    </row>
    <row r="203" spans="1:28" hidden="1" x14ac:dyDescent="0.25">
      <c r="A203" s="131"/>
      <c r="B203" s="139" t="s">
        <v>1162</v>
      </c>
      <c r="C203" s="139">
        <v>416</v>
      </c>
      <c r="D203" s="139" t="s">
        <v>665</v>
      </c>
      <c r="E203" s="139" t="s">
        <v>665</v>
      </c>
      <c r="F203" s="139">
        <v>416</v>
      </c>
      <c r="G203" s="139" t="s">
        <v>665</v>
      </c>
      <c r="H203" s="139" t="s">
        <v>870</v>
      </c>
      <c r="I203" s="139" t="s">
        <v>1163</v>
      </c>
      <c r="J203" s="133" t="s">
        <v>801</v>
      </c>
      <c r="K203" s="139" t="s">
        <v>672</v>
      </c>
      <c r="L203" s="139" t="s">
        <v>673</v>
      </c>
      <c r="M203" s="139" t="s">
        <v>674</v>
      </c>
      <c r="N203" s="139" t="s">
        <v>663</v>
      </c>
      <c r="O203" s="139">
        <v>52.89</v>
      </c>
      <c r="P203" s="139">
        <v>52.89</v>
      </c>
      <c r="Q203" s="139">
        <v>0</v>
      </c>
      <c r="R203" s="139" t="s">
        <v>700</v>
      </c>
      <c r="S203" s="140">
        <v>41870</v>
      </c>
      <c r="T203" s="140">
        <v>42156</v>
      </c>
      <c r="U203" s="140" t="s">
        <v>665</v>
      </c>
      <c r="V203" s="140">
        <v>42156</v>
      </c>
      <c r="W203" s="139">
        <v>8.3000000000000007</v>
      </c>
      <c r="X203" s="139">
        <v>0.8</v>
      </c>
      <c r="Y203" s="139"/>
      <c r="Z203" s="158">
        <v>14113.977370951652</v>
      </c>
      <c r="AA203" s="158">
        <v>52.89</v>
      </c>
      <c r="AB203" s="137">
        <f t="shared" si="2"/>
        <v>6.8533754720685102E-3</v>
      </c>
    </row>
    <row r="204" spans="1:28" x14ac:dyDescent="0.25">
      <c r="Z204" s="142"/>
      <c r="AA204" s="142"/>
    </row>
  </sheetData>
  <autoFilter ref="A18:AA203" xr:uid="{2E426C89-575B-43FB-B969-2AFDC1496A47}">
    <filterColumn colId="10">
      <filters>
        <filter val="Steam Turbine"/>
      </filters>
    </filterColumn>
  </autoFilter>
  <mergeCells count="1">
    <mergeCell ref="A16:A17"/>
  </mergeCells>
  <conditionalFormatting sqref="O19:O2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R129:R144 JN129:JN144 TJ129:TJ144 ADF129:ADF144 ANB129:ANB144 AWX129:AWX144 BGT129:BGT144 BQP129:BQP144 CAL129:CAL144 CKH129:CKH144 CUD129:CUD144 DDZ129:DDZ144 DNV129:DNV144 DXR129:DXR144 EHN129:EHN144 ERJ129:ERJ144 FBF129:FBF144 FLB129:FLB144 FUX129:FUX144 GET129:GET144 GOP129:GOP144 GYL129:GYL144 HIH129:HIH144 HSD129:HSD144 IBZ129:IBZ144 ILV129:ILV144 IVR129:IVR144 JFN129:JFN144 JPJ129:JPJ144 JZF129:JZF144 KJB129:KJB144 KSX129:KSX144 LCT129:LCT144 LMP129:LMP144 LWL129:LWL144 MGH129:MGH144 MQD129:MQD144 MZZ129:MZZ144 NJV129:NJV144 NTR129:NTR144 ODN129:ODN144 ONJ129:ONJ144 OXF129:OXF144 PHB129:PHB144 PQX129:PQX144 QAT129:QAT144 QKP129:QKP144 QUL129:QUL144 REH129:REH144 ROD129:ROD144 RXZ129:RXZ144 SHV129:SHV144 SRR129:SRR144 TBN129:TBN144 TLJ129:TLJ144 TVF129:TVF144 UFB129:UFB144 UOX129:UOX144 UYT129:UYT144 VIP129:VIP144 VSL129:VSL144 WCH129:WCH144 WMD129:WMD144 WVZ129:WVZ144 R65665:R65680 JN65665:JN65680 TJ65665:TJ65680 ADF65665:ADF65680 ANB65665:ANB65680 AWX65665:AWX65680 BGT65665:BGT65680 BQP65665:BQP65680 CAL65665:CAL65680 CKH65665:CKH65680 CUD65665:CUD65680 DDZ65665:DDZ65680 DNV65665:DNV65680 DXR65665:DXR65680 EHN65665:EHN65680 ERJ65665:ERJ65680 FBF65665:FBF65680 FLB65665:FLB65680 FUX65665:FUX65680 GET65665:GET65680 GOP65665:GOP65680 GYL65665:GYL65680 HIH65665:HIH65680 HSD65665:HSD65680 IBZ65665:IBZ65680 ILV65665:ILV65680 IVR65665:IVR65680 JFN65665:JFN65680 JPJ65665:JPJ65680 JZF65665:JZF65680 KJB65665:KJB65680 KSX65665:KSX65680 LCT65665:LCT65680 LMP65665:LMP65680 LWL65665:LWL65680 MGH65665:MGH65680 MQD65665:MQD65680 MZZ65665:MZZ65680 NJV65665:NJV65680 NTR65665:NTR65680 ODN65665:ODN65680 ONJ65665:ONJ65680 OXF65665:OXF65680 PHB65665:PHB65680 PQX65665:PQX65680 QAT65665:QAT65680 QKP65665:QKP65680 QUL65665:QUL65680 REH65665:REH65680 ROD65665:ROD65680 RXZ65665:RXZ65680 SHV65665:SHV65680 SRR65665:SRR65680 TBN65665:TBN65680 TLJ65665:TLJ65680 TVF65665:TVF65680 UFB65665:UFB65680 UOX65665:UOX65680 UYT65665:UYT65680 VIP65665:VIP65680 VSL65665:VSL65680 WCH65665:WCH65680 WMD65665:WMD65680 WVZ65665:WVZ65680 R131201:R131216 JN131201:JN131216 TJ131201:TJ131216 ADF131201:ADF131216 ANB131201:ANB131216 AWX131201:AWX131216 BGT131201:BGT131216 BQP131201:BQP131216 CAL131201:CAL131216 CKH131201:CKH131216 CUD131201:CUD131216 DDZ131201:DDZ131216 DNV131201:DNV131216 DXR131201:DXR131216 EHN131201:EHN131216 ERJ131201:ERJ131216 FBF131201:FBF131216 FLB131201:FLB131216 FUX131201:FUX131216 GET131201:GET131216 GOP131201:GOP131216 GYL131201:GYL131216 HIH131201:HIH131216 HSD131201:HSD131216 IBZ131201:IBZ131216 ILV131201:ILV131216 IVR131201:IVR131216 JFN131201:JFN131216 JPJ131201:JPJ131216 JZF131201:JZF131216 KJB131201:KJB131216 KSX131201:KSX131216 LCT131201:LCT131216 LMP131201:LMP131216 LWL131201:LWL131216 MGH131201:MGH131216 MQD131201:MQD131216 MZZ131201:MZZ131216 NJV131201:NJV131216 NTR131201:NTR131216 ODN131201:ODN131216 ONJ131201:ONJ131216 OXF131201:OXF131216 PHB131201:PHB131216 PQX131201:PQX131216 QAT131201:QAT131216 QKP131201:QKP131216 QUL131201:QUL131216 REH131201:REH131216 ROD131201:ROD131216 RXZ131201:RXZ131216 SHV131201:SHV131216 SRR131201:SRR131216 TBN131201:TBN131216 TLJ131201:TLJ131216 TVF131201:TVF131216 UFB131201:UFB131216 UOX131201:UOX131216 UYT131201:UYT131216 VIP131201:VIP131216 VSL131201:VSL131216 WCH131201:WCH131216 WMD131201:WMD131216 WVZ131201:WVZ131216 R196737:R196752 JN196737:JN196752 TJ196737:TJ196752 ADF196737:ADF196752 ANB196737:ANB196752 AWX196737:AWX196752 BGT196737:BGT196752 BQP196737:BQP196752 CAL196737:CAL196752 CKH196737:CKH196752 CUD196737:CUD196752 DDZ196737:DDZ196752 DNV196737:DNV196752 DXR196737:DXR196752 EHN196737:EHN196752 ERJ196737:ERJ196752 FBF196737:FBF196752 FLB196737:FLB196752 FUX196737:FUX196752 GET196737:GET196752 GOP196737:GOP196752 GYL196737:GYL196752 HIH196737:HIH196752 HSD196737:HSD196752 IBZ196737:IBZ196752 ILV196737:ILV196752 IVR196737:IVR196752 JFN196737:JFN196752 JPJ196737:JPJ196752 JZF196737:JZF196752 KJB196737:KJB196752 KSX196737:KSX196752 LCT196737:LCT196752 LMP196737:LMP196752 LWL196737:LWL196752 MGH196737:MGH196752 MQD196737:MQD196752 MZZ196737:MZZ196752 NJV196737:NJV196752 NTR196737:NTR196752 ODN196737:ODN196752 ONJ196737:ONJ196752 OXF196737:OXF196752 PHB196737:PHB196752 PQX196737:PQX196752 QAT196737:QAT196752 QKP196737:QKP196752 QUL196737:QUL196752 REH196737:REH196752 ROD196737:ROD196752 RXZ196737:RXZ196752 SHV196737:SHV196752 SRR196737:SRR196752 TBN196737:TBN196752 TLJ196737:TLJ196752 TVF196737:TVF196752 UFB196737:UFB196752 UOX196737:UOX196752 UYT196737:UYT196752 VIP196737:VIP196752 VSL196737:VSL196752 WCH196737:WCH196752 WMD196737:WMD196752 WVZ196737:WVZ196752 R262273:R262288 JN262273:JN262288 TJ262273:TJ262288 ADF262273:ADF262288 ANB262273:ANB262288 AWX262273:AWX262288 BGT262273:BGT262288 BQP262273:BQP262288 CAL262273:CAL262288 CKH262273:CKH262288 CUD262273:CUD262288 DDZ262273:DDZ262288 DNV262273:DNV262288 DXR262273:DXR262288 EHN262273:EHN262288 ERJ262273:ERJ262288 FBF262273:FBF262288 FLB262273:FLB262288 FUX262273:FUX262288 GET262273:GET262288 GOP262273:GOP262288 GYL262273:GYL262288 HIH262273:HIH262288 HSD262273:HSD262288 IBZ262273:IBZ262288 ILV262273:ILV262288 IVR262273:IVR262288 JFN262273:JFN262288 JPJ262273:JPJ262288 JZF262273:JZF262288 KJB262273:KJB262288 KSX262273:KSX262288 LCT262273:LCT262288 LMP262273:LMP262288 LWL262273:LWL262288 MGH262273:MGH262288 MQD262273:MQD262288 MZZ262273:MZZ262288 NJV262273:NJV262288 NTR262273:NTR262288 ODN262273:ODN262288 ONJ262273:ONJ262288 OXF262273:OXF262288 PHB262273:PHB262288 PQX262273:PQX262288 QAT262273:QAT262288 QKP262273:QKP262288 QUL262273:QUL262288 REH262273:REH262288 ROD262273:ROD262288 RXZ262273:RXZ262288 SHV262273:SHV262288 SRR262273:SRR262288 TBN262273:TBN262288 TLJ262273:TLJ262288 TVF262273:TVF262288 UFB262273:UFB262288 UOX262273:UOX262288 UYT262273:UYT262288 VIP262273:VIP262288 VSL262273:VSL262288 WCH262273:WCH262288 WMD262273:WMD262288 WVZ262273:WVZ262288 R327809:R327824 JN327809:JN327824 TJ327809:TJ327824 ADF327809:ADF327824 ANB327809:ANB327824 AWX327809:AWX327824 BGT327809:BGT327824 BQP327809:BQP327824 CAL327809:CAL327824 CKH327809:CKH327824 CUD327809:CUD327824 DDZ327809:DDZ327824 DNV327809:DNV327824 DXR327809:DXR327824 EHN327809:EHN327824 ERJ327809:ERJ327824 FBF327809:FBF327824 FLB327809:FLB327824 FUX327809:FUX327824 GET327809:GET327824 GOP327809:GOP327824 GYL327809:GYL327824 HIH327809:HIH327824 HSD327809:HSD327824 IBZ327809:IBZ327824 ILV327809:ILV327824 IVR327809:IVR327824 JFN327809:JFN327824 JPJ327809:JPJ327824 JZF327809:JZF327824 KJB327809:KJB327824 KSX327809:KSX327824 LCT327809:LCT327824 LMP327809:LMP327824 LWL327809:LWL327824 MGH327809:MGH327824 MQD327809:MQD327824 MZZ327809:MZZ327824 NJV327809:NJV327824 NTR327809:NTR327824 ODN327809:ODN327824 ONJ327809:ONJ327824 OXF327809:OXF327824 PHB327809:PHB327824 PQX327809:PQX327824 QAT327809:QAT327824 QKP327809:QKP327824 QUL327809:QUL327824 REH327809:REH327824 ROD327809:ROD327824 RXZ327809:RXZ327824 SHV327809:SHV327824 SRR327809:SRR327824 TBN327809:TBN327824 TLJ327809:TLJ327824 TVF327809:TVF327824 UFB327809:UFB327824 UOX327809:UOX327824 UYT327809:UYT327824 VIP327809:VIP327824 VSL327809:VSL327824 WCH327809:WCH327824 WMD327809:WMD327824 WVZ327809:WVZ327824 R393345:R393360 JN393345:JN393360 TJ393345:TJ393360 ADF393345:ADF393360 ANB393345:ANB393360 AWX393345:AWX393360 BGT393345:BGT393360 BQP393345:BQP393360 CAL393345:CAL393360 CKH393345:CKH393360 CUD393345:CUD393360 DDZ393345:DDZ393360 DNV393345:DNV393360 DXR393345:DXR393360 EHN393345:EHN393360 ERJ393345:ERJ393360 FBF393345:FBF393360 FLB393345:FLB393360 FUX393345:FUX393360 GET393345:GET393360 GOP393345:GOP393360 GYL393345:GYL393360 HIH393345:HIH393360 HSD393345:HSD393360 IBZ393345:IBZ393360 ILV393345:ILV393360 IVR393345:IVR393360 JFN393345:JFN393360 JPJ393345:JPJ393360 JZF393345:JZF393360 KJB393345:KJB393360 KSX393345:KSX393360 LCT393345:LCT393360 LMP393345:LMP393360 LWL393345:LWL393360 MGH393345:MGH393360 MQD393345:MQD393360 MZZ393345:MZZ393360 NJV393345:NJV393360 NTR393345:NTR393360 ODN393345:ODN393360 ONJ393345:ONJ393360 OXF393345:OXF393360 PHB393345:PHB393360 PQX393345:PQX393360 QAT393345:QAT393360 QKP393345:QKP393360 QUL393345:QUL393360 REH393345:REH393360 ROD393345:ROD393360 RXZ393345:RXZ393360 SHV393345:SHV393360 SRR393345:SRR393360 TBN393345:TBN393360 TLJ393345:TLJ393360 TVF393345:TVF393360 UFB393345:UFB393360 UOX393345:UOX393360 UYT393345:UYT393360 VIP393345:VIP393360 VSL393345:VSL393360 WCH393345:WCH393360 WMD393345:WMD393360 WVZ393345:WVZ393360 R458881:R458896 JN458881:JN458896 TJ458881:TJ458896 ADF458881:ADF458896 ANB458881:ANB458896 AWX458881:AWX458896 BGT458881:BGT458896 BQP458881:BQP458896 CAL458881:CAL458896 CKH458881:CKH458896 CUD458881:CUD458896 DDZ458881:DDZ458896 DNV458881:DNV458896 DXR458881:DXR458896 EHN458881:EHN458896 ERJ458881:ERJ458896 FBF458881:FBF458896 FLB458881:FLB458896 FUX458881:FUX458896 GET458881:GET458896 GOP458881:GOP458896 GYL458881:GYL458896 HIH458881:HIH458896 HSD458881:HSD458896 IBZ458881:IBZ458896 ILV458881:ILV458896 IVR458881:IVR458896 JFN458881:JFN458896 JPJ458881:JPJ458896 JZF458881:JZF458896 KJB458881:KJB458896 KSX458881:KSX458896 LCT458881:LCT458896 LMP458881:LMP458896 LWL458881:LWL458896 MGH458881:MGH458896 MQD458881:MQD458896 MZZ458881:MZZ458896 NJV458881:NJV458896 NTR458881:NTR458896 ODN458881:ODN458896 ONJ458881:ONJ458896 OXF458881:OXF458896 PHB458881:PHB458896 PQX458881:PQX458896 QAT458881:QAT458896 QKP458881:QKP458896 QUL458881:QUL458896 REH458881:REH458896 ROD458881:ROD458896 RXZ458881:RXZ458896 SHV458881:SHV458896 SRR458881:SRR458896 TBN458881:TBN458896 TLJ458881:TLJ458896 TVF458881:TVF458896 UFB458881:UFB458896 UOX458881:UOX458896 UYT458881:UYT458896 VIP458881:VIP458896 VSL458881:VSL458896 WCH458881:WCH458896 WMD458881:WMD458896 WVZ458881:WVZ458896 R524417:R524432 JN524417:JN524432 TJ524417:TJ524432 ADF524417:ADF524432 ANB524417:ANB524432 AWX524417:AWX524432 BGT524417:BGT524432 BQP524417:BQP524432 CAL524417:CAL524432 CKH524417:CKH524432 CUD524417:CUD524432 DDZ524417:DDZ524432 DNV524417:DNV524432 DXR524417:DXR524432 EHN524417:EHN524432 ERJ524417:ERJ524432 FBF524417:FBF524432 FLB524417:FLB524432 FUX524417:FUX524432 GET524417:GET524432 GOP524417:GOP524432 GYL524417:GYL524432 HIH524417:HIH524432 HSD524417:HSD524432 IBZ524417:IBZ524432 ILV524417:ILV524432 IVR524417:IVR524432 JFN524417:JFN524432 JPJ524417:JPJ524432 JZF524417:JZF524432 KJB524417:KJB524432 KSX524417:KSX524432 LCT524417:LCT524432 LMP524417:LMP524432 LWL524417:LWL524432 MGH524417:MGH524432 MQD524417:MQD524432 MZZ524417:MZZ524432 NJV524417:NJV524432 NTR524417:NTR524432 ODN524417:ODN524432 ONJ524417:ONJ524432 OXF524417:OXF524432 PHB524417:PHB524432 PQX524417:PQX524432 QAT524417:QAT524432 QKP524417:QKP524432 QUL524417:QUL524432 REH524417:REH524432 ROD524417:ROD524432 RXZ524417:RXZ524432 SHV524417:SHV524432 SRR524417:SRR524432 TBN524417:TBN524432 TLJ524417:TLJ524432 TVF524417:TVF524432 UFB524417:UFB524432 UOX524417:UOX524432 UYT524417:UYT524432 VIP524417:VIP524432 VSL524417:VSL524432 WCH524417:WCH524432 WMD524417:WMD524432 WVZ524417:WVZ524432 R589953:R589968 JN589953:JN589968 TJ589953:TJ589968 ADF589953:ADF589968 ANB589953:ANB589968 AWX589953:AWX589968 BGT589953:BGT589968 BQP589953:BQP589968 CAL589953:CAL589968 CKH589953:CKH589968 CUD589953:CUD589968 DDZ589953:DDZ589968 DNV589953:DNV589968 DXR589953:DXR589968 EHN589953:EHN589968 ERJ589953:ERJ589968 FBF589953:FBF589968 FLB589953:FLB589968 FUX589953:FUX589968 GET589953:GET589968 GOP589953:GOP589968 GYL589953:GYL589968 HIH589953:HIH589968 HSD589953:HSD589968 IBZ589953:IBZ589968 ILV589953:ILV589968 IVR589953:IVR589968 JFN589953:JFN589968 JPJ589953:JPJ589968 JZF589953:JZF589968 KJB589953:KJB589968 KSX589953:KSX589968 LCT589953:LCT589968 LMP589953:LMP589968 LWL589953:LWL589968 MGH589953:MGH589968 MQD589953:MQD589968 MZZ589953:MZZ589968 NJV589953:NJV589968 NTR589953:NTR589968 ODN589953:ODN589968 ONJ589953:ONJ589968 OXF589953:OXF589968 PHB589953:PHB589968 PQX589953:PQX589968 QAT589953:QAT589968 QKP589953:QKP589968 QUL589953:QUL589968 REH589953:REH589968 ROD589953:ROD589968 RXZ589953:RXZ589968 SHV589953:SHV589968 SRR589953:SRR589968 TBN589953:TBN589968 TLJ589953:TLJ589968 TVF589953:TVF589968 UFB589953:UFB589968 UOX589953:UOX589968 UYT589953:UYT589968 VIP589953:VIP589968 VSL589953:VSL589968 WCH589953:WCH589968 WMD589953:WMD589968 WVZ589953:WVZ589968 R655489:R655504 JN655489:JN655504 TJ655489:TJ655504 ADF655489:ADF655504 ANB655489:ANB655504 AWX655489:AWX655504 BGT655489:BGT655504 BQP655489:BQP655504 CAL655489:CAL655504 CKH655489:CKH655504 CUD655489:CUD655504 DDZ655489:DDZ655504 DNV655489:DNV655504 DXR655489:DXR655504 EHN655489:EHN655504 ERJ655489:ERJ655504 FBF655489:FBF655504 FLB655489:FLB655504 FUX655489:FUX655504 GET655489:GET655504 GOP655489:GOP655504 GYL655489:GYL655504 HIH655489:HIH655504 HSD655489:HSD655504 IBZ655489:IBZ655504 ILV655489:ILV655504 IVR655489:IVR655504 JFN655489:JFN655504 JPJ655489:JPJ655504 JZF655489:JZF655504 KJB655489:KJB655504 KSX655489:KSX655504 LCT655489:LCT655504 LMP655489:LMP655504 LWL655489:LWL655504 MGH655489:MGH655504 MQD655489:MQD655504 MZZ655489:MZZ655504 NJV655489:NJV655504 NTR655489:NTR655504 ODN655489:ODN655504 ONJ655489:ONJ655504 OXF655489:OXF655504 PHB655489:PHB655504 PQX655489:PQX655504 QAT655489:QAT655504 QKP655489:QKP655504 QUL655489:QUL655504 REH655489:REH655504 ROD655489:ROD655504 RXZ655489:RXZ655504 SHV655489:SHV655504 SRR655489:SRR655504 TBN655489:TBN655504 TLJ655489:TLJ655504 TVF655489:TVF655504 UFB655489:UFB655504 UOX655489:UOX655504 UYT655489:UYT655504 VIP655489:VIP655504 VSL655489:VSL655504 WCH655489:WCH655504 WMD655489:WMD655504 WVZ655489:WVZ655504 R721025:R721040 JN721025:JN721040 TJ721025:TJ721040 ADF721025:ADF721040 ANB721025:ANB721040 AWX721025:AWX721040 BGT721025:BGT721040 BQP721025:BQP721040 CAL721025:CAL721040 CKH721025:CKH721040 CUD721025:CUD721040 DDZ721025:DDZ721040 DNV721025:DNV721040 DXR721025:DXR721040 EHN721025:EHN721040 ERJ721025:ERJ721040 FBF721025:FBF721040 FLB721025:FLB721040 FUX721025:FUX721040 GET721025:GET721040 GOP721025:GOP721040 GYL721025:GYL721040 HIH721025:HIH721040 HSD721025:HSD721040 IBZ721025:IBZ721040 ILV721025:ILV721040 IVR721025:IVR721040 JFN721025:JFN721040 JPJ721025:JPJ721040 JZF721025:JZF721040 KJB721025:KJB721040 KSX721025:KSX721040 LCT721025:LCT721040 LMP721025:LMP721040 LWL721025:LWL721040 MGH721025:MGH721040 MQD721025:MQD721040 MZZ721025:MZZ721040 NJV721025:NJV721040 NTR721025:NTR721040 ODN721025:ODN721040 ONJ721025:ONJ721040 OXF721025:OXF721040 PHB721025:PHB721040 PQX721025:PQX721040 QAT721025:QAT721040 QKP721025:QKP721040 QUL721025:QUL721040 REH721025:REH721040 ROD721025:ROD721040 RXZ721025:RXZ721040 SHV721025:SHV721040 SRR721025:SRR721040 TBN721025:TBN721040 TLJ721025:TLJ721040 TVF721025:TVF721040 UFB721025:UFB721040 UOX721025:UOX721040 UYT721025:UYT721040 VIP721025:VIP721040 VSL721025:VSL721040 WCH721025:WCH721040 WMD721025:WMD721040 WVZ721025:WVZ721040 R786561:R786576 JN786561:JN786576 TJ786561:TJ786576 ADF786561:ADF786576 ANB786561:ANB786576 AWX786561:AWX786576 BGT786561:BGT786576 BQP786561:BQP786576 CAL786561:CAL786576 CKH786561:CKH786576 CUD786561:CUD786576 DDZ786561:DDZ786576 DNV786561:DNV786576 DXR786561:DXR786576 EHN786561:EHN786576 ERJ786561:ERJ786576 FBF786561:FBF786576 FLB786561:FLB786576 FUX786561:FUX786576 GET786561:GET786576 GOP786561:GOP786576 GYL786561:GYL786576 HIH786561:HIH786576 HSD786561:HSD786576 IBZ786561:IBZ786576 ILV786561:ILV786576 IVR786561:IVR786576 JFN786561:JFN786576 JPJ786561:JPJ786576 JZF786561:JZF786576 KJB786561:KJB786576 KSX786561:KSX786576 LCT786561:LCT786576 LMP786561:LMP786576 LWL786561:LWL786576 MGH786561:MGH786576 MQD786561:MQD786576 MZZ786561:MZZ786576 NJV786561:NJV786576 NTR786561:NTR786576 ODN786561:ODN786576 ONJ786561:ONJ786576 OXF786561:OXF786576 PHB786561:PHB786576 PQX786561:PQX786576 QAT786561:QAT786576 QKP786561:QKP786576 QUL786561:QUL786576 REH786561:REH786576 ROD786561:ROD786576 RXZ786561:RXZ786576 SHV786561:SHV786576 SRR786561:SRR786576 TBN786561:TBN786576 TLJ786561:TLJ786576 TVF786561:TVF786576 UFB786561:UFB786576 UOX786561:UOX786576 UYT786561:UYT786576 VIP786561:VIP786576 VSL786561:VSL786576 WCH786561:WCH786576 WMD786561:WMD786576 WVZ786561:WVZ786576 R852097:R852112 JN852097:JN852112 TJ852097:TJ852112 ADF852097:ADF852112 ANB852097:ANB852112 AWX852097:AWX852112 BGT852097:BGT852112 BQP852097:BQP852112 CAL852097:CAL852112 CKH852097:CKH852112 CUD852097:CUD852112 DDZ852097:DDZ852112 DNV852097:DNV852112 DXR852097:DXR852112 EHN852097:EHN852112 ERJ852097:ERJ852112 FBF852097:FBF852112 FLB852097:FLB852112 FUX852097:FUX852112 GET852097:GET852112 GOP852097:GOP852112 GYL852097:GYL852112 HIH852097:HIH852112 HSD852097:HSD852112 IBZ852097:IBZ852112 ILV852097:ILV852112 IVR852097:IVR852112 JFN852097:JFN852112 JPJ852097:JPJ852112 JZF852097:JZF852112 KJB852097:KJB852112 KSX852097:KSX852112 LCT852097:LCT852112 LMP852097:LMP852112 LWL852097:LWL852112 MGH852097:MGH852112 MQD852097:MQD852112 MZZ852097:MZZ852112 NJV852097:NJV852112 NTR852097:NTR852112 ODN852097:ODN852112 ONJ852097:ONJ852112 OXF852097:OXF852112 PHB852097:PHB852112 PQX852097:PQX852112 QAT852097:QAT852112 QKP852097:QKP852112 QUL852097:QUL852112 REH852097:REH852112 ROD852097:ROD852112 RXZ852097:RXZ852112 SHV852097:SHV852112 SRR852097:SRR852112 TBN852097:TBN852112 TLJ852097:TLJ852112 TVF852097:TVF852112 UFB852097:UFB852112 UOX852097:UOX852112 UYT852097:UYT852112 VIP852097:VIP852112 VSL852097:VSL852112 WCH852097:WCH852112 WMD852097:WMD852112 WVZ852097:WVZ852112 R917633:R917648 JN917633:JN917648 TJ917633:TJ917648 ADF917633:ADF917648 ANB917633:ANB917648 AWX917633:AWX917648 BGT917633:BGT917648 BQP917633:BQP917648 CAL917633:CAL917648 CKH917633:CKH917648 CUD917633:CUD917648 DDZ917633:DDZ917648 DNV917633:DNV917648 DXR917633:DXR917648 EHN917633:EHN917648 ERJ917633:ERJ917648 FBF917633:FBF917648 FLB917633:FLB917648 FUX917633:FUX917648 GET917633:GET917648 GOP917633:GOP917648 GYL917633:GYL917648 HIH917633:HIH917648 HSD917633:HSD917648 IBZ917633:IBZ917648 ILV917633:ILV917648 IVR917633:IVR917648 JFN917633:JFN917648 JPJ917633:JPJ917648 JZF917633:JZF917648 KJB917633:KJB917648 KSX917633:KSX917648 LCT917633:LCT917648 LMP917633:LMP917648 LWL917633:LWL917648 MGH917633:MGH917648 MQD917633:MQD917648 MZZ917633:MZZ917648 NJV917633:NJV917648 NTR917633:NTR917648 ODN917633:ODN917648 ONJ917633:ONJ917648 OXF917633:OXF917648 PHB917633:PHB917648 PQX917633:PQX917648 QAT917633:QAT917648 QKP917633:QKP917648 QUL917633:QUL917648 REH917633:REH917648 ROD917633:ROD917648 RXZ917633:RXZ917648 SHV917633:SHV917648 SRR917633:SRR917648 TBN917633:TBN917648 TLJ917633:TLJ917648 TVF917633:TVF917648 UFB917633:UFB917648 UOX917633:UOX917648 UYT917633:UYT917648 VIP917633:VIP917648 VSL917633:VSL917648 WCH917633:WCH917648 WMD917633:WMD917648 WVZ917633:WVZ917648 R983169:R983184 JN983169:JN983184 TJ983169:TJ983184 ADF983169:ADF983184 ANB983169:ANB983184 AWX983169:AWX983184 BGT983169:BGT983184 BQP983169:BQP983184 CAL983169:CAL983184 CKH983169:CKH983184 CUD983169:CUD983184 DDZ983169:DDZ983184 DNV983169:DNV983184 DXR983169:DXR983184 EHN983169:EHN983184 ERJ983169:ERJ983184 FBF983169:FBF983184 FLB983169:FLB983184 FUX983169:FUX983184 GET983169:GET983184 GOP983169:GOP983184 GYL983169:GYL983184 HIH983169:HIH983184 HSD983169:HSD983184 IBZ983169:IBZ983184 ILV983169:ILV983184 IVR983169:IVR983184 JFN983169:JFN983184 JPJ983169:JPJ983184 JZF983169:JZF983184 KJB983169:KJB983184 KSX983169:KSX983184 LCT983169:LCT983184 LMP983169:LMP983184 LWL983169:LWL983184 MGH983169:MGH983184 MQD983169:MQD983184 MZZ983169:MZZ983184 NJV983169:NJV983184 NTR983169:NTR983184 ODN983169:ODN983184 ONJ983169:ONJ983184 OXF983169:OXF983184 PHB983169:PHB983184 PQX983169:PQX983184 QAT983169:QAT983184 QKP983169:QKP983184 QUL983169:QUL983184 REH983169:REH983184 ROD983169:ROD983184 RXZ983169:RXZ983184 SHV983169:SHV983184 SRR983169:SRR983184 TBN983169:TBN983184 TLJ983169:TLJ983184 TVF983169:TVF983184 UFB983169:UFB983184 UOX983169:UOX983184 UYT983169:UYT983184 VIP983169:VIP983184 VSL983169:VSL983184 WCH983169:WCH983184 WMD983169:WMD983184 WVZ983169:WVZ983184" xr:uid="{7706DFB5-6589-4FA0-98A2-A49FDC654EE7}">
      <formula1>"AB 1613 FIT,Other RFO,Amendment to legacy PPA,Behind the meter (Non-SGIP),Bilateral,CHP Only RFO,Evergreen,Optional As Available,PURPA&lt;=20MW,Retired (Shut down),SGIP,UPF PPA"</formula1>
    </dataValidation>
    <dataValidation type="list" allowBlank="1" showInputMessage="1" showErrorMessage="1" sqref="N129:N144 JJ129:JJ144 TF129:TF144 ADB129:ADB144 AMX129:AMX144 AWT129:AWT144 BGP129:BGP144 BQL129:BQL144 CAH129:CAH144 CKD129:CKD144 CTZ129:CTZ144 DDV129:DDV144 DNR129:DNR144 DXN129:DXN144 EHJ129:EHJ144 ERF129:ERF144 FBB129:FBB144 FKX129:FKX144 FUT129:FUT144 GEP129:GEP144 GOL129:GOL144 GYH129:GYH144 HID129:HID144 HRZ129:HRZ144 IBV129:IBV144 ILR129:ILR144 IVN129:IVN144 JFJ129:JFJ144 JPF129:JPF144 JZB129:JZB144 KIX129:KIX144 KST129:KST144 LCP129:LCP144 LML129:LML144 LWH129:LWH144 MGD129:MGD144 MPZ129:MPZ144 MZV129:MZV144 NJR129:NJR144 NTN129:NTN144 ODJ129:ODJ144 ONF129:ONF144 OXB129:OXB144 PGX129:PGX144 PQT129:PQT144 QAP129:QAP144 QKL129:QKL144 QUH129:QUH144 RED129:RED144 RNZ129:RNZ144 RXV129:RXV144 SHR129:SHR144 SRN129:SRN144 TBJ129:TBJ144 TLF129:TLF144 TVB129:TVB144 UEX129:UEX144 UOT129:UOT144 UYP129:UYP144 VIL129:VIL144 VSH129:VSH144 WCD129:WCD144 WLZ129:WLZ144 WVV129:WVV144 N65665:N65680 JJ65665:JJ65680 TF65665:TF65680 ADB65665:ADB65680 AMX65665:AMX65680 AWT65665:AWT65680 BGP65665:BGP65680 BQL65665:BQL65680 CAH65665:CAH65680 CKD65665:CKD65680 CTZ65665:CTZ65680 DDV65665:DDV65680 DNR65665:DNR65680 DXN65665:DXN65680 EHJ65665:EHJ65680 ERF65665:ERF65680 FBB65665:FBB65680 FKX65665:FKX65680 FUT65665:FUT65680 GEP65665:GEP65680 GOL65665:GOL65680 GYH65665:GYH65680 HID65665:HID65680 HRZ65665:HRZ65680 IBV65665:IBV65680 ILR65665:ILR65680 IVN65665:IVN65680 JFJ65665:JFJ65680 JPF65665:JPF65680 JZB65665:JZB65680 KIX65665:KIX65680 KST65665:KST65680 LCP65665:LCP65680 LML65665:LML65680 LWH65665:LWH65680 MGD65665:MGD65680 MPZ65665:MPZ65680 MZV65665:MZV65680 NJR65665:NJR65680 NTN65665:NTN65680 ODJ65665:ODJ65680 ONF65665:ONF65680 OXB65665:OXB65680 PGX65665:PGX65680 PQT65665:PQT65680 QAP65665:QAP65680 QKL65665:QKL65680 QUH65665:QUH65680 RED65665:RED65680 RNZ65665:RNZ65680 RXV65665:RXV65680 SHR65665:SHR65680 SRN65665:SRN65680 TBJ65665:TBJ65680 TLF65665:TLF65680 TVB65665:TVB65680 UEX65665:UEX65680 UOT65665:UOT65680 UYP65665:UYP65680 VIL65665:VIL65680 VSH65665:VSH65680 WCD65665:WCD65680 WLZ65665:WLZ65680 WVV65665:WVV65680 N131201:N131216 JJ131201:JJ131216 TF131201:TF131216 ADB131201:ADB131216 AMX131201:AMX131216 AWT131201:AWT131216 BGP131201:BGP131216 BQL131201:BQL131216 CAH131201:CAH131216 CKD131201:CKD131216 CTZ131201:CTZ131216 DDV131201:DDV131216 DNR131201:DNR131216 DXN131201:DXN131216 EHJ131201:EHJ131216 ERF131201:ERF131216 FBB131201:FBB131216 FKX131201:FKX131216 FUT131201:FUT131216 GEP131201:GEP131216 GOL131201:GOL131216 GYH131201:GYH131216 HID131201:HID131216 HRZ131201:HRZ131216 IBV131201:IBV131216 ILR131201:ILR131216 IVN131201:IVN131216 JFJ131201:JFJ131216 JPF131201:JPF131216 JZB131201:JZB131216 KIX131201:KIX131216 KST131201:KST131216 LCP131201:LCP131216 LML131201:LML131216 LWH131201:LWH131216 MGD131201:MGD131216 MPZ131201:MPZ131216 MZV131201:MZV131216 NJR131201:NJR131216 NTN131201:NTN131216 ODJ131201:ODJ131216 ONF131201:ONF131216 OXB131201:OXB131216 PGX131201:PGX131216 PQT131201:PQT131216 QAP131201:QAP131216 QKL131201:QKL131216 QUH131201:QUH131216 RED131201:RED131216 RNZ131201:RNZ131216 RXV131201:RXV131216 SHR131201:SHR131216 SRN131201:SRN131216 TBJ131201:TBJ131216 TLF131201:TLF131216 TVB131201:TVB131216 UEX131201:UEX131216 UOT131201:UOT131216 UYP131201:UYP131216 VIL131201:VIL131216 VSH131201:VSH131216 WCD131201:WCD131216 WLZ131201:WLZ131216 WVV131201:WVV131216 N196737:N196752 JJ196737:JJ196752 TF196737:TF196752 ADB196737:ADB196752 AMX196737:AMX196752 AWT196737:AWT196752 BGP196737:BGP196752 BQL196737:BQL196752 CAH196737:CAH196752 CKD196737:CKD196752 CTZ196737:CTZ196752 DDV196737:DDV196752 DNR196737:DNR196752 DXN196737:DXN196752 EHJ196737:EHJ196752 ERF196737:ERF196752 FBB196737:FBB196752 FKX196737:FKX196752 FUT196737:FUT196752 GEP196737:GEP196752 GOL196737:GOL196752 GYH196737:GYH196752 HID196737:HID196752 HRZ196737:HRZ196752 IBV196737:IBV196752 ILR196737:ILR196752 IVN196737:IVN196752 JFJ196737:JFJ196752 JPF196737:JPF196752 JZB196737:JZB196752 KIX196737:KIX196752 KST196737:KST196752 LCP196737:LCP196752 LML196737:LML196752 LWH196737:LWH196752 MGD196737:MGD196752 MPZ196737:MPZ196752 MZV196737:MZV196752 NJR196737:NJR196752 NTN196737:NTN196752 ODJ196737:ODJ196752 ONF196737:ONF196752 OXB196737:OXB196752 PGX196737:PGX196752 PQT196737:PQT196752 QAP196737:QAP196752 QKL196737:QKL196752 QUH196737:QUH196752 RED196737:RED196752 RNZ196737:RNZ196752 RXV196737:RXV196752 SHR196737:SHR196752 SRN196737:SRN196752 TBJ196737:TBJ196752 TLF196737:TLF196752 TVB196737:TVB196752 UEX196737:UEX196752 UOT196737:UOT196752 UYP196737:UYP196752 VIL196737:VIL196752 VSH196737:VSH196752 WCD196737:WCD196752 WLZ196737:WLZ196752 WVV196737:WVV196752 N262273:N262288 JJ262273:JJ262288 TF262273:TF262288 ADB262273:ADB262288 AMX262273:AMX262288 AWT262273:AWT262288 BGP262273:BGP262288 BQL262273:BQL262288 CAH262273:CAH262288 CKD262273:CKD262288 CTZ262273:CTZ262288 DDV262273:DDV262288 DNR262273:DNR262288 DXN262273:DXN262288 EHJ262273:EHJ262288 ERF262273:ERF262288 FBB262273:FBB262288 FKX262273:FKX262288 FUT262273:FUT262288 GEP262273:GEP262288 GOL262273:GOL262288 GYH262273:GYH262288 HID262273:HID262288 HRZ262273:HRZ262288 IBV262273:IBV262288 ILR262273:ILR262288 IVN262273:IVN262288 JFJ262273:JFJ262288 JPF262273:JPF262288 JZB262273:JZB262288 KIX262273:KIX262288 KST262273:KST262288 LCP262273:LCP262288 LML262273:LML262288 LWH262273:LWH262288 MGD262273:MGD262288 MPZ262273:MPZ262288 MZV262273:MZV262288 NJR262273:NJR262288 NTN262273:NTN262288 ODJ262273:ODJ262288 ONF262273:ONF262288 OXB262273:OXB262288 PGX262273:PGX262288 PQT262273:PQT262288 QAP262273:QAP262288 QKL262273:QKL262288 QUH262273:QUH262288 RED262273:RED262288 RNZ262273:RNZ262288 RXV262273:RXV262288 SHR262273:SHR262288 SRN262273:SRN262288 TBJ262273:TBJ262288 TLF262273:TLF262288 TVB262273:TVB262288 UEX262273:UEX262288 UOT262273:UOT262288 UYP262273:UYP262288 VIL262273:VIL262288 VSH262273:VSH262288 WCD262273:WCD262288 WLZ262273:WLZ262288 WVV262273:WVV262288 N327809:N327824 JJ327809:JJ327824 TF327809:TF327824 ADB327809:ADB327824 AMX327809:AMX327824 AWT327809:AWT327824 BGP327809:BGP327824 BQL327809:BQL327824 CAH327809:CAH327824 CKD327809:CKD327824 CTZ327809:CTZ327824 DDV327809:DDV327824 DNR327809:DNR327824 DXN327809:DXN327824 EHJ327809:EHJ327824 ERF327809:ERF327824 FBB327809:FBB327824 FKX327809:FKX327824 FUT327809:FUT327824 GEP327809:GEP327824 GOL327809:GOL327824 GYH327809:GYH327824 HID327809:HID327824 HRZ327809:HRZ327824 IBV327809:IBV327824 ILR327809:ILR327824 IVN327809:IVN327824 JFJ327809:JFJ327824 JPF327809:JPF327824 JZB327809:JZB327824 KIX327809:KIX327824 KST327809:KST327824 LCP327809:LCP327824 LML327809:LML327824 LWH327809:LWH327824 MGD327809:MGD327824 MPZ327809:MPZ327824 MZV327809:MZV327824 NJR327809:NJR327824 NTN327809:NTN327824 ODJ327809:ODJ327824 ONF327809:ONF327824 OXB327809:OXB327824 PGX327809:PGX327824 PQT327809:PQT327824 QAP327809:QAP327824 QKL327809:QKL327824 QUH327809:QUH327824 RED327809:RED327824 RNZ327809:RNZ327824 RXV327809:RXV327824 SHR327809:SHR327824 SRN327809:SRN327824 TBJ327809:TBJ327824 TLF327809:TLF327824 TVB327809:TVB327824 UEX327809:UEX327824 UOT327809:UOT327824 UYP327809:UYP327824 VIL327809:VIL327824 VSH327809:VSH327824 WCD327809:WCD327824 WLZ327809:WLZ327824 WVV327809:WVV327824 N393345:N393360 JJ393345:JJ393360 TF393345:TF393360 ADB393345:ADB393360 AMX393345:AMX393360 AWT393345:AWT393360 BGP393345:BGP393360 BQL393345:BQL393360 CAH393345:CAH393360 CKD393345:CKD393360 CTZ393345:CTZ393360 DDV393345:DDV393360 DNR393345:DNR393360 DXN393345:DXN393360 EHJ393345:EHJ393360 ERF393345:ERF393360 FBB393345:FBB393360 FKX393345:FKX393360 FUT393345:FUT393360 GEP393345:GEP393360 GOL393345:GOL393360 GYH393345:GYH393360 HID393345:HID393360 HRZ393345:HRZ393360 IBV393345:IBV393360 ILR393345:ILR393360 IVN393345:IVN393360 JFJ393345:JFJ393360 JPF393345:JPF393360 JZB393345:JZB393360 KIX393345:KIX393360 KST393345:KST393360 LCP393345:LCP393360 LML393345:LML393360 LWH393345:LWH393360 MGD393345:MGD393360 MPZ393345:MPZ393360 MZV393345:MZV393360 NJR393345:NJR393360 NTN393345:NTN393360 ODJ393345:ODJ393360 ONF393345:ONF393360 OXB393345:OXB393360 PGX393345:PGX393360 PQT393345:PQT393360 QAP393345:QAP393360 QKL393345:QKL393360 QUH393345:QUH393360 RED393345:RED393360 RNZ393345:RNZ393360 RXV393345:RXV393360 SHR393345:SHR393360 SRN393345:SRN393360 TBJ393345:TBJ393360 TLF393345:TLF393360 TVB393345:TVB393360 UEX393345:UEX393360 UOT393345:UOT393360 UYP393345:UYP393360 VIL393345:VIL393360 VSH393345:VSH393360 WCD393345:WCD393360 WLZ393345:WLZ393360 WVV393345:WVV393360 N458881:N458896 JJ458881:JJ458896 TF458881:TF458896 ADB458881:ADB458896 AMX458881:AMX458896 AWT458881:AWT458896 BGP458881:BGP458896 BQL458881:BQL458896 CAH458881:CAH458896 CKD458881:CKD458896 CTZ458881:CTZ458896 DDV458881:DDV458896 DNR458881:DNR458896 DXN458881:DXN458896 EHJ458881:EHJ458896 ERF458881:ERF458896 FBB458881:FBB458896 FKX458881:FKX458896 FUT458881:FUT458896 GEP458881:GEP458896 GOL458881:GOL458896 GYH458881:GYH458896 HID458881:HID458896 HRZ458881:HRZ458896 IBV458881:IBV458896 ILR458881:ILR458896 IVN458881:IVN458896 JFJ458881:JFJ458896 JPF458881:JPF458896 JZB458881:JZB458896 KIX458881:KIX458896 KST458881:KST458896 LCP458881:LCP458896 LML458881:LML458896 LWH458881:LWH458896 MGD458881:MGD458896 MPZ458881:MPZ458896 MZV458881:MZV458896 NJR458881:NJR458896 NTN458881:NTN458896 ODJ458881:ODJ458896 ONF458881:ONF458896 OXB458881:OXB458896 PGX458881:PGX458896 PQT458881:PQT458896 QAP458881:QAP458896 QKL458881:QKL458896 QUH458881:QUH458896 RED458881:RED458896 RNZ458881:RNZ458896 RXV458881:RXV458896 SHR458881:SHR458896 SRN458881:SRN458896 TBJ458881:TBJ458896 TLF458881:TLF458896 TVB458881:TVB458896 UEX458881:UEX458896 UOT458881:UOT458896 UYP458881:UYP458896 VIL458881:VIL458896 VSH458881:VSH458896 WCD458881:WCD458896 WLZ458881:WLZ458896 WVV458881:WVV458896 N524417:N524432 JJ524417:JJ524432 TF524417:TF524432 ADB524417:ADB524432 AMX524417:AMX524432 AWT524417:AWT524432 BGP524417:BGP524432 BQL524417:BQL524432 CAH524417:CAH524432 CKD524417:CKD524432 CTZ524417:CTZ524432 DDV524417:DDV524432 DNR524417:DNR524432 DXN524417:DXN524432 EHJ524417:EHJ524432 ERF524417:ERF524432 FBB524417:FBB524432 FKX524417:FKX524432 FUT524417:FUT524432 GEP524417:GEP524432 GOL524417:GOL524432 GYH524417:GYH524432 HID524417:HID524432 HRZ524417:HRZ524432 IBV524417:IBV524432 ILR524417:ILR524432 IVN524417:IVN524432 JFJ524417:JFJ524432 JPF524417:JPF524432 JZB524417:JZB524432 KIX524417:KIX524432 KST524417:KST524432 LCP524417:LCP524432 LML524417:LML524432 LWH524417:LWH524432 MGD524417:MGD524432 MPZ524417:MPZ524432 MZV524417:MZV524432 NJR524417:NJR524432 NTN524417:NTN524432 ODJ524417:ODJ524432 ONF524417:ONF524432 OXB524417:OXB524432 PGX524417:PGX524432 PQT524417:PQT524432 QAP524417:QAP524432 QKL524417:QKL524432 QUH524417:QUH524432 RED524417:RED524432 RNZ524417:RNZ524432 RXV524417:RXV524432 SHR524417:SHR524432 SRN524417:SRN524432 TBJ524417:TBJ524432 TLF524417:TLF524432 TVB524417:TVB524432 UEX524417:UEX524432 UOT524417:UOT524432 UYP524417:UYP524432 VIL524417:VIL524432 VSH524417:VSH524432 WCD524417:WCD524432 WLZ524417:WLZ524432 WVV524417:WVV524432 N589953:N589968 JJ589953:JJ589968 TF589953:TF589968 ADB589953:ADB589968 AMX589953:AMX589968 AWT589953:AWT589968 BGP589953:BGP589968 BQL589953:BQL589968 CAH589953:CAH589968 CKD589953:CKD589968 CTZ589953:CTZ589968 DDV589953:DDV589968 DNR589953:DNR589968 DXN589953:DXN589968 EHJ589953:EHJ589968 ERF589953:ERF589968 FBB589953:FBB589968 FKX589953:FKX589968 FUT589953:FUT589968 GEP589953:GEP589968 GOL589953:GOL589968 GYH589953:GYH589968 HID589953:HID589968 HRZ589953:HRZ589968 IBV589953:IBV589968 ILR589953:ILR589968 IVN589953:IVN589968 JFJ589953:JFJ589968 JPF589953:JPF589968 JZB589953:JZB589968 KIX589953:KIX589968 KST589953:KST589968 LCP589953:LCP589968 LML589953:LML589968 LWH589953:LWH589968 MGD589953:MGD589968 MPZ589953:MPZ589968 MZV589953:MZV589968 NJR589953:NJR589968 NTN589953:NTN589968 ODJ589953:ODJ589968 ONF589953:ONF589968 OXB589953:OXB589968 PGX589953:PGX589968 PQT589953:PQT589968 QAP589953:QAP589968 QKL589953:QKL589968 QUH589953:QUH589968 RED589953:RED589968 RNZ589953:RNZ589968 RXV589953:RXV589968 SHR589953:SHR589968 SRN589953:SRN589968 TBJ589953:TBJ589968 TLF589953:TLF589968 TVB589953:TVB589968 UEX589953:UEX589968 UOT589953:UOT589968 UYP589953:UYP589968 VIL589953:VIL589968 VSH589953:VSH589968 WCD589953:WCD589968 WLZ589953:WLZ589968 WVV589953:WVV589968 N655489:N655504 JJ655489:JJ655504 TF655489:TF655504 ADB655489:ADB655504 AMX655489:AMX655504 AWT655489:AWT655504 BGP655489:BGP655504 BQL655489:BQL655504 CAH655489:CAH655504 CKD655489:CKD655504 CTZ655489:CTZ655504 DDV655489:DDV655504 DNR655489:DNR655504 DXN655489:DXN655504 EHJ655489:EHJ655504 ERF655489:ERF655504 FBB655489:FBB655504 FKX655489:FKX655504 FUT655489:FUT655504 GEP655489:GEP655504 GOL655489:GOL655504 GYH655489:GYH655504 HID655489:HID655504 HRZ655489:HRZ655504 IBV655489:IBV655504 ILR655489:ILR655504 IVN655489:IVN655504 JFJ655489:JFJ655504 JPF655489:JPF655504 JZB655489:JZB655504 KIX655489:KIX655504 KST655489:KST655504 LCP655489:LCP655504 LML655489:LML655504 LWH655489:LWH655504 MGD655489:MGD655504 MPZ655489:MPZ655504 MZV655489:MZV655504 NJR655489:NJR655504 NTN655489:NTN655504 ODJ655489:ODJ655504 ONF655489:ONF655504 OXB655489:OXB655504 PGX655489:PGX655504 PQT655489:PQT655504 QAP655489:QAP655504 QKL655489:QKL655504 QUH655489:QUH655504 RED655489:RED655504 RNZ655489:RNZ655504 RXV655489:RXV655504 SHR655489:SHR655504 SRN655489:SRN655504 TBJ655489:TBJ655504 TLF655489:TLF655504 TVB655489:TVB655504 UEX655489:UEX655504 UOT655489:UOT655504 UYP655489:UYP655504 VIL655489:VIL655504 VSH655489:VSH655504 WCD655489:WCD655504 WLZ655489:WLZ655504 WVV655489:WVV655504 N721025:N721040 JJ721025:JJ721040 TF721025:TF721040 ADB721025:ADB721040 AMX721025:AMX721040 AWT721025:AWT721040 BGP721025:BGP721040 BQL721025:BQL721040 CAH721025:CAH721040 CKD721025:CKD721040 CTZ721025:CTZ721040 DDV721025:DDV721040 DNR721025:DNR721040 DXN721025:DXN721040 EHJ721025:EHJ721040 ERF721025:ERF721040 FBB721025:FBB721040 FKX721025:FKX721040 FUT721025:FUT721040 GEP721025:GEP721040 GOL721025:GOL721040 GYH721025:GYH721040 HID721025:HID721040 HRZ721025:HRZ721040 IBV721025:IBV721040 ILR721025:ILR721040 IVN721025:IVN721040 JFJ721025:JFJ721040 JPF721025:JPF721040 JZB721025:JZB721040 KIX721025:KIX721040 KST721025:KST721040 LCP721025:LCP721040 LML721025:LML721040 LWH721025:LWH721040 MGD721025:MGD721040 MPZ721025:MPZ721040 MZV721025:MZV721040 NJR721025:NJR721040 NTN721025:NTN721040 ODJ721025:ODJ721040 ONF721025:ONF721040 OXB721025:OXB721040 PGX721025:PGX721040 PQT721025:PQT721040 QAP721025:QAP721040 QKL721025:QKL721040 QUH721025:QUH721040 RED721025:RED721040 RNZ721025:RNZ721040 RXV721025:RXV721040 SHR721025:SHR721040 SRN721025:SRN721040 TBJ721025:TBJ721040 TLF721025:TLF721040 TVB721025:TVB721040 UEX721025:UEX721040 UOT721025:UOT721040 UYP721025:UYP721040 VIL721025:VIL721040 VSH721025:VSH721040 WCD721025:WCD721040 WLZ721025:WLZ721040 WVV721025:WVV721040 N786561:N786576 JJ786561:JJ786576 TF786561:TF786576 ADB786561:ADB786576 AMX786561:AMX786576 AWT786561:AWT786576 BGP786561:BGP786576 BQL786561:BQL786576 CAH786561:CAH786576 CKD786561:CKD786576 CTZ786561:CTZ786576 DDV786561:DDV786576 DNR786561:DNR786576 DXN786561:DXN786576 EHJ786561:EHJ786576 ERF786561:ERF786576 FBB786561:FBB786576 FKX786561:FKX786576 FUT786561:FUT786576 GEP786561:GEP786576 GOL786561:GOL786576 GYH786561:GYH786576 HID786561:HID786576 HRZ786561:HRZ786576 IBV786561:IBV786576 ILR786561:ILR786576 IVN786561:IVN786576 JFJ786561:JFJ786576 JPF786561:JPF786576 JZB786561:JZB786576 KIX786561:KIX786576 KST786561:KST786576 LCP786561:LCP786576 LML786561:LML786576 LWH786561:LWH786576 MGD786561:MGD786576 MPZ786561:MPZ786576 MZV786561:MZV786576 NJR786561:NJR786576 NTN786561:NTN786576 ODJ786561:ODJ786576 ONF786561:ONF786576 OXB786561:OXB786576 PGX786561:PGX786576 PQT786561:PQT786576 QAP786561:QAP786576 QKL786561:QKL786576 QUH786561:QUH786576 RED786561:RED786576 RNZ786561:RNZ786576 RXV786561:RXV786576 SHR786561:SHR786576 SRN786561:SRN786576 TBJ786561:TBJ786576 TLF786561:TLF786576 TVB786561:TVB786576 UEX786561:UEX786576 UOT786561:UOT786576 UYP786561:UYP786576 VIL786561:VIL786576 VSH786561:VSH786576 WCD786561:WCD786576 WLZ786561:WLZ786576 WVV786561:WVV786576 N852097:N852112 JJ852097:JJ852112 TF852097:TF852112 ADB852097:ADB852112 AMX852097:AMX852112 AWT852097:AWT852112 BGP852097:BGP852112 BQL852097:BQL852112 CAH852097:CAH852112 CKD852097:CKD852112 CTZ852097:CTZ852112 DDV852097:DDV852112 DNR852097:DNR852112 DXN852097:DXN852112 EHJ852097:EHJ852112 ERF852097:ERF852112 FBB852097:FBB852112 FKX852097:FKX852112 FUT852097:FUT852112 GEP852097:GEP852112 GOL852097:GOL852112 GYH852097:GYH852112 HID852097:HID852112 HRZ852097:HRZ852112 IBV852097:IBV852112 ILR852097:ILR852112 IVN852097:IVN852112 JFJ852097:JFJ852112 JPF852097:JPF852112 JZB852097:JZB852112 KIX852097:KIX852112 KST852097:KST852112 LCP852097:LCP852112 LML852097:LML852112 LWH852097:LWH852112 MGD852097:MGD852112 MPZ852097:MPZ852112 MZV852097:MZV852112 NJR852097:NJR852112 NTN852097:NTN852112 ODJ852097:ODJ852112 ONF852097:ONF852112 OXB852097:OXB852112 PGX852097:PGX852112 PQT852097:PQT852112 QAP852097:QAP852112 QKL852097:QKL852112 QUH852097:QUH852112 RED852097:RED852112 RNZ852097:RNZ852112 RXV852097:RXV852112 SHR852097:SHR852112 SRN852097:SRN852112 TBJ852097:TBJ852112 TLF852097:TLF852112 TVB852097:TVB852112 UEX852097:UEX852112 UOT852097:UOT852112 UYP852097:UYP852112 VIL852097:VIL852112 VSH852097:VSH852112 WCD852097:WCD852112 WLZ852097:WLZ852112 WVV852097:WVV852112 N917633:N917648 JJ917633:JJ917648 TF917633:TF917648 ADB917633:ADB917648 AMX917633:AMX917648 AWT917633:AWT917648 BGP917633:BGP917648 BQL917633:BQL917648 CAH917633:CAH917648 CKD917633:CKD917648 CTZ917633:CTZ917648 DDV917633:DDV917648 DNR917633:DNR917648 DXN917633:DXN917648 EHJ917633:EHJ917648 ERF917633:ERF917648 FBB917633:FBB917648 FKX917633:FKX917648 FUT917633:FUT917648 GEP917633:GEP917648 GOL917633:GOL917648 GYH917633:GYH917648 HID917633:HID917648 HRZ917633:HRZ917648 IBV917633:IBV917648 ILR917633:ILR917648 IVN917633:IVN917648 JFJ917633:JFJ917648 JPF917633:JPF917648 JZB917633:JZB917648 KIX917633:KIX917648 KST917633:KST917648 LCP917633:LCP917648 LML917633:LML917648 LWH917633:LWH917648 MGD917633:MGD917648 MPZ917633:MPZ917648 MZV917633:MZV917648 NJR917633:NJR917648 NTN917633:NTN917648 ODJ917633:ODJ917648 ONF917633:ONF917648 OXB917633:OXB917648 PGX917633:PGX917648 PQT917633:PQT917648 QAP917633:QAP917648 QKL917633:QKL917648 QUH917633:QUH917648 RED917633:RED917648 RNZ917633:RNZ917648 RXV917633:RXV917648 SHR917633:SHR917648 SRN917633:SRN917648 TBJ917633:TBJ917648 TLF917633:TLF917648 TVB917633:TVB917648 UEX917633:UEX917648 UOT917633:UOT917648 UYP917633:UYP917648 VIL917633:VIL917648 VSH917633:VSH917648 WCD917633:WCD917648 WLZ917633:WLZ917648 WVV917633:WVV917648 N983169:N983184 JJ983169:JJ983184 TF983169:TF983184 ADB983169:ADB983184 AMX983169:AMX983184 AWT983169:AWT983184 BGP983169:BGP983184 BQL983169:BQL983184 CAH983169:CAH983184 CKD983169:CKD983184 CTZ983169:CTZ983184 DDV983169:DDV983184 DNR983169:DNR983184 DXN983169:DXN983184 EHJ983169:EHJ983184 ERF983169:ERF983184 FBB983169:FBB983184 FKX983169:FKX983184 FUT983169:FUT983184 GEP983169:GEP983184 GOL983169:GOL983184 GYH983169:GYH983184 HID983169:HID983184 HRZ983169:HRZ983184 IBV983169:IBV983184 ILR983169:ILR983184 IVN983169:IVN983184 JFJ983169:JFJ983184 JPF983169:JPF983184 JZB983169:JZB983184 KIX983169:KIX983184 KST983169:KST983184 LCP983169:LCP983184 LML983169:LML983184 LWH983169:LWH983184 MGD983169:MGD983184 MPZ983169:MPZ983184 MZV983169:MZV983184 NJR983169:NJR983184 NTN983169:NTN983184 ODJ983169:ODJ983184 ONF983169:ONF983184 OXB983169:OXB983184 PGX983169:PGX983184 PQT983169:PQT983184 QAP983169:QAP983184 QKL983169:QKL983184 QUH983169:QUH983184 RED983169:RED983184 RNZ983169:RNZ983184 RXV983169:RXV983184 SHR983169:SHR983184 SRN983169:SRN983184 TBJ983169:TBJ983184 TLF983169:TLF983184 TVB983169:TVB983184 UEX983169:UEX983184 UOT983169:UOT983184 UYP983169:UYP983184 VIL983169:VIL983184 VSH983169:VSH983184 WCD983169:WCD983184 WLZ983169:WLZ983184 WVV983169:WVV983184" xr:uid="{0E4B7684-E9BA-4CD4-9020-52C5633169A5}">
      <formula1>"Discontinued,Ongoing"</formula1>
    </dataValidation>
    <dataValidation type="list" allowBlank="1" showInputMessage="1" showErrorMessage="1" sqref="M129:M144 JI129:JI144 TE129:TE144 ADA129:ADA144 AMW129:AMW144 AWS129:AWS144 BGO129:BGO144 BQK129:BQK144 CAG129:CAG144 CKC129:CKC144 CTY129:CTY144 DDU129:DDU144 DNQ129:DNQ144 DXM129:DXM144 EHI129:EHI144 ERE129:ERE144 FBA129:FBA144 FKW129:FKW144 FUS129:FUS144 GEO129:GEO144 GOK129:GOK144 GYG129:GYG144 HIC129:HIC144 HRY129:HRY144 IBU129:IBU144 ILQ129:ILQ144 IVM129:IVM144 JFI129:JFI144 JPE129:JPE144 JZA129:JZA144 KIW129:KIW144 KSS129:KSS144 LCO129:LCO144 LMK129:LMK144 LWG129:LWG144 MGC129:MGC144 MPY129:MPY144 MZU129:MZU144 NJQ129:NJQ144 NTM129:NTM144 ODI129:ODI144 ONE129:ONE144 OXA129:OXA144 PGW129:PGW144 PQS129:PQS144 QAO129:QAO144 QKK129:QKK144 QUG129:QUG144 REC129:REC144 RNY129:RNY144 RXU129:RXU144 SHQ129:SHQ144 SRM129:SRM144 TBI129:TBI144 TLE129:TLE144 TVA129:TVA144 UEW129:UEW144 UOS129:UOS144 UYO129:UYO144 VIK129:VIK144 VSG129:VSG144 WCC129:WCC144 WLY129:WLY144 WVU129:WVU144 M65665:M65680 JI65665:JI65680 TE65665:TE65680 ADA65665:ADA65680 AMW65665:AMW65680 AWS65665:AWS65680 BGO65665:BGO65680 BQK65665:BQK65680 CAG65665:CAG65680 CKC65665:CKC65680 CTY65665:CTY65680 DDU65665:DDU65680 DNQ65665:DNQ65680 DXM65665:DXM65680 EHI65665:EHI65680 ERE65665:ERE65680 FBA65665:FBA65680 FKW65665:FKW65680 FUS65665:FUS65680 GEO65665:GEO65680 GOK65665:GOK65680 GYG65665:GYG65680 HIC65665:HIC65680 HRY65665:HRY65680 IBU65665:IBU65680 ILQ65665:ILQ65680 IVM65665:IVM65680 JFI65665:JFI65680 JPE65665:JPE65680 JZA65665:JZA65680 KIW65665:KIW65680 KSS65665:KSS65680 LCO65665:LCO65680 LMK65665:LMK65680 LWG65665:LWG65680 MGC65665:MGC65680 MPY65665:MPY65680 MZU65665:MZU65680 NJQ65665:NJQ65680 NTM65665:NTM65680 ODI65665:ODI65680 ONE65665:ONE65680 OXA65665:OXA65680 PGW65665:PGW65680 PQS65665:PQS65680 QAO65665:QAO65680 QKK65665:QKK65680 QUG65665:QUG65680 REC65665:REC65680 RNY65665:RNY65680 RXU65665:RXU65680 SHQ65665:SHQ65680 SRM65665:SRM65680 TBI65665:TBI65680 TLE65665:TLE65680 TVA65665:TVA65680 UEW65665:UEW65680 UOS65665:UOS65680 UYO65665:UYO65680 VIK65665:VIK65680 VSG65665:VSG65680 WCC65665:WCC65680 WLY65665:WLY65680 WVU65665:WVU65680 M131201:M131216 JI131201:JI131216 TE131201:TE131216 ADA131201:ADA131216 AMW131201:AMW131216 AWS131201:AWS131216 BGO131201:BGO131216 BQK131201:BQK131216 CAG131201:CAG131216 CKC131201:CKC131216 CTY131201:CTY131216 DDU131201:DDU131216 DNQ131201:DNQ131216 DXM131201:DXM131216 EHI131201:EHI131216 ERE131201:ERE131216 FBA131201:FBA131216 FKW131201:FKW131216 FUS131201:FUS131216 GEO131201:GEO131216 GOK131201:GOK131216 GYG131201:GYG131216 HIC131201:HIC131216 HRY131201:HRY131216 IBU131201:IBU131216 ILQ131201:ILQ131216 IVM131201:IVM131216 JFI131201:JFI131216 JPE131201:JPE131216 JZA131201:JZA131216 KIW131201:KIW131216 KSS131201:KSS131216 LCO131201:LCO131216 LMK131201:LMK131216 LWG131201:LWG131216 MGC131201:MGC131216 MPY131201:MPY131216 MZU131201:MZU131216 NJQ131201:NJQ131216 NTM131201:NTM131216 ODI131201:ODI131216 ONE131201:ONE131216 OXA131201:OXA131216 PGW131201:PGW131216 PQS131201:PQS131216 QAO131201:QAO131216 QKK131201:QKK131216 QUG131201:QUG131216 REC131201:REC131216 RNY131201:RNY131216 RXU131201:RXU131216 SHQ131201:SHQ131216 SRM131201:SRM131216 TBI131201:TBI131216 TLE131201:TLE131216 TVA131201:TVA131216 UEW131201:UEW131216 UOS131201:UOS131216 UYO131201:UYO131216 VIK131201:VIK131216 VSG131201:VSG131216 WCC131201:WCC131216 WLY131201:WLY131216 WVU131201:WVU131216 M196737:M196752 JI196737:JI196752 TE196737:TE196752 ADA196737:ADA196752 AMW196737:AMW196752 AWS196737:AWS196752 BGO196737:BGO196752 BQK196737:BQK196752 CAG196737:CAG196752 CKC196737:CKC196752 CTY196737:CTY196752 DDU196737:DDU196752 DNQ196737:DNQ196752 DXM196737:DXM196752 EHI196737:EHI196752 ERE196737:ERE196752 FBA196737:FBA196752 FKW196737:FKW196752 FUS196737:FUS196752 GEO196737:GEO196752 GOK196737:GOK196752 GYG196737:GYG196752 HIC196737:HIC196752 HRY196737:HRY196752 IBU196737:IBU196752 ILQ196737:ILQ196752 IVM196737:IVM196752 JFI196737:JFI196752 JPE196737:JPE196752 JZA196737:JZA196752 KIW196737:KIW196752 KSS196737:KSS196752 LCO196737:LCO196752 LMK196737:LMK196752 LWG196737:LWG196752 MGC196737:MGC196752 MPY196737:MPY196752 MZU196737:MZU196752 NJQ196737:NJQ196752 NTM196737:NTM196752 ODI196737:ODI196752 ONE196737:ONE196752 OXA196737:OXA196752 PGW196737:PGW196752 PQS196737:PQS196752 QAO196737:QAO196752 QKK196737:QKK196752 QUG196737:QUG196752 REC196737:REC196752 RNY196737:RNY196752 RXU196737:RXU196752 SHQ196737:SHQ196752 SRM196737:SRM196752 TBI196737:TBI196752 TLE196737:TLE196752 TVA196737:TVA196752 UEW196737:UEW196752 UOS196737:UOS196752 UYO196737:UYO196752 VIK196737:VIK196752 VSG196737:VSG196752 WCC196737:WCC196752 WLY196737:WLY196752 WVU196737:WVU196752 M262273:M262288 JI262273:JI262288 TE262273:TE262288 ADA262273:ADA262288 AMW262273:AMW262288 AWS262273:AWS262288 BGO262273:BGO262288 BQK262273:BQK262288 CAG262273:CAG262288 CKC262273:CKC262288 CTY262273:CTY262288 DDU262273:DDU262288 DNQ262273:DNQ262288 DXM262273:DXM262288 EHI262273:EHI262288 ERE262273:ERE262288 FBA262273:FBA262288 FKW262273:FKW262288 FUS262273:FUS262288 GEO262273:GEO262288 GOK262273:GOK262288 GYG262273:GYG262288 HIC262273:HIC262288 HRY262273:HRY262288 IBU262273:IBU262288 ILQ262273:ILQ262288 IVM262273:IVM262288 JFI262273:JFI262288 JPE262273:JPE262288 JZA262273:JZA262288 KIW262273:KIW262288 KSS262273:KSS262288 LCO262273:LCO262288 LMK262273:LMK262288 LWG262273:LWG262288 MGC262273:MGC262288 MPY262273:MPY262288 MZU262273:MZU262288 NJQ262273:NJQ262288 NTM262273:NTM262288 ODI262273:ODI262288 ONE262273:ONE262288 OXA262273:OXA262288 PGW262273:PGW262288 PQS262273:PQS262288 QAO262273:QAO262288 QKK262273:QKK262288 QUG262273:QUG262288 REC262273:REC262288 RNY262273:RNY262288 RXU262273:RXU262288 SHQ262273:SHQ262288 SRM262273:SRM262288 TBI262273:TBI262288 TLE262273:TLE262288 TVA262273:TVA262288 UEW262273:UEW262288 UOS262273:UOS262288 UYO262273:UYO262288 VIK262273:VIK262288 VSG262273:VSG262288 WCC262273:WCC262288 WLY262273:WLY262288 WVU262273:WVU262288 M327809:M327824 JI327809:JI327824 TE327809:TE327824 ADA327809:ADA327824 AMW327809:AMW327824 AWS327809:AWS327824 BGO327809:BGO327824 BQK327809:BQK327824 CAG327809:CAG327824 CKC327809:CKC327824 CTY327809:CTY327824 DDU327809:DDU327824 DNQ327809:DNQ327824 DXM327809:DXM327824 EHI327809:EHI327824 ERE327809:ERE327824 FBA327809:FBA327824 FKW327809:FKW327824 FUS327809:FUS327824 GEO327809:GEO327824 GOK327809:GOK327824 GYG327809:GYG327824 HIC327809:HIC327824 HRY327809:HRY327824 IBU327809:IBU327824 ILQ327809:ILQ327824 IVM327809:IVM327824 JFI327809:JFI327824 JPE327809:JPE327824 JZA327809:JZA327824 KIW327809:KIW327824 KSS327809:KSS327824 LCO327809:LCO327824 LMK327809:LMK327824 LWG327809:LWG327824 MGC327809:MGC327824 MPY327809:MPY327824 MZU327809:MZU327824 NJQ327809:NJQ327824 NTM327809:NTM327824 ODI327809:ODI327824 ONE327809:ONE327824 OXA327809:OXA327824 PGW327809:PGW327824 PQS327809:PQS327824 QAO327809:QAO327824 QKK327809:QKK327824 QUG327809:QUG327824 REC327809:REC327824 RNY327809:RNY327824 RXU327809:RXU327824 SHQ327809:SHQ327824 SRM327809:SRM327824 TBI327809:TBI327824 TLE327809:TLE327824 TVA327809:TVA327824 UEW327809:UEW327824 UOS327809:UOS327824 UYO327809:UYO327824 VIK327809:VIK327824 VSG327809:VSG327824 WCC327809:WCC327824 WLY327809:WLY327824 WVU327809:WVU327824 M393345:M393360 JI393345:JI393360 TE393345:TE393360 ADA393345:ADA393360 AMW393345:AMW393360 AWS393345:AWS393360 BGO393345:BGO393360 BQK393345:BQK393360 CAG393345:CAG393360 CKC393345:CKC393360 CTY393345:CTY393360 DDU393345:DDU393360 DNQ393345:DNQ393360 DXM393345:DXM393360 EHI393345:EHI393360 ERE393345:ERE393360 FBA393345:FBA393360 FKW393345:FKW393360 FUS393345:FUS393360 GEO393345:GEO393360 GOK393345:GOK393360 GYG393345:GYG393360 HIC393345:HIC393360 HRY393345:HRY393360 IBU393345:IBU393360 ILQ393345:ILQ393360 IVM393345:IVM393360 JFI393345:JFI393360 JPE393345:JPE393360 JZA393345:JZA393360 KIW393345:KIW393360 KSS393345:KSS393360 LCO393345:LCO393360 LMK393345:LMK393360 LWG393345:LWG393360 MGC393345:MGC393360 MPY393345:MPY393360 MZU393345:MZU393360 NJQ393345:NJQ393360 NTM393345:NTM393360 ODI393345:ODI393360 ONE393345:ONE393360 OXA393345:OXA393360 PGW393345:PGW393360 PQS393345:PQS393360 QAO393345:QAO393360 QKK393345:QKK393360 QUG393345:QUG393360 REC393345:REC393360 RNY393345:RNY393360 RXU393345:RXU393360 SHQ393345:SHQ393360 SRM393345:SRM393360 TBI393345:TBI393360 TLE393345:TLE393360 TVA393345:TVA393360 UEW393345:UEW393360 UOS393345:UOS393360 UYO393345:UYO393360 VIK393345:VIK393360 VSG393345:VSG393360 WCC393345:WCC393360 WLY393345:WLY393360 WVU393345:WVU393360 M458881:M458896 JI458881:JI458896 TE458881:TE458896 ADA458881:ADA458896 AMW458881:AMW458896 AWS458881:AWS458896 BGO458881:BGO458896 BQK458881:BQK458896 CAG458881:CAG458896 CKC458881:CKC458896 CTY458881:CTY458896 DDU458881:DDU458896 DNQ458881:DNQ458896 DXM458881:DXM458896 EHI458881:EHI458896 ERE458881:ERE458896 FBA458881:FBA458896 FKW458881:FKW458896 FUS458881:FUS458896 GEO458881:GEO458896 GOK458881:GOK458896 GYG458881:GYG458896 HIC458881:HIC458896 HRY458881:HRY458896 IBU458881:IBU458896 ILQ458881:ILQ458896 IVM458881:IVM458896 JFI458881:JFI458896 JPE458881:JPE458896 JZA458881:JZA458896 KIW458881:KIW458896 KSS458881:KSS458896 LCO458881:LCO458896 LMK458881:LMK458896 LWG458881:LWG458896 MGC458881:MGC458896 MPY458881:MPY458896 MZU458881:MZU458896 NJQ458881:NJQ458896 NTM458881:NTM458896 ODI458881:ODI458896 ONE458881:ONE458896 OXA458881:OXA458896 PGW458881:PGW458896 PQS458881:PQS458896 QAO458881:QAO458896 QKK458881:QKK458896 QUG458881:QUG458896 REC458881:REC458896 RNY458881:RNY458896 RXU458881:RXU458896 SHQ458881:SHQ458896 SRM458881:SRM458896 TBI458881:TBI458896 TLE458881:TLE458896 TVA458881:TVA458896 UEW458881:UEW458896 UOS458881:UOS458896 UYO458881:UYO458896 VIK458881:VIK458896 VSG458881:VSG458896 WCC458881:WCC458896 WLY458881:WLY458896 WVU458881:WVU458896 M524417:M524432 JI524417:JI524432 TE524417:TE524432 ADA524417:ADA524432 AMW524417:AMW524432 AWS524417:AWS524432 BGO524417:BGO524432 BQK524417:BQK524432 CAG524417:CAG524432 CKC524417:CKC524432 CTY524417:CTY524432 DDU524417:DDU524432 DNQ524417:DNQ524432 DXM524417:DXM524432 EHI524417:EHI524432 ERE524417:ERE524432 FBA524417:FBA524432 FKW524417:FKW524432 FUS524417:FUS524432 GEO524417:GEO524432 GOK524417:GOK524432 GYG524417:GYG524432 HIC524417:HIC524432 HRY524417:HRY524432 IBU524417:IBU524432 ILQ524417:ILQ524432 IVM524417:IVM524432 JFI524417:JFI524432 JPE524417:JPE524432 JZA524417:JZA524432 KIW524417:KIW524432 KSS524417:KSS524432 LCO524417:LCO524432 LMK524417:LMK524432 LWG524417:LWG524432 MGC524417:MGC524432 MPY524417:MPY524432 MZU524417:MZU524432 NJQ524417:NJQ524432 NTM524417:NTM524432 ODI524417:ODI524432 ONE524417:ONE524432 OXA524417:OXA524432 PGW524417:PGW524432 PQS524417:PQS524432 QAO524417:QAO524432 QKK524417:QKK524432 QUG524417:QUG524432 REC524417:REC524432 RNY524417:RNY524432 RXU524417:RXU524432 SHQ524417:SHQ524432 SRM524417:SRM524432 TBI524417:TBI524432 TLE524417:TLE524432 TVA524417:TVA524432 UEW524417:UEW524432 UOS524417:UOS524432 UYO524417:UYO524432 VIK524417:VIK524432 VSG524417:VSG524432 WCC524417:WCC524432 WLY524417:WLY524432 WVU524417:WVU524432 M589953:M589968 JI589953:JI589968 TE589953:TE589968 ADA589953:ADA589968 AMW589953:AMW589968 AWS589953:AWS589968 BGO589953:BGO589968 BQK589953:BQK589968 CAG589953:CAG589968 CKC589953:CKC589968 CTY589953:CTY589968 DDU589953:DDU589968 DNQ589953:DNQ589968 DXM589953:DXM589968 EHI589953:EHI589968 ERE589953:ERE589968 FBA589953:FBA589968 FKW589953:FKW589968 FUS589953:FUS589968 GEO589953:GEO589968 GOK589953:GOK589968 GYG589953:GYG589968 HIC589953:HIC589968 HRY589953:HRY589968 IBU589953:IBU589968 ILQ589953:ILQ589968 IVM589953:IVM589968 JFI589953:JFI589968 JPE589953:JPE589968 JZA589953:JZA589968 KIW589953:KIW589968 KSS589953:KSS589968 LCO589953:LCO589968 LMK589953:LMK589968 LWG589953:LWG589968 MGC589953:MGC589968 MPY589953:MPY589968 MZU589953:MZU589968 NJQ589953:NJQ589968 NTM589953:NTM589968 ODI589953:ODI589968 ONE589953:ONE589968 OXA589953:OXA589968 PGW589953:PGW589968 PQS589953:PQS589968 QAO589953:QAO589968 QKK589953:QKK589968 QUG589953:QUG589968 REC589953:REC589968 RNY589953:RNY589968 RXU589953:RXU589968 SHQ589953:SHQ589968 SRM589953:SRM589968 TBI589953:TBI589968 TLE589953:TLE589968 TVA589953:TVA589968 UEW589953:UEW589968 UOS589953:UOS589968 UYO589953:UYO589968 VIK589953:VIK589968 VSG589953:VSG589968 WCC589953:WCC589968 WLY589953:WLY589968 WVU589953:WVU589968 M655489:M655504 JI655489:JI655504 TE655489:TE655504 ADA655489:ADA655504 AMW655489:AMW655504 AWS655489:AWS655504 BGO655489:BGO655504 BQK655489:BQK655504 CAG655489:CAG655504 CKC655489:CKC655504 CTY655489:CTY655504 DDU655489:DDU655504 DNQ655489:DNQ655504 DXM655489:DXM655504 EHI655489:EHI655504 ERE655489:ERE655504 FBA655489:FBA655504 FKW655489:FKW655504 FUS655489:FUS655504 GEO655489:GEO655504 GOK655489:GOK655504 GYG655489:GYG655504 HIC655489:HIC655504 HRY655489:HRY655504 IBU655489:IBU655504 ILQ655489:ILQ655504 IVM655489:IVM655504 JFI655489:JFI655504 JPE655489:JPE655504 JZA655489:JZA655504 KIW655489:KIW655504 KSS655489:KSS655504 LCO655489:LCO655504 LMK655489:LMK655504 LWG655489:LWG655504 MGC655489:MGC655504 MPY655489:MPY655504 MZU655489:MZU655504 NJQ655489:NJQ655504 NTM655489:NTM655504 ODI655489:ODI655504 ONE655489:ONE655504 OXA655489:OXA655504 PGW655489:PGW655504 PQS655489:PQS655504 QAO655489:QAO655504 QKK655489:QKK655504 QUG655489:QUG655504 REC655489:REC655504 RNY655489:RNY655504 RXU655489:RXU655504 SHQ655489:SHQ655504 SRM655489:SRM655504 TBI655489:TBI655504 TLE655489:TLE655504 TVA655489:TVA655504 UEW655489:UEW655504 UOS655489:UOS655504 UYO655489:UYO655504 VIK655489:VIK655504 VSG655489:VSG655504 WCC655489:WCC655504 WLY655489:WLY655504 WVU655489:WVU655504 M721025:M721040 JI721025:JI721040 TE721025:TE721040 ADA721025:ADA721040 AMW721025:AMW721040 AWS721025:AWS721040 BGO721025:BGO721040 BQK721025:BQK721040 CAG721025:CAG721040 CKC721025:CKC721040 CTY721025:CTY721040 DDU721025:DDU721040 DNQ721025:DNQ721040 DXM721025:DXM721040 EHI721025:EHI721040 ERE721025:ERE721040 FBA721025:FBA721040 FKW721025:FKW721040 FUS721025:FUS721040 GEO721025:GEO721040 GOK721025:GOK721040 GYG721025:GYG721040 HIC721025:HIC721040 HRY721025:HRY721040 IBU721025:IBU721040 ILQ721025:ILQ721040 IVM721025:IVM721040 JFI721025:JFI721040 JPE721025:JPE721040 JZA721025:JZA721040 KIW721025:KIW721040 KSS721025:KSS721040 LCO721025:LCO721040 LMK721025:LMK721040 LWG721025:LWG721040 MGC721025:MGC721040 MPY721025:MPY721040 MZU721025:MZU721040 NJQ721025:NJQ721040 NTM721025:NTM721040 ODI721025:ODI721040 ONE721025:ONE721040 OXA721025:OXA721040 PGW721025:PGW721040 PQS721025:PQS721040 QAO721025:QAO721040 QKK721025:QKK721040 QUG721025:QUG721040 REC721025:REC721040 RNY721025:RNY721040 RXU721025:RXU721040 SHQ721025:SHQ721040 SRM721025:SRM721040 TBI721025:TBI721040 TLE721025:TLE721040 TVA721025:TVA721040 UEW721025:UEW721040 UOS721025:UOS721040 UYO721025:UYO721040 VIK721025:VIK721040 VSG721025:VSG721040 WCC721025:WCC721040 WLY721025:WLY721040 WVU721025:WVU721040 M786561:M786576 JI786561:JI786576 TE786561:TE786576 ADA786561:ADA786576 AMW786561:AMW786576 AWS786561:AWS786576 BGO786561:BGO786576 BQK786561:BQK786576 CAG786561:CAG786576 CKC786561:CKC786576 CTY786561:CTY786576 DDU786561:DDU786576 DNQ786561:DNQ786576 DXM786561:DXM786576 EHI786561:EHI786576 ERE786561:ERE786576 FBA786561:FBA786576 FKW786561:FKW786576 FUS786561:FUS786576 GEO786561:GEO786576 GOK786561:GOK786576 GYG786561:GYG786576 HIC786561:HIC786576 HRY786561:HRY786576 IBU786561:IBU786576 ILQ786561:ILQ786576 IVM786561:IVM786576 JFI786561:JFI786576 JPE786561:JPE786576 JZA786561:JZA786576 KIW786561:KIW786576 KSS786561:KSS786576 LCO786561:LCO786576 LMK786561:LMK786576 LWG786561:LWG786576 MGC786561:MGC786576 MPY786561:MPY786576 MZU786561:MZU786576 NJQ786561:NJQ786576 NTM786561:NTM786576 ODI786561:ODI786576 ONE786561:ONE786576 OXA786561:OXA786576 PGW786561:PGW786576 PQS786561:PQS786576 QAO786561:QAO786576 QKK786561:QKK786576 QUG786561:QUG786576 REC786561:REC786576 RNY786561:RNY786576 RXU786561:RXU786576 SHQ786561:SHQ786576 SRM786561:SRM786576 TBI786561:TBI786576 TLE786561:TLE786576 TVA786561:TVA786576 UEW786561:UEW786576 UOS786561:UOS786576 UYO786561:UYO786576 VIK786561:VIK786576 VSG786561:VSG786576 WCC786561:WCC786576 WLY786561:WLY786576 WVU786561:WVU786576 M852097:M852112 JI852097:JI852112 TE852097:TE852112 ADA852097:ADA852112 AMW852097:AMW852112 AWS852097:AWS852112 BGO852097:BGO852112 BQK852097:BQK852112 CAG852097:CAG852112 CKC852097:CKC852112 CTY852097:CTY852112 DDU852097:DDU852112 DNQ852097:DNQ852112 DXM852097:DXM852112 EHI852097:EHI852112 ERE852097:ERE852112 FBA852097:FBA852112 FKW852097:FKW852112 FUS852097:FUS852112 GEO852097:GEO852112 GOK852097:GOK852112 GYG852097:GYG852112 HIC852097:HIC852112 HRY852097:HRY852112 IBU852097:IBU852112 ILQ852097:ILQ852112 IVM852097:IVM852112 JFI852097:JFI852112 JPE852097:JPE852112 JZA852097:JZA852112 KIW852097:KIW852112 KSS852097:KSS852112 LCO852097:LCO852112 LMK852097:LMK852112 LWG852097:LWG852112 MGC852097:MGC852112 MPY852097:MPY852112 MZU852097:MZU852112 NJQ852097:NJQ852112 NTM852097:NTM852112 ODI852097:ODI852112 ONE852097:ONE852112 OXA852097:OXA852112 PGW852097:PGW852112 PQS852097:PQS852112 QAO852097:QAO852112 QKK852097:QKK852112 QUG852097:QUG852112 REC852097:REC852112 RNY852097:RNY852112 RXU852097:RXU852112 SHQ852097:SHQ852112 SRM852097:SRM852112 TBI852097:TBI852112 TLE852097:TLE852112 TVA852097:TVA852112 UEW852097:UEW852112 UOS852097:UOS852112 UYO852097:UYO852112 VIK852097:VIK852112 VSG852097:VSG852112 WCC852097:WCC852112 WLY852097:WLY852112 WVU852097:WVU852112 M917633:M917648 JI917633:JI917648 TE917633:TE917648 ADA917633:ADA917648 AMW917633:AMW917648 AWS917633:AWS917648 BGO917633:BGO917648 BQK917633:BQK917648 CAG917633:CAG917648 CKC917633:CKC917648 CTY917633:CTY917648 DDU917633:DDU917648 DNQ917633:DNQ917648 DXM917633:DXM917648 EHI917633:EHI917648 ERE917633:ERE917648 FBA917633:FBA917648 FKW917633:FKW917648 FUS917633:FUS917648 GEO917633:GEO917648 GOK917633:GOK917648 GYG917633:GYG917648 HIC917633:HIC917648 HRY917633:HRY917648 IBU917633:IBU917648 ILQ917633:ILQ917648 IVM917633:IVM917648 JFI917633:JFI917648 JPE917633:JPE917648 JZA917633:JZA917648 KIW917633:KIW917648 KSS917633:KSS917648 LCO917633:LCO917648 LMK917633:LMK917648 LWG917633:LWG917648 MGC917633:MGC917648 MPY917633:MPY917648 MZU917633:MZU917648 NJQ917633:NJQ917648 NTM917633:NTM917648 ODI917633:ODI917648 ONE917633:ONE917648 OXA917633:OXA917648 PGW917633:PGW917648 PQS917633:PQS917648 QAO917633:QAO917648 QKK917633:QKK917648 QUG917633:QUG917648 REC917633:REC917648 RNY917633:RNY917648 RXU917633:RXU917648 SHQ917633:SHQ917648 SRM917633:SRM917648 TBI917633:TBI917648 TLE917633:TLE917648 TVA917633:TVA917648 UEW917633:UEW917648 UOS917633:UOS917648 UYO917633:UYO917648 VIK917633:VIK917648 VSG917633:VSG917648 WCC917633:WCC917648 WLY917633:WLY917648 WVU917633:WVU917648 M983169:M983184 JI983169:JI983184 TE983169:TE983184 ADA983169:ADA983184 AMW983169:AMW983184 AWS983169:AWS983184 BGO983169:BGO983184 BQK983169:BQK983184 CAG983169:CAG983184 CKC983169:CKC983184 CTY983169:CTY983184 DDU983169:DDU983184 DNQ983169:DNQ983184 DXM983169:DXM983184 EHI983169:EHI983184 ERE983169:ERE983184 FBA983169:FBA983184 FKW983169:FKW983184 FUS983169:FUS983184 GEO983169:GEO983184 GOK983169:GOK983184 GYG983169:GYG983184 HIC983169:HIC983184 HRY983169:HRY983184 IBU983169:IBU983184 ILQ983169:ILQ983184 IVM983169:IVM983184 JFI983169:JFI983184 JPE983169:JPE983184 JZA983169:JZA983184 KIW983169:KIW983184 KSS983169:KSS983184 LCO983169:LCO983184 LMK983169:LMK983184 LWG983169:LWG983184 MGC983169:MGC983184 MPY983169:MPY983184 MZU983169:MZU983184 NJQ983169:NJQ983184 NTM983169:NTM983184 ODI983169:ODI983184 ONE983169:ONE983184 OXA983169:OXA983184 PGW983169:PGW983184 PQS983169:PQS983184 QAO983169:QAO983184 QKK983169:QKK983184 QUG983169:QUG983184 REC983169:REC983184 RNY983169:RNY983184 RXU983169:RXU983184 SHQ983169:SHQ983184 SRM983169:SRM983184 TBI983169:TBI983184 TLE983169:TLE983184 TVA983169:TVA983184 UEW983169:UEW983184 UOS983169:UOS983184 UYO983169:UYO983184 VIK983169:VIK983184 VSG983169:VSG983184 WCC983169:WCC983184 WLY983169:WLY983184 WVU983169:WVU983184" xr:uid="{76BE1ADD-EC13-4202-BC87-8EAEC2C52E2D}">
      <formula1>"Bottoming,Topping,NA"</formula1>
    </dataValidation>
    <dataValidation type="list" allowBlank="1" showInputMessage="1" showErrorMessage="1" sqref="L129:L144 JH129:JH144 TD129:TD144 ACZ129:ACZ144 AMV129:AMV144 AWR129:AWR144 BGN129:BGN144 BQJ129:BQJ144 CAF129:CAF144 CKB129:CKB144 CTX129:CTX144 DDT129:DDT144 DNP129:DNP144 DXL129:DXL144 EHH129:EHH144 ERD129:ERD144 FAZ129:FAZ144 FKV129:FKV144 FUR129:FUR144 GEN129:GEN144 GOJ129:GOJ144 GYF129:GYF144 HIB129:HIB144 HRX129:HRX144 IBT129:IBT144 ILP129:ILP144 IVL129:IVL144 JFH129:JFH144 JPD129:JPD144 JYZ129:JYZ144 KIV129:KIV144 KSR129:KSR144 LCN129:LCN144 LMJ129:LMJ144 LWF129:LWF144 MGB129:MGB144 MPX129:MPX144 MZT129:MZT144 NJP129:NJP144 NTL129:NTL144 ODH129:ODH144 OND129:OND144 OWZ129:OWZ144 PGV129:PGV144 PQR129:PQR144 QAN129:QAN144 QKJ129:QKJ144 QUF129:QUF144 REB129:REB144 RNX129:RNX144 RXT129:RXT144 SHP129:SHP144 SRL129:SRL144 TBH129:TBH144 TLD129:TLD144 TUZ129:TUZ144 UEV129:UEV144 UOR129:UOR144 UYN129:UYN144 VIJ129:VIJ144 VSF129:VSF144 WCB129:WCB144 WLX129:WLX144 WVT129:WVT144 L65665:L65680 JH65665:JH65680 TD65665:TD65680 ACZ65665:ACZ65680 AMV65665:AMV65680 AWR65665:AWR65680 BGN65665:BGN65680 BQJ65665:BQJ65680 CAF65665:CAF65680 CKB65665:CKB65680 CTX65665:CTX65680 DDT65665:DDT65680 DNP65665:DNP65680 DXL65665:DXL65680 EHH65665:EHH65680 ERD65665:ERD65680 FAZ65665:FAZ65680 FKV65665:FKV65680 FUR65665:FUR65680 GEN65665:GEN65680 GOJ65665:GOJ65680 GYF65665:GYF65680 HIB65665:HIB65680 HRX65665:HRX65680 IBT65665:IBT65680 ILP65665:ILP65680 IVL65665:IVL65680 JFH65665:JFH65680 JPD65665:JPD65680 JYZ65665:JYZ65680 KIV65665:KIV65680 KSR65665:KSR65680 LCN65665:LCN65680 LMJ65665:LMJ65680 LWF65665:LWF65680 MGB65665:MGB65680 MPX65665:MPX65680 MZT65665:MZT65680 NJP65665:NJP65680 NTL65665:NTL65680 ODH65665:ODH65680 OND65665:OND65680 OWZ65665:OWZ65680 PGV65665:PGV65680 PQR65665:PQR65680 QAN65665:QAN65680 QKJ65665:QKJ65680 QUF65665:QUF65680 REB65665:REB65680 RNX65665:RNX65680 RXT65665:RXT65680 SHP65665:SHP65680 SRL65665:SRL65680 TBH65665:TBH65680 TLD65665:TLD65680 TUZ65665:TUZ65680 UEV65665:UEV65680 UOR65665:UOR65680 UYN65665:UYN65680 VIJ65665:VIJ65680 VSF65665:VSF65680 WCB65665:WCB65680 WLX65665:WLX65680 WVT65665:WVT65680 L131201:L131216 JH131201:JH131216 TD131201:TD131216 ACZ131201:ACZ131216 AMV131201:AMV131216 AWR131201:AWR131216 BGN131201:BGN131216 BQJ131201:BQJ131216 CAF131201:CAF131216 CKB131201:CKB131216 CTX131201:CTX131216 DDT131201:DDT131216 DNP131201:DNP131216 DXL131201:DXL131216 EHH131201:EHH131216 ERD131201:ERD131216 FAZ131201:FAZ131216 FKV131201:FKV131216 FUR131201:FUR131216 GEN131201:GEN131216 GOJ131201:GOJ131216 GYF131201:GYF131216 HIB131201:HIB131216 HRX131201:HRX131216 IBT131201:IBT131216 ILP131201:ILP131216 IVL131201:IVL131216 JFH131201:JFH131216 JPD131201:JPD131216 JYZ131201:JYZ131216 KIV131201:KIV131216 KSR131201:KSR131216 LCN131201:LCN131216 LMJ131201:LMJ131216 LWF131201:LWF131216 MGB131201:MGB131216 MPX131201:MPX131216 MZT131201:MZT131216 NJP131201:NJP131216 NTL131201:NTL131216 ODH131201:ODH131216 OND131201:OND131216 OWZ131201:OWZ131216 PGV131201:PGV131216 PQR131201:PQR131216 QAN131201:QAN131216 QKJ131201:QKJ131216 QUF131201:QUF131216 REB131201:REB131216 RNX131201:RNX131216 RXT131201:RXT131216 SHP131201:SHP131216 SRL131201:SRL131216 TBH131201:TBH131216 TLD131201:TLD131216 TUZ131201:TUZ131216 UEV131201:UEV131216 UOR131201:UOR131216 UYN131201:UYN131216 VIJ131201:VIJ131216 VSF131201:VSF131216 WCB131201:WCB131216 WLX131201:WLX131216 WVT131201:WVT131216 L196737:L196752 JH196737:JH196752 TD196737:TD196752 ACZ196737:ACZ196752 AMV196737:AMV196752 AWR196737:AWR196752 BGN196737:BGN196752 BQJ196737:BQJ196752 CAF196737:CAF196752 CKB196737:CKB196752 CTX196737:CTX196752 DDT196737:DDT196752 DNP196737:DNP196752 DXL196737:DXL196752 EHH196737:EHH196752 ERD196737:ERD196752 FAZ196737:FAZ196752 FKV196737:FKV196752 FUR196737:FUR196752 GEN196737:GEN196752 GOJ196737:GOJ196752 GYF196737:GYF196752 HIB196737:HIB196752 HRX196737:HRX196752 IBT196737:IBT196752 ILP196737:ILP196752 IVL196737:IVL196752 JFH196737:JFH196752 JPD196737:JPD196752 JYZ196737:JYZ196752 KIV196737:KIV196752 KSR196737:KSR196752 LCN196737:LCN196752 LMJ196737:LMJ196752 LWF196737:LWF196752 MGB196737:MGB196752 MPX196737:MPX196752 MZT196737:MZT196752 NJP196737:NJP196752 NTL196737:NTL196752 ODH196737:ODH196752 OND196737:OND196752 OWZ196737:OWZ196752 PGV196737:PGV196752 PQR196737:PQR196752 QAN196737:QAN196752 QKJ196737:QKJ196752 QUF196737:QUF196752 REB196737:REB196752 RNX196737:RNX196752 RXT196737:RXT196752 SHP196737:SHP196752 SRL196737:SRL196752 TBH196737:TBH196752 TLD196737:TLD196752 TUZ196737:TUZ196752 UEV196737:UEV196752 UOR196737:UOR196752 UYN196737:UYN196752 VIJ196737:VIJ196752 VSF196737:VSF196752 WCB196737:WCB196752 WLX196737:WLX196752 WVT196737:WVT196752 L262273:L262288 JH262273:JH262288 TD262273:TD262288 ACZ262273:ACZ262288 AMV262273:AMV262288 AWR262273:AWR262288 BGN262273:BGN262288 BQJ262273:BQJ262288 CAF262273:CAF262288 CKB262273:CKB262288 CTX262273:CTX262288 DDT262273:DDT262288 DNP262273:DNP262288 DXL262273:DXL262288 EHH262273:EHH262288 ERD262273:ERD262288 FAZ262273:FAZ262288 FKV262273:FKV262288 FUR262273:FUR262288 GEN262273:GEN262288 GOJ262273:GOJ262288 GYF262273:GYF262288 HIB262273:HIB262288 HRX262273:HRX262288 IBT262273:IBT262288 ILP262273:ILP262288 IVL262273:IVL262288 JFH262273:JFH262288 JPD262273:JPD262288 JYZ262273:JYZ262288 KIV262273:KIV262288 KSR262273:KSR262288 LCN262273:LCN262288 LMJ262273:LMJ262288 LWF262273:LWF262288 MGB262273:MGB262288 MPX262273:MPX262288 MZT262273:MZT262288 NJP262273:NJP262288 NTL262273:NTL262288 ODH262273:ODH262288 OND262273:OND262288 OWZ262273:OWZ262288 PGV262273:PGV262288 PQR262273:PQR262288 QAN262273:QAN262288 QKJ262273:QKJ262288 QUF262273:QUF262288 REB262273:REB262288 RNX262273:RNX262288 RXT262273:RXT262288 SHP262273:SHP262288 SRL262273:SRL262288 TBH262273:TBH262288 TLD262273:TLD262288 TUZ262273:TUZ262288 UEV262273:UEV262288 UOR262273:UOR262288 UYN262273:UYN262288 VIJ262273:VIJ262288 VSF262273:VSF262288 WCB262273:WCB262288 WLX262273:WLX262288 WVT262273:WVT262288 L327809:L327824 JH327809:JH327824 TD327809:TD327824 ACZ327809:ACZ327824 AMV327809:AMV327824 AWR327809:AWR327824 BGN327809:BGN327824 BQJ327809:BQJ327824 CAF327809:CAF327824 CKB327809:CKB327824 CTX327809:CTX327824 DDT327809:DDT327824 DNP327809:DNP327824 DXL327809:DXL327824 EHH327809:EHH327824 ERD327809:ERD327824 FAZ327809:FAZ327824 FKV327809:FKV327824 FUR327809:FUR327824 GEN327809:GEN327824 GOJ327809:GOJ327824 GYF327809:GYF327824 HIB327809:HIB327824 HRX327809:HRX327824 IBT327809:IBT327824 ILP327809:ILP327824 IVL327809:IVL327824 JFH327809:JFH327824 JPD327809:JPD327824 JYZ327809:JYZ327824 KIV327809:KIV327824 KSR327809:KSR327824 LCN327809:LCN327824 LMJ327809:LMJ327824 LWF327809:LWF327824 MGB327809:MGB327824 MPX327809:MPX327824 MZT327809:MZT327824 NJP327809:NJP327824 NTL327809:NTL327824 ODH327809:ODH327824 OND327809:OND327824 OWZ327809:OWZ327824 PGV327809:PGV327824 PQR327809:PQR327824 QAN327809:QAN327824 QKJ327809:QKJ327824 QUF327809:QUF327824 REB327809:REB327824 RNX327809:RNX327824 RXT327809:RXT327824 SHP327809:SHP327824 SRL327809:SRL327824 TBH327809:TBH327824 TLD327809:TLD327824 TUZ327809:TUZ327824 UEV327809:UEV327824 UOR327809:UOR327824 UYN327809:UYN327824 VIJ327809:VIJ327824 VSF327809:VSF327824 WCB327809:WCB327824 WLX327809:WLX327824 WVT327809:WVT327824 L393345:L393360 JH393345:JH393360 TD393345:TD393360 ACZ393345:ACZ393360 AMV393345:AMV393360 AWR393345:AWR393360 BGN393345:BGN393360 BQJ393345:BQJ393360 CAF393345:CAF393360 CKB393345:CKB393360 CTX393345:CTX393360 DDT393345:DDT393360 DNP393345:DNP393360 DXL393345:DXL393360 EHH393345:EHH393360 ERD393345:ERD393360 FAZ393345:FAZ393360 FKV393345:FKV393360 FUR393345:FUR393360 GEN393345:GEN393360 GOJ393345:GOJ393360 GYF393345:GYF393360 HIB393345:HIB393360 HRX393345:HRX393360 IBT393345:IBT393360 ILP393345:ILP393360 IVL393345:IVL393360 JFH393345:JFH393360 JPD393345:JPD393360 JYZ393345:JYZ393360 KIV393345:KIV393360 KSR393345:KSR393360 LCN393345:LCN393360 LMJ393345:LMJ393360 LWF393345:LWF393360 MGB393345:MGB393360 MPX393345:MPX393360 MZT393345:MZT393360 NJP393345:NJP393360 NTL393345:NTL393360 ODH393345:ODH393360 OND393345:OND393360 OWZ393345:OWZ393360 PGV393345:PGV393360 PQR393345:PQR393360 QAN393345:QAN393360 QKJ393345:QKJ393360 QUF393345:QUF393360 REB393345:REB393360 RNX393345:RNX393360 RXT393345:RXT393360 SHP393345:SHP393360 SRL393345:SRL393360 TBH393345:TBH393360 TLD393345:TLD393360 TUZ393345:TUZ393360 UEV393345:UEV393360 UOR393345:UOR393360 UYN393345:UYN393360 VIJ393345:VIJ393360 VSF393345:VSF393360 WCB393345:WCB393360 WLX393345:WLX393360 WVT393345:WVT393360 L458881:L458896 JH458881:JH458896 TD458881:TD458896 ACZ458881:ACZ458896 AMV458881:AMV458896 AWR458881:AWR458896 BGN458881:BGN458896 BQJ458881:BQJ458896 CAF458881:CAF458896 CKB458881:CKB458896 CTX458881:CTX458896 DDT458881:DDT458896 DNP458881:DNP458896 DXL458881:DXL458896 EHH458881:EHH458896 ERD458881:ERD458896 FAZ458881:FAZ458896 FKV458881:FKV458896 FUR458881:FUR458896 GEN458881:GEN458896 GOJ458881:GOJ458896 GYF458881:GYF458896 HIB458881:HIB458896 HRX458881:HRX458896 IBT458881:IBT458896 ILP458881:ILP458896 IVL458881:IVL458896 JFH458881:JFH458896 JPD458881:JPD458896 JYZ458881:JYZ458896 KIV458881:KIV458896 KSR458881:KSR458896 LCN458881:LCN458896 LMJ458881:LMJ458896 LWF458881:LWF458896 MGB458881:MGB458896 MPX458881:MPX458896 MZT458881:MZT458896 NJP458881:NJP458896 NTL458881:NTL458896 ODH458881:ODH458896 OND458881:OND458896 OWZ458881:OWZ458896 PGV458881:PGV458896 PQR458881:PQR458896 QAN458881:QAN458896 QKJ458881:QKJ458896 QUF458881:QUF458896 REB458881:REB458896 RNX458881:RNX458896 RXT458881:RXT458896 SHP458881:SHP458896 SRL458881:SRL458896 TBH458881:TBH458896 TLD458881:TLD458896 TUZ458881:TUZ458896 UEV458881:UEV458896 UOR458881:UOR458896 UYN458881:UYN458896 VIJ458881:VIJ458896 VSF458881:VSF458896 WCB458881:WCB458896 WLX458881:WLX458896 WVT458881:WVT458896 L524417:L524432 JH524417:JH524432 TD524417:TD524432 ACZ524417:ACZ524432 AMV524417:AMV524432 AWR524417:AWR524432 BGN524417:BGN524432 BQJ524417:BQJ524432 CAF524417:CAF524432 CKB524417:CKB524432 CTX524417:CTX524432 DDT524417:DDT524432 DNP524417:DNP524432 DXL524417:DXL524432 EHH524417:EHH524432 ERD524417:ERD524432 FAZ524417:FAZ524432 FKV524417:FKV524432 FUR524417:FUR524432 GEN524417:GEN524432 GOJ524417:GOJ524432 GYF524417:GYF524432 HIB524417:HIB524432 HRX524417:HRX524432 IBT524417:IBT524432 ILP524417:ILP524432 IVL524417:IVL524432 JFH524417:JFH524432 JPD524417:JPD524432 JYZ524417:JYZ524432 KIV524417:KIV524432 KSR524417:KSR524432 LCN524417:LCN524432 LMJ524417:LMJ524432 LWF524417:LWF524432 MGB524417:MGB524432 MPX524417:MPX524432 MZT524417:MZT524432 NJP524417:NJP524432 NTL524417:NTL524432 ODH524417:ODH524432 OND524417:OND524432 OWZ524417:OWZ524432 PGV524417:PGV524432 PQR524417:PQR524432 QAN524417:QAN524432 QKJ524417:QKJ524432 QUF524417:QUF524432 REB524417:REB524432 RNX524417:RNX524432 RXT524417:RXT524432 SHP524417:SHP524432 SRL524417:SRL524432 TBH524417:TBH524432 TLD524417:TLD524432 TUZ524417:TUZ524432 UEV524417:UEV524432 UOR524417:UOR524432 UYN524417:UYN524432 VIJ524417:VIJ524432 VSF524417:VSF524432 WCB524417:WCB524432 WLX524417:WLX524432 WVT524417:WVT524432 L589953:L589968 JH589953:JH589968 TD589953:TD589968 ACZ589953:ACZ589968 AMV589953:AMV589968 AWR589953:AWR589968 BGN589953:BGN589968 BQJ589953:BQJ589968 CAF589953:CAF589968 CKB589953:CKB589968 CTX589953:CTX589968 DDT589953:DDT589968 DNP589953:DNP589968 DXL589953:DXL589968 EHH589953:EHH589968 ERD589953:ERD589968 FAZ589953:FAZ589968 FKV589953:FKV589968 FUR589953:FUR589968 GEN589953:GEN589968 GOJ589953:GOJ589968 GYF589953:GYF589968 HIB589953:HIB589968 HRX589953:HRX589968 IBT589953:IBT589968 ILP589953:ILP589968 IVL589953:IVL589968 JFH589953:JFH589968 JPD589953:JPD589968 JYZ589953:JYZ589968 KIV589953:KIV589968 KSR589953:KSR589968 LCN589953:LCN589968 LMJ589953:LMJ589968 LWF589953:LWF589968 MGB589953:MGB589968 MPX589953:MPX589968 MZT589953:MZT589968 NJP589953:NJP589968 NTL589953:NTL589968 ODH589953:ODH589968 OND589953:OND589968 OWZ589953:OWZ589968 PGV589953:PGV589968 PQR589953:PQR589968 QAN589953:QAN589968 QKJ589953:QKJ589968 QUF589953:QUF589968 REB589953:REB589968 RNX589953:RNX589968 RXT589953:RXT589968 SHP589953:SHP589968 SRL589953:SRL589968 TBH589953:TBH589968 TLD589953:TLD589968 TUZ589953:TUZ589968 UEV589953:UEV589968 UOR589953:UOR589968 UYN589953:UYN589968 VIJ589953:VIJ589968 VSF589953:VSF589968 WCB589953:WCB589968 WLX589953:WLX589968 WVT589953:WVT589968 L655489:L655504 JH655489:JH655504 TD655489:TD655504 ACZ655489:ACZ655504 AMV655489:AMV655504 AWR655489:AWR655504 BGN655489:BGN655504 BQJ655489:BQJ655504 CAF655489:CAF655504 CKB655489:CKB655504 CTX655489:CTX655504 DDT655489:DDT655504 DNP655489:DNP655504 DXL655489:DXL655504 EHH655489:EHH655504 ERD655489:ERD655504 FAZ655489:FAZ655504 FKV655489:FKV655504 FUR655489:FUR655504 GEN655489:GEN655504 GOJ655489:GOJ655504 GYF655489:GYF655504 HIB655489:HIB655504 HRX655489:HRX655504 IBT655489:IBT655504 ILP655489:ILP655504 IVL655489:IVL655504 JFH655489:JFH655504 JPD655489:JPD655504 JYZ655489:JYZ655504 KIV655489:KIV655504 KSR655489:KSR655504 LCN655489:LCN655504 LMJ655489:LMJ655504 LWF655489:LWF655504 MGB655489:MGB655504 MPX655489:MPX655504 MZT655489:MZT655504 NJP655489:NJP655504 NTL655489:NTL655504 ODH655489:ODH655504 OND655489:OND655504 OWZ655489:OWZ655504 PGV655489:PGV655504 PQR655489:PQR655504 QAN655489:QAN655504 QKJ655489:QKJ655504 QUF655489:QUF655504 REB655489:REB655504 RNX655489:RNX655504 RXT655489:RXT655504 SHP655489:SHP655504 SRL655489:SRL655504 TBH655489:TBH655504 TLD655489:TLD655504 TUZ655489:TUZ655504 UEV655489:UEV655504 UOR655489:UOR655504 UYN655489:UYN655504 VIJ655489:VIJ655504 VSF655489:VSF655504 WCB655489:WCB655504 WLX655489:WLX655504 WVT655489:WVT655504 L721025:L721040 JH721025:JH721040 TD721025:TD721040 ACZ721025:ACZ721040 AMV721025:AMV721040 AWR721025:AWR721040 BGN721025:BGN721040 BQJ721025:BQJ721040 CAF721025:CAF721040 CKB721025:CKB721040 CTX721025:CTX721040 DDT721025:DDT721040 DNP721025:DNP721040 DXL721025:DXL721040 EHH721025:EHH721040 ERD721025:ERD721040 FAZ721025:FAZ721040 FKV721025:FKV721040 FUR721025:FUR721040 GEN721025:GEN721040 GOJ721025:GOJ721040 GYF721025:GYF721040 HIB721025:HIB721040 HRX721025:HRX721040 IBT721025:IBT721040 ILP721025:ILP721040 IVL721025:IVL721040 JFH721025:JFH721040 JPD721025:JPD721040 JYZ721025:JYZ721040 KIV721025:KIV721040 KSR721025:KSR721040 LCN721025:LCN721040 LMJ721025:LMJ721040 LWF721025:LWF721040 MGB721025:MGB721040 MPX721025:MPX721040 MZT721025:MZT721040 NJP721025:NJP721040 NTL721025:NTL721040 ODH721025:ODH721040 OND721025:OND721040 OWZ721025:OWZ721040 PGV721025:PGV721040 PQR721025:PQR721040 QAN721025:QAN721040 QKJ721025:QKJ721040 QUF721025:QUF721040 REB721025:REB721040 RNX721025:RNX721040 RXT721025:RXT721040 SHP721025:SHP721040 SRL721025:SRL721040 TBH721025:TBH721040 TLD721025:TLD721040 TUZ721025:TUZ721040 UEV721025:UEV721040 UOR721025:UOR721040 UYN721025:UYN721040 VIJ721025:VIJ721040 VSF721025:VSF721040 WCB721025:WCB721040 WLX721025:WLX721040 WVT721025:WVT721040 L786561:L786576 JH786561:JH786576 TD786561:TD786576 ACZ786561:ACZ786576 AMV786561:AMV786576 AWR786561:AWR786576 BGN786561:BGN786576 BQJ786561:BQJ786576 CAF786561:CAF786576 CKB786561:CKB786576 CTX786561:CTX786576 DDT786561:DDT786576 DNP786561:DNP786576 DXL786561:DXL786576 EHH786561:EHH786576 ERD786561:ERD786576 FAZ786561:FAZ786576 FKV786561:FKV786576 FUR786561:FUR786576 GEN786561:GEN786576 GOJ786561:GOJ786576 GYF786561:GYF786576 HIB786561:HIB786576 HRX786561:HRX786576 IBT786561:IBT786576 ILP786561:ILP786576 IVL786561:IVL786576 JFH786561:JFH786576 JPD786561:JPD786576 JYZ786561:JYZ786576 KIV786561:KIV786576 KSR786561:KSR786576 LCN786561:LCN786576 LMJ786561:LMJ786576 LWF786561:LWF786576 MGB786561:MGB786576 MPX786561:MPX786576 MZT786561:MZT786576 NJP786561:NJP786576 NTL786561:NTL786576 ODH786561:ODH786576 OND786561:OND786576 OWZ786561:OWZ786576 PGV786561:PGV786576 PQR786561:PQR786576 QAN786561:QAN786576 QKJ786561:QKJ786576 QUF786561:QUF786576 REB786561:REB786576 RNX786561:RNX786576 RXT786561:RXT786576 SHP786561:SHP786576 SRL786561:SRL786576 TBH786561:TBH786576 TLD786561:TLD786576 TUZ786561:TUZ786576 UEV786561:UEV786576 UOR786561:UOR786576 UYN786561:UYN786576 VIJ786561:VIJ786576 VSF786561:VSF786576 WCB786561:WCB786576 WLX786561:WLX786576 WVT786561:WVT786576 L852097:L852112 JH852097:JH852112 TD852097:TD852112 ACZ852097:ACZ852112 AMV852097:AMV852112 AWR852097:AWR852112 BGN852097:BGN852112 BQJ852097:BQJ852112 CAF852097:CAF852112 CKB852097:CKB852112 CTX852097:CTX852112 DDT852097:DDT852112 DNP852097:DNP852112 DXL852097:DXL852112 EHH852097:EHH852112 ERD852097:ERD852112 FAZ852097:FAZ852112 FKV852097:FKV852112 FUR852097:FUR852112 GEN852097:GEN852112 GOJ852097:GOJ852112 GYF852097:GYF852112 HIB852097:HIB852112 HRX852097:HRX852112 IBT852097:IBT852112 ILP852097:ILP852112 IVL852097:IVL852112 JFH852097:JFH852112 JPD852097:JPD852112 JYZ852097:JYZ852112 KIV852097:KIV852112 KSR852097:KSR852112 LCN852097:LCN852112 LMJ852097:LMJ852112 LWF852097:LWF852112 MGB852097:MGB852112 MPX852097:MPX852112 MZT852097:MZT852112 NJP852097:NJP852112 NTL852097:NTL852112 ODH852097:ODH852112 OND852097:OND852112 OWZ852097:OWZ852112 PGV852097:PGV852112 PQR852097:PQR852112 QAN852097:QAN852112 QKJ852097:QKJ852112 QUF852097:QUF852112 REB852097:REB852112 RNX852097:RNX852112 RXT852097:RXT852112 SHP852097:SHP852112 SRL852097:SRL852112 TBH852097:TBH852112 TLD852097:TLD852112 TUZ852097:TUZ852112 UEV852097:UEV852112 UOR852097:UOR852112 UYN852097:UYN852112 VIJ852097:VIJ852112 VSF852097:VSF852112 WCB852097:WCB852112 WLX852097:WLX852112 WVT852097:WVT852112 L917633:L917648 JH917633:JH917648 TD917633:TD917648 ACZ917633:ACZ917648 AMV917633:AMV917648 AWR917633:AWR917648 BGN917633:BGN917648 BQJ917633:BQJ917648 CAF917633:CAF917648 CKB917633:CKB917648 CTX917633:CTX917648 DDT917633:DDT917648 DNP917633:DNP917648 DXL917633:DXL917648 EHH917633:EHH917648 ERD917633:ERD917648 FAZ917633:FAZ917648 FKV917633:FKV917648 FUR917633:FUR917648 GEN917633:GEN917648 GOJ917633:GOJ917648 GYF917633:GYF917648 HIB917633:HIB917648 HRX917633:HRX917648 IBT917633:IBT917648 ILP917633:ILP917648 IVL917633:IVL917648 JFH917633:JFH917648 JPD917633:JPD917648 JYZ917633:JYZ917648 KIV917633:KIV917648 KSR917633:KSR917648 LCN917633:LCN917648 LMJ917633:LMJ917648 LWF917633:LWF917648 MGB917633:MGB917648 MPX917633:MPX917648 MZT917633:MZT917648 NJP917633:NJP917648 NTL917633:NTL917648 ODH917633:ODH917648 OND917633:OND917648 OWZ917633:OWZ917648 PGV917633:PGV917648 PQR917633:PQR917648 QAN917633:QAN917648 QKJ917633:QKJ917648 QUF917633:QUF917648 REB917633:REB917648 RNX917633:RNX917648 RXT917633:RXT917648 SHP917633:SHP917648 SRL917633:SRL917648 TBH917633:TBH917648 TLD917633:TLD917648 TUZ917633:TUZ917648 UEV917633:UEV917648 UOR917633:UOR917648 UYN917633:UYN917648 VIJ917633:VIJ917648 VSF917633:VSF917648 WCB917633:WCB917648 WLX917633:WLX917648 WVT917633:WVT917648 L983169:L983184 JH983169:JH983184 TD983169:TD983184 ACZ983169:ACZ983184 AMV983169:AMV983184 AWR983169:AWR983184 BGN983169:BGN983184 BQJ983169:BQJ983184 CAF983169:CAF983184 CKB983169:CKB983184 CTX983169:CTX983184 DDT983169:DDT983184 DNP983169:DNP983184 DXL983169:DXL983184 EHH983169:EHH983184 ERD983169:ERD983184 FAZ983169:FAZ983184 FKV983169:FKV983184 FUR983169:FUR983184 GEN983169:GEN983184 GOJ983169:GOJ983184 GYF983169:GYF983184 HIB983169:HIB983184 HRX983169:HRX983184 IBT983169:IBT983184 ILP983169:ILP983184 IVL983169:IVL983184 JFH983169:JFH983184 JPD983169:JPD983184 JYZ983169:JYZ983184 KIV983169:KIV983184 KSR983169:KSR983184 LCN983169:LCN983184 LMJ983169:LMJ983184 LWF983169:LWF983184 MGB983169:MGB983184 MPX983169:MPX983184 MZT983169:MZT983184 NJP983169:NJP983184 NTL983169:NTL983184 ODH983169:ODH983184 OND983169:OND983184 OWZ983169:OWZ983184 PGV983169:PGV983184 PQR983169:PQR983184 QAN983169:QAN983184 QKJ983169:QKJ983184 QUF983169:QUF983184 REB983169:REB983184 RNX983169:RNX983184 RXT983169:RXT983184 SHP983169:SHP983184 SRL983169:SRL983184 TBH983169:TBH983184 TLD983169:TLD983184 TUZ983169:TUZ983184 UEV983169:UEV983184 UOR983169:UOR983184 UYN983169:UYN983184 VIJ983169:VIJ983184 VSF983169:VSF983184 WCB983169:WCB983184 WLX983169:WLX983184 WVT983169:WVT983184" xr:uid="{6511B66B-8516-4847-BD59-199FDFCC9B16}">
      <formula1>"Biogas,Biomass,Coal,Natural Gas,Natural Gas Mixed,Pet Coke,Renewable,Solar,Steam,Waste Heat,Wood Waste"</formula1>
    </dataValidation>
    <dataValidation type="list" allowBlank="1" showInputMessage="1" showErrorMessage="1" sqref="K129:K144 JG129:JG144 TC129:TC144 ACY129:ACY144 AMU129:AMU144 AWQ129:AWQ144 BGM129:BGM144 BQI129:BQI144 CAE129:CAE144 CKA129:CKA144 CTW129:CTW144 DDS129:DDS144 DNO129:DNO144 DXK129:DXK144 EHG129:EHG144 ERC129:ERC144 FAY129:FAY144 FKU129:FKU144 FUQ129:FUQ144 GEM129:GEM144 GOI129:GOI144 GYE129:GYE144 HIA129:HIA144 HRW129:HRW144 IBS129:IBS144 ILO129:ILO144 IVK129:IVK144 JFG129:JFG144 JPC129:JPC144 JYY129:JYY144 KIU129:KIU144 KSQ129:KSQ144 LCM129:LCM144 LMI129:LMI144 LWE129:LWE144 MGA129:MGA144 MPW129:MPW144 MZS129:MZS144 NJO129:NJO144 NTK129:NTK144 ODG129:ODG144 ONC129:ONC144 OWY129:OWY144 PGU129:PGU144 PQQ129:PQQ144 QAM129:QAM144 QKI129:QKI144 QUE129:QUE144 REA129:REA144 RNW129:RNW144 RXS129:RXS144 SHO129:SHO144 SRK129:SRK144 TBG129:TBG144 TLC129:TLC144 TUY129:TUY144 UEU129:UEU144 UOQ129:UOQ144 UYM129:UYM144 VII129:VII144 VSE129:VSE144 WCA129:WCA144 WLW129:WLW144 WVS129:WVS144 K65665:K65680 JG65665:JG65680 TC65665:TC65680 ACY65665:ACY65680 AMU65665:AMU65680 AWQ65665:AWQ65680 BGM65665:BGM65680 BQI65665:BQI65680 CAE65665:CAE65680 CKA65665:CKA65680 CTW65665:CTW65680 DDS65665:DDS65680 DNO65665:DNO65680 DXK65665:DXK65680 EHG65665:EHG65680 ERC65665:ERC65680 FAY65665:FAY65680 FKU65665:FKU65680 FUQ65665:FUQ65680 GEM65665:GEM65680 GOI65665:GOI65680 GYE65665:GYE65680 HIA65665:HIA65680 HRW65665:HRW65680 IBS65665:IBS65680 ILO65665:ILO65680 IVK65665:IVK65680 JFG65665:JFG65680 JPC65665:JPC65680 JYY65665:JYY65680 KIU65665:KIU65680 KSQ65665:KSQ65680 LCM65665:LCM65680 LMI65665:LMI65680 LWE65665:LWE65680 MGA65665:MGA65680 MPW65665:MPW65680 MZS65665:MZS65680 NJO65665:NJO65680 NTK65665:NTK65680 ODG65665:ODG65680 ONC65665:ONC65680 OWY65665:OWY65680 PGU65665:PGU65680 PQQ65665:PQQ65680 QAM65665:QAM65680 QKI65665:QKI65680 QUE65665:QUE65680 REA65665:REA65680 RNW65665:RNW65680 RXS65665:RXS65680 SHO65665:SHO65680 SRK65665:SRK65680 TBG65665:TBG65680 TLC65665:TLC65680 TUY65665:TUY65680 UEU65665:UEU65680 UOQ65665:UOQ65680 UYM65665:UYM65680 VII65665:VII65680 VSE65665:VSE65680 WCA65665:WCA65680 WLW65665:WLW65680 WVS65665:WVS65680 K131201:K131216 JG131201:JG131216 TC131201:TC131216 ACY131201:ACY131216 AMU131201:AMU131216 AWQ131201:AWQ131216 BGM131201:BGM131216 BQI131201:BQI131216 CAE131201:CAE131216 CKA131201:CKA131216 CTW131201:CTW131216 DDS131201:DDS131216 DNO131201:DNO131216 DXK131201:DXK131216 EHG131201:EHG131216 ERC131201:ERC131216 FAY131201:FAY131216 FKU131201:FKU131216 FUQ131201:FUQ131216 GEM131201:GEM131216 GOI131201:GOI131216 GYE131201:GYE131216 HIA131201:HIA131216 HRW131201:HRW131216 IBS131201:IBS131216 ILO131201:ILO131216 IVK131201:IVK131216 JFG131201:JFG131216 JPC131201:JPC131216 JYY131201:JYY131216 KIU131201:KIU131216 KSQ131201:KSQ131216 LCM131201:LCM131216 LMI131201:LMI131216 LWE131201:LWE131216 MGA131201:MGA131216 MPW131201:MPW131216 MZS131201:MZS131216 NJO131201:NJO131216 NTK131201:NTK131216 ODG131201:ODG131216 ONC131201:ONC131216 OWY131201:OWY131216 PGU131201:PGU131216 PQQ131201:PQQ131216 QAM131201:QAM131216 QKI131201:QKI131216 QUE131201:QUE131216 REA131201:REA131216 RNW131201:RNW131216 RXS131201:RXS131216 SHO131201:SHO131216 SRK131201:SRK131216 TBG131201:TBG131216 TLC131201:TLC131216 TUY131201:TUY131216 UEU131201:UEU131216 UOQ131201:UOQ131216 UYM131201:UYM131216 VII131201:VII131216 VSE131201:VSE131216 WCA131201:WCA131216 WLW131201:WLW131216 WVS131201:WVS131216 K196737:K196752 JG196737:JG196752 TC196737:TC196752 ACY196737:ACY196752 AMU196737:AMU196752 AWQ196737:AWQ196752 BGM196737:BGM196752 BQI196737:BQI196752 CAE196737:CAE196752 CKA196737:CKA196752 CTW196737:CTW196752 DDS196737:DDS196752 DNO196737:DNO196752 DXK196737:DXK196752 EHG196737:EHG196752 ERC196737:ERC196752 FAY196737:FAY196752 FKU196737:FKU196752 FUQ196737:FUQ196752 GEM196737:GEM196752 GOI196737:GOI196752 GYE196737:GYE196752 HIA196737:HIA196752 HRW196737:HRW196752 IBS196737:IBS196752 ILO196737:ILO196752 IVK196737:IVK196752 JFG196737:JFG196752 JPC196737:JPC196752 JYY196737:JYY196752 KIU196737:KIU196752 KSQ196737:KSQ196752 LCM196737:LCM196752 LMI196737:LMI196752 LWE196737:LWE196752 MGA196737:MGA196752 MPW196737:MPW196752 MZS196737:MZS196752 NJO196737:NJO196752 NTK196737:NTK196752 ODG196737:ODG196752 ONC196737:ONC196752 OWY196737:OWY196752 PGU196737:PGU196752 PQQ196737:PQQ196752 QAM196737:QAM196752 QKI196737:QKI196752 QUE196737:QUE196752 REA196737:REA196752 RNW196737:RNW196752 RXS196737:RXS196752 SHO196737:SHO196752 SRK196737:SRK196752 TBG196737:TBG196752 TLC196737:TLC196752 TUY196737:TUY196752 UEU196737:UEU196752 UOQ196737:UOQ196752 UYM196737:UYM196752 VII196737:VII196752 VSE196737:VSE196752 WCA196737:WCA196752 WLW196737:WLW196752 WVS196737:WVS196752 K262273:K262288 JG262273:JG262288 TC262273:TC262288 ACY262273:ACY262288 AMU262273:AMU262288 AWQ262273:AWQ262288 BGM262273:BGM262288 BQI262273:BQI262288 CAE262273:CAE262288 CKA262273:CKA262288 CTW262273:CTW262288 DDS262273:DDS262288 DNO262273:DNO262288 DXK262273:DXK262288 EHG262273:EHG262288 ERC262273:ERC262288 FAY262273:FAY262288 FKU262273:FKU262288 FUQ262273:FUQ262288 GEM262273:GEM262288 GOI262273:GOI262288 GYE262273:GYE262288 HIA262273:HIA262288 HRW262273:HRW262288 IBS262273:IBS262288 ILO262273:ILO262288 IVK262273:IVK262288 JFG262273:JFG262288 JPC262273:JPC262288 JYY262273:JYY262288 KIU262273:KIU262288 KSQ262273:KSQ262288 LCM262273:LCM262288 LMI262273:LMI262288 LWE262273:LWE262288 MGA262273:MGA262288 MPW262273:MPW262288 MZS262273:MZS262288 NJO262273:NJO262288 NTK262273:NTK262288 ODG262273:ODG262288 ONC262273:ONC262288 OWY262273:OWY262288 PGU262273:PGU262288 PQQ262273:PQQ262288 QAM262273:QAM262288 QKI262273:QKI262288 QUE262273:QUE262288 REA262273:REA262288 RNW262273:RNW262288 RXS262273:RXS262288 SHO262273:SHO262288 SRK262273:SRK262288 TBG262273:TBG262288 TLC262273:TLC262288 TUY262273:TUY262288 UEU262273:UEU262288 UOQ262273:UOQ262288 UYM262273:UYM262288 VII262273:VII262288 VSE262273:VSE262288 WCA262273:WCA262288 WLW262273:WLW262288 WVS262273:WVS262288 K327809:K327824 JG327809:JG327824 TC327809:TC327824 ACY327809:ACY327824 AMU327809:AMU327824 AWQ327809:AWQ327824 BGM327809:BGM327824 BQI327809:BQI327824 CAE327809:CAE327824 CKA327809:CKA327824 CTW327809:CTW327824 DDS327809:DDS327824 DNO327809:DNO327824 DXK327809:DXK327824 EHG327809:EHG327824 ERC327809:ERC327824 FAY327809:FAY327824 FKU327809:FKU327824 FUQ327809:FUQ327824 GEM327809:GEM327824 GOI327809:GOI327824 GYE327809:GYE327824 HIA327809:HIA327824 HRW327809:HRW327824 IBS327809:IBS327824 ILO327809:ILO327824 IVK327809:IVK327824 JFG327809:JFG327824 JPC327809:JPC327824 JYY327809:JYY327824 KIU327809:KIU327824 KSQ327809:KSQ327824 LCM327809:LCM327824 LMI327809:LMI327824 LWE327809:LWE327824 MGA327809:MGA327824 MPW327809:MPW327824 MZS327809:MZS327824 NJO327809:NJO327824 NTK327809:NTK327824 ODG327809:ODG327824 ONC327809:ONC327824 OWY327809:OWY327824 PGU327809:PGU327824 PQQ327809:PQQ327824 QAM327809:QAM327824 QKI327809:QKI327824 QUE327809:QUE327824 REA327809:REA327824 RNW327809:RNW327824 RXS327809:RXS327824 SHO327809:SHO327824 SRK327809:SRK327824 TBG327809:TBG327824 TLC327809:TLC327824 TUY327809:TUY327824 UEU327809:UEU327824 UOQ327809:UOQ327824 UYM327809:UYM327824 VII327809:VII327824 VSE327809:VSE327824 WCA327809:WCA327824 WLW327809:WLW327824 WVS327809:WVS327824 K393345:K393360 JG393345:JG393360 TC393345:TC393360 ACY393345:ACY393360 AMU393345:AMU393360 AWQ393345:AWQ393360 BGM393345:BGM393360 BQI393345:BQI393360 CAE393345:CAE393360 CKA393345:CKA393360 CTW393345:CTW393360 DDS393345:DDS393360 DNO393345:DNO393360 DXK393345:DXK393360 EHG393345:EHG393360 ERC393345:ERC393360 FAY393345:FAY393360 FKU393345:FKU393360 FUQ393345:FUQ393360 GEM393345:GEM393360 GOI393345:GOI393360 GYE393345:GYE393360 HIA393345:HIA393360 HRW393345:HRW393360 IBS393345:IBS393360 ILO393345:ILO393360 IVK393345:IVK393360 JFG393345:JFG393360 JPC393345:JPC393360 JYY393345:JYY393360 KIU393345:KIU393360 KSQ393345:KSQ393360 LCM393345:LCM393360 LMI393345:LMI393360 LWE393345:LWE393360 MGA393345:MGA393360 MPW393345:MPW393360 MZS393345:MZS393360 NJO393345:NJO393360 NTK393345:NTK393360 ODG393345:ODG393360 ONC393345:ONC393360 OWY393345:OWY393360 PGU393345:PGU393360 PQQ393345:PQQ393360 QAM393345:QAM393360 QKI393345:QKI393360 QUE393345:QUE393360 REA393345:REA393360 RNW393345:RNW393360 RXS393345:RXS393360 SHO393345:SHO393360 SRK393345:SRK393360 TBG393345:TBG393360 TLC393345:TLC393360 TUY393345:TUY393360 UEU393345:UEU393360 UOQ393345:UOQ393360 UYM393345:UYM393360 VII393345:VII393360 VSE393345:VSE393360 WCA393345:WCA393360 WLW393345:WLW393360 WVS393345:WVS393360 K458881:K458896 JG458881:JG458896 TC458881:TC458896 ACY458881:ACY458896 AMU458881:AMU458896 AWQ458881:AWQ458896 BGM458881:BGM458896 BQI458881:BQI458896 CAE458881:CAE458896 CKA458881:CKA458896 CTW458881:CTW458896 DDS458881:DDS458896 DNO458881:DNO458896 DXK458881:DXK458896 EHG458881:EHG458896 ERC458881:ERC458896 FAY458881:FAY458896 FKU458881:FKU458896 FUQ458881:FUQ458896 GEM458881:GEM458896 GOI458881:GOI458896 GYE458881:GYE458896 HIA458881:HIA458896 HRW458881:HRW458896 IBS458881:IBS458896 ILO458881:ILO458896 IVK458881:IVK458896 JFG458881:JFG458896 JPC458881:JPC458896 JYY458881:JYY458896 KIU458881:KIU458896 KSQ458881:KSQ458896 LCM458881:LCM458896 LMI458881:LMI458896 LWE458881:LWE458896 MGA458881:MGA458896 MPW458881:MPW458896 MZS458881:MZS458896 NJO458881:NJO458896 NTK458881:NTK458896 ODG458881:ODG458896 ONC458881:ONC458896 OWY458881:OWY458896 PGU458881:PGU458896 PQQ458881:PQQ458896 QAM458881:QAM458896 QKI458881:QKI458896 QUE458881:QUE458896 REA458881:REA458896 RNW458881:RNW458896 RXS458881:RXS458896 SHO458881:SHO458896 SRK458881:SRK458896 TBG458881:TBG458896 TLC458881:TLC458896 TUY458881:TUY458896 UEU458881:UEU458896 UOQ458881:UOQ458896 UYM458881:UYM458896 VII458881:VII458896 VSE458881:VSE458896 WCA458881:WCA458896 WLW458881:WLW458896 WVS458881:WVS458896 K524417:K524432 JG524417:JG524432 TC524417:TC524432 ACY524417:ACY524432 AMU524417:AMU524432 AWQ524417:AWQ524432 BGM524417:BGM524432 BQI524417:BQI524432 CAE524417:CAE524432 CKA524417:CKA524432 CTW524417:CTW524432 DDS524417:DDS524432 DNO524417:DNO524432 DXK524417:DXK524432 EHG524417:EHG524432 ERC524417:ERC524432 FAY524417:FAY524432 FKU524417:FKU524432 FUQ524417:FUQ524432 GEM524417:GEM524432 GOI524417:GOI524432 GYE524417:GYE524432 HIA524417:HIA524432 HRW524417:HRW524432 IBS524417:IBS524432 ILO524417:ILO524432 IVK524417:IVK524432 JFG524417:JFG524432 JPC524417:JPC524432 JYY524417:JYY524432 KIU524417:KIU524432 KSQ524417:KSQ524432 LCM524417:LCM524432 LMI524417:LMI524432 LWE524417:LWE524432 MGA524417:MGA524432 MPW524417:MPW524432 MZS524417:MZS524432 NJO524417:NJO524432 NTK524417:NTK524432 ODG524417:ODG524432 ONC524417:ONC524432 OWY524417:OWY524432 PGU524417:PGU524432 PQQ524417:PQQ524432 QAM524417:QAM524432 QKI524417:QKI524432 QUE524417:QUE524432 REA524417:REA524432 RNW524417:RNW524432 RXS524417:RXS524432 SHO524417:SHO524432 SRK524417:SRK524432 TBG524417:TBG524432 TLC524417:TLC524432 TUY524417:TUY524432 UEU524417:UEU524432 UOQ524417:UOQ524432 UYM524417:UYM524432 VII524417:VII524432 VSE524417:VSE524432 WCA524417:WCA524432 WLW524417:WLW524432 WVS524417:WVS524432 K589953:K589968 JG589953:JG589968 TC589953:TC589968 ACY589953:ACY589968 AMU589953:AMU589968 AWQ589953:AWQ589968 BGM589953:BGM589968 BQI589953:BQI589968 CAE589953:CAE589968 CKA589953:CKA589968 CTW589953:CTW589968 DDS589953:DDS589968 DNO589953:DNO589968 DXK589953:DXK589968 EHG589953:EHG589968 ERC589953:ERC589968 FAY589953:FAY589968 FKU589953:FKU589968 FUQ589953:FUQ589968 GEM589953:GEM589968 GOI589953:GOI589968 GYE589953:GYE589968 HIA589953:HIA589968 HRW589953:HRW589968 IBS589953:IBS589968 ILO589953:ILO589968 IVK589953:IVK589968 JFG589953:JFG589968 JPC589953:JPC589968 JYY589953:JYY589968 KIU589953:KIU589968 KSQ589953:KSQ589968 LCM589953:LCM589968 LMI589953:LMI589968 LWE589953:LWE589968 MGA589953:MGA589968 MPW589953:MPW589968 MZS589953:MZS589968 NJO589953:NJO589968 NTK589953:NTK589968 ODG589953:ODG589968 ONC589953:ONC589968 OWY589953:OWY589968 PGU589953:PGU589968 PQQ589953:PQQ589968 QAM589953:QAM589968 QKI589953:QKI589968 QUE589953:QUE589968 REA589953:REA589968 RNW589953:RNW589968 RXS589953:RXS589968 SHO589953:SHO589968 SRK589953:SRK589968 TBG589953:TBG589968 TLC589953:TLC589968 TUY589953:TUY589968 UEU589953:UEU589968 UOQ589953:UOQ589968 UYM589953:UYM589968 VII589953:VII589968 VSE589953:VSE589968 WCA589953:WCA589968 WLW589953:WLW589968 WVS589953:WVS589968 K655489:K655504 JG655489:JG655504 TC655489:TC655504 ACY655489:ACY655504 AMU655489:AMU655504 AWQ655489:AWQ655504 BGM655489:BGM655504 BQI655489:BQI655504 CAE655489:CAE655504 CKA655489:CKA655504 CTW655489:CTW655504 DDS655489:DDS655504 DNO655489:DNO655504 DXK655489:DXK655504 EHG655489:EHG655504 ERC655489:ERC655504 FAY655489:FAY655504 FKU655489:FKU655504 FUQ655489:FUQ655504 GEM655489:GEM655504 GOI655489:GOI655504 GYE655489:GYE655504 HIA655489:HIA655504 HRW655489:HRW655504 IBS655489:IBS655504 ILO655489:ILO655504 IVK655489:IVK655504 JFG655489:JFG655504 JPC655489:JPC655504 JYY655489:JYY655504 KIU655489:KIU655504 KSQ655489:KSQ655504 LCM655489:LCM655504 LMI655489:LMI655504 LWE655489:LWE655504 MGA655489:MGA655504 MPW655489:MPW655504 MZS655489:MZS655504 NJO655489:NJO655504 NTK655489:NTK655504 ODG655489:ODG655504 ONC655489:ONC655504 OWY655489:OWY655504 PGU655489:PGU655504 PQQ655489:PQQ655504 QAM655489:QAM655504 QKI655489:QKI655504 QUE655489:QUE655504 REA655489:REA655504 RNW655489:RNW655504 RXS655489:RXS655504 SHO655489:SHO655504 SRK655489:SRK655504 TBG655489:TBG655504 TLC655489:TLC655504 TUY655489:TUY655504 UEU655489:UEU655504 UOQ655489:UOQ655504 UYM655489:UYM655504 VII655489:VII655504 VSE655489:VSE655504 WCA655489:WCA655504 WLW655489:WLW655504 WVS655489:WVS655504 K721025:K721040 JG721025:JG721040 TC721025:TC721040 ACY721025:ACY721040 AMU721025:AMU721040 AWQ721025:AWQ721040 BGM721025:BGM721040 BQI721025:BQI721040 CAE721025:CAE721040 CKA721025:CKA721040 CTW721025:CTW721040 DDS721025:DDS721040 DNO721025:DNO721040 DXK721025:DXK721040 EHG721025:EHG721040 ERC721025:ERC721040 FAY721025:FAY721040 FKU721025:FKU721040 FUQ721025:FUQ721040 GEM721025:GEM721040 GOI721025:GOI721040 GYE721025:GYE721040 HIA721025:HIA721040 HRW721025:HRW721040 IBS721025:IBS721040 ILO721025:ILO721040 IVK721025:IVK721040 JFG721025:JFG721040 JPC721025:JPC721040 JYY721025:JYY721040 KIU721025:KIU721040 KSQ721025:KSQ721040 LCM721025:LCM721040 LMI721025:LMI721040 LWE721025:LWE721040 MGA721025:MGA721040 MPW721025:MPW721040 MZS721025:MZS721040 NJO721025:NJO721040 NTK721025:NTK721040 ODG721025:ODG721040 ONC721025:ONC721040 OWY721025:OWY721040 PGU721025:PGU721040 PQQ721025:PQQ721040 QAM721025:QAM721040 QKI721025:QKI721040 QUE721025:QUE721040 REA721025:REA721040 RNW721025:RNW721040 RXS721025:RXS721040 SHO721025:SHO721040 SRK721025:SRK721040 TBG721025:TBG721040 TLC721025:TLC721040 TUY721025:TUY721040 UEU721025:UEU721040 UOQ721025:UOQ721040 UYM721025:UYM721040 VII721025:VII721040 VSE721025:VSE721040 WCA721025:WCA721040 WLW721025:WLW721040 WVS721025:WVS721040 K786561:K786576 JG786561:JG786576 TC786561:TC786576 ACY786561:ACY786576 AMU786561:AMU786576 AWQ786561:AWQ786576 BGM786561:BGM786576 BQI786561:BQI786576 CAE786561:CAE786576 CKA786561:CKA786576 CTW786561:CTW786576 DDS786561:DDS786576 DNO786561:DNO786576 DXK786561:DXK786576 EHG786561:EHG786576 ERC786561:ERC786576 FAY786561:FAY786576 FKU786561:FKU786576 FUQ786561:FUQ786576 GEM786561:GEM786576 GOI786561:GOI786576 GYE786561:GYE786576 HIA786561:HIA786576 HRW786561:HRW786576 IBS786561:IBS786576 ILO786561:ILO786576 IVK786561:IVK786576 JFG786561:JFG786576 JPC786561:JPC786576 JYY786561:JYY786576 KIU786561:KIU786576 KSQ786561:KSQ786576 LCM786561:LCM786576 LMI786561:LMI786576 LWE786561:LWE786576 MGA786561:MGA786576 MPW786561:MPW786576 MZS786561:MZS786576 NJO786561:NJO786576 NTK786561:NTK786576 ODG786561:ODG786576 ONC786561:ONC786576 OWY786561:OWY786576 PGU786561:PGU786576 PQQ786561:PQQ786576 QAM786561:QAM786576 QKI786561:QKI786576 QUE786561:QUE786576 REA786561:REA786576 RNW786561:RNW786576 RXS786561:RXS786576 SHO786561:SHO786576 SRK786561:SRK786576 TBG786561:TBG786576 TLC786561:TLC786576 TUY786561:TUY786576 UEU786561:UEU786576 UOQ786561:UOQ786576 UYM786561:UYM786576 VII786561:VII786576 VSE786561:VSE786576 WCA786561:WCA786576 WLW786561:WLW786576 WVS786561:WVS786576 K852097:K852112 JG852097:JG852112 TC852097:TC852112 ACY852097:ACY852112 AMU852097:AMU852112 AWQ852097:AWQ852112 BGM852097:BGM852112 BQI852097:BQI852112 CAE852097:CAE852112 CKA852097:CKA852112 CTW852097:CTW852112 DDS852097:DDS852112 DNO852097:DNO852112 DXK852097:DXK852112 EHG852097:EHG852112 ERC852097:ERC852112 FAY852097:FAY852112 FKU852097:FKU852112 FUQ852097:FUQ852112 GEM852097:GEM852112 GOI852097:GOI852112 GYE852097:GYE852112 HIA852097:HIA852112 HRW852097:HRW852112 IBS852097:IBS852112 ILO852097:ILO852112 IVK852097:IVK852112 JFG852097:JFG852112 JPC852097:JPC852112 JYY852097:JYY852112 KIU852097:KIU852112 KSQ852097:KSQ852112 LCM852097:LCM852112 LMI852097:LMI852112 LWE852097:LWE852112 MGA852097:MGA852112 MPW852097:MPW852112 MZS852097:MZS852112 NJO852097:NJO852112 NTK852097:NTK852112 ODG852097:ODG852112 ONC852097:ONC852112 OWY852097:OWY852112 PGU852097:PGU852112 PQQ852097:PQQ852112 QAM852097:QAM852112 QKI852097:QKI852112 QUE852097:QUE852112 REA852097:REA852112 RNW852097:RNW852112 RXS852097:RXS852112 SHO852097:SHO852112 SRK852097:SRK852112 TBG852097:TBG852112 TLC852097:TLC852112 TUY852097:TUY852112 UEU852097:UEU852112 UOQ852097:UOQ852112 UYM852097:UYM852112 VII852097:VII852112 VSE852097:VSE852112 WCA852097:WCA852112 WLW852097:WLW852112 WVS852097:WVS852112 K917633:K917648 JG917633:JG917648 TC917633:TC917648 ACY917633:ACY917648 AMU917633:AMU917648 AWQ917633:AWQ917648 BGM917633:BGM917648 BQI917633:BQI917648 CAE917633:CAE917648 CKA917633:CKA917648 CTW917633:CTW917648 DDS917633:DDS917648 DNO917633:DNO917648 DXK917633:DXK917648 EHG917633:EHG917648 ERC917633:ERC917648 FAY917633:FAY917648 FKU917633:FKU917648 FUQ917633:FUQ917648 GEM917633:GEM917648 GOI917633:GOI917648 GYE917633:GYE917648 HIA917633:HIA917648 HRW917633:HRW917648 IBS917633:IBS917648 ILO917633:ILO917648 IVK917633:IVK917648 JFG917633:JFG917648 JPC917633:JPC917648 JYY917633:JYY917648 KIU917633:KIU917648 KSQ917633:KSQ917648 LCM917633:LCM917648 LMI917633:LMI917648 LWE917633:LWE917648 MGA917633:MGA917648 MPW917633:MPW917648 MZS917633:MZS917648 NJO917633:NJO917648 NTK917633:NTK917648 ODG917633:ODG917648 ONC917633:ONC917648 OWY917633:OWY917648 PGU917633:PGU917648 PQQ917633:PQQ917648 QAM917633:QAM917648 QKI917633:QKI917648 QUE917633:QUE917648 REA917633:REA917648 RNW917633:RNW917648 RXS917633:RXS917648 SHO917633:SHO917648 SRK917633:SRK917648 TBG917633:TBG917648 TLC917633:TLC917648 TUY917633:TUY917648 UEU917633:UEU917648 UOQ917633:UOQ917648 UYM917633:UYM917648 VII917633:VII917648 VSE917633:VSE917648 WCA917633:WCA917648 WLW917633:WLW917648 WVS917633:WVS917648 K983169:K983184 JG983169:JG983184 TC983169:TC983184 ACY983169:ACY983184 AMU983169:AMU983184 AWQ983169:AWQ983184 BGM983169:BGM983184 BQI983169:BQI983184 CAE983169:CAE983184 CKA983169:CKA983184 CTW983169:CTW983184 DDS983169:DDS983184 DNO983169:DNO983184 DXK983169:DXK983184 EHG983169:EHG983184 ERC983169:ERC983184 FAY983169:FAY983184 FKU983169:FKU983184 FUQ983169:FUQ983184 GEM983169:GEM983184 GOI983169:GOI983184 GYE983169:GYE983184 HIA983169:HIA983184 HRW983169:HRW983184 IBS983169:IBS983184 ILO983169:ILO983184 IVK983169:IVK983184 JFG983169:JFG983184 JPC983169:JPC983184 JYY983169:JYY983184 KIU983169:KIU983184 KSQ983169:KSQ983184 LCM983169:LCM983184 LMI983169:LMI983184 LWE983169:LWE983184 MGA983169:MGA983184 MPW983169:MPW983184 MZS983169:MZS983184 NJO983169:NJO983184 NTK983169:NTK983184 ODG983169:ODG983184 ONC983169:ONC983184 OWY983169:OWY983184 PGU983169:PGU983184 PQQ983169:PQQ983184 QAM983169:QAM983184 QKI983169:QKI983184 QUE983169:QUE983184 REA983169:REA983184 RNW983169:RNW983184 RXS983169:RXS983184 SHO983169:SHO983184 SRK983169:SRK983184 TBG983169:TBG983184 TLC983169:TLC983184 TUY983169:TUY983184 UEU983169:UEU983184 UOQ983169:UOQ983184 UYM983169:UYM983184 VII983169:VII983184 VSE983169:VSE983184 WCA983169:WCA983184 WLW983169:WLW983184 WVS983169:WVS983184" xr:uid="{5774D237-BFFF-420A-9602-238675CAA686}">
      <formula1>"Combined Cycle Gas Turbine,Engine,Gas Turbine,Microturbine,Other,Solar,Steam Turbine"</formula1>
    </dataValidation>
    <dataValidation type="list" allowBlank="1" showInputMessage="1" showErrorMessage="1" sqref="H129:H144 JE129:JE144 TA129:TA144 ACW129:ACW144 AMS129:AMS144 AWO129:AWO144 BGK129:BGK144 BQG129:BQG144 CAC129:CAC144 CJY129:CJY144 CTU129:CTU144 DDQ129:DDQ144 DNM129:DNM144 DXI129:DXI144 EHE129:EHE144 ERA129:ERA144 FAW129:FAW144 FKS129:FKS144 FUO129:FUO144 GEK129:GEK144 GOG129:GOG144 GYC129:GYC144 HHY129:HHY144 HRU129:HRU144 IBQ129:IBQ144 ILM129:ILM144 IVI129:IVI144 JFE129:JFE144 JPA129:JPA144 JYW129:JYW144 KIS129:KIS144 KSO129:KSO144 LCK129:LCK144 LMG129:LMG144 LWC129:LWC144 MFY129:MFY144 MPU129:MPU144 MZQ129:MZQ144 NJM129:NJM144 NTI129:NTI144 ODE129:ODE144 ONA129:ONA144 OWW129:OWW144 PGS129:PGS144 PQO129:PQO144 QAK129:QAK144 QKG129:QKG144 QUC129:QUC144 RDY129:RDY144 RNU129:RNU144 RXQ129:RXQ144 SHM129:SHM144 SRI129:SRI144 TBE129:TBE144 TLA129:TLA144 TUW129:TUW144 UES129:UES144 UOO129:UOO144 UYK129:UYK144 VIG129:VIG144 VSC129:VSC144 WBY129:WBY144 WLU129:WLU144 WVQ129:WVQ144 H65665:H65680 JE65665:JE65680 TA65665:TA65680 ACW65665:ACW65680 AMS65665:AMS65680 AWO65665:AWO65680 BGK65665:BGK65680 BQG65665:BQG65680 CAC65665:CAC65680 CJY65665:CJY65680 CTU65665:CTU65680 DDQ65665:DDQ65680 DNM65665:DNM65680 DXI65665:DXI65680 EHE65665:EHE65680 ERA65665:ERA65680 FAW65665:FAW65680 FKS65665:FKS65680 FUO65665:FUO65680 GEK65665:GEK65680 GOG65665:GOG65680 GYC65665:GYC65680 HHY65665:HHY65680 HRU65665:HRU65680 IBQ65665:IBQ65680 ILM65665:ILM65680 IVI65665:IVI65680 JFE65665:JFE65680 JPA65665:JPA65680 JYW65665:JYW65680 KIS65665:KIS65680 KSO65665:KSO65680 LCK65665:LCK65680 LMG65665:LMG65680 LWC65665:LWC65680 MFY65665:MFY65680 MPU65665:MPU65680 MZQ65665:MZQ65680 NJM65665:NJM65680 NTI65665:NTI65680 ODE65665:ODE65680 ONA65665:ONA65680 OWW65665:OWW65680 PGS65665:PGS65680 PQO65665:PQO65680 QAK65665:QAK65680 QKG65665:QKG65680 QUC65665:QUC65680 RDY65665:RDY65680 RNU65665:RNU65680 RXQ65665:RXQ65680 SHM65665:SHM65680 SRI65665:SRI65680 TBE65665:TBE65680 TLA65665:TLA65680 TUW65665:TUW65680 UES65665:UES65680 UOO65665:UOO65680 UYK65665:UYK65680 VIG65665:VIG65680 VSC65665:VSC65680 WBY65665:WBY65680 WLU65665:WLU65680 WVQ65665:WVQ65680 H131201:H131216 JE131201:JE131216 TA131201:TA131216 ACW131201:ACW131216 AMS131201:AMS131216 AWO131201:AWO131216 BGK131201:BGK131216 BQG131201:BQG131216 CAC131201:CAC131216 CJY131201:CJY131216 CTU131201:CTU131216 DDQ131201:DDQ131216 DNM131201:DNM131216 DXI131201:DXI131216 EHE131201:EHE131216 ERA131201:ERA131216 FAW131201:FAW131216 FKS131201:FKS131216 FUO131201:FUO131216 GEK131201:GEK131216 GOG131201:GOG131216 GYC131201:GYC131216 HHY131201:HHY131216 HRU131201:HRU131216 IBQ131201:IBQ131216 ILM131201:ILM131216 IVI131201:IVI131216 JFE131201:JFE131216 JPA131201:JPA131216 JYW131201:JYW131216 KIS131201:KIS131216 KSO131201:KSO131216 LCK131201:LCK131216 LMG131201:LMG131216 LWC131201:LWC131216 MFY131201:MFY131216 MPU131201:MPU131216 MZQ131201:MZQ131216 NJM131201:NJM131216 NTI131201:NTI131216 ODE131201:ODE131216 ONA131201:ONA131216 OWW131201:OWW131216 PGS131201:PGS131216 PQO131201:PQO131216 QAK131201:QAK131216 QKG131201:QKG131216 QUC131201:QUC131216 RDY131201:RDY131216 RNU131201:RNU131216 RXQ131201:RXQ131216 SHM131201:SHM131216 SRI131201:SRI131216 TBE131201:TBE131216 TLA131201:TLA131216 TUW131201:TUW131216 UES131201:UES131216 UOO131201:UOO131216 UYK131201:UYK131216 VIG131201:VIG131216 VSC131201:VSC131216 WBY131201:WBY131216 WLU131201:WLU131216 WVQ131201:WVQ131216 H196737:H196752 JE196737:JE196752 TA196737:TA196752 ACW196737:ACW196752 AMS196737:AMS196752 AWO196737:AWO196752 BGK196737:BGK196752 BQG196737:BQG196752 CAC196737:CAC196752 CJY196737:CJY196752 CTU196737:CTU196752 DDQ196737:DDQ196752 DNM196737:DNM196752 DXI196737:DXI196752 EHE196737:EHE196752 ERA196737:ERA196752 FAW196737:FAW196752 FKS196737:FKS196752 FUO196737:FUO196752 GEK196737:GEK196752 GOG196737:GOG196752 GYC196737:GYC196752 HHY196737:HHY196752 HRU196737:HRU196752 IBQ196737:IBQ196752 ILM196737:ILM196752 IVI196737:IVI196752 JFE196737:JFE196752 JPA196737:JPA196752 JYW196737:JYW196752 KIS196737:KIS196752 KSO196737:KSO196752 LCK196737:LCK196752 LMG196737:LMG196752 LWC196737:LWC196752 MFY196737:MFY196752 MPU196737:MPU196752 MZQ196737:MZQ196752 NJM196737:NJM196752 NTI196737:NTI196752 ODE196737:ODE196752 ONA196737:ONA196752 OWW196737:OWW196752 PGS196737:PGS196752 PQO196737:PQO196752 QAK196737:QAK196752 QKG196737:QKG196752 QUC196737:QUC196752 RDY196737:RDY196752 RNU196737:RNU196752 RXQ196737:RXQ196752 SHM196737:SHM196752 SRI196737:SRI196752 TBE196737:TBE196752 TLA196737:TLA196752 TUW196737:TUW196752 UES196737:UES196752 UOO196737:UOO196752 UYK196737:UYK196752 VIG196737:VIG196752 VSC196737:VSC196752 WBY196737:WBY196752 WLU196737:WLU196752 WVQ196737:WVQ196752 H262273:H262288 JE262273:JE262288 TA262273:TA262288 ACW262273:ACW262288 AMS262273:AMS262288 AWO262273:AWO262288 BGK262273:BGK262288 BQG262273:BQG262288 CAC262273:CAC262288 CJY262273:CJY262288 CTU262273:CTU262288 DDQ262273:DDQ262288 DNM262273:DNM262288 DXI262273:DXI262288 EHE262273:EHE262288 ERA262273:ERA262288 FAW262273:FAW262288 FKS262273:FKS262288 FUO262273:FUO262288 GEK262273:GEK262288 GOG262273:GOG262288 GYC262273:GYC262288 HHY262273:HHY262288 HRU262273:HRU262288 IBQ262273:IBQ262288 ILM262273:ILM262288 IVI262273:IVI262288 JFE262273:JFE262288 JPA262273:JPA262288 JYW262273:JYW262288 KIS262273:KIS262288 KSO262273:KSO262288 LCK262273:LCK262288 LMG262273:LMG262288 LWC262273:LWC262288 MFY262273:MFY262288 MPU262273:MPU262288 MZQ262273:MZQ262288 NJM262273:NJM262288 NTI262273:NTI262288 ODE262273:ODE262288 ONA262273:ONA262288 OWW262273:OWW262288 PGS262273:PGS262288 PQO262273:PQO262288 QAK262273:QAK262288 QKG262273:QKG262288 QUC262273:QUC262288 RDY262273:RDY262288 RNU262273:RNU262288 RXQ262273:RXQ262288 SHM262273:SHM262288 SRI262273:SRI262288 TBE262273:TBE262288 TLA262273:TLA262288 TUW262273:TUW262288 UES262273:UES262288 UOO262273:UOO262288 UYK262273:UYK262288 VIG262273:VIG262288 VSC262273:VSC262288 WBY262273:WBY262288 WLU262273:WLU262288 WVQ262273:WVQ262288 H327809:H327824 JE327809:JE327824 TA327809:TA327824 ACW327809:ACW327824 AMS327809:AMS327824 AWO327809:AWO327824 BGK327809:BGK327824 BQG327809:BQG327824 CAC327809:CAC327824 CJY327809:CJY327824 CTU327809:CTU327824 DDQ327809:DDQ327824 DNM327809:DNM327824 DXI327809:DXI327824 EHE327809:EHE327824 ERA327809:ERA327824 FAW327809:FAW327824 FKS327809:FKS327824 FUO327809:FUO327824 GEK327809:GEK327824 GOG327809:GOG327824 GYC327809:GYC327824 HHY327809:HHY327824 HRU327809:HRU327824 IBQ327809:IBQ327824 ILM327809:ILM327824 IVI327809:IVI327824 JFE327809:JFE327824 JPA327809:JPA327824 JYW327809:JYW327824 KIS327809:KIS327824 KSO327809:KSO327824 LCK327809:LCK327824 LMG327809:LMG327824 LWC327809:LWC327824 MFY327809:MFY327824 MPU327809:MPU327824 MZQ327809:MZQ327824 NJM327809:NJM327824 NTI327809:NTI327824 ODE327809:ODE327824 ONA327809:ONA327824 OWW327809:OWW327824 PGS327809:PGS327824 PQO327809:PQO327824 QAK327809:QAK327824 QKG327809:QKG327824 QUC327809:QUC327824 RDY327809:RDY327824 RNU327809:RNU327824 RXQ327809:RXQ327824 SHM327809:SHM327824 SRI327809:SRI327824 TBE327809:TBE327824 TLA327809:TLA327824 TUW327809:TUW327824 UES327809:UES327824 UOO327809:UOO327824 UYK327809:UYK327824 VIG327809:VIG327824 VSC327809:VSC327824 WBY327809:WBY327824 WLU327809:WLU327824 WVQ327809:WVQ327824 H393345:H393360 JE393345:JE393360 TA393345:TA393360 ACW393345:ACW393360 AMS393345:AMS393360 AWO393345:AWO393360 BGK393345:BGK393360 BQG393345:BQG393360 CAC393345:CAC393360 CJY393345:CJY393360 CTU393345:CTU393360 DDQ393345:DDQ393360 DNM393345:DNM393360 DXI393345:DXI393360 EHE393345:EHE393360 ERA393345:ERA393360 FAW393345:FAW393360 FKS393345:FKS393360 FUO393345:FUO393360 GEK393345:GEK393360 GOG393345:GOG393360 GYC393345:GYC393360 HHY393345:HHY393360 HRU393345:HRU393360 IBQ393345:IBQ393360 ILM393345:ILM393360 IVI393345:IVI393360 JFE393345:JFE393360 JPA393345:JPA393360 JYW393345:JYW393360 KIS393345:KIS393360 KSO393345:KSO393360 LCK393345:LCK393360 LMG393345:LMG393360 LWC393345:LWC393360 MFY393345:MFY393360 MPU393345:MPU393360 MZQ393345:MZQ393360 NJM393345:NJM393360 NTI393345:NTI393360 ODE393345:ODE393360 ONA393345:ONA393360 OWW393345:OWW393360 PGS393345:PGS393360 PQO393345:PQO393360 QAK393345:QAK393360 QKG393345:QKG393360 QUC393345:QUC393360 RDY393345:RDY393360 RNU393345:RNU393360 RXQ393345:RXQ393360 SHM393345:SHM393360 SRI393345:SRI393360 TBE393345:TBE393360 TLA393345:TLA393360 TUW393345:TUW393360 UES393345:UES393360 UOO393345:UOO393360 UYK393345:UYK393360 VIG393345:VIG393360 VSC393345:VSC393360 WBY393345:WBY393360 WLU393345:WLU393360 WVQ393345:WVQ393360 H458881:H458896 JE458881:JE458896 TA458881:TA458896 ACW458881:ACW458896 AMS458881:AMS458896 AWO458881:AWO458896 BGK458881:BGK458896 BQG458881:BQG458896 CAC458881:CAC458896 CJY458881:CJY458896 CTU458881:CTU458896 DDQ458881:DDQ458896 DNM458881:DNM458896 DXI458881:DXI458896 EHE458881:EHE458896 ERA458881:ERA458896 FAW458881:FAW458896 FKS458881:FKS458896 FUO458881:FUO458896 GEK458881:GEK458896 GOG458881:GOG458896 GYC458881:GYC458896 HHY458881:HHY458896 HRU458881:HRU458896 IBQ458881:IBQ458896 ILM458881:ILM458896 IVI458881:IVI458896 JFE458881:JFE458896 JPA458881:JPA458896 JYW458881:JYW458896 KIS458881:KIS458896 KSO458881:KSO458896 LCK458881:LCK458896 LMG458881:LMG458896 LWC458881:LWC458896 MFY458881:MFY458896 MPU458881:MPU458896 MZQ458881:MZQ458896 NJM458881:NJM458896 NTI458881:NTI458896 ODE458881:ODE458896 ONA458881:ONA458896 OWW458881:OWW458896 PGS458881:PGS458896 PQO458881:PQO458896 QAK458881:QAK458896 QKG458881:QKG458896 QUC458881:QUC458896 RDY458881:RDY458896 RNU458881:RNU458896 RXQ458881:RXQ458896 SHM458881:SHM458896 SRI458881:SRI458896 TBE458881:TBE458896 TLA458881:TLA458896 TUW458881:TUW458896 UES458881:UES458896 UOO458881:UOO458896 UYK458881:UYK458896 VIG458881:VIG458896 VSC458881:VSC458896 WBY458881:WBY458896 WLU458881:WLU458896 WVQ458881:WVQ458896 H524417:H524432 JE524417:JE524432 TA524417:TA524432 ACW524417:ACW524432 AMS524417:AMS524432 AWO524417:AWO524432 BGK524417:BGK524432 BQG524417:BQG524432 CAC524417:CAC524432 CJY524417:CJY524432 CTU524417:CTU524432 DDQ524417:DDQ524432 DNM524417:DNM524432 DXI524417:DXI524432 EHE524417:EHE524432 ERA524417:ERA524432 FAW524417:FAW524432 FKS524417:FKS524432 FUO524417:FUO524432 GEK524417:GEK524432 GOG524417:GOG524432 GYC524417:GYC524432 HHY524417:HHY524432 HRU524417:HRU524432 IBQ524417:IBQ524432 ILM524417:ILM524432 IVI524417:IVI524432 JFE524417:JFE524432 JPA524417:JPA524432 JYW524417:JYW524432 KIS524417:KIS524432 KSO524417:KSO524432 LCK524417:LCK524432 LMG524417:LMG524432 LWC524417:LWC524432 MFY524417:MFY524432 MPU524417:MPU524432 MZQ524417:MZQ524432 NJM524417:NJM524432 NTI524417:NTI524432 ODE524417:ODE524432 ONA524417:ONA524432 OWW524417:OWW524432 PGS524417:PGS524432 PQO524417:PQO524432 QAK524417:QAK524432 QKG524417:QKG524432 QUC524417:QUC524432 RDY524417:RDY524432 RNU524417:RNU524432 RXQ524417:RXQ524432 SHM524417:SHM524432 SRI524417:SRI524432 TBE524417:TBE524432 TLA524417:TLA524432 TUW524417:TUW524432 UES524417:UES524432 UOO524417:UOO524432 UYK524417:UYK524432 VIG524417:VIG524432 VSC524417:VSC524432 WBY524417:WBY524432 WLU524417:WLU524432 WVQ524417:WVQ524432 H589953:H589968 JE589953:JE589968 TA589953:TA589968 ACW589953:ACW589968 AMS589953:AMS589968 AWO589953:AWO589968 BGK589953:BGK589968 BQG589953:BQG589968 CAC589953:CAC589968 CJY589953:CJY589968 CTU589953:CTU589968 DDQ589953:DDQ589968 DNM589953:DNM589968 DXI589953:DXI589968 EHE589953:EHE589968 ERA589953:ERA589968 FAW589953:FAW589968 FKS589953:FKS589968 FUO589953:FUO589968 GEK589953:GEK589968 GOG589953:GOG589968 GYC589953:GYC589968 HHY589953:HHY589968 HRU589953:HRU589968 IBQ589953:IBQ589968 ILM589953:ILM589968 IVI589953:IVI589968 JFE589953:JFE589968 JPA589953:JPA589968 JYW589953:JYW589968 KIS589953:KIS589968 KSO589953:KSO589968 LCK589953:LCK589968 LMG589953:LMG589968 LWC589953:LWC589968 MFY589953:MFY589968 MPU589953:MPU589968 MZQ589953:MZQ589968 NJM589953:NJM589968 NTI589953:NTI589968 ODE589953:ODE589968 ONA589953:ONA589968 OWW589953:OWW589968 PGS589953:PGS589968 PQO589953:PQO589968 QAK589953:QAK589968 QKG589953:QKG589968 QUC589953:QUC589968 RDY589953:RDY589968 RNU589953:RNU589968 RXQ589953:RXQ589968 SHM589953:SHM589968 SRI589953:SRI589968 TBE589953:TBE589968 TLA589953:TLA589968 TUW589953:TUW589968 UES589953:UES589968 UOO589953:UOO589968 UYK589953:UYK589968 VIG589953:VIG589968 VSC589953:VSC589968 WBY589953:WBY589968 WLU589953:WLU589968 WVQ589953:WVQ589968 H655489:H655504 JE655489:JE655504 TA655489:TA655504 ACW655489:ACW655504 AMS655489:AMS655504 AWO655489:AWO655504 BGK655489:BGK655504 BQG655489:BQG655504 CAC655489:CAC655504 CJY655489:CJY655504 CTU655489:CTU655504 DDQ655489:DDQ655504 DNM655489:DNM655504 DXI655489:DXI655504 EHE655489:EHE655504 ERA655489:ERA655504 FAW655489:FAW655504 FKS655489:FKS655504 FUO655489:FUO655504 GEK655489:GEK655504 GOG655489:GOG655504 GYC655489:GYC655504 HHY655489:HHY655504 HRU655489:HRU655504 IBQ655489:IBQ655504 ILM655489:ILM655504 IVI655489:IVI655504 JFE655489:JFE655504 JPA655489:JPA655504 JYW655489:JYW655504 KIS655489:KIS655504 KSO655489:KSO655504 LCK655489:LCK655504 LMG655489:LMG655504 LWC655489:LWC655504 MFY655489:MFY655504 MPU655489:MPU655504 MZQ655489:MZQ655504 NJM655489:NJM655504 NTI655489:NTI655504 ODE655489:ODE655504 ONA655489:ONA655504 OWW655489:OWW655504 PGS655489:PGS655504 PQO655489:PQO655504 QAK655489:QAK655504 QKG655489:QKG655504 QUC655489:QUC655504 RDY655489:RDY655504 RNU655489:RNU655504 RXQ655489:RXQ655504 SHM655489:SHM655504 SRI655489:SRI655504 TBE655489:TBE655504 TLA655489:TLA655504 TUW655489:TUW655504 UES655489:UES655504 UOO655489:UOO655504 UYK655489:UYK655504 VIG655489:VIG655504 VSC655489:VSC655504 WBY655489:WBY655504 WLU655489:WLU655504 WVQ655489:WVQ655504 H721025:H721040 JE721025:JE721040 TA721025:TA721040 ACW721025:ACW721040 AMS721025:AMS721040 AWO721025:AWO721040 BGK721025:BGK721040 BQG721025:BQG721040 CAC721025:CAC721040 CJY721025:CJY721040 CTU721025:CTU721040 DDQ721025:DDQ721040 DNM721025:DNM721040 DXI721025:DXI721040 EHE721025:EHE721040 ERA721025:ERA721040 FAW721025:FAW721040 FKS721025:FKS721040 FUO721025:FUO721040 GEK721025:GEK721040 GOG721025:GOG721040 GYC721025:GYC721040 HHY721025:HHY721040 HRU721025:HRU721040 IBQ721025:IBQ721040 ILM721025:ILM721040 IVI721025:IVI721040 JFE721025:JFE721040 JPA721025:JPA721040 JYW721025:JYW721040 KIS721025:KIS721040 KSO721025:KSO721040 LCK721025:LCK721040 LMG721025:LMG721040 LWC721025:LWC721040 MFY721025:MFY721040 MPU721025:MPU721040 MZQ721025:MZQ721040 NJM721025:NJM721040 NTI721025:NTI721040 ODE721025:ODE721040 ONA721025:ONA721040 OWW721025:OWW721040 PGS721025:PGS721040 PQO721025:PQO721040 QAK721025:QAK721040 QKG721025:QKG721040 QUC721025:QUC721040 RDY721025:RDY721040 RNU721025:RNU721040 RXQ721025:RXQ721040 SHM721025:SHM721040 SRI721025:SRI721040 TBE721025:TBE721040 TLA721025:TLA721040 TUW721025:TUW721040 UES721025:UES721040 UOO721025:UOO721040 UYK721025:UYK721040 VIG721025:VIG721040 VSC721025:VSC721040 WBY721025:WBY721040 WLU721025:WLU721040 WVQ721025:WVQ721040 H786561:H786576 JE786561:JE786576 TA786561:TA786576 ACW786561:ACW786576 AMS786561:AMS786576 AWO786561:AWO786576 BGK786561:BGK786576 BQG786561:BQG786576 CAC786561:CAC786576 CJY786561:CJY786576 CTU786561:CTU786576 DDQ786561:DDQ786576 DNM786561:DNM786576 DXI786561:DXI786576 EHE786561:EHE786576 ERA786561:ERA786576 FAW786561:FAW786576 FKS786561:FKS786576 FUO786561:FUO786576 GEK786561:GEK786576 GOG786561:GOG786576 GYC786561:GYC786576 HHY786561:HHY786576 HRU786561:HRU786576 IBQ786561:IBQ786576 ILM786561:ILM786576 IVI786561:IVI786576 JFE786561:JFE786576 JPA786561:JPA786576 JYW786561:JYW786576 KIS786561:KIS786576 KSO786561:KSO786576 LCK786561:LCK786576 LMG786561:LMG786576 LWC786561:LWC786576 MFY786561:MFY786576 MPU786561:MPU786576 MZQ786561:MZQ786576 NJM786561:NJM786576 NTI786561:NTI786576 ODE786561:ODE786576 ONA786561:ONA786576 OWW786561:OWW786576 PGS786561:PGS786576 PQO786561:PQO786576 QAK786561:QAK786576 QKG786561:QKG786576 QUC786561:QUC786576 RDY786561:RDY786576 RNU786561:RNU786576 RXQ786561:RXQ786576 SHM786561:SHM786576 SRI786561:SRI786576 TBE786561:TBE786576 TLA786561:TLA786576 TUW786561:TUW786576 UES786561:UES786576 UOO786561:UOO786576 UYK786561:UYK786576 VIG786561:VIG786576 VSC786561:VSC786576 WBY786561:WBY786576 WLU786561:WLU786576 WVQ786561:WVQ786576 H852097:H852112 JE852097:JE852112 TA852097:TA852112 ACW852097:ACW852112 AMS852097:AMS852112 AWO852097:AWO852112 BGK852097:BGK852112 BQG852097:BQG852112 CAC852097:CAC852112 CJY852097:CJY852112 CTU852097:CTU852112 DDQ852097:DDQ852112 DNM852097:DNM852112 DXI852097:DXI852112 EHE852097:EHE852112 ERA852097:ERA852112 FAW852097:FAW852112 FKS852097:FKS852112 FUO852097:FUO852112 GEK852097:GEK852112 GOG852097:GOG852112 GYC852097:GYC852112 HHY852097:HHY852112 HRU852097:HRU852112 IBQ852097:IBQ852112 ILM852097:ILM852112 IVI852097:IVI852112 JFE852097:JFE852112 JPA852097:JPA852112 JYW852097:JYW852112 KIS852097:KIS852112 KSO852097:KSO852112 LCK852097:LCK852112 LMG852097:LMG852112 LWC852097:LWC852112 MFY852097:MFY852112 MPU852097:MPU852112 MZQ852097:MZQ852112 NJM852097:NJM852112 NTI852097:NTI852112 ODE852097:ODE852112 ONA852097:ONA852112 OWW852097:OWW852112 PGS852097:PGS852112 PQO852097:PQO852112 QAK852097:QAK852112 QKG852097:QKG852112 QUC852097:QUC852112 RDY852097:RDY852112 RNU852097:RNU852112 RXQ852097:RXQ852112 SHM852097:SHM852112 SRI852097:SRI852112 TBE852097:TBE852112 TLA852097:TLA852112 TUW852097:TUW852112 UES852097:UES852112 UOO852097:UOO852112 UYK852097:UYK852112 VIG852097:VIG852112 VSC852097:VSC852112 WBY852097:WBY852112 WLU852097:WLU852112 WVQ852097:WVQ852112 H917633:H917648 JE917633:JE917648 TA917633:TA917648 ACW917633:ACW917648 AMS917633:AMS917648 AWO917633:AWO917648 BGK917633:BGK917648 BQG917633:BQG917648 CAC917633:CAC917648 CJY917633:CJY917648 CTU917633:CTU917648 DDQ917633:DDQ917648 DNM917633:DNM917648 DXI917633:DXI917648 EHE917633:EHE917648 ERA917633:ERA917648 FAW917633:FAW917648 FKS917633:FKS917648 FUO917633:FUO917648 GEK917633:GEK917648 GOG917633:GOG917648 GYC917633:GYC917648 HHY917633:HHY917648 HRU917633:HRU917648 IBQ917633:IBQ917648 ILM917633:ILM917648 IVI917633:IVI917648 JFE917633:JFE917648 JPA917633:JPA917648 JYW917633:JYW917648 KIS917633:KIS917648 KSO917633:KSO917648 LCK917633:LCK917648 LMG917633:LMG917648 LWC917633:LWC917648 MFY917633:MFY917648 MPU917633:MPU917648 MZQ917633:MZQ917648 NJM917633:NJM917648 NTI917633:NTI917648 ODE917633:ODE917648 ONA917633:ONA917648 OWW917633:OWW917648 PGS917633:PGS917648 PQO917633:PQO917648 QAK917633:QAK917648 QKG917633:QKG917648 QUC917633:QUC917648 RDY917633:RDY917648 RNU917633:RNU917648 RXQ917633:RXQ917648 SHM917633:SHM917648 SRI917633:SRI917648 TBE917633:TBE917648 TLA917633:TLA917648 TUW917633:TUW917648 UES917633:UES917648 UOO917633:UOO917648 UYK917633:UYK917648 VIG917633:VIG917648 VSC917633:VSC917648 WBY917633:WBY917648 WLU917633:WLU917648 WVQ917633:WVQ917648 H983169:H983184 JE983169:JE983184 TA983169:TA983184 ACW983169:ACW983184 AMS983169:AMS983184 AWO983169:AWO983184 BGK983169:BGK983184 BQG983169:BQG983184 CAC983169:CAC983184 CJY983169:CJY983184 CTU983169:CTU983184 DDQ983169:DDQ983184 DNM983169:DNM983184 DXI983169:DXI983184 EHE983169:EHE983184 ERA983169:ERA983184 FAW983169:FAW983184 FKS983169:FKS983184 FUO983169:FUO983184 GEK983169:GEK983184 GOG983169:GOG983184 GYC983169:GYC983184 HHY983169:HHY983184 HRU983169:HRU983184 IBQ983169:IBQ983184 ILM983169:ILM983184 IVI983169:IVI983184 JFE983169:JFE983184 JPA983169:JPA983184 JYW983169:JYW983184 KIS983169:KIS983184 KSO983169:KSO983184 LCK983169:LCK983184 LMG983169:LMG983184 LWC983169:LWC983184 MFY983169:MFY983184 MPU983169:MPU983184 MZQ983169:MZQ983184 NJM983169:NJM983184 NTI983169:NTI983184 ODE983169:ODE983184 ONA983169:ONA983184 OWW983169:OWW983184 PGS983169:PGS983184 PQO983169:PQO983184 QAK983169:QAK983184 QKG983169:QKG983184 QUC983169:QUC983184 RDY983169:RDY983184 RNU983169:RNU983184 RXQ983169:RXQ983184 SHM983169:SHM983184 SRI983169:SRI983184 TBE983169:TBE983184 TLA983169:TLA983184 TUW983169:TUW983184 UES983169:UES983184 UOO983169:UOO983184 UYK983169:UYK983184 VIG983169:VIG983184 VSC983169:VSC983184 WBY983169:WBY983184 WLU983169:WLU983184 WVQ983169:WVQ983184" xr:uid="{BC1E867C-7D98-44BC-908F-FEA2F12AD56F}">
      <formula1>"PG&amp;E,SCE,SDG&amp;E"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3B05-2688-42AE-A62B-D8FD35BA44BF}">
  <sheetPr>
    <tabColor theme="9"/>
  </sheetPr>
  <dimension ref="A1:M40"/>
  <sheetViews>
    <sheetView workbookViewId="0"/>
  </sheetViews>
  <sheetFormatPr defaultRowHeight="14.25" x14ac:dyDescent="0.2"/>
  <cols>
    <col min="1" max="1" width="54.625" customWidth="1"/>
    <col min="2" max="2" width="23.375" customWidth="1"/>
    <col min="3" max="3" width="15.625" customWidth="1"/>
    <col min="4" max="4" width="16.5" customWidth="1"/>
    <col min="5" max="5" width="13.375" bestFit="1" customWidth="1"/>
    <col min="6" max="6" width="11.125" bestFit="1" customWidth="1"/>
    <col min="7" max="7" width="16.5" customWidth="1"/>
    <col min="14" max="16384" width="9" style="18"/>
  </cols>
  <sheetData>
    <row r="1" spans="1:13" s="44" customFormat="1" ht="15" x14ac:dyDescent="0.25">
      <c r="A1" s="176" t="s">
        <v>1175</v>
      </c>
      <c r="B1" s="177"/>
      <c r="C1" s="177"/>
      <c r="D1" s="178"/>
    </row>
    <row r="2" spans="1:13" customFormat="1" ht="75" customHeight="1" x14ac:dyDescent="0.25">
      <c r="A2" s="311" t="s">
        <v>1170</v>
      </c>
      <c r="B2" s="312"/>
      <c r="C2" s="313" t="s">
        <v>1166</v>
      </c>
      <c r="D2" s="359" t="s">
        <v>1483</v>
      </c>
      <c r="E2" s="359"/>
      <c r="F2" s="359"/>
      <c r="G2" s="359"/>
      <c r="H2" s="359"/>
      <c r="I2" s="359"/>
      <c r="J2" s="359"/>
      <c r="K2" s="359"/>
      <c r="L2" s="359"/>
    </row>
    <row r="3" spans="1:13" customFormat="1" ht="15" x14ac:dyDescent="0.25">
      <c r="A3" s="318" t="s">
        <v>1169</v>
      </c>
      <c r="B3" s="319" t="s">
        <v>660</v>
      </c>
      <c r="C3" s="319">
        <f>SUMIFS('CPUC_Public Facility Data'!O:O,'CPUC_Public Facility Data'!J:J,'CHP Estimated Industry Breakdow'!B3)</f>
        <v>108</v>
      </c>
      <c r="D3" s="314"/>
      <c r="E3" s="44"/>
      <c r="F3" s="44"/>
      <c r="G3" s="44"/>
      <c r="H3" s="44"/>
      <c r="I3" s="44"/>
      <c r="J3" s="44"/>
      <c r="K3" s="44"/>
      <c r="L3" s="44"/>
    </row>
    <row r="4" spans="1:13" s="44" customFormat="1" ht="15" x14ac:dyDescent="0.25">
      <c r="A4" s="318" t="s">
        <v>1169</v>
      </c>
      <c r="B4" s="319" t="s">
        <v>756</v>
      </c>
      <c r="C4" s="319">
        <f>SUMIFS('CPUC_Public Facility Data'!O:O,'CPUC_Public Facility Data'!J:J,'CHP Estimated Industry Breakdow'!B4)</f>
        <v>108.11000000000001</v>
      </c>
      <c r="D4" s="314"/>
    </row>
    <row r="5" spans="1:13" customFormat="1" ht="15" x14ac:dyDescent="0.25">
      <c r="A5" s="318" t="s">
        <v>1169</v>
      </c>
      <c r="B5" s="319" t="s">
        <v>910</v>
      </c>
      <c r="C5" s="319">
        <f>SUMIFS('CPUC_Public Facility Data'!O:O,'CPUC_Public Facility Data'!J:J,'CHP Estimated Industry Breakdow'!B5)</f>
        <v>24.901999999999997</v>
      </c>
      <c r="D5" s="314"/>
      <c r="E5" s="44"/>
      <c r="F5" s="44"/>
      <c r="G5" s="44"/>
      <c r="H5" s="44"/>
      <c r="I5" s="44"/>
      <c r="J5" s="44"/>
      <c r="K5" s="44"/>
      <c r="L5" s="44"/>
    </row>
    <row r="6" spans="1:13" customFormat="1" x14ac:dyDescent="0.2">
      <c r="D6" t="s">
        <v>179</v>
      </c>
      <c r="E6" s="170" t="s">
        <v>184</v>
      </c>
      <c r="F6" t="s">
        <v>282</v>
      </c>
      <c r="G6" t="s">
        <v>284</v>
      </c>
      <c r="H6" t="s">
        <v>241</v>
      </c>
      <c r="I6" t="s">
        <v>199</v>
      </c>
      <c r="J6" t="s">
        <v>205</v>
      </c>
      <c r="K6" t="s">
        <v>208</v>
      </c>
      <c r="L6" t="s">
        <v>300</v>
      </c>
    </row>
    <row r="7" spans="1:13" customFormat="1" ht="15" x14ac:dyDescent="0.25">
      <c r="A7" s="271" t="s">
        <v>60</v>
      </c>
      <c r="B7" s="189" t="s">
        <v>671</v>
      </c>
      <c r="C7" s="189">
        <f>SUMIFS('CPUC_Public Facility Data'!O:O,'CPUC_Public Facility Data'!J:J,'CHP Estimated Industry Breakdow'!B7)</f>
        <v>4469.0209999999997</v>
      </c>
      <c r="D7" s="308">
        <f>IF(SUMIFS(Summary_carb_combusted!H$5:H$43,Summary_carb_combusted!$B$5:$B$43,$A7)&gt;0,1,0)</f>
        <v>1</v>
      </c>
      <c r="E7" s="308">
        <f>IF(SUMIFS(Summary_carb_combusted!I$5:I$43,Summary_carb_combusted!$B$5:$B$43,$A7)&gt;0,1,0)</f>
        <v>1</v>
      </c>
      <c r="F7" s="308">
        <f>IF(SUMIFS(Summary_carb_combusted!M$5:M$43,Summary_carb_combusted!$B$5:$B$43,$A7)&gt;0,1,0)</f>
        <v>1</v>
      </c>
      <c r="G7" s="308">
        <f>IF(SUMIFS(Summary_carb_combusted!N$5:N$43,Summary_carb_combusted!$B$5:$B$43,#REF!)&gt;0,1,0)</f>
        <v>0</v>
      </c>
      <c r="H7" s="320">
        <v>1</v>
      </c>
      <c r="I7" s="308">
        <f>IF(SUMIFS(Summary_carb_combusted!Q$5:Q$43,Summary_carb_combusted!$B$5:$B$43,#REF!)&gt;0,1,0)</f>
        <v>0</v>
      </c>
      <c r="J7" s="308">
        <f>IF(SUMIFS(Summary_carb_combusted!R$5:R$43,Summary_carb_combusted!$B$5:$B$43,#REF!)&gt;0,1,0)</f>
        <v>0</v>
      </c>
      <c r="K7" s="320">
        <v>1</v>
      </c>
      <c r="L7" s="308">
        <f>IF(SUMIFS(Summary_carb_combusted!V$5:V$43,Summary_carb_combusted!$B$5:$B$43,$A7)&gt;0,1,0)</f>
        <v>1</v>
      </c>
      <c r="M7" s="17" t="b">
        <f t="shared" ref="M7:M15" si="0">SUM(D7:L7)&gt;0</f>
        <v>1</v>
      </c>
    </row>
    <row r="8" spans="1:13" customFormat="1" ht="15" x14ac:dyDescent="0.25">
      <c r="A8" s="312" t="s">
        <v>56</v>
      </c>
      <c r="B8" s="189" t="s">
        <v>788</v>
      </c>
      <c r="C8" s="189">
        <f>SUMIFS('CPUC_Public Facility Data'!O:O,'CPUC_Public Facility Data'!J:J,'CHP Estimated Industry Breakdow'!B8)</f>
        <v>311.37600000000003</v>
      </c>
      <c r="D8" s="308">
        <f>IF(SUMIFS(Summary_carb_combusted!H$5:H$43,Summary_carb_combusted!$B$5:$B$43,$A8)&gt;0,1,0)</f>
        <v>1</v>
      </c>
      <c r="E8" s="308">
        <f>IF(SUMIFS(Summary_carb_combusted!I$5:I$43,Summary_carb_combusted!$B$5:$B$43,$A8)&gt;0,1,0)</f>
        <v>0</v>
      </c>
      <c r="F8" s="308">
        <f>IF(SUMIFS(Summary_carb_combusted!M$5:M$43,Summary_carb_combusted!$B$5:$B$43,$A8)&gt;0,1,0)</f>
        <v>0</v>
      </c>
      <c r="G8" s="308">
        <f>IF(SUMIFS(Summary_carb_combusted!N$5:N$43,Summary_carb_combusted!$B$5:$B$43,#REF!)&gt;0,1,0)</f>
        <v>0</v>
      </c>
      <c r="H8" s="308">
        <f>IF(SUMIFS(Summary_carb_combusted!O$5:O$43,Summary_carb_combusted!$B$5:$B$43,#REF!)&gt;0,1,0)</f>
        <v>0</v>
      </c>
      <c r="I8" s="308">
        <f>IF(SUMIFS(Summary_carb_combusted!Q$5:Q$43,Summary_carb_combusted!$B$5:$B$43,#REF!)&gt;0,1,0)</f>
        <v>0</v>
      </c>
      <c r="J8" s="308">
        <f>IF(SUMIFS(Summary_carb_combusted!R$5:R$43,Summary_carb_combusted!$B$5:$B$43,#REF!)&gt;0,1,0)</f>
        <v>0</v>
      </c>
      <c r="K8" s="308">
        <f>IF(SUMIFS(Summary_carb_combusted!U$5:U$43,Summary_carb_combusted!$B$5:$B$43,#REF!)&gt;0,1,0)</f>
        <v>0</v>
      </c>
      <c r="L8" s="308">
        <f>IF(SUMIFS(Summary_carb_combusted!V$5:V$43,Summary_carb_combusted!$B$5:$B$43,$A8)&gt;0,1,0)</f>
        <v>0</v>
      </c>
      <c r="M8" s="17" t="b">
        <f t="shared" si="0"/>
        <v>1</v>
      </c>
    </row>
    <row r="9" spans="1:13" customFormat="1" ht="15" x14ac:dyDescent="0.25">
      <c r="A9" s="312" t="s">
        <v>73</v>
      </c>
      <c r="B9" s="189" t="s">
        <v>801</v>
      </c>
      <c r="C9" s="189">
        <f>SUMIFS('CPUC_Public Facility Data'!O:O,'CPUC_Public Facility Data'!J:J,'CHP Estimated Industry Breakdow'!B9)</f>
        <v>196.79000000000002</v>
      </c>
      <c r="D9" s="308">
        <f>IF(SUMIFS(Summary_carb_combusted!H$5:H$43,Summary_carb_combusted!$B$5:$B$43,$A9)&gt;0,1,0)</f>
        <v>1</v>
      </c>
      <c r="E9" s="308">
        <f>IF(SUMIFS(Summary_carb_combusted!I$5:I$43,Summary_carb_combusted!$B$5:$B$43,$A9)&gt;0,1,0)</f>
        <v>0</v>
      </c>
      <c r="F9" s="308">
        <f>IF(SUMIFS(Summary_carb_combusted!M$5:M$43,Summary_carb_combusted!$B$5:$B$43,$A9)&gt;0,1,0)</f>
        <v>0</v>
      </c>
      <c r="G9" s="308">
        <f>IF(SUMIFS(Summary_carb_combusted!N$5:N$43,Summary_carb_combusted!$B$5:$B$43,#REF!)&gt;0,1,0)</f>
        <v>0</v>
      </c>
      <c r="H9" s="308">
        <f>IF(SUMIFS(Summary_carb_combusted!O$5:O$43,Summary_carb_combusted!$B$5:$B$43,#REF!)&gt;0,1,0)</f>
        <v>0</v>
      </c>
      <c r="I9" s="308">
        <f>IF(SUMIFS(Summary_carb_combusted!Q$5:Q$43,Summary_carb_combusted!$B$5:$B$43,#REF!)&gt;0,1,0)</f>
        <v>0</v>
      </c>
      <c r="J9" s="308">
        <f>IF(SUMIFS(Summary_carb_combusted!R$5:R$43,Summary_carb_combusted!$B$5:$B$43,#REF!)&gt;0,1,0)</f>
        <v>0</v>
      </c>
      <c r="K9" s="308">
        <f>IF(SUMIFS(Summary_carb_combusted!U$5:U$43,Summary_carb_combusted!$B$5:$B$43,#REF!)&gt;0,1,0)</f>
        <v>0</v>
      </c>
      <c r="L9" s="308">
        <f>IF(SUMIFS(Summary_carb_combusted!V$5:V$43,Summary_carb_combusted!$B$5:$B$43,$A9)&gt;0,1,0)</f>
        <v>0</v>
      </c>
      <c r="M9" s="17" t="b">
        <f t="shared" si="0"/>
        <v>1</v>
      </c>
    </row>
    <row r="10" spans="1:13" customFormat="1" ht="15" x14ac:dyDescent="0.25">
      <c r="A10" s="312" t="s">
        <v>69</v>
      </c>
      <c r="B10" s="189" t="s">
        <v>808</v>
      </c>
      <c r="C10" s="189">
        <f>SUMIFS('CPUC_Public Facility Data'!O:O,'CPUC_Public Facility Data'!J:J,'CHP Estimated Industry Breakdow'!B10)</f>
        <v>96.183999999999997</v>
      </c>
      <c r="D10" s="308">
        <f>IF(SUMIFS(Summary_carb_combusted!H$5:H$43,Summary_carb_combusted!$B$5:$B$43,$A10)&gt;0,1,0)</f>
        <v>1</v>
      </c>
      <c r="E10" s="308">
        <f>IF(SUMIFS(Summary_carb_combusted!I$5:I$43,Summary_carb_combusted!$B$5:$B$43,$A10)&gt;0,1,0)</f>
        <v>0</v>
      </c>
      <c r="F10" s="308">
        <f>IF(SUMIFS(Summary_carb_combusted!M$5:M$43,Summary_carb_combusted!$B$5:$B$43,$A10)&gt;0,1,0)</f>
        <v>0</v>
      </c>
      <c r="G10" s="308">
        <f>IF(SUMIFS(Summary_carb_combusted!N$5:N$43,Summary_carb_combusted!$B$5:$B$43,#REF!)&gt;0,1,0)</f>
        <v>0</v>
      </c>
      <c r="H10" s="308">
        <f>IF(SUMIFS(Summary_carb_combusted!O$5:O$43,Summary_carb_combusted!$B$5:$B$43,#REF!)&gt;0,1,0)</f>
        <v>0</v>
      </c>
      <c r="I10" s="308">
        <f>IF(SUMIFS(Summary_carb_combusted!Q$5:Q$43,Summary_carb_combusted!$B$5:$B$43,#REF!)&gt;0,1,0)</f>
        <v>0</v>
      </c>
      <c r="J10" s="308">
        <f>IF(SUMIFS(Summary_carb_combusted!R$5:R$43,Summary_carb_combusted!$B$5:$B$43,#REF!)&gt;0,1,0)</f>
        <v>0</v>
      </c>
      <c r="K10" s="308">
        <f>IF(SUMIFS(Summary_carb_combusted!U$5:U$43,Summary_carb_combusted!$B$5:$B$43,#REF!)&gt;0,1,0)</f>
        <v>0</v>
      </c>
      <c r="L10" s="308">
        <f>IF(SUMIFS(Summary_carb_combusted!V$5:V$43,Summary_carb_combusted!$B$5:$B$43,$A10)&gt;0,1,0)</f>
        <v>0</v>
      </c>
      <c r="M10" s="17" t="b">
        <f t="shared" si="0"/>
        <v>1</v>
      </c>
    </row>
    <row r="11" spans="1:13" customFormat="1" ht="15" x14ac:dyDescent="0.25">
      <c r="A11" s="312" t="s">
        <v>75</v>
      </c>
      <c r="B11" s="189" t="s">
        <v>849</v>
      </c>
      <c r="C11" s="189">
        <f>SUMIFS('CPUC_Public Facility Data'!O:O,'CPUC_Public Facility Data'!J:J,'CHP Estimated Industry Breakdow'!B11)</f>
        <v>8.4019999999999992</v>
      </c>
      <c r="D11" s="308">
        <f>IF(SUMIFS(Summary_carb_combusted!H$5:H$43,Summary_carb_combusted!$B$5:$B$43,$A11)&gt;0,1,0)</f>
        <v>0</v>
      </c>
      <c r="E11" s="308">
        <f>IF(SUMIFS(Summary_carb_combusted!I$5:I$43,Summary_carb_combusted!$B$5:$B$43,$A11)&gt;0,1,0)</f>
        <v>0</v>
      </c>
      <c r="F11" s="308">
        <f>IF(SUMIFS(Summary_carb_combusted!M$5:M$43,Summary_carb_combusted!$B$5:$B$43,$A11)&gt;0,1,0)</f>
        <v>0</v>
      </c>
      <c r="G11" s="308">
        <f>IF(SUMIFS(Summary_carb_combusted!N$5:N$43,Summary_carb_combusted!$B$5:$B$43,#REF!)&gt;0,1,0)</f>
        <v>0</v>
      </c>
      <c r="H11" s="308">
        <f>IF(SUMIFS(Summary_carb_combusted!O$5:O$43,Summary_carb_combusted!$B$5:$B$43,#REF!)&gt;0,1,0)</f>
        <v>0</v>
      </c>
      <c r="I11" s="321">
        <v>1</v>
      </c>
      <c r="J11" s="321">
        <v>1</v>
      </c>
      <c r="K11" s="308">
        <f>IF(SUMIFS(Summary_carb_combusted!U$5:U$43,Summary_carb_combusted!$B$5:$B$43,#REF!)&gt;0,1,0)</f>
        <v>0</v>
      </c>
      <c r="L11" s="308">
        <f>IF(SUMIFS(Summary_carb_combusted!V$5:V$43,Summary_carb_combusted!$B$5:$B$43,$A11)&gt;0,1,0)</f>
        <v>0</v>
      </c>
      <c r="M11" s="17" t="b">
        <f t="shared" si="0"/>
        <v>1</v>
      </c>
    </row>
    <row r="12" spans="1:13" customFormat="1" ht="15" x14ac:dyDescent="0.25">
      <c r="A12" s="312" t="s">
        <v>61</v>
      </c>
      <c r="B12" s="189" t="s">
        <v>952</v>
      </c>
      <c r="C12" s="189">
        <f>SUMIFS('CPUC_Public Facility Data'!O:O,'CPUC_Public Facility Data'!J:J,'CHP Estimated Industry Breakdow'!B12)+(C19*0.5)</f>
        <v>640.54999999999995</v>
      </c>
      <c r="D12" s="308">
        <f>IF(SUMIFS(Summary_carb_combusted!H$5:H$43,Summary_carb_combusted!$B$5:$B$43,$A12)&gt;0,1,0)</f>
        <v>1</v>
      </c>
      <c r="E12" s="308">
        <f>IF(SUMIFS(Summary_carb_combusted!I$5:I$43,Summary_carb_combusted!$B$5:$B$43,$A12)&gt;0,1,0)</f>
        <v>0</v>
      </c>
      <c r="F12" s="308">
        <f>IF(SUMIFS(Summary_carb_combusted!M$5:M$43,Summary_carb_combusted!$B$5:$B$43,$A12)&gt;0,1,0)</f>
        <v>0</v>
      </c>
      <c r="G12" s="308">
        <f>IF(SUMIFS(Summary_carb_combusted!N$5:N$43,Summary_carb_combusted!$B$5:$B$43,#REF!)&gt;0,1,0)</f>
        <v>0</v>
      </c>
      <c r="H12" s="308">
        <f>IF(SUMIFS(Summary_carb_combusted!O$5:O$43,Summary_carb_combusted!$B$5:$B$43,#REF!)&gt;0,1,0)</f>
        <v>0</v>
      </c>
      <c r="I12" s="308">
        <f>IF(SUMIFS(Summary_carb_combusted!Q$5:Q$43,Summary_carb_combusted!$B$5:$B$43,#REF!)&gt;0,1,0)</f>
        <v>0</v>
      </c>
      <c r="J12" s="308">
        <f>IF(SUMIFS(Summary_carb_combusted!R$5:R$43,Summary_carb_combusted!$B$5:$B$43,#REF!)&gt;0,1,0)</f>
        <v>0</v>
      </c>
      <c r="K12" s="308">
        <f>IF(SUMIFS(Summary_carb_combusted!U$5:U$43,Summary_carb_combusted!$B$5:$B$43,#REF!)&gt;0,1,0)</f>
        <v>0</v>
      </c>
      <c r="L12" s="308">
        <f>IF(SUMIFS(Summary_carb_combusted!V$5:V$43,Summary_carb_combusted!$B$5:$B$43,$A12)&gt;0,1,0)</f>
        <v>0</v>
      </c>
      <c r="M12" s="17" t="b">
        <f t="shared" si="0"/>
        <v>1</v>
      </c>
    </row>
    <row r="13" spans="1:13" customFormat="1" ht="15" x14ac:dyDescent="0.25">
      <c r="A13" s="312" t="s">
        <v>52</v>
      </c>
      <c r="B13" s="189" t="s">
        <v>1085</v>
      </c>
      <c r="C13" s="189">
        <f>SUMIFS('CPUC_Public Facility Data'!O:O,'CPUC_Public Facility Data'!J:J,'CHP Estimated Industry Breakdow'!B13)</f>
        <v>217.85</v>
      </c>
      <c r="D13" s="308">
        <f>IF(SUMIFS(Summary_carb_combusted!H$5:H$43,Summary_carb_combusted!$B$5:$B$43,$A13)&gt;0,1,0)</f>
        <v>1</v>
      </c>
      <c r="E13" s="308">
        <f>IF(SUMIFS(Summary_carb_combusted!I$5:I$43,Summary_carb_combusted!$B$5:$B$43,$A13)&gt;0,1,0)</f>
        <v>1</v>
      </c>
      <c r="F13" s="308">
        <f>IF(SUMIFS(Summary_carb_combusted!M$5:M$43,Summary_carb_combusted!$B$5:$B$43,$A13)&gt;0,1,0)</f>
        <v>0</v>
      </c>
      <c r="G13" s="320">
        <v>1</v>
      </c>
      <c r="H13" s="308">
        <f>IF(SUMIFS(Summary_carb_combusted!O$5:O$43,Summary_carb_combusted!$B$5:$B$43,#REF!)&gt;0,1,0)</f>
        <v>0</v>
      </c>
      <c r="I13" s="308">
        <f>IF(SUMIFS(Summary_carb_combusted!Q$5:Q$43,Summary_carb_combusted!$B$5:$B$43,#REF!)&gt;0,1,0)</f>
        <v>0</v>
      </c>
      <c r="J13" s="308">
        <f>IF(SUMIFS(Summary_carb_combusted!R$5:R$43,Summary_carb_combusted!$B$5:$B$43,#REF!)&gt;0,1,0)</f>
        <v>0</v>
      </c>
      <c r="K13" s="308">
        <f>IF(SUMIFS(Summary_carb_combusted!U$5:U$43,Summary_carb_combusted!$B$5:$B$43,#REF!)&gt;0,1,0)</f>
        <v>0</v>
      </c>
      <c r="L13" s="308">
        <f>IF(SUMIFS(Summary_carb_combusted!V$5:V$43,Summary_carb_combusted!$B$5:$B$43,$A13)&gt;0,1,0)</f>
        <v>0</v>
      </c>
      <c r="M13" s="17" t="b">
        <f t="shared" si="0"/>
        <v>1</v>
      </c>
    </row>
    <row r="14" spans="1:13" customFormat="1" ht="15" x14ac:dyDescent="0.25">
      <c r="A14" s="312" t="s">
        <v>55</v>
      </c>
      <c r="B14" s="189" t="s">
        <v>1168</v>
      </c>
      <c r="C14" s="189">
        <f>SUMIFS('CPUC_Public Facility Data'!O:O,'CPUC_Public Facility Data'!J:J,'CHP Estimated Industry Breakdow'!B14)</f>
        <v>76</v>
      </c>
      <c r="D14" s="308">
        <f>IF(SUMIFS(Summary_carb_combusted!H$5:H$43,Summary_carb_combusted!$B$5:$B$43,$A14)&gt;0,1,0)</f>
        <v>1</v>
      </c>
      <c r="E14" s="308">
        <f>IF(SUMIFS(Summary_carb_combusted!I$5:I$43,Summary_carb_combusted!$B$5:$B$43,$A14)&gt;0,1,0)</f>
        <v>0</v>
      </c>
      <c r="F14" s="308">
        <f>IF(SUMIFS(Summary_carb_combusted!M$5:M$43,Summary_carb_combusted!$B$5:$B$43,$A14)&gt;0,1,0)</f>
        <v>0</v>
      </c>
      <c r="G14" s="308">
        <f>IF(SUMIFS(Summary_carb_combusted!N$5:N$43,Summary_carb_combusted!$B$5:$B$43,#REF!)&gt;0,1,0)</f>
        <v>0</v>
      </c>
      <c r="H14" s="308">
        <f>IF(SUMIFS(Summary_carb_combusted!O$5:O$43,Summary_carb_combusted!$B$5:$B$43,#REF!)&gt;0,1,0)</f>
        <v>0</v>
      </c>
      <c r="I14" s="308">
        <f>IF(SUMIFS(Summary_carb_combusted!Q$5:Q$43,Summary_carb_combusted!$B$5:$B$43,#REF!)&gt;0,1,0)</f>
        <v>0</v>
      </c>
      <c r="J14" s="308">
        <f>IF(SUMIFS(Summary_carb_combusted!R$5:R$43,Summary_carb_combusted!$B$5:$B$43,#REF!)&gt;0,1,0)</f>
        <v>0</v>
      </c>
      <c r="K14" s="308">
        <f>IF(SUMIFS(Summary_carb_combusted!U$5:U$43,Summary_carb_combusted!$B$5:$B$43,#REF!)&gt;0,1,0)</f>
        <v>0</v>
      </c>
      <c r="L14" s="308">
        <f>IF(SUMIFS(Summary_carb_combusted!V$5:V$43,Summary_carb_combusted!$B$5:$B$43,$A14)&gt;0,1,0)</f>
        <v>0</v>
      </c>
      <c r="M14" s="17" t="b">
        <f t="shared" si="0"/>
        <v>1</v>
      </c>
    </row>
    <row r="15" spans="1:13" s="44" customFormat="1" ht="15" x14ac:dyDescent="0.25">
      <c r="A15" s="312" t="s">
        <v>59</v>
      </c>
      <c r="B15" s="189" t="s">
        <v>1167</v>
      </c>
      <c r="C15" s="189">
        <f>SUMIFS('CPUC_Public Facility Data'!O:O,'CPUC_Public Facility Data'!J:J,'CHP Estimated Industry Breakdow'!B15)</f>
        <v>62.6</v>
      </c>
      <c r="D15" s="308">
        <f>IF(SUMIFS(Summary_carb_combusted!H$5:H$43,Summary_carb_combusted!$B$5:$B$43,$A15)&gt;0,1,0)</f>
        <v>1</v>
      </c>
      <c r="E15" s="308">
        <f>IF(SUMIFS(Summary_carb_combusted!I$5:I$43,Summary_carb_combusted!$B$5:$B$43,$A15)&gt;0,1,0)</f>
        <v>0</v>
      </c>
      <c r="F15" s="308">
        <f>IF(SUMIFS(Summary_carb_combusted!M$5:M$43,Summary_carb_combusted!$B$5:$B$43,$A15)&gt;0,1,0)</f>
        <v>0</v>
      </c>
      <c r="G15" s="308">
        <f>IF(SUMIFS(Summary_carb_combusted!N$5:N$43,Summary_carb_combusted!$B$5:$B$43,#REF!)&gt;0,1,0)</f>
        <v>0</v>
      </c>
      <c r="H15" s="308">
        <f>IF(SUMIFS(Summary_carb_combusted!O$5:O$43,Summary_carb_combusted!$B$5:$B$43,#REF!)&gt;0,1,0)</f>
        <v>0</v>
      </c>
      <c r="I15" s="308">
        <f>IF(SUMIFS(Summary_carb_combusted!Q$5:Q$43,Summary_carb_combusted!$B$5:$B$43,#REF!)&gt;0,1,0)</f>
        <v>0</v>
      </c>
      <c r="J15" s="308">
        <f>IF(SUMIFS(Summary_carb_combusted!R$5:R$43,Summary_carb_combusted!$B$5:$B$43,#REF!)&gt;0,1,0)</f>
        <v>0</v>
      </c>
      <c r="K15" s="308">
        <f>IF(SUMIFS(Summary_carb_combusted!U$5:U$43,Summary_carb_combusted!$B$5:$B$43,#REF!)&gt;0,1,0)</f>
        <v>0</v>
      </c>
      <c r="L15" s="308">
        <f>IF(SUMIFS(Summary_carb_combusted!V$5:V$43,Summary_carb_combusted!$B$5:$B$43,$A15)&gt;0,1,0)</f>
        <v>0</v>
      </c>
      <c r="M15" s="17" t="b">
        <f t="shared" si="0"/>
        <v>1</v>
      </c>
    </row>
    <row r="16" spans="1:13" s="44" customFormat="1" ht="15" x14ac:dyDescent="0.25">
      <c r="A16" s="312" t="s">
        <v>66</v>
      </c>
      <c r="B16" s="189" t="s">
        <v>1174</v>
      </c>
      <c r="C16" s="189">
        <f>0.5*C19</f>
        <v>590.65</v>
      </c>
      <c r="D16" s="308">
        <f>IF(SUMIFS(Summary_carb_combusted!H$5:H$43,Summary_carb_combusted!$B$5:$B$43,$A16)&gt;0,1,0)</f>
        <v>1</v>
      </c>
      <c r="E16" s="308">
        <f>IF(SUMIFS(Summary_carb_combusted!I$5:I$43,Summary_carb_combusted!$B$5:$B$43,$A16)&gt;0,1,0)</f>
        <v>0</v>
      </c>
      <c r="F16" s="308">
        <f>IF(SUMIFS(Summary_carb_combusted!M$5:M$43,Summary_carb_combusted!$B$5:$B$43,$A16)&gt;0,1,0)</f>
        <v>0</v>
      </c>
      <c r="G16" s="308">
        <f>IF(SUMIFS(Summary_carb_combusted!N$5:N$43,Summary_carb_combusted!$B$5:$B$43,#REF!)&gt;0,1,0)</f>
        <v>0</v>
      </c>
      <c r="H16" s="308">
        <f>IF(SUMIFS(Summary_carb_combusted!O$5:O$43,Summary_carb_combusted!$B$5:$B$43,#REF!)&gt;0,1,0)</f>
        <v>0</v>
      </c>
      <c r="I16" s="308">
        <f>IF(SUMIFS(Summary_carb_combusted!Q$5:Q$43,Summary_carb_combusted!$B$5:$B$43,#REF!)&gt;0,1,0)</f>
        <v>0</v>
      </c>
      <c r="J16" s="308">
        <f>IF(SUMIFS(Summary_carb_combusted!R$5:R$43,Summary_carb_combusted!$B$5:$B$43,#REF!)&gt;0,1,0)</f>
        <v>0</v>
      </c>
      <c r="K16" s="308">
        <f>IF(SUMIFS(Summary_carb_combusted!U$5:U$43,Summary_carb_combusted!$B$5:$B$43,#REF!)&gt;0,1,0)</f>
        <v>0</v>
      </c>
      <c r="L16" s="308">
        <f>IF(SUMIFS(Summary_carb_combusted!V$5:V$43,Summary_carb_combusted!$B$5:$B$43,$A16)&gt;0,1,0)</f>
        <v>0</v>
      </c>
      <c r="M16" t="b">
        <f>SUM(D16:L16)&gt;0</f>
        <v>1</v>
      </c>
    </row>
    <row r="17" spans="1:13" s="44" customFormat="1" ht="15" x14ac:dyDescent="0.25">
      <c r="A17" s="312"/>
      <c r="B17" s="315" t="s">
        <v>1165</v>
      </c>
      <c r="C17" s="316">
        <f>SUM(C3:C15)</f>
        <v>6319.7850000000008</v>
      </c>
      <c r="D17" t="b">
        <f>SUM(D7:D16)&gt;0</f>
        <v>1</v>
      </c>
      <c r="E17" s="17" t="b">
        <f t="shared" ref="E17" si="1">SUM(E7:E16)&gt;0</f>
        <v>1</v>
      </c>
      <c r="F17" s="17" t="b">
        <f t="shared" ref="F17:L17" si="2">SUM(F7:F16)&gt;0</f>
        <v>1</v>
      </c>
      <c r="G17" s="17" t="b">
        <f t="shared" si="2"/>
        <v>1</v>
      </c>
      <c r="H17" s="17" t="b">
        <f t="shared" si="2"/>
        <v>1</v>
      </c>
      <c r="I17" s="17" t="b">
        <f t="shared" si="2"/>
        <v>1</v>
      </c>
      <c r="J17" s="17" t="b">
        <f t="shared" si="2"/>
        <v>1</v>
      </c>
      <c r="K17" s="17" t="b">
        <f t="shared" si="2"/>
        <v>1</v>
      </c>
      <c r="L17" s="17" t="b">
        <f t="shared" si="2"/>
        <v>1</v>
      </c>
      <c r="M17"/>
    </row>
    <row r="18" spans="1:13" s="44" customFormat="1" ht="15" x14ac:dyDescent="0.25">
      <c r="A18" s="312"/>
      <c r="B18" s="315" t="s">
        <v>601</v>
      </c>
      <c r="C18" s="316">
        <f>SUM('CPUC_Public Facility Data'!O19:O203)-C17</f>
        <v>1397.58</v>
      </c>
      <c r="D18" s="314"/>
    </row>
    <row r="19" spans="1:13" s="44" customFormat="1" ht="15" x14ac:dyDescent="0.25">
      <c r="A19" s="72" t="s">
        <v>1173</v>
      </c>
      <c r="B19" s="310" t="s">
        <v>1171</v>
      </c>
      <c r="C19" s="171">
        <f>SUMIFS('CPUC_Public Facility Data'!O:O,'CPUC_Public Facility Data'!J:J,'CHP Estimated Industry Breakdow'!B19)</f>
        <v>1181.3</v>
      </c>
      <c r="D19" s="268"/>
    </row>
    <row r="20" spans="1:13" s="44" customFormat="1" ht="15" x14ac:dyDescent="0.25">
      <c r="A20" s="72"/>
      <c r="B20" s="174"/>
      <c r="C20" s="171"/>
      <c r="D20" s="71"/>
    </row>
    <row r="21" spans="1:13" s="44" customFormat="1" ht="15" x14ac:dyDescent="0.25">
      <c r="A21" s="72"/>
      <c r="B21" s="174"/>
      <c r="C21" s="171"/>
      <c r="D21" s="71"/>
    </row>
    <row r="22" spans="1:13" customFormat="1" x14ac:dyDescent="0.2">
      <c r="D22" s="71"/>
    </row>
    <row r="23" spans="1:13" customFormat="1" ht="15" x14ac:dyDescent="0.25">
      <c r="A23" s="8" t="s">
        <v>1480</v>
      </c>
      <c r="D23" s="71"/>
    </row>
    <row r="24" spans="1:13" customFormat="1" x14ac:dyDescent="0.2"/>
    <row r="26" spans="1:13" x14ac:dyDescent="0.2">
      <c r="E26" s="18"/>
    </row>
    <row r="27" spans="1:13" ht="15" x14ac:dyDescent="0.25">
      <c r="A27" s="265" t="s">
        <v>1482</v>
      </c>
      <c r="B27" s="266"/>
      <c r="C27" s="266"/>
      <c r="D27" s="266"/>
      <c r="E27" s="317"/>
      <c r="F27" s="266"/>
      <c r="G27" s="266"/>
      <c r="H27" s="266"/>
      <c r="I27" s="266"/>
      <c r="J27" s="266"/>
      <c r="K27" s="266"/>
    </row>
    <row r="28" spans="1:13" s="323" customFormat="1" ht="15" x14ac:dyDescent="0.25">
      <c r="A28" s="322"/>
      <c r="B28" s="324" t="s">
        <v>179</v>
      </c>
      <c r="C28" s="325" t="s">
        <v>184</v>
      </c>
      <c r="D28" s="324" t="s">
        <v>282</v>
      </c>
      <c r="E28" s="324" t="s">
        <v>284</v>
      </c>
      <c r="F28" s="324" t="s">
        <v>241</v>
      </c>
      <c r="G28" s="324" t="s">
        <v>199</v>
      </c>
      <c r="H28" s="324" t="s">
        <v>205</v>
      </c>
      <c r="I28" s="324" t="s">
        <v>208</v>
      </c>
      <c r="J28" s="324" t="s">
        <v>300</v>
      </c>
      <c r="K28" s="322"/>
      <c r="L28" s="322"/>
      <c r="M28" s="322"/>
    </row>
    <row r="29" spans="1:13" s="323" customFormat="1" ht="15" x14ac:dyDescent="0.25">
      <c r="A29" s="322" t="s">
        <v>60</v>
      </c>
      <c r="B29" s="326">
        <f>IF(D7&gt;0,SUMIFS($C$7:$C$16,$A$7:$A$16,$A29)/SUMIFS($C$7:$C$16,D$7:D$16,1),0)</f>
        <v>0.67092131971960445</v>
      </c>
      <c r="C29" s="326">
        <f>IF(E7&gt;0,SUMIFS($C$7:$C$16,$A$7:$A$16,$A29)/SUMIFS($C$7:$C$16,E$7:E$16,1),0)</f>
        <v>0.95351909621579078</v>
      </c>
      <c r="D29" s="326">
        <f t="shared" ref="D29:J38" si="3">IF(F7&gt;0,SUMIFS($C$7:$C$16,$A$7:$A$16,$A29)/SUMIFS($C$7:$C$16,F$7:F$16,1),0)</f>
        <v>1</v>
      </c>
      <c r="E29" s="326">
        <f t="shared" si="3"/>
        <v>0</v>
      </c>
      <c r="F29" s="326">
        <f t="shared" si="3"/>
        <v>1</v>
      </c>
      <c r="G29" s="326">
        <f t="shared" si="3"/>
        <v>0</v>
      </c>
      <c r="H29" s="326">
        <f t="shared" si="3"/>
        <v>0</v>
      </c>
      <c r="I29" s="326">
        <f t="shared" si="3"/>
        <v>1</v>
      </c>
      <c r="J29" s="326">
        <f t="shared" si="3"/>
        <v>1</v>
      </c>
      <c r="K29" s="322"/>
      <c r="L29" s="322"/>
      <c r="M29" s="322"/>
    </row>
    <row r="30" spans="1:13" s="323" customFormat="1" ht="15" x14ac:dyDescent="0.25">
      <c r="A30" s="322" t="s">
        <v>56</v>
      </c>
      <c r="B30" s="326">
        <f t="shared" ref="B30:C38" si="4">IF(D8&gt;0,SUMIFS($C$7:$C$16,$A$7:$A$16,$A30)/SUMIFS($C$7:$C$16,D$7:D$16,1),0)</f>
        <v>4.6745986838954569E-2</v>
      </c>
      <c r="C30" s="326">
        <f t="shared" si="4"/>
        <v>0</v>
      </c>
      <c r="D30" s="326">
        <f t="shared" si="3"/>
        <v>0</v>
      </c>
      <c r="E30" s="326">
        <f t="shared" si="3"/>
        <v>0</v>
      </c>
      <c r="F30" s="326">
        <f t="shared" si="3"/>
        <v>0</v>
      </c>
      <c r="G30" s="326">
        <f t="shared" si="3"/>
        <v>0</v>
      </c>
      <c r="H30" s="326">
        <f t="shared" si="3"/>
        <v>0</v>
      </c>
      <c r="I30" s="326">
        <f t="shared" si="3"/>
        <v>0</v>
      </c>
      <c r="J30" s="326">
        <f t="shared" si="3"/>
        <v>0</v>
      </c>
      <c r="K30" s="322"/>
      <c r="L30" s="322"/>
      <c r="M30" s="322"/>
    </row>
    <row r="31" spans="1:13" s="323" customFormat="1" ht="15" x14ac:dyDescent="0.25">
      <c r="A31" s="322" t="s">
        <v>73</v>
      </c>
      <c r="B31" s="326">
        <f t="shared" si="4"/>
        <v>2.9543518929005027E-2</v>
      </c>
      <c r="C31" s="326">
        <f t="shared" si="4"/>
        <v>0</v>
      </c>
      <c r="D31" s="326">
        <f t="shared" si="3"/>
        <v>0</v>
      </c>
      <c r="E31" s="326">
        <f t="shared" si="3"/>
        <v>0</v>
      </c>
      <c r="F31" s="326">
        <f t="shared" si="3"/>
        <v>0</v>
      </c>
      <c r="G31" s="326">
        <f t="shared" si="3"/>
        <v>0</v>
      </c>
      <c r="H31" s="326">
        <f t="shared" si="3"/>
        <v>0</v>
      </c>
      <c r="I31" s="326">
        <f t="shared" si="3"/>
        <v>0</v>
      </c>
      <c r="J31" s="326">
        <f t="shared" si="3"/>
        <v>0</v>
      </c>
      <c r="K31" s="322"/>
      <c r="L31" s="322"/>
      <c r="M31" s="322"/>
    </row>
    <row r="32" spans="1:13" s="323" customFormat="1" ht="15" x14ac:dyDescent="0.25">
      <c r="A32" s="322" t="s">
        <v>69</v>
      </c>
      <c r="B32" s="326">
        <f t="shared" si="4"/>
        <v>1.4439828368653993E-2</v>
      </c>
      <c r="C32" s="326">
        <f t="shared" si="4"/>
        <v>0</v>
      </c>
      <c r="D32" s="326">
        <f t="shared" si="3"/>
        <v>0</v>
      </c>
      <c r="E32" s="326">
        <f t="shared" si="3"/>
        <v>0</v>
      </c>
      <c r="F32" s="326">
        <f t="shared" si="3"/>
        <v>0</v>
      </c>
      <c r="G32" s="326">
        <f t="shared" si="3"/>
        <v>0</v>
      </c>
      <c r="H32" s="326">
        <f t="shared" si="3"/>
        <v>0</v>
      </c>
      <c r="I32" s="326">
        <f t="shared" si="3"/>
        <v>0</v>
      </c>
      <c r="J32" s="326">
        <f t="shared" si="3"/>
        <v>0</v>
      </c>
      <c r="K32" s="322"/>
      <c r="L32" s="322"/>
      <c r="M32" s="322"/>
    </row>
    <row r="33" spans="1:13" s="323" customFormat="1" ht="15" x14ac:dyDescent="0.25">
      <c r="A33" s="322" t="s">
        <v>75</v>
      </c>
      <c r="B33" s="326">
        <f t="shared" si="4"/>
        <v>0</v>
      </c>
      <c r="C33" s="326">
        <f t="shared" si="4"/>
        <v>0</v>
      </c>
      <c r="D33" s="326">
        <f t="shared" si="3"/>
        <v>0</v>
      </c>
      <c r="E33" s="326">
        <f t="shared" si="3"/>
        <v>0</v>
      </c>
      <c r="F33" s="326">
        <f t="shared" si="3"/>
        <v>0</v>
      </c>
      <c r="G33" s="326">
        <f t="shared" si="3"/>
        <v>1</v>
      </c>
      <c r="H33" s="326">
        <f t="shared" si="3"/>
        <v>1</v>
      </c>
      <c r="I33" s="326">
        <f t="shared" si="3"/>
        <v>0</v>
      </c>
      <c r="J33" s="326">
        <f t="shared" si="3"/>
        <v>0</v>
      </c>
      <c r="K33" s="322"/>
      <c r="L33" s="322"/>
      <c r="M33" s="322"/>
    </row>
    <row r="34" spans="1:13" s="323" customFormat="1" ht="15" x14ac:dyDescent="0.25">
      <c r="A34" s="322" t="s">
        <v>61</v>
      </c>
      <c r="B34" s="326">
        <f t="shared" si="4"/>
        <v>9.6163936429565361E-2</v>
      </c>
      <c r="C34" s="326">
        <f t="shared" si="4"/>
        <v>0</v>
      </c>
      <c r="D34" s="326">
        <f t="shared" si="3"/>
        <v>0</v>
      </c>
      <c r="E34" s="326">
        <f t="shared" si="3"/>
        <v>0</v>
      </c>
      <c r="F34" s="326">
        <f t="shared" si="3"/>
        <v>0</v>
      </c>
      <c r="G34" s="326">
        <f t="shared" si="3"/>
        <v>0</v>
      </c>
      <c r="H34" s="326">
        <f t="shared" si="3"/>
        <v>0</v>
      </c>
      <c r="I34" s="326">
        <f t="shared" si="3"/>
        <v>0</v>
      </c>
      <c r="J34" s="326">
        <f t="shared" si="3"/>
        <v>0</v>
      </c>
      <c r="K34" s="322"/>
      <c r="L34" s="322"/>
      <c r="M34" s="322"/>
    </row>
    <row r="35" spans="1:13" s="323" customFormat="1" ht="15" x14ac:dyDescent="0.25">
      <c r="A35" s="322" t="s">
        <v>52</v>
      </c>
      <c r="B35" s="326">
        <f t="shared" si="4"/>
        <v>3.2705196395567585E-2</v>
      </c>
      <c r="C35" s="326">
        <f t="shared" si="4"/>
        <v>4.6480903784209118E-2</v>
      </c>
      <c r="D35" s="326">
        <f t="shared" si="3"/>
        <v>0</v>
      </c>
      <c r="E35" s="326">
        <f t="shared" si="3"/>
        <v>1</v>
      </c>
      <c r="F35" s="326">
        <f t="shared" si="3"/>
        <v>0</v>
      </c>
      <c r="G35" s="326">
        <f t="shared" si="3"/>
        <v>0</v>
      </c>
      <c r="H35" s="326">
        <f t="shared" si="3"/>
        <v>0</v>
      </c>
      <c r="I35" s="326">
        <f t="shared" si="3"/>
        <v>0</v>
      </c>
      <c r="J35" s="326">
        <f t="shared" si="3"/>
        <v>0</v>
      </c>
      <c r="K35" s="322"/>
      <c r="L35" s="322"/>
      <c r="M35" s="322"/>
    </row>
    <row r="36" spans="1:13" s="323" customFormat="1" ht="15" x14ac:dyDescent="0.25">
      <c r="A36" s="322" t="s">
        <v>55</v>
      </c>
      <c r="B36" s="326">
        <f t="shared" si="4"/>
        <v>1.1409662272495461E-2</v>
      </c>
      <c r="C36" s="326">
        <f t="shared" si="4"/>
        <v>0</v>
      </c>
      <c r="D36" s="326">
        <f t="shared" si="3"/>
        <v>0</v>
      </c>
      <c r="E36" s="326">
        <f t="shared" si="3"/>
        <v>0</v>
      </c>
      <c r="F36" s="326">
        <f t="shared" si="3"/>
        <v>0</v>
      </c>
      <c r="G36" s="326">
        <f t="shared" si="3"/>
        <v>0</v>
      </c>
      <c r="H36" s="326">
        <f t="shared" si="3"/>
        <v>0</v>
      </c>
      <c r="I36" s="326">
        <f t="shared" si="3"/>
        <v>0</v>
      </c>
      <c r="J36" s="326">
        <f t="shared" si="3"/>
        <v>0</v>
      </c>
      <c r="K36" s="322"/>
      <c r="L36" s="322"/>
      <c r="M36" s="322"/>
    </row>
    <row r="37" spans="1:13" s="323" customFormat="1" ht="15" x14ac:dyDescent="0.25">
      <c r="A37" s="322" t="s">
        <v>59</v>
      </c>
      <c r="B37" s="326">
        <f t="shared" si="4"/>
        <v>9.397958661292314E-3</v>
      </c>
      <c r="C37" s="326">
        <f t="shared" si="4"/>
        <v>0</v>
      </c>
      <c r="D37" s="326">
        <f t="shared" si="3"/>
        <v>0</v>
      </c>
      <c r="E37" s="326">
        <f t="shared" si="3"/>
        <v>0</v>
      </c>
      <c r="F37" s="326">
        <f t="shared" si="3"/>
        <v>0</v>
      </c>
      <c r="G37" s="326">
        <f t="shared" si="3"/>
        <v>0</v>
      </c>
      <c r="H37" s="326">
        <f t="shared" si="3"/>
        <v>0</v>
      </c>
      <c r="I37" s="326">
        <f t="shared" si="3"/>
        <v>0</v>
      </c>
      <c r="J37" s="326">
        <f t="shared" si="3"/>
        <v>0</v>
      </c>
      <c r="K37" s="322"/>
      <c r="L37" s="322"/>
      <c r="M37" s="322"/>
    </row>
    <row r="38" spans="1:13" s="323" customFormat="1" ht="15" x14ac:dyDescent="0.25">
      <c r="A38" s="322" t="s">
        <v>66</v>
      </c>
      <c r="B38" s="326">
        <f t="shared" si="4"/>
        <v>8.867259238486111E-2</v>
      </c>
      <c r="C38" s="326">
        <f t="shared" si="4"/>
        <v>0</v>
      </c>
      <c r="D38" s="326">
        <f t="shared" si="3"/>
        <v>0</v>
      </c>
      <c r="E38" s="326">
        <f t="shared" si="3"/>
        <v>0</v>
      </c>
      <c r="F38" s="326">
        <f t="shared" si="3"/>
        <v>0</v>
      </c>
      <c r="G38" s="326">
        <f t="shared" si="3"/>
        <v>0</v>
      </c>
      <c r="H38" s="326">
        <f t="shared" si="3"/>
        <v>0</v>
      </c>
      <c r="I38" s="326">
        <f t="shared" si="3"/>
        <v>0</v>
      </c>
      <c r="J38" s="326">
        <f t="shared" si="3"/>
        <v>0</v>
      </c>
      <c r="K38" s="322"/>
      <c r="L38" s="322"/>
      <c r="M38" s="322"/>
    </row>
    <row r="39" spans="1:13" s="323" customFormat="1" ht="15" x14ac:dyDescent="0.25">
      <c r="A39" s="322"/>
      <c r="B39" s="322"/>
      <c r="C39" s="322"/>
      <c r="D39" s="322"/>
      <c r="F39" s="322"/>
      <c r="G39" s="322"/>
      <c r="H39" s="322"/>
      <c r="I39" s="322"/>
      <c r="J39" s="322"/>
      <c r="K39" s="322"/>
      <c r="L39" s="322"/>
      <c r="M39" s="322"/>
    </row>
    <row r="40" spans="1:13" s="323" customFormat="1" ht="15" x14ac:dyDescent="0.25">
      <c r="A40" s="322"/>
      <c r="B40" s="327">
        <f>SUM(B29:B38)</f>
        <v>0.99999999999999989</v>
      </c>
      <c r="C40" s="327">
        <f t="shared" ref="C40:J40" si="5">SUM(C29:C38)</f>
        <v>0.99999999999999989</v>
      </c>
      <c r="D40" s="327">
        <f t="shared" si="5"/>
        <v>1</v>
      </c>
      <c r="E40" s="327">
        <f t="shared" si="5"/>
        <v>1</v>
      </c>
      <c r="F40" s="327">
        <f t="shared" si="5"/>
        <v>1</v>
      </c>
      <c r="G40" s="327">
        <f t="shared" si="5"/>
        <v>1</v>
      </c>
      <c r="H40" s="327">
        <f t="shared" si="5"/>
        <v>1</v>
      </c>
      <c r="I40" s="327">
        <f t="shared" si="5"/>
        <v>1</v>
      </c>
      <c r="J40" s="327">
        <f t="shared" si="5"/>
        <v>1</v>
      </c>
      <c r="K40" s="322"/>
      <c r="L40" s="322"/>
      <c r="M40" s="322"/>
    </row>
  </sheetData>
  <mergeCells count="1">
    <mergeCell ref="D2:L2"/>
  </mergeCells>
  <conditionalFormatting sqref="B28:J28">
    <cfRule type="duplicateValues" dxfId="3" priority="1"/>
  </conditionalFormatting>
  <conditionalFormatting sqref="B28:J28">
    <cfRule type="duplicateValues" dxfId="2" priority="2"/>
  </conditionalFormatting>
  <conditionalFormatting sqref="D6:L6">
    <cfRule type="duplicateValues" dxfId="1" priority="16"/>
  </conditionalFormatting>
  <conditionalFormatting sqref="D6:L6">
    <cfRule type="duplicateValues" dxfId="0" priority="17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5BED-114C-4347-9A7F-C8A5FDA4A969}">
  <sheetPr codeName="Sheet9" filterMode="1">
    <tabColor theme="9"/>
  </sheetPr>
  <dimension ref="A1:K96"/>
  <sheetViews>
    <sheetView workbookViewId="0">
      <selection activeCell="J2" sqref="J2"/>
    </sheetView>
  </sheetViews>
  <sheetFormatPr defaultRowHeight="14.25" x14ac:dyDescent="0.2"/>
  <cols>
    <col min="1" max="1" width="17.375" style="18" customWidth="1"/>
    <col min="2" max="2" width="9" style="18"/>
    <col min="3" max="3" width="14.25" style="18" customWidth="1"/>
    <col min="4" max="4" width="17" style="18" customWidth="1"/>
    <col min="5" max="5" width="24.125" style="18" customWidth="1"/>
    <col min="6" max="6" width="9" style="18"/>
    <col min="7" max="7" width="20.625" style="18" customWidth="1"/>
    <col min="8" max="8" width="33.125" style="18" customWidth="1"/>
    <col min="9" max="9" width="9" style="18"/>
    <col min="10" max="10" width="15.125" style="18" customWidth="1"/>
    <col min="11" max="11" width="21.875" style="18" customWidth="1"/>
    <col min="12" max="16384" width="9" style="18"/>
  </cols>
  <sheetData>
    <row r="1" spans="1:11" x14ac:dyDescent="0.2">
      <c r="A1" s="52" t="s">
        <v>592</v>
      </c>
      <c r="B1" s="53"/>
      <c r="C1" s="53"/>
      <c r="D1" s="54"/>
      <c r="E1" s="53"/>
      <c r="F1" s="53"/>
      <c r="G1" s="53"/>
      <c r="H1" s="53"/>
      <c r="I1" s="55" t="s">
        <v>163</v>
      </c>
      <c r="J1" s="56">
        <f>SUBTOTAL(9,J3:J100)</f>
        <v>446446914746159</v>
      </c>
    </row>
    <row r="2" spans="1:11" ht="25.5" x14ac:dyDescent="0.2">
      <c r="A2" s="57" t="s">
        <v>164</v>
      </c>
      <c r="B2" s="58" t="s">
        <v>165</v>
      </c>
      <c r="C2" s="59" t="s">
        <v>166</v>
      </c>
      <c r="D2" s="59" t="s">
        <v>167</v>
      </c>
      <c r="E2" s="59" t="s">
        <v>168</v>
      </c>
      <c r="F2" s="59" t="s">
        <v>169</v>
      </c>
      <c r="G2" s="59" t="s">
        <v>170</v>
      </c>
      <c r="H2" s="59" t="s">
        <v>171</v>
      </c>
      <c r="I2" s="60" t="s">
        <v>593</v>
      </c>
      <c r="J2" s="61">
        <v>2018</v>
      </c>
      <c r="K2" s="62" t="s">
        <v>594</v>
      </c>
    </row>
    <row r="3" spans="1:11" ht="15" hidden="1" x14ac:dyDescent="0.25">
      <c r="A3" s="63" t="s">
        <v>172</v>
      </c>
      <c r="B3" s="63" t="s">
        <v>173</v>
      </c>
      <c r="C3" s="63" t="s">
        <v>174</v>
      </c>
      <c r="D3" s="63" t="s">
        <v>175</v>
      </c>
      <c r="E3" s="63" t="s">
        <v>176</v>
      </c>
      <c r="F3" s="63" t="s">
        <v>177</v>
      </c>
      <c r="G3" s="63" t="s">
        <v>178</v>
      </c>
      <c r="H3" s="63" t="s">
        <v>179</v>
      </c>
      <c r="I3" s="64" t="s">
        <v>595</v>
      </c>
      <c r="J3" s="65">
        <v>12037060800000</v>
      </c>
      <c r="K3" s="65" t="s">
        <v>180</v>
      </c>
    </row>
    <row r="4" spans="1:11" ht="15" hidden="1" x14ac:dyDescent="0.25">
      <c r="A4" s="67" t="s">
        <v>172</v>
      </c>
      <c r="B4" s="67" t="s">
        <v>173</v>
      </c>
      <c r="C4" s="67" t="s">
        <v>174</v>
      </c>
      <c r="D4" s="67" t="s">
        <v>175</v>
      </c>
      <c r="E4" s="67" t="s">
        <v>181</v>
      </c>
      <c r="F4" s="67" t="s">
        <v>177</v>
      </c>
      <c r="G4" s="67" t="s">
        <v>178</v>
      </c>
      <c r="H4" s="67" t="s">
        <v>179</v>
      </c>
      <c r="I4" s="68" t="s">
        <v>595</v>
      </c>
      <c r="J4" s="69">
        <v>1686876800000</v>
      </c>
      <c r="K4" s="69" t="s">
        <v>182</v>
      </c>
    </row>
    <row r="5" spans="1:11" ht="15" hidden="1" x14ac:dyDescent="0.25">
      <c r="A5" s="63" t="s">
        <v>172</v>
      </c>
      <c r="B5" s="63" t="s">
        <v>173</v>
      </c>
      <c r="C5" s="63" t="s">
        <v>174</v>
      </c>
      <c r="D5" s="63" t="s">
        <v>175</v>
      </c>
      <c r="E5" s="63" t="s">
        <v>183</v>
      </c>
      <c r="F5" s="63" t="s">
        <v>177</v>
      </c>
      <c r="G5" s="63" t="s">
        <v>178</v>
      </c>
      <c r="H5" s="63" t="s">
        <v>184</v>
      </c>
      <c r="I5" s="64" t="s">
        <v>595</v>
      </c>
      <c r="J5" s="65">
        <v>33464862000000</v>
      </c>
      <c r="K5" s="65" t="s">
        <v>185</v>
      </c>
    </row>
    <row r="6" spans="1:11" ht="15" hidden="1" x14ac:dyDescent="0.25">
      <c r="A6" s="67" t="s">
        <v>172</v>
      </c>
      <c r="B6" s="67" t="s">
        <v>173</v>
      </c>
      <c r="C6" s="67" t="s">
        <v>174</v>
      </c>
      <c r="D6" s="67" t="s">
        <v>175</v>
      </c>
      <c r="E6" s="67" t="s">
        <v>183</v>
      </c>
      <c r="F6" s="67" t="s">
        <v>177</v>
      </c>
      <c r="G6" s="67" t="s">
        <v>178</v>
      </c>
      <c r="H6" s="67" t="s">
        <v>186</v>
      </c>
      <c r="I6" s="68" t="s">
        <v>595</v>
      </c>
      <c r="J6" s="69">
        <v>7204290767.3727493</v>
      </c>
      <c r="K6" s="69" t="s">
        <v>187</v>
      </c>
    </row>
    <row r="7" spans="1:11" ht="15" hidden="1" x14ac:dyDescent="0.25">
      <c r="A7" s="63" t="s">
        <v>172</v>
      </c>
      <c r="B7" s="63" t="s">
        <v>173</v>
      </c>
      <c r="C7" s="63" t="s">
        <v>174</v>
      </c>
      <c r="D7" s="63" t="s">
        <v>175</v>
      </c>
      <c r="E7" s="63" t="s">
        <v>183</v>
      </c>
      <c r="F7" s="63" t="s">
        <v>177</v>
      </c>
      <c r="G7" s="63" t="s">
        <v>178</v>
      </c>
      <c r="H7" s="63" t="s">
        <v>188</v>
      </c>
      <c r="I7" s="64" t="s">
        <v>595</v>
      </c>
      <c r="J7" s="65">
        <v>96504614429.63295</v>
      </c>
      <c r="K7" s="65" t="s">
        <v>189</v>
      </c>
    </row>
    <row r="8" spans="1:11" ht="15" hidden="1" x14ac:dyDescent="0.25">
      <c r="A8" s="67" t="s">
        <v>172</v>
      </c>
      <c r="B8" s="67" t="s">
        <v>173</v>
      </c>
      <c r="C8" s="67" t="s">
        <v>174</v>
      </c>
      <c r="D8" s="67" t="s">
        <v>175</v>
      </c>
      <c r="E8" s="67" t="s">
        <v>183</v>
      </c>
      <c r="F8" s="67" t="s">
        <v>177</v>
      </c>
      <c r="G8" s="67" t="s">
        <v>178</v>
      </c>
      <c r="H8" s="67" t="s">
        <v>190</v>
      </c>
      <c r="I8" s="68" t="s">
        <v>595</v>
      </c>
      <c r="J8" s="69">
        <v>1755000000</v>
      </c>
      <c r="K8" s="69" t="s">
        <v>191</v>
      </c>
    </row>
    <row r="9" spans="1:11" ht="15" hidden="1" x14ac:dyDescent="0.25">
      <c r="A9" s="63" t="s">
        <v>172</v>
      </c>
      <c r="B9" s="63" t="s">
        <v>173</v>
      </c>
      <c r="C9" s="63" t="s">
        <v>174</v>
      </c>
      <c r="D9" s="63" t="s">
        <v>175</v>
      </c>
      <c r="E9" s="63" t="s">
        <v>183</v>
      </c>
      <c r="F9" s="63" t="s">
        <v>177</v>
      </c>
      <c r="G9" s="63" t="s">
        <v>178</v>
      </c>
      <c r="H9" s="63" t="s">
        <v>179</v>
      </c>
      <c r="I9" s="64" t="s">
        <v>595</v>
      </c>
      <c r="J9" s="65">
        <v>202870890999.99997</v>
      </c>
      <c r="K9" s="65" t="s">
        <v>192</v>
      </c>
    </row>
    <row r="10" spans="1:11" ht="15" hidden="1" x14ac:dyDescent="0.25">
      <c r="A10" s="63" t="s">
        <v>172</v>
      </c>
      <c r="B10" s="63" t="s">
        <v>193</v>
      </c>
      <c r="C10" s="63" t="s">
        <v>334</v>
      </c>
      <c r="D10" s="63" t="s">
        <v>281</v>
      </c>
      <c r="E10" s="63" t="s">
        <v>196</v>
      </c>
      <c r="F10" s="63" t="s">
        <v>177</v>
      </c>
      <c r="G10" s="63" t="s">
        <v>178</v>
      </c>
      <c r="H10" s="63" t="s">
        <v>282</v>
      </c>
      <c r="I10" s="64" t="s">
        <v>595</v>
      </c>
      <c r="J10" s="65">
        <v>1821301253168.4287</v>
      </c>
      <c r="K10" s="65" t="s">
        <v>335</v>
      </c>
    </row>
    <row r="11" spans="1:11" ht="15" hidden="1" x14ac:dyDescent="0.25">
      <c r="A11" s="67" t="s">
        <v>172</v>
      </c>
      <c r="B11" s="67" t="s">
        <v>193</v>
      </c>
      <c r="C11" s="67" t="s">
        <v>334</v>
      </c>
      <c r="D11" s="67" t="s">
        <v>281</v>
      </c>
      <c r="E11" s="67" t="s">
        <v>196</v>
      </c>
      <c r="F11" s="67" t="s">
        <v>177</v>
      </c>
      <c r="G11" s="67" t="s">
        <v>178</v>
      </c>
      <c r="H11" s="67" t="s">
        <v>284</v>
      </c>
      <c r="I11" s="68" t="s">
        <v>595</v>
      </c>
      <c r="J11" s="69">
        <v>8588816027182.0352</v>
      </c>
      <c r="K11" s="69" t="s">
        <v>336</v>
      </c>
    </row>
    <row r="12" spans="1:11" ht="15" hidden="1" x14ac:dyDescent="0.25">
      <c r="A12" s="63" t="s">
        <v>172</v>
      </c>
      <c r="B12" s="63" t="s">
        <v>193</v>
      </c>
      <c r="C12" s="63" t="s">
        <v>334</v>
      </c>
      <c r="D12" s="63" t="s">
        <v>281</v>
      </c>
      <c r="E12" s="63" t="s">
        <v>196</v>
      </c>
      <c r="F12" s="63" t="s">
        <v>177</v>
      </c>
      <c r="G12" s="63" t="s">
        <v>178</v>
      </c>
      <c r="H12" s="63" t="s">
        <v>241</v>
      </c>
      <c r="I12" s="64" t="s">
        <v>595</v>
      </c>
      <c r="J12" s="65">
        <v>13211839021800.557</v>
      </c>
      <c r="K12" s="65" t="s">
        <v>337</v>
      </c>
    </row>
    <row r="13" spans="1:11" ht="15" hidden="1" x14ac:dyDescent="0.25">
      <c r="A13" s="67" t="s">
        <v>172</v>
      </c>
      <c r="B13" s="67" t="s">
        <v>193</v>
      </c>
      <c r="C13" s="67" t="s">
        <v>334</v>
      </c>
      <c r="D13" s="67" t="s">
        <v>281</v>
      </c>
      <c r="E13" s="67" t="s">
        <v>196</v>
      </c>
      <c r="F13" s="67" t="s">
        <v>177</v>
      </c>
      <c r="G13" s="67" t="s">
        <v>178</v>
      </c>
      <c r="H13" s="67" t="s">
        <v>197</v>
      </c>
      <c r="I13" s="68" t="s">
        <v>595</v>
      </c>
      <c r="J13" s="69"/>
      <c r="K13" s="69" t="s">
        <v>338</v>
      </c>
    </row>
    <row r="14" spans="1:11" ht="15" hidden="1" x14ac:dyDescent="0.25">
      <c r="A14" s="63" t="s">
        <v>172</v>
      </c>
      <c r="B14" s="63" t="s">
        <v>193</v>
      </c>
      <c r="C14" s="63" t="s">
        <v>334</v>
      </c>
      <c r="D14" s="63" t="s">
        <v>281</v>
      </c>
      <c r="E14" s="63" t="s">
        <v>196</v>
      </c>
      <c r="F14" s="63" t="s">
        <v>177</v>
      </c>
      <c r="G14" s="63" t="s">
        <v>178</v>
      </c>
      <c r="H14" s="63" t="s">
        <v>199</v>
      </c>
      <c r="I14" s="64" t="s">
        <v>595</v>
      </c>
      <c r="J14" s="65">
        <v>10809475694.000473</v>
      </c>
      <c r="K14" s="65" t="s">
        <v>339</v>
      </c>
    </row>
    <row r="15" spans="1:11" ht="15" hidden="1" x14ac:dyDescent="0.25">
      <c r="A15" s="67" t="s">
        <v>172</v>
      </c>
      <c r="B15" s="67" t="s">
        <v>193</v>
      </c>
      <c r="C15" s="67" t="s">
        <v>334</v>
      </c>
      <c r="D15" s="67" t="s">
        <v>281</v>
      </c>
      <c r="E15" s="67" t="s">
        <v>196</v>
      </c>
      <c r="F15" s="67" t="s">
        <v>177</v>
      </c>
      <c r="G15" s="67" t="s">
        <v>178</v>
      </c>
      <c r="H15" s="67" t="s">
        <v>184</v>
      </c>
      <c r="I15" s="68" t="s">
        <v>595</v>
      </c>
      <c r="J15" s="69">
        <v>1355260497.547158</v>
      </c>
      <c r="K15" s="69" t="s">
        <v>340</v>
      </c>
    </row>
    <row r="16" spans="1:11" ht="15" hidden="1" x14ac:dyDescent="0.25">
      <c r="A16" s="63" t="s">
        <v>172</v>
      </c>
      <c r="B16" s="63" t="s">
        <v>193</v>
      </c>
      <c r="C16" s="63" t="s">
        <v>334</v>
      </c>
      <c r="D16" s="63" t="s">
        <v>281</v>
      </c>
      <c r="E16" s="63" t="s">
        <v>196</v>
      </c>
      <c r="F16" s="63" t="s">
        <v>177</v>
      </c>
      <c r="G16" s="63" t="s">
        <v>178</v>
      </c>
      <c r="H16" s="63" t="s">
        <v>190</v>
      </c>
      <c r="I16" s="64" t="s">
        <v>595</v>
      </c>
      <c r="J16" s="65"/>
      <c r="K16" s="65" t="s">
        <v>341</v>
      </c>
    </row>
    <row r="17" spans="1:11" ht="15" hidden="1" x14ac:dyDescent="0.25">
      <c r="A17" s="67" t="s">
        <v>172</v>
      </c>
      <c r="B17" s="67" t="s">
        <v>193</v>
      </c>
      <c r="C17" s="67" t="s">
        <v>334</v>
      </c>
      <c r="D17" s="67" t="s">
        <v>281</v>
      </c>
      <c r="E17" s="67" t="s">
        <v>196</v>
      </c>
      <c r="F17" s="67" t="s">
        <v>177</v>
      </c>
      <c r="G17" s="67" t="s">
        <v>178</v>
      </c>
      <c r="H17" s="67" t="s">
        <v>205</v>
      </c>
      <c r="I17" s="68" t="s">
        <v>595</v>
      </c>
      <c r="J17" s="69">
        <v>54367884258.43338</v>
      </c>
      <c r="K17" s="69" t="s">
        <v>342</v>
      </c>
    </row>
    <row r="18" spans="1:11" ht="15" hidden="1" x14ac:dyDescent="0.25">
      <c r="A18" s="63" t="s">
        <v>172</v>
      </c>
      <c r="B18" s="63" t="s">
        <v>193</v>
      </c>
      <c r="C18" s="63" t="s">
        <v>334</v>
      </c>
      <c r="D18" s="63" t="s">
        <v>281</v>
      </c>
      <c r="E18" s="63" t="s">
        <v>196</v>
      </c>
      <c r="F18" s="63" t="s">
        <v>177</v>
      </c>
      <c r="G18" s="63" t="s">
        <v>178</v>
      </c>
      <c r="H18" s="63" t="s">
        <v>294</v>
      </c>
      <c r="I18" s="64" t="s">
        <v>595</v>
      </c>
      <c r="J18" s="65"/>
      <c r="K18" s="65" t="s">
        <v>343</v>
      </c>
    </row>
    <row r="19" spans="1:11" ht="15" hidden="1" x14ac:dyDescent="0.25">
      <c r="A19" s="67" t="s">
        <v>172</v>
      </c>
      <c r="B19" s="67" t="s">
        <v>193</v>
      </c>
      <c r="C19" s="67" t="s">
        <v>334</v>
      </c>
      <c r="D19" s="67" t="s">
        <v>281</v>
      </c>
      <c r="E19" s="67" t="s">
        <v>196</v>
      </c>
      <c r="F19" s="67" t="s">
        <v>177</v>
      </c>
      <c r="G19" s="67" t="s">
        <v>178</v>
      </c>
      <c r="H19" s="67" t="s">
        <v>179</v>
      </c>
      <c r="I19" s="68" t="s">
        <v>595</v>
      </c>
      <c r="J19" s="69">
        <v>99326120164051.406</v>
      </c>
      <c r="K19" s="69" t="s">
        <v>344</v>
      </c>
    </row>
    <row r="20" spans="1:11" ht="15" hidden="1" x14ac:dyDescent="0.25">
      <c r="A20" s="63" t="s">
        <v>172</v>
      </c>
      <c r="B20" s="63" t="s">
        <v>193</v>
      </c>
      <c r="C20" s="63" t="s">
        <v>334</v>
      </c>
      <c r="D20" s="63" t="s">
        <v>281</v>
      </c>
      <c r="E20" s="63" t="s">
        <v>196</v>
      </c>
      <c r="F20" s="63" t="s">
        <v>177</v>
      </c>
      <c r="G20" s="63" t="s">
        <v>178</v>
      </c>
      <c r="H20" s="63" t="s">
        <v>297</v>
      </c>
      <c r="I20" s="64" t="s">
        <v>595</v>
      </c>
      <c r="J20" s="65"/>
      <c r="K20" s="65" t="s">
        <v>345</v>
      </c>
    </row>
    <row r="21" spans="1:11" ht="15" hidden="1" x14ac:dyDescent="0.25">
      <c r="A21" s="67" t="s">
        <v>172</v>
      </c>
      <c r="B21" s="67" t="s">
        <v>193</v>
      </c>
      <c r="C21" s="67" t="s">
        <v>334</v>
      </c>
      <c r="D21" s="67" t="s">
        <v>281</v>
      </c>
      <c r="E21" s="67" t="s">
        <v>196</v>
      </c>
      <c r="F21" s="67" t="s">
        <v>177</v>
      </c>
      <c r="G21" s="67" t="s">
        <v>178</v>
      </c>
      <c r="H21" s="67" t="s">
        <v>208</v>
      </c>
      <c r="I21" s="68" t="s">
        <v>595</v>
      </c>
      <c r="J21" s="69">
        <v>192673313350.4184</v>
      </c>
      <c r="K21" s="69" t="s">
        <v>346</v>
      </c>
    </row>
    <row r="22" spans="1:11" ht="15" hidden="1" x14ac:dyDescent="0.25">
      <c r="A22" s="63" t="s">
        <v>172</v>
      </c>
      <c r="B22" s="63" t="s">
        <v>193</v>
      </c>
      <c r="C22" s="63" t="s">
        <v>334</v>
      </c>
      <c r="D22" s="63" t="s">
        <v>281</v>
      </c>
      <c r="E22" s="63" t="s">
        <v>196</v>
      </c>
      <c r="F22" s="63" t="s">
        <v>177</v>
      </c>
      <c r="G22" s="63" t="s">
        <v>178</v>
      </c>
      <c r="H22" s="63" t="s">
        <v>300</v>
      </c>
      <c r="I22" s="64" t="s">
        <v>595</v>
      </c>
      <c r="J22" s="65">
        <v>20315355384385.762</v>
      </c>
      <c r="K22" s="65" t="s">
        <v>347</v>
      </c>
    </row>
    <row r="23" spans="1:11" ht="15" hidden="1" x14ac:dyDescent="0.25">
      <c r="A23" s="67" t="s">
        <v>172</v>
      </c>
      <c r="B23" s="67" t="s">
        <v>193</v>
      </c>
      <c r="C23" s="67" t="s">
        <v>334</v>
      </c>
      <c r="D23" s="67" t="s">
        <v>281</v>
      </c>
      <c r="E23" s="67" t="s">
        <v>196</v>
      </c>
      <c r="F23" s="67" t="s">
        <v>177</v>
      </c>
      <c r="G23" s="67" t="s">
        <v>178</v>
      </c>
      <c r="H23" s="67" t="s">
        <v>250</v>
      </c>
      <c r="I23" s="68" t="s">
        <v>595</v>
      </c>
      <c r="J23" s="69"/>
      <c r="K23" s="69" t="s">
        <v>348</v>
      </c>
    </row>
    <row r="24" spans="1:11" ht="15" hidden="1" x14ac:dyDescent="0.25">
      <c r="A24" s="63" t="s">
        <v>172</v>
      </c>
      <c r="B24" s="63" t="s">
        <v>193</v>
      </c>
      <c r="C24" s="63" t="s">
        <v>334</v>
      </c>
      <c r="D24" s="63" t="s">
        <v>281</v>
      </c>
      <c r="E24" s="63" t="s">
        <v>196</v>
      </c>
      <c r="F24" s="63" t="s">
        <v>177</v>
      </c>
      <c r="G24" s="63" t="s">
        <v>178</v>
      </c>
      <c r="H24" s="63" t="s">
        <v>303</v>
      </c>
      <c r="I24" s="64" t="s">
        <v>595</v>
      </c>
      <c r="J24" s="65"/>
      <c r="K24" s="65" t="s">
        <v>349</v>
      </c>
    </row>
    <row r="25" spans="1:11" ht="15" hidden="1" x14ac:dyDescent="0.25">
      <c r="A25" s="67" t="s">
        <v>172</v>
      </c>
      <c r="B25" s="67" t="s">
        <v>193</v>
      </c>
      <c r="C25" s="67" t="s">
        <v>334</v>
      </c>
      <c r="D25" s="67" t="s">
        <v>281</v>
      </c>
      <c r="E25" s="67" t="s">
        <v>196</v>
      </c>
      <c r="F25" s="67" t="s">
        <v>177</v>
      </c>
      <c r="G25" s="67" t="s">
        <v>178</v>
      </c>
      <c r="H25" s="67" t="s">
        <v>305</v>
      </c>
      <c r="I25" s="68" t="s">
        <v>595</v>
      </c>
      <c r="J25" s="69"/>
      <c r="K25" s="69" t="s">
        <v>350</v>
      </c>
    </row>
    <row r="26" spans="1:11" ht="15" hidden="1" x14ac:dyDescent="0.25">
      <c r="A26" s="63" t="s">
        <v>172</v>
      </c>
      <c r="B26" s="63" t="s">
        <v>351</v>
      </c>
      <c r="C26" s="63" t="s">
        <v>334</v>
      </c>
      <c r="D26" s="63" t="s">
        <v>352</v>
      </c>
      <c r="E26" s="63" t="s">
        <v>353</v>
      </c>
      <c r="F26" s="63" t="s">
        <v>354</v>
      </c>
      <c r="G26" s="63" t="s">
        <v>178</v>
      </c>
      <c r="H26" s="63" t="s">
        <v>179</v>
      </c>
      <c r="I26" s="64" t="s">
        <v>595</v>
      </c>
      <c r="J26" s="65">
        <v>119069085969719.64</v>
      </c>
      <c r="K26" s="65" t="s">
        <v>355</v>
      </c>
    </row>
    <row r="27" spans="1:11" ht="15" hidden="1" x14ac:dyDescent="0.25">
      <c r="A27" s="67" t="s">
        <v>172</v>
      </c>
      <c r="B27" s="67" t="s">
        <v>356</v>
      </c>
      <c r="C27" s="67" t="s">
        <v>334</v>
      </c>
      <c r="D27" s="67" t="s">
        <v>352</v>
      </c>
      <c r="E27" s="67" t="s">
        <v>87</v>
      </c>
      <c r="F27" s="67" t="s">
        <v>177</v>
      </c>
      <c r="G27" s="67" t="s">
        <v>178</v>
      </c>
      <c r="H27" s="67" t="s">
        <v>186</v>
      </c>
      <c r="I27" s="68" t="s">
        <v>595</v>
      </c>
      <c r="J27" s="69">
        <v>20517347628.05505</v>
      </c>
      <c r="K27" s="69" t="s">
        <v>357</v>
      </c>
    </row>
    <row r="28" spans="1:11" ht="15" hidden="1" x14ac:dyDescent="0.25">
      <c r="A28" s="63" t="s">
        <v>172</v>
      </c>
      <c r="B28" s="63" t="s">
        <v>356</v>
      </c>
      <c r="C28" s="63" t="s">
        <v>334</v>
      </c>
      <c r="D28" s="63" t="s">
        <v>352</v>
      </c>
      <c r="E28" s="63" t="s">
        <v>87</v>
      </c>
      <c r="F28" s="63" t="s">
        <v>177</v>
      </c>
      <c r="G28" s="63" t="s">
        <v>178</v>
      </c>
      <c r="H28" s="63" t="s">
        <v>188</v>
      </c>
      <c r="I28" s="64" t="s">
        <v>595</v>
      </c>
      <c r="J28" s="65">
        <v>274838812854.61591</v>
      </c>
      <c r="K28" s="65" t="s">
        <v>358</v>
      </c>
    </row>
    <row r="29" spans="1:11" ht="15" hidden="1" x14ac:dyDescent="0.25">
      <c r="A29" s="67" t="s">
        <v>172</v>
      </c>
      <c r="B29" s="67" t="s">
        <v>356</v>
      </c>
      <c r="C29" s="67" t="s">
        <v>334</v>
      </c>
      <c r="D29" s="67" t="s">
        <v>352</v>
      </c>
      <c r="E29" s="67" t="s">
        <v>87</v>
      </c>
      <c r="F29" s="67" t="s">
        <v>177</v>
      </c>
      <c r="G29" s="67" t="s">
        <v>178</v>
      </c>
      <c r="H29" s="67" t="s">
        <v>179</v>
      </c>
      <c r="I29" s="68" t="s">
        <v>595</v>
      </c>
      <c r="J29" s="69">
        <v>1813508964999.9995</v>
      </c>
      <c r="K29" s="69" t="s">
        <v>359</v>
      </c>
    </row>
    <row r="30" spans="1:11" ht="15" hidden="1" x14ac:dyDescent="0.25">
      <c r="A30" s="63" t="s">
        <v>172</v>
      </c>
      <c r="B30" s="63" t="s">
        <v>361</v>
      </c>
      <c r="C30" s="63" t="s">
        <v>334</v>
      </c>
      <c r="D30" s="63" t="s">
        <v>352</v>
      </c>
      <c r="E30" s="63" t="s">
        <v>360</v>
      </c>
      <c r="F30" s="63" t="s">
        <v>177</v>
      </c>
      <c r="G30" s="63" t="s">
        <v>178</v>
      </c>
      <c r="H30" s="63" t="s">
        <v>179</v>
      </c>
      <c r="I30" s="64" t="s">
        <v>595</v>
      </c>
      <c r="J30" s="65">
        <v>464460142000</v>
      </c>
      <c r="K30" s="65" t="s">
        <v>362</v>
      </c>
    </row>
    <row r="31" spans="1:11" ht="15" hidden="1" x14ac:dyDescent="0.25">
      <c r="A31" s="67" t="s">
        <v>172</v>
      </c>
      <c r="B31" s="67" t="s">
        <v>363</v>
      </c>
      <c r="C31" s="67" t="s">
        <v>334</v>
      </c>
      <c r="D31" s="67" t="s">
        <v>352</v>
      </c>
      <c r="E31" s="67" t="s">
        <v>364</v>
      </c>
      <c r="F31" s="67" t="s">
        <v>89</v>
      </c>
      <c r="G31" s="67" t="s">
        <v>178</v>
      </c>
      <c r="H31" s="67" t="s">
        <v>179</v>
      </c>
      <c r="I31" s="68" t="s">
        <v>595</v>
      </c>
      <c r="J31" s="69">
        <v>55184758684000.008</v>
      </c>
      <c r="K31" s="69" t="s">
        <v>365</v>
      </c>
    </row>
    <row r="32" spans="1:11" ht="15" hidden="1" x14ac:dyDescent="0.25">
      <c r="A32" s="63" t="s">
        <v>172</v>
      </c>
      <c r="B32" s="63" t="s">
        <v>363</v>
      </c>
      <c r="C32" s="63" t="s">
        <v>334</v>
      </c>
      <c r="D32" s="63" t="s">
        <v>352</v>
      </c>
      <c r="E32" s="63" t="s">
        <v>364</v>
      </c>
      <c r="F32" s="63" t="s">
        <v>177</v>
      </c>
      <c r="G32" s="63" t="s">
        <v>178</v>
      </c>
      <c r="H32" s="63" t="s">
        <v>179</v>
      </c>
      <c r="I32" s="64" t="s">
        <v>595</v>
      </c>
      <c r="J32" s="65">
        <v>4563908000000</v>
      </c>
      <c r="K32" s="65" t="s">
        <v>366</v>
      </c>
    </row>
    <row r="33" spans="1:11" ht="15" hidden="1" x14ac:dyDescent="0.25">
      <c r="A33" s="67" t="s">
        <v>172</v>
      </c>
      <c r="B33" s="67" t="s">
        <v>363</v>
      </c>
      <c r="C33" s="67" t="s">
        <v>334</v>
      </c>
      <c r="D33" s="67" t="s">
        <v>352</v>
      </c>
      <c r="E33" s="67" t="s">
        <v>364</v>
      </c>
      <c r="F33" s="67" t="s">
        <v>367</v>
      </c>
      <c r="G33" s="67" t="s">
        <v>178</v>
      </c>
      <c r="H33" s="67" t="s">
        <v>179</v>
      </c>
      <c r="I33" s="68" t="s">
        <v>595</v>
      </c>
      <c r="J33" s="69">
        <v>1816212100000</v>
      </c>
      <c r="K33" s="69" t="s">
        <v>368</v>
      </c>
    </row>
    <row r="34" spans="1:11" ht="15" hidden="1" x14ac:dyDescent="0.25">
      <c r="A34" s="63" t="s">
        <v>172</v>
      </c>
      <c r="B34" s="63" t="s">
        <v>361</v>
      </c>
      <c r="C34" s="63" t="s">
        <v>334</v>
      </c>
      <c r="D34" s="63" t="s">
        <v>352</v>
      </c>
      <c r="E34" s="63" t="s">
        <v>369</v>
      </c>
      <c r="F34" s="63" t="s">
        <v>370</v>
      </c>
      <c r="G34" s="63" t="s">
        <v>178</v>
      </c>
      <c r="H34" s="63" t="s">
        <v>179</v>
      </c>
      <c r="I34" s="64" t="s">
        <v>595</v>
      </c>
      <c r="J34" s="65">
        <v>3176701105000</v>
      </c>
      <c r="K34" s="65" t="s">
        <v>371</v>
      </c>
    </row>
    <row r="35" spans="1:11" ht="15" hidden="1" x14ac:dyDescent="0.25">
      <c r="A35" s="67" t="s">
        <v>172</v>
      </c>
      <c r="B35" s="67" t="s">
        <v>361</v>
      </c>
      <c r="C35" s="67" t="s">
        <v>334</v>
      </c>
      <c r="D35" s="67" t="s">
        <v>352</v>
      </c>
      <c r="E35" s="67" t="s">
        <v>369</v>
      </c>
      <c r="F35" s="67" t="s">
        <v>372</v>
      </c>
      <c r="G35" s="67" t="s">
        <v>178</v>
      </c>
      <c r="H35" s="67" t="s">
        <v>179</v>
      </c>
      <c r="I35" s="68" t="s">
        <v>595</v>
      </c>
      <c r="J35" s="69">
        <v>8443669675999.999</v>
      </c>
      <c r="K35" s="69" t="s">
        <v>373</v>
      </c>
    </row>
    <row r="36" spans="1:11" ht="15" hidden="1" x14ac:dyDescent="0.25">
      <c r="A36" s="63" t="s">
        <v>172</v>
      </c>
      <c r="B36" s="63" t="s">
        <v>361</v>
      </c>
      <c r="C36" s="63" t="s">
        <v>334</v>
      </c>
      <c r="D36" s="63" t="s">
        <v>352</v>
      </c>
      <c r="E36" s="63" t="s">
        <v>369</v>
      </c>
      <c r="F36" s="63" t="s">
        <v>374</v>
      </c>
      <c r="G36" s="63" t="s">
        <v>178</v>
      </c>
      <c r="H36" s="63" t="s">
        <v>179</v>
      </c>
      <c r="I36" s="64" t="s">
        <v>595</v>
      </c>
      <c r="J36" s="65">
        <v>1688211250000.0002</v>
      </c>
      <c r="K36" s="65" t="s">
        <v>375</v>
      </c>
    </row>
    <row r="37" spans="1:11" ht="15" hidden="1" x14ac:dyDescent="0.25">
      <c r="A37" s="67" t="s">
        <v>172</v>
      </c>
      <c r="B37" s="67" t="s">
        <v>376</v>
      </c>
      <c r="C37" s="67" t="s">
        <v>334</v>
      </c>
      <c r="D37" s="67" t="s">
        <v>352</v>
      </c>
      <c r="E37" s="67" t="s">
        <v>183</v>
      </c>
      <c r="F37" s="67" t="s">
        <v>177</v>
      </c>
      <c r="G37" s="67" t="s">
        <v>178</v>
      </c>
      <c r="H37" s="67" t="s">
        <v>241</v>
      </c>
      <c r="I37" s="68" t="s">
        <v>595</v>
      </c>
      <c r="J37" s="69">
        <v>71868046900</v>
      </c>
      <c r="K37" s="69" t="s">
        <v>377</v>
      </c>
    </row>
    <row r="38" spans="1:11" ht="15" hidden="1" x14ac:dyDescent="0.25">
      <c r="A38" s="63" t="s">
        <v>172</v>
      </c>
      <c r="B38" s="63" t="s">
        <v>376</v>
      </c>
      <c r="C38" s="63" t="s">
        <v>334</v>
      </c>
      <c r="D38" s="63" t="s">
        <v>352</v>
      </c>
      <c r="E38" s="63" t="s">
        <v>183</v>
      </c>
      <c r="F38" s="63" t="s">
        <v>177</v>
      </c>
      <c r="G38" s="63" t="s">
        <v>178</v>
      </c>
      <c r="H38" s="63" t="s">
        <v>184</v>
      </c>
      <c r="I38" s="64" t="s">
        <v>595</v>
      </c>
      <c r="J38" s="65">
        <v>7738902000000</v>
      </c>
      <c r="K38" s="65" t="s">
        <v>378</v>
      </c>
    </row>
    <row r="39" spans="1:11" ht="15" hidden="1" x14ac:dyDescent="0.25">
      <c r="A39" s="67" t="s">
        <v>172</v>
      </c>
      <c r="B39" s="67" t="s">
        <v>376</v>
      </c>
      <c r="C39" s="67" t="s">
        <v>334</v>
      </c>
      <c r="D39" s="67" t="s">
        <v>352</v>
      </c>
      <c r="E39" s="67" t="s">
        <v>183</v>
      </c>
      <c r="F39" s="67" t="s">
        <v>177</v>
      </c>
      <c r="G39" s="67" t="s">
        <v>178</v>
      </c>
      <c r="H39" s="67" t="s">
        <v>186</v>
      </c>
      <c r="I39" s="68" t="s">
        <v>595</v>
      </c>
      <c r="J39" s="69">
        <v>105075448856.17993</v>
      </c>
      <c r="K39" s="69" t="s">
        <v>379</v>
      </c>
    </row>
    <row r="40" spans="1:11" ht="15" hidden="1" x14ac:dyDescent="0.25">
      <c r="A40" s="63" t="s">
        <v>172</v>
      </c>
      <c r="B40" s="63" t="s">
        <v>376</v>
      </c>
      <c r="C40" s="63" t="s">
        <v>334</v>
      </c>
      <c r="D40" s="63" t="s">
        <v>352</v>
      </c>
      <c r="E40" s="63" t="s">
        <v>183</v>
      </c>
      <c r="F40" s="63" t="s">
        <v>177</v>
      </c>
      <c r="G40" s="63" t="s">
        <v>178</v>
      </c>
      <c r="H40" s="63" t="s">
        <v>188</v>
      </c>
      <c r="I40" s="64" t="s">
        <v>595</v>
      </c>
      <c r="J40" s="65">
        <v>1407531428882.6516</v>
      </c>
      <c r="K40" s="65" t="s">
        <v>380</v>
      </c>
    </row>
    <row r="41" spans="1:11" ht="15" hidden="1" x14ac:dyDescent="0.25">
      <c r="A41" s="67" t="s">
        <v>172</v>
      </c>
      <c r="B41" s="67" t="s">
        <v>376</v>
      </c>
      <c r="C41" s="67" t="s">
        <v>334</v>
      </c>
      <c r="D41" s="67" t="s">
        <v>352</v>
      </c>
      <c r="E41" s="67" t="s">
        <v>183</v>
      </c>
      <c r="F41" s="67" t="s">
        <v>177</v>
      </c>
      <c r="G41" s="67" t="s">
        <v>178</v>
      </c>
      <c r="H41" s="67" t="s">
        <v>190</v>
      </c>
      <c r="I41" s="68" t="s">
        <v>595</v>
      </c>
      <c r="J41" s="69">
        <v>2295000000</v>
      </c>
      <c r="K41" s="69" t="s">
        <v>381</v>
      </c>
    </row>
    <row r="42" spans="1:11" ht="15" hidden="1" x14ac:dyDescent="0.25">
      <c r="A42" s="63" t="s">
        <v>172</v>
      </c>
      <c r="B42" s="63" t="s">
        <v>376</v>
      </c>
      <c r="C42" s="63" t="s">
        <v>334</v>
      </c>
      <c r="D42" s="63" t="s">
        <v>352</v>
      </c>
      <c r="E42" s="63" t="s">
        <v>183</v>
      </c>
      <c r="F42" s="63" t="s">
        <v>177</v>
      </c>
      <c r="G42" s="63" t="s">
        <v>178</v>
      </c>
      <c r="H42" s="63" t="s">
        <v>247</v>
      </c>
      <c r="I42" s="64" t="s">
        <v>595</v>
      </c>
      <c r="J42" s="65">
        <v>21077000000000</v>
      </c>
      <c r="K42" s="65" t="s">
        <v>382</v>
      </c>
    </row>
    <row r="43" spans="1:11" ht="15" hidden="1" x14ac:dyDescent="0.25">
      <c r="A43" s="67" t="s">
        <v>172</v>
      </c>
      <c r="B43" s="67" t="s">
        <v>376</v>
      </c>
      <c r="C43" s="67" t="s">
        <v>334</v>
      </c>
      <c r="D43" s="67" t="s">
        <v>352</v>
      </c>
      <c r="E43" s="67" t="s">
        <v>183</v>
      </c>
      <c r="F43" s="67" t="s">
        <v>177</v>
      </c>
      <c r="G43" s="67" t="s">
        <v>178</v>
      </c>
      <c r="H43" s="67" t="s">
        <v>179</v>
      </c>
      <c r="I43" s="68" t="s">
        <v>595</v>
      </c>
      <c r="J43" s="69">
        <v>28080153837000</v>
      </c>
      <c r="K43" s="69" t="s">
        <v>383</v>
      </c>
    </row>
    <row r="44" spans="1:11" ht="15" hidden="1" x14ac:dyDescent="0.25">
      <c r="A44" s="63" t="s">
        <v>172</v>
      </c>
      <c r="B44" s="63" t="s">
        <v>376</v>
      </c>
      <c r="C44" s="63" t="s">
        <v>334</v>
      </c>
      <c r="D44" s="63" t="s">
        <v>352</v>
      </c>
      <c r="E44" s="63" t="s">
        <v>183</v>
      </c>
      <c r="F44" s="63" t="s">
        <v>177</v>
      </c>
      <c r="G44" s="63" t="s">
        <v>178</v>
      </c>
      <c r="H44" s="63" t="s">
        <v>297</v>
      </c>
      <c r="I44" s="64" t="s">
        <v>595</v>
      </c>
      <c r="J44" s="65">
        <v>374665008000.00006</v>
      </c>
      <c r="K44" s="65" t="s">
        <v>384</v>
      </c>
    </row>
    <row r="45" spans="1:11" ht="15" hidden="1" x14ac:dyDescent="0.25">
      <c r="A45" s="67" t="s">
        <v>172</v>
      </c>
      <c r="B45" s="67" t="s">
        <v>376</v>
      </c>
      <c r="C45" s="67" t="s">
        <v>334</v>
      </c>
      <c r="D45" s="67" t="s">
        <v>352</v>
      </c>
      <c r="E45" s="67" t="s">
        <v>183</v>
      </c>
      <c r="F45" s="67" t="s">
        <v>177</v>
      </c>
      <c r="G45" s="67" t="s">
        <v>178</v>
      </c>
      <c r="H45" s="67" t="s">
        <v>250</v>
      </c>
      <c r="I45" s="68" t="s">
        <v>595</v>
      </c>
      <c r="J45" s="69">
        <v>66000000000</v>
      </c>
      <c r="K45" s="69" t="s">
        <v>385</v>
      </c>
    </row>
    <row r="46" spans="1:11" ht="15" hidden="1" x14ac:dyDescent="0.25">
      <c r="A46" s="63" t="s">
        <v>172</v>
      </c>
      <c r="B46" s="63" t="s">
        <v>376</v>
      </c>
      <c r="C46" s="63" t="s">
        <v>334</v>
      </c>
      <c r="D46" s="63" t="s">
        <v>352</v>
      </c>
      <c r="E46" s="63" t="s">
        <v>386</v>
      </c>
      <c r="F46" s="63" t="s">
        <v>177</v>
      </c>
      <c r="G46" s="63" t="s">
        <v>178</v>
      </c>
      <c r="H46" s="63" t="s">
        <v>179</v>
      </c>
      <c r="I46" s="64" t="s">
        <v>595</v>
      </c>
      <c r="J46" s="65">
        <v>240267699999.99997</v>
      </c>
      <c r="K46" s="65" t="s">
        <v>387</v>
      </c>
    </row>
    <row r="47" spans="1:11" ht="15" hidden="1" x14ac:dyDescent="0.25">
      <c r="A47" s="67" t="s">
        <v>172</v>
      </c>
      <c r="B47" s="67" t="s">
        <v>376</v>
      </c>
      <c r="C47" s="67" t="s">
        <v>334</v>
      </c>
      <c r="D47" s="67" t="s">
        <v>352</v>
      </c>
      <c r="E47" s="67" t="s">
        <v>386</v>
      </c>
      <c r="F47" s="67" t="s">
        <v>388</v>
      </c>
      <c r="G47" s="67" t="s">
        <v>178</v>
      </c>
      <c r="H47" s="67" t="s">
        <v>179</v>
      </c>
      <c r="I47" s="68" t="s">
        <v>595</v>
      </c>
      <c r="J47" s="69">
        <v>1612425055000</v>
      </c>
      <c r="K47" s="69" t="s">
        <v>389</v>
      </c>
    </row>
    <row r="48" spans="1:11" ht="15" hidden="1" x14ac:dyDescent="0.25">
      <c r="A48" s="63" t="s">
        <v>172</v>
      </c>
      <c r="B48" s="63" t="s">
        <v>391</v>
      </c>
      <c r="C48" s="63" t="s">
        <v>334</v>
      </c>
      <c r="D48" s="63" t="s">
        <v>352</v>
      </c>
      <c r="E48" s="63" t="s">
        <v>390</v>
      </c>
      <c r="F48" s="63" t="s">
        <v>177</v>
      </c>
      <c r="G48" s="63" t="s">
        <v>178</v>
      </c>
      <c r="H48" s="63" t="s">
        <v>179</v>
      </c>
      <c r="I48" s="64" t="s">
        <v>595</v>
      </c>
      <c r="J48" s="65">
        <v>8930809496000</v>
      </c>
      <c r="K48" s="65" t="s">
        <v>392</v>
      </c>
    </row>
    <row r="49" spans="1:11" ht="15" hidden="1" x14ac:dyDescent="0.25">
      <c r="A49" s="67" t="s">
        <v>172</v>
      </c>
      <c r="B49" s="67" t="s">
        <v>393</v>
      </c>
      <c r="C49" s="67" t="s">
        <v>334</v>
      </c>
      <c r="D49" s="67" t="s">
        <v>352</v>
      </c>
      <c r="E49" s="67" t="s">
        <v>394</v>
      </c>
      <c r="F49" s="67" t="s">
        <v>177</v>
      </c>
      <c r="G49" s="67" t="s">
        <v>178</v>
      </c>
      <c r="H49" s="67" t="s">
        <v>179</v>
      </c>
      <c r="I49" s="68" t="s">
        <v>595</v>
      </c>
      <c r="J49" s="69">
        <v>905407252000</v>
      </c>
      <c r="K49" s="69" t="s">
        <v>395</v>
      </c>
    </row>
    <row r="50" spans="1:11" ht="15" hidden="1" x14ac:dyDescent="0.25">
      <c r="A50" s="63" t="s">
        <v>172</v>
      </c>
      <c r="B50" s="63" t="s">
        <v>393</v>
      </c>
      <c r="C50" s="63" t="s">
        <v>334</v>
      </c>
      <c r="D50" s="63" t="s">
        <v>352</v>
      </c>
      <c r="E50" s="63" t="s">
        <v>396</v>
      </c>
      <c r="F50" s="63" t="s">
        <v>177</v>
      </c>
      <c r="G50" s="63" t="s">
        <v>178</v>
      </c>
      <c r="H50" s="63" t="s">
        <v>179</v>
      </c>
      <c r="I50" s="64" t="s">
        <v>595</v>
      </c>
      <c r="J50" s="65">
        <v>6343344846999.999</v>
      </c>
      <c r="K50" s="65" t="s">
        <v>397</v>
      </c>
    </row>
    <row r="51" spans="1:11" ht="15" hidden="1" x14ac:dyDescent="0.25">
      <c r="A51" s="67" t="s">
        <v>172</v>
      </c>
      <c r="B51" s="67" t="s">
        <v>399</v>
      </c>
      <c r="C51" s="67" t="s">
        <v>334</v>
      </c>
      <c r="D51" s="67" t="s">
        <v>352</v>
      </c>
      <c r="E51" s="67" t="s">
        <v>398</v>
      </c>
      <c r="F51" s="67" t="s">
        <v>101</v>
      </c>
      <c r="G51" s="67" t="s">
        <v>178</v>
      </c>
      <c r="H51" s="67" t="s">
        <v>400</v>
      </c>
      <c r="I51" s="68" t="s">
        <v>595</v>
      </c>
      <c r="J51" s="69">
        <v>1777869133660.3</v>
      </c>
      <c r="K51" s="69" t="s">
        <v>401</v>
      </c>
    </row>
    <row r="52" spans="1:11" ht="15" hidden="1" x14ac:dyDescent="0.25">
      <c r="A52" s="63" t="s">
        <v>172</v>
      </c>
      <c r="B52" s="63" t="s">
        <v>399</v>
      </c>
      <c r="C52" s="63" t="s">
        <v>334</v>
      </c>
      <c r="D52" s="63" t="s">
        <v>352</v>
      </c>
      <c r="E52" s="63" t="s">
        <v>398</v>
      </c>
      <c r="F52" s="63" t="s">
        <v>101</v>
      </c>
      <c r="G52" s="63" t="s">
        <v>178</v>
      </c>
      <c r="H52" s="63" t="s">
        <v>241</v>
      </c>
      <c r="I52" s="64" t="s">
        <v>595</v>
      </c>
      <c r="J52" s="65">
        <v>20698349259332.102</v>
      </c>
      <c r="K52" s="65" t="s">
        <v>402</v>
      </c>
    </row>
    <row r="53" spans="1:11" ht="15" hidden="1" x14ac:dyDescent="0.25">
      <c r="A53" s="67" t="s">
        <v>172</v>
      </c>
      <c r="B53" s="67" t="s">
        <v>399</v>
      </c>
      <c r="C53" s="67" t="s">
        <v>334</v>
      </c>
      <c r="D53" s="67" t="s">
        <v>352</v>
      </c>
      <c r="E53" s="67" t="s">
        <v>398</v>
      </c>
      <c r="F53" s="67" t="s">
        <v>101</v>
      </c>
      <c r="G53" s="67" t="s">
        <v>178</v>
      </c>
      <c r="H53" s="67" t="s">
        <v>184</v>
      </c>
      <c r="I53" s="68" t="s">
        <v>595</v>
      </c>
      <c r="J53" s="69"/>
      <c r="K53" s="69" t="s">
        <v>403</v>
      </c>
    </row>
    <row r="54" spans="1:11" ht="15" hidden="1" x14ac:dyDescent="0.25">
      <c r="A54" s="63" t="s">
        <v>172</v>
      </c>
      <c r="B54" s="63" t="s">
        <v>399</v>
      </c>
      <c r="C54" s="63" t="s">
        <v>334</v>
      </c>
      <c r="D54" s="63" t="s">
        <v>352</v>
      </c>
      <c r="E54" s="63" t="s">
        <v>398</v>
      </c>
      <c r="F54" s="63" t="s">
        <v>101</v>
      </c>
      <c r="G54" s="63" t="s">
        <v>178</v>
      </c>
      <c r="H54" s="63" t="s">
        <v>247</v>
      </c>
      <c r="I54" s="64" t="s">
        <v>595</v>
      </c>
      <c r="J54" s="65">
        <v>409700749.81075484</v>
      </c>
      <c r="K54" s="65" t="s">
        <v>404</v>
      </c>
    </row>
    <row r="55" spans="1:11" ht="15" hidden="1" x14ac:dyDescent="0.25">
      <c r="A55" s="67" t="s">
        <v>172</v>
      </c>
      <c r="B55" s="67" t="s">
        <v>399</v>
      </c>
      <c r="C55" s="67" t="s">
        <v>334</v>
      </c>
      <c r="D55" s="67" t="s">
        <v>352</v>
      </c>
      <c r="E55" s="67" t="s">
        <v>398</v>
      </c>
      <c r="F55" s="67" t="s">
        <v>101</v>
      </c>
      <c r="G55" s="67" t="s">
        <v>178</v>
      </c>
      <c r="H55" s="67" t="s">
        <v>294</v>
      </c>
      <c r="I55" s="68" t="s">
        <v>595</v>
      </c>
      <c r="J55" s="69">
        <v>98080080000.000015</v>
      </c>
      <c r="K55" s="69" t="s">
        <v>405</v>
      </c>
    </row>
    <row r="56" spans="1:11" ht="15" hidden="1" x14ac:dyDescent="0.25">
      <c r="A56" s="63" t="s">
        <v>172</v>
      </c>
      <c r="B56" s="63" t="s">
        <v>399</v>
      </c>
      <c r="C56" s="63" t="s">
        <v>334</v>
      </c>
      <c r="D56" s="63" t="s">
        <v>352</v>
      </c>
      <c r="E56" s="63" t="s">
        <v>398</v>
      </c>
      <c r="F56" s="63" t="s">
        <v>101</v>
      </c>
      <c r="G56" s="63" t="s">
        <v>178</v>
      </c>
      <c r="H56" s="63" t="s">
        <v>179</v>
      </c>
      <c r="I56" s="64" t="s">
        <v>595</v>
      </c>
      <c r="J56" s="65">
        <v>3847380609895</v>
      </c>
      <c r="K56" s="65" t="s">
        <v>406</v>
      </c>
    </row>
    <row r="57" spans="1:11" ht="15" hidden="1" x14ac:dyDescent="0.25">
      <c r="A57" s="67" t="s">
        <v>172</v>
      </c>
      <c r="B57" s="67" t="s">
        <v>399</v>
      </c>
      <c r="C57" s="67" t="s">
        <v>334</v>
      </c>
      <c r="D57" s="67" t="s">
        <v>352</v>
      </c>
      <c r="E57" s="67" t="s">
        <v>398</v>
      </c>
      <c r="F57" s="67" t="s">
        <v>101</v>
      </c>
      <c r="G57" s="67" t="s">
        <v>178</v>
      </c>
      <c r="H57" s="67" t="s">
        <v>297</v>
      </c>
      <c r="I57" s="68" t="s">
        <v>595</v>
      </c>
      <c r="J57" s="69">
        <v>5487038500000</v>
      </c>
      <c r="K57" s="69" t="s">
        <v>407</v>
      </c>
    </row>
    <row r="58" spans="1:11" ht="15" hidden="1" x14ac:dyDescent="0.25">
      <c r="A58" s="63" t="s">
        <v>172</v>
      </c>
      <c r="B58" s="63" t="s">
        <v>399</v>
      </c>
      <c r="C58" s="63" t="s">
        <v>334</v>
      </c>
      <c r="D58" s="63" t="s">
        <v>352</v>
      </c>
      <c r="E58" s="63" t="s">
        <v>398</v>
      </c>
      <c r="F58" s="63" t="s">
        <v>101</v>
      </c>
      <c r="G58" s="63" t="s">
        <v>178</v>
      </c>
      <c r="H58" s="63" t="s">
        <v>250</v>
      </c>
      <c r="I58" s="64" t="s">
        <v>595</v>
      </c>
      <c r="J58" s="65"/>
      <c r="K58" s="65" t="s">
        <v>408</v>
      </c>
    </row>
    <row r="59" spans="1:11" ht="15" hidden="1" x14ac:dyDescent="0.25">
      <c r="A59" s="67" t="s">
        <v>172</v>
      </c>
      <c r="B59" s="67" t="s">
        <v>399</v>
      </c>
      <c r="C59" s="67" t="s">
        <v>334</v>
      </c>
      <c r="D59" s="67" t="s">
        <v>352</v>
      </c>
      <c r="E59" s="67" t="s">
        <v>398</v>
      </c>
      <c r="F59" s="67" t="s">
        <v>101</v>
      </c>
      <c r="G59" s="67" t="s">
        <v>178</v>
      </c>
      <c r="H59" s="67" t="s">
        <v>303</v>
      </c>
      <c r="I59" s="68" t="s">
        <v>595</v>
      </c>
      <c r="J59" s="69">
        <v>2596035510000</v>
      </c>
      <c r="K59" s="69" t="s">
        <v>409</v>
      </c>
    </row>
    <row r="60" spans="1:11" ht="15" hidden="1" x14ac:dyDescent="0.25">
      <c r="A60" s="63" t="s">
        <v>172</v>
      </c>
      <c r="B60" s="63" t="s">
        <v>399</v>
      </c>
      <c r="C60" s="63" t="s">
        <v>334</v>
      </c>
      <c r="D60" s="63" t="s">
        <v>352</v>
      </c>
      <c r="E60" s="63" t="s">
        <v>398</v>
      </c>
      <c r="F60" s="63" t="s">
        <v>410</v>
      </c>
      <c r="G60" s="63" t="s">
        <v>178</v>
      </c>
      <c r="H60" s="63" t="s">
        <v>179</v>
      </c>
      <c r="I60" s="64" t="s">
        <v>595</v>
      </c>
      <c r="J60" s="65">
        <v>9812500000</v>
      </c>
      <c r="K60" s="65" t="s">
        <v>411</v>
      </c>
    </row>
    <row r="61" spans="1:11" ht="15" hidden="1" x14ac:dyDescent="0.25">
      <c r="A61" s="67" t="s">
        <v>172</v>
      </c>
      <c r="B61" s="67" t="s">
        <v>399</v>
      </c>
      <c r="C61" s="67" t="s">
        <v>334</v>
      </c>
      <c r="D61" s="67" t="s">
        <v>352</v>
      </c>
      <c r="E61" s="67" t="s">
        <v>398</v>
      </c>
      <c r="F61" s="67" t="s">
        <v>412</v>
      </c>
      <c r="G61" s="67" t="s">
        <v>178</v>
      </c>
      <c r="H61" s="67" t="s">
        <v>179</v>
      </c>
      <c r="I61" s="68" t="s">
        <v>595</v>
      </c>
      <c r="J61" s="69">
        <v>6814979648000.001</v>
      </c>
      <c r="K61" s="69" t="s">
        <v>413</v>
      </c>
    </row>
    <row r="62" spans="1:11" ht="15" hidden="1" x14ac:dyDescent="0.25">
      <c r="A62" s="63" t="s">
        <v>172</v>
      </c>
      <c r="B62" s="63" t="s">
        <v>399</v>
      </c>
      <c r="C62" s="63" t="s">
        <v>334</v>
      </c>
      <c r="D62" s="63" t="s">
        <v>352</v>
      </c>
      <c r="E62" s="63" t="s">
        <v>398</v>
      </c>
      <c r="F62" s="63" t="s">
        <v>177</v>
      </c>
      <c r="G62" s="63" t="s">
        <v>178</v>
      </c>
      <c r="H62" s="63" t="s">
        <v>179</v>
      </c>
      <c r="I62" s="64" t="s">
        <v>595</v>
      </c>
      <c r="J62" s="65">
        <v>8903389994104.998</v>
      </c>
      <c r="K62" s="65" t="s">
        <v>414</v>
      </c>
    </row>
    <row r="63" spans="1:11" ht="15" hidden="1" x14ac:dyDescent="0.25">
      <c r="A63" s="67" t="s">
        <v>172</v>
      </c>
      <c r="B63" s="67" t="s">
        <v>415</v>
      </c>
      <c r="C63" s="67" t="s">
        <v>334</v>
      </c>
      <c r="D63" s="67" t="s">
        <v>352</v>
      </c>
      <c r="E63" s="67" t="s">
        <v>416</v>
      </c>
      <c r="F63" s="67" t="s">
        <v>417</v>
      </c>
      <c r="G63" s="67" t="s">
        <v>178</v>
      </c>
      <c r="H63" s="67" t="s">
        <v>179</v>
      </c>
      <c r="I63" s="68" t="s">
        <v>595</v>
      </c>
      <c r="J63" s="69">
        <v>103395500000</v>
      </c>
      <c r="K63" s="69" t="s">
        <v>418</v>
      </c>
    </row>
    <row r="64" spans="1:11" ht="15" hidden="1" x14ac:dyDescent="0.25">
      <c r="A64" s="63" t="s">
        <v>172</v>
      </c>
      <c r="B64" s="63" t="s">
        <v>415</v>
      </c>
      <c r="C64" s="63" t="s">
        <v>334</v>
      </c>
      <c r="D64" s="63" t="s">
        <v>352</v>
      </c>
      <c r="E64" s="63" t="s">
        <v>416</v>
      </c>
      <c r="F64" s="63" t="s">
        <v>419</v>
      </c>
      <c r="G64" s="63" t="s">
        <v>178</v>
      </c>
      <c r="H64" s="63" t="s">
        <v>179</v>
      </c>
      <c r="I64" s="64" t="s">
        <v>595</v>
      </c>
      <c r="J64" s="65">
        <v>15526499999.999998</v>
      </c>
      <c r="K64" s="65" t="s">
        <v>420</v>
      </c>
    </row>
    <row r="65" spans="1:11" ht="15" hidden="1" x14ac:dyDescent="0.25">
      <c r="A65" s="67" t="s">
        <v>172</v>
      </c>
      <c r="B65" s="67" t="s">
        <v>415</v>
      </c>
      <c r="C65" s="67" t="s">
        <v>334</v>
      </c>
      <c r="D65" s="67" t="s">
        <v>352</v>
      </c>
      <c r="E65" s="67" t="s">
        <v>416</v>
      </c>
      <c r="F65" s="67" t="s">
        <v>421</v>
      </c>
      <c r="G65" s="67" t="s">
        <v>178</v>
      </c>
      <c r="H65" s="67" t="s">
        <v>179</v>
      </c>
      <c r="I65" s="68" t="s">
        <v>595</v>
      </c>
      <c r="J65" s="69">
        <v>3747037200000</v>
      </c>
      <c r="K65" s="69" t="s">
        <v>422</v>
      </c>
    </row>
    <row r="66" spans="1:11" ht="15" hidden="1" x14ac:dyDescent="0.25">
      <c r="A66" s="63" t="s">
        <v>172</v>
      </c>
      <c r="B66" s="63" t="s">
        <v>363</v>
      </c>
      <c r="C66" s="63" t="s">
        <v>334</v>
      </c>
      <c r="D66" s="63" t="s">
        <v>352</v>
      </c>
      <c r="E66" s="63" t="s">
        <v>423</v>
      </c>
      <c r="F66" s="63" t="s">
        <v>177</v>
      </c>
      <c r="G66" s="63" t="s">
        <v>178</v>
      </c>
      <c r="H66" s="63" t="s">
        <v>179</v>
      </c>
      <c r="I66" s="64" t="s">
        <v>595</v>
      </c>
      <c r="J66" s="65">
        <v>775100000</v>
      </c>
      <c r="K66" s="65" t="s">
        <v>424</v>
      </c>
    </row>
    <row r="67" spans="1:11" ht="15" hidden="1" x14ac:dyDescent="0.25">
      <c r="A67" s="67" t="s">
        <v>172</v>
      </c>
      <c r="B67" s="67" t="s">
        <v>425</v>
      </c>
      <c r="C67" s="67" t="s">
        <v>334</v>
      </c>
      <c r="D67" s="67" t="s">
        <v>352</v>
      </c>
      <c r="E67" s="67" t="s">
        <v>426</v>
      </c>
      <c r="F67" s="67" t="s">
        <v>177</v>
      </c>
      <c r="G67" s="67" t="s">
        <v>178</v>
      </c>
      <c r="H67" s="67" t="s">
        <v>179</v>
      </c>
      <c r="I67" s="68" t="s">
        <v>595</v>
      </c>
      <c r="J67" s="69">
        <v>5493633787000</v>
      </c>
      <c r="K67" s="69" t="s">
        <v>427</v>
      </c>
    </row>
    <row r="68" spans="1:11" ht="15" hidden="1" x14ac:dyDescent="0.25">
      <c r="A68" s="63" t="s">
        <v>172</v>
      </c>
      <c r="B68" s="63" t="s">
        <v>428</v>
      </c>
      <c r="C68" s="63" t="s">
        <v>334</v>
      </c>
      <c r="D68" s="63" t="s">
        <v>352</v>
      </c>
      <c r="E68" s="63" t="s">
        <v>429</v>
      </c>
      <c r="F68" s="63" t="s">
        <v>430</v>
      </c>
      <c r="G68" s="63" t="s">
        <v>178</v>
      </c>
      <c r="H68" s="63" t="s">
        <v>179</v>
      </c>
      <c r="I68" s="64" t="s">
        <v>595</v>
      </c>
      <c r="J68" s="65">
        <v>255343495000.00003</v>
      </c>
      <c r="K68" s="65" t="s">
        <v>431</v>
      </c>
    </row>
    <row r="69" spans="1:11" ht="15" hidden="1" x14ac:dyDescent="0.25">
      <c r="A69" s="67" t="s">
        <v>172</v>
      </c>
      <c r="B69" s="67" t="s">
        <v>428</v>
      </c>
      <c r="C69" s="67" t="s">
        <v>334</v>
      </c>
      <c r="D69" s="67" t="s">
        <v>352</v>
      </c>
      <c r="E69" s="67" t="s">
        <v>429</v>
      </c>
      <c r="F69" s="67" t="s">
        <v>432</v>
      </c>
      <c r="G69" s="67" t="s">
        <v>178</v>
      </c>
      <c r="H69" s="67" t="s">
        <v>179</v>
      </c>
      <c r="I69" s="68" t="s">
        <v>595</v>
      </c>
      <c r="J69" s="69">
        <v>450752996000</v>
      </c>
      <c r="K69" s="69" t="s">
        <v>433</v>
      </c>
    </row>
    <row r="70" spans="1:11" ht="15" hidden="1" x14ac:dyDescent="0.25">
      <c r="A70" s="63" t="s">
        <v>172</v>
      </c>
      <c r="B70" s="63" t="s">
        <v>434</v>
      </c>
      <c r="C70" s="63" t="s">
        <v>334</v>
      </c>
      <c r="D70" s="63" t="s">
        <v>86</v>
      </c>
      <c r="E70" s="63" t="s">
        <v>241</v>
      </c>
      <c r="F70" s="63" t="s">
        <v>177</v>
      </c>
      <c r="G70" s="63" t="s">
        <v>178</v>
      </c>
      <c r="H70" s="63" t="s">
        <v>179</v>
      </c>
      <c r="I70" s="64" t="s">
        <v>595</v>
      </c>
      <c r="J70" s="65">
        <v>27000000</v>
      </c>
      <c r="K70" s="65" t="s">
        <v>435</v>
      </c>
    </row>
    <row r="71" spans="1:11" ht="15" hidden="1" x14ac:dyDescent="0.25">
      <c r="A71" s="67" t="s">
        <v>172</v>
      </c>
      <c r="B71" s="67" t="s">
        <v>434</v>
      </c>
      <c r="C71" s="67" t="s">
        <v>334</v>
      </c>
      <c r="D71" s="67" t="s">
        <v>86</v>
      </c>
      <c r="E71" s="67" t="s">
        <v>436</v>
      </c>
      <c r="F71" s="67" t="s">
        <v>177</v>
      </c>
      <c r="G71" s="67" t="s">
        <v>178</v>
      </c>
      <c r="H71" s="67" t="s">
        <v>179</v>
      </c>
      <c r="I71" s="68" t="s">
        <v>595</v>
      </c>
      <c r="J71" s="69">
        <v>443975700000</v>
      </c>
      <c r="K71" s="69" t="s">
        <v>437</v>
      </c>
    </row>
    <row r="72" spans="1:11" ht="15" hidden="1" x14ac:dyDescent="0.25">
      <c r="A72" s="63" t="s">
        <v>172</v>
      </c>
      <c r="B72" s="63" t="s">
        <v>434</v>
      </c>
      <c r="C72" s="63" t="s">
        <v>334</v>
      </c>
      <c r="D72" s="63" t="s">
        <v>86</v>
      </c>
      <c r="E72" s="63" t="s">
        <v>438</v>
      </c>
      <c r="F72" s="63" t="s">
        <v>177</v>
      </c>
      <c r="G72" s="63" t="s">
        <v>178</v>
      </c>
      <c r="H72" s="63" t="s">
        <v>179</v>
      </c>
      <c r="I72" s="64" t="s">
        <v>595</v>
      </c>
      <c r="J72" s="65">
        <v>2719342100000</v>
      </c>
      <c r="K72" s="65" t="s">
        <v>439</v>
      </c>
    </row>
    <row r="73" spans="1:11" ht="15" hidden="1" x14ac:dyDescent="0.25">
      <c r="A73" s="67" t="s">
        <v>172</v>
      </c>
      <c r="B73" s="67" t="s">
        <v>376</v>
      </c>
      <c r="C73" s="67" t="s">
        <v>334</v>
      </c>
      <c r="D73" s="67" t="s">
        <v>183</v>
      </c>
      <c r="E73" s="67" t="s">
        <v>183</v>
      </c>
      <c r="F73" s="67" t="s">
        <v>177</v>
      </c>
      <c r="G73" s="67" t="s">
        <v>178</v>
      </c>
      <c r="H73" s="67" t="s">
        <v>440</v>
      </c>
      <c r="I73" s="68" t="s">
        <v>595</v>
      </c>
      <c r="J73" s="69">
        <v>3224000000000</v>
      </c>
      <c r="K73" s="69" t="s">
        <v>441</v>
      </c>
    </row>
    <row r="74" spans="1:11" ht="15" hidden="1" x14ac:dyDescent="0.25">
      <c r="A74" s="63" t="s">
        <v>172</v>
      </c>
      <c r="B74" s="63" t="s">
        <v>376</v>
      </c>
      <c r="C74" s="63" t="s">
        <v>334</v>
      </c>
      <c r="D74" s="63" t="s">
        <v>183</v>
      </c>
      <c r="E74" s="63" t="s">
        <v>183</v>
      </c>
      <c r="F74" s="63" t="s">
        <v>177</v>
      </c>
      <c r="G74" s="63" t="s">
        <v>178</v>
      </c>
      <c r="H74" s="63" t="s">
        <v>252</v>
      </c>
      <c r="I74" s="64" t="s">
        <v>595</v>
      </c>
      <c r="J74" s="65">
        <v>25991000000000</v>
      </c>
      <c r="K74" s="65" t="s">
        <v>442</v>
      </c>
    </row>
    <row r="75" spans="1:11" ht="15" hidden="1" x14ac:dyDescent="0.25">
      <c r="A75" s="63" t="s">
        <v>172</v>
      </c>
      <c r="B75" s="63" t="s">
        <v>447</v>
      </c>
      <c r="C75" s="63" t="s">
        <v>334</v>
      </c>
      <c r="D75" s="63" t="s">
        <v>448</v>
      </c>
      <c r="E75" s="63" t="s">
        <v>183</v>
      </c>
      <c r="F75" s="63" t="s">
        <v>177</v>
      </c>
      <c r="G75" s="63" t="s">
        <v>178</v>
      </c>
      <c r="H75" s="63" t="s">
        <v>282</v>
      </c>
      <c r="I75" s="64" t="s">
        <v>595</v>
      </c>
      <c r="J75" s="65">
        <v>34220034623999.996</v>
      </c>
      <c r="K75" s="65" t="s">
        <v>449</v>
      </c>
    </row>
    <row r="76" spans="1:11" ht="15" hidden="1" x14ac:dyDescent="0.25">
      <c r="A76" s="67" t="s">
        <v>172</v>
      </c>
      <c r="B76" s="67" t="s">
        <v>447</v>
      </c>
      <c r="C76" s="67" t="s">
        <v>334</v>
      </c>
      <c r="D76" s="67" t="s">
        <v>448</v>
      </c>
      <c r="E76" s="67" t="s">
        <v>183</v>
      </c>
      <c r="F76" s="67" t="s">
        <v>177</v>
      </c>
      <c r="G76" s="67" t="s">
        <v>178</v>
      </c>
      <c r="H76" s="67" t="s">
        <v>184</v>
      </c>
      <c r="I76" s="68" t="s">
        <v>595</v>
      </c>
      <c r="J76" s="69">
        <v>463542000000</v>
      </c>
      <c r="K76" s="69" t="s">
        <v>450</v>
      </c>
    </row>
    <row r="77" spans="1:11" ht="15" hidden="1" x14ac:dyDescent="0.25">
      <c r="A77" s="63" t="s">
        <v>172</v>
      </c>
      <c r="B77" s="63" t="s">
        <v>447</v>
      </c>
      <c r="C77" s="63" t="s">
        <v>334</v>
      </c>
      <c r="D77" s="63" t="s">
        <v>448</v>
      </c>
      <c r="E77" s="63" t="s">
        <v>183</v>
      </c>
      <c r="F77" s="63" t="s">
        <v>177</v>
      </c>
      <c r="G77" s="63" t="s">
        <v>178</v>
      </c>
      <c r="H77" s="63" t="s">
        <v>179</v>
      </c>
      <c r="I77" s="64" t="s">
        <v>595</v>
      </c>
      <c r="J77" s="65">
        <v>232537076171999.97</v>
      </c>
      <c r="K77" s="65" t="s">
        <v>451</v>
      </c>
    </row>
    <row r="78" spans="1:11" ht="15" hidden="1" x14ac:dyDescent="0.25">
      <c r="A78" s="67" t="s">
        <v>172</v>
      </c>
      <c r="B78" s="67" t="s">
        <v>447</v>
      </c>
      <c r="C78" s="67" t="s">
        <v>334</v>
      </c>
      <c r="D78" s="67" t="s">
        <v>448</v>
      </c>
      <c r="E78" s="67" t="s">
        <v>183</v>
      </c>
      <c r="F78" s="67" t="s">
        <v>177</v>
      </c>
      <c r="G78" s="67" t="s">
        <v>178</v>
      </c>
      <c r="H78" s="67" t="s">
        <v>250</v>
      </c>
      <c r="I78" s="68" t="s">
        <v>595</v>
      </c>
      <c r="J78" s="69"/>
      <c r="K78" s="69" t="s">
        <v>452</v>
      </c>
    </row>
    <row r="79" spans="1:11" ht="15" x14ac:dyDescent="0.25">
      <c r="A79" s="63" t="s">
        <v>172</v>
      </c>
      <c r="B79" s="63" t="s">
        <v>454</v>
      </c>
      <c r="C79" s="63" t="s">
        <v>334</v>
      </c>
      <c r="D79" s="63" t="s">
        <v>453</v>
      </c>
      <c r="E79" s="63" t="s">
        <v>183</v>
      </c>
      <c r="F79" s="63" t="s">
        <v>177</v>
      </c>
      <c r="G79" s="63" t="s">
        <v>178</v>
      </c>
      <c r="H79" s="63" t="s">
        <v>282</v>
      </c>
      <c r="I79" s="64" t="s">
        <v>595</v>
      </c>
      <c r="J79" s="65">
        <v>95356426799.851089</v>
      </c>
      <c r="K79" s="65" t="s">
        <v>455</v>
      </c>
    </row>
    <row r="80" spans="1:11" ht="15" x14ac:dyDescent="0.25">
      <c r="A80" s="67" t="s">
        <v>172</v>
      </c>
      <c r="B80" s="67" t="s">
        <v>454</v>
      </c>
      <c r="C80" s="67" t="s">
        <v>334</v>
      </c>
      <c r="D80" s="67" t="s">
        <v>453</v>
      </c>
      <c r="E80" s="67" t="s">
        <v>183</v>
      </c>
      <c r="F80" s="67" t="s">
        <v>177</v>
      </c>
      <c r="G80" s="67" t="s">
        <v>178</v>
      </c>
      <c r="H80" s="67" t="s">
        <v>456</v>
      </c>
      <c r="I80" s="68" t="s">
        <v>595</v>
      </c>
      <c r="J80" s="69">
        <v>55187131148749.586</v>
      </c>
      <c r="K80" s="69" t="s">
        <v>457</v>
      </c>
    </row>
    <row r="81" spans="1:11" ht="15" x14ac:dyDescent="0.25">
      <c r="A81" s="63" t="s">
        <v>172</v>
      </c>
      <c r="B81" s="63" t="s">
        <v>454</v>
      </c>
      <c r="C81" s="63" t="s">
        <v>334</v>
      </c>
      <c r="D81" s="63" t="s">
        <v>453</v>
      </c>
      <c r="E81" s="63" t="s">
        <v>183</v>
      </c>
      <c r="F81" s="63" t="s">
        <v>177</v>
      </c>
      <c r="G81" s="63" t="s">
        <v>178</v>
      </c>
      <c r="H81" s="63" t="s">
        <v>199</v>
      </c>
      <c r="I81" s="64" t="s">
        <v>595</v>
      </c>
      <c r="J81" s="65"/>
      <c r="K81" s="65" t="s">
        <v>458</v>
      </c>
    </row>
    <row r="82" spans="1:11" ht="15" x14ac:dyDescent="0.25">
      <c r="A82" s="67" t="s">
        <v>172</v>
      </c>
      <c r="B82" s="67" t="s">
        <v>454</v>
      </c>
      <c r="C82" s="67" t="s">
        <v>334</v>
      </c>
      <c r="D82" s="67" t="s">
        <v>453</v>
      </c>
      <c r="E82" s="67" t="s">
        <v>183</v>
      </c>
      <c r="F82" s="67" t="s">
        <v>177</v>
      </c>
      <c r="G82" s="67" t="s">
        <v>178</v>
      </c>
      <c r="H82" s="67" t="s">
        <v>184</v>
      </c>
      <c r="I82" s="68" t="s">
        <v>595</v>
      </c>
      <c r="J82" s="69">
        <v>68113640776.075035</v>
      </c>
      <c r="K82" s="69" t="s">
        <v>459</v>
      </c>
    </row>
    <row r="83" spans="1:11" ht="15" x14ac:dyDescent="0.25">
      <c r="A83" s="63" t="s">
        <v>172</v>
      </c>
      <c r="B83" s="63" t="s">
        <v>454</v>
      </c>
      <c r="C83" s="63" t="s">
        <v>334</v>
      </c>
      <c r="D83" s="63" t="s">
        <v>453</v>
      </c>
      <c r="E83" s="63" t="s">
        <v>183</v>
      </c>
      <c r="F83" s="63" t="s">
        <v>177</v>
      </c>
      <c r="G83" s="63" t="s">
        <v>178</v>
      </c>
      <c r="H83" s="63" t="s">
        <v>186</v>
      </c>
      <c r="I83" s="64" t="s">
        <v>595</v>
      </c>
      <c r="J83" s="65"/>
      <c r="K83" s="65" t="s">
        <v>460</v>
      </c>
    </row>
    <row r="84" spans="1:11" ht="15" x14ac:dyDescent="0.25">
      <c r="A84" s="67" t="s">
        <v>172</v>
      </c>
      <c r="B84" s="67" t="s">
        <v>454</v>
      </c>
      <c r="C84" s="67" t="s">
        <v>334</v>
      </c>
      <c r="D84" s="67" t="s">
        <v>453</v>
      </c>
      <c r="E84" s="67" t="s">
        <v>183</v>
      </c>
      <c r="F84" s="67" t="s">
        <v>177</v>
      </c>
      <c r="G84" s="67" t="s">
        <v>178</v>
      </c>
      <c r="H84" s="67" t="s">
        <v>188</v>
      </c>
      <c r="I84" s="68" t="s">
        <v>595</v>
      </c>
      <c r="J84" s="69">
        <v>23802645250</v>
      </c>
      <c r="K84" s="69" t="s">
        <v>461</v>
      </c>
    </row>
    <row r="85" spans="1:11" ht="15" x14ac:dyDescent="0.25">
      <c r="A85" s="63" t="s">
        <v>172</v>
      </c>
      <c r="B85" s="63" t="s">
        <v>454</v>
      </c>
      <c r="C85" s="63" t="s">
        <v>334</v>
      </c>
      <c r="D85" s="63" t="s">
        <v>453</v>
      </c>
      <c r="E85" s="63" t="s">
        <v>183</v>
      </c>
      <c r="F85" s="63" t="s">
        <v>177</v>
      </c>
      <c r="G85" s="63" t="s">
        <v>178</v>
      </c>
      <c r="H85" s="63" t="s">
        <v>247</v>
      </c>
      <c r="I85" s="64" t="s">
        <v>595</v>
      </c>
      <c r="J85" s="65">
        <v>10222304000.038994</v>
      </c>
      <c r="K85" s="65" t="s">
        <v>462</v>
      </c>
    </row>
    <row r="86" spans="1:11" ht="15" x14ac:dyDescent="0.25">
      <c r="A86" s="67" t="s">
        <v>172</v>
      </c>
      <c r="B86" s="67" t="s">
        <v>454</v>
      </c>
      <c r="C86" s="67" t="s">
        <v>334</v>
      </c>
      <c r="D86" s="67" t="s">
        <v>453</v>
      </c>
      <c r="E86" s="67" t="s">
        <v>183</v>
      </c>
      <c r="F86" s="67" t="s">
        <v>177</v>
      </c>
      <c r="G86" s="67" t="s">
        <v>178</v>
      </c>
      <c r="H86" s="67" t="s">
        <v>179</v>
      </c>
      <c r="I86" s="68" t="s">
        <v>595</v>
      </c>
      <c r="J86" s="69">
        <v>49373327611121.266</v>
      </c>
      <c r="K86" s="69" t="s">
        <v>463</v>
      </c>
    </row>
    <row r="87" spans="1:11" ht="15" x14ac:dyDescent="0.25">
      <c r="A87" s="63" t="s">
        <v>172</v>
      </c>
      <c r="B87" s="63" t="s">
        <v>454</v>
      </c>
      <c r="C87" s="63" t="s">
        <v>334</v>
      </c>
      <c r="D87" s="63" t="s">
        <v>453</v>
      </c>
      <c r="E87" s="63" t="s">
        <v>183</v>
      </c>
      <c r="F87" s="63" t="s">
        <v>177</v>
      </c>
      <c r="G87" s="63" t="s">
        <v>178</v>
      </c>
      <c r="H87" s="63" t="s">
        <v>297</v>
      </c>
      <c r="I87" s="64" t="s">
        <v>595</v>
      </c>
      <c r="J87" s="65">
        <v>4421870379249.5664</v>
      </c>
      <c r="K87" s="65" t="s">
        <v>464</v>
      </c>
    </row>
    <row r="88" spans="1:11" ht="15" x14ac:dyDescent="0.25">
      <c r="A88" s="67" t="s">
        <v>172</v>
      </c>
      <c r="B88" s="67" t="s">
        <v>454</v>
      </c>
      <c r="C88" s="67" t="s">
        <v>334</v>
      </c>
      <c r="D88" s="67" t="s">
        <v>453</v>
      </c>
      <c r="E88" s="67" t="s">
        <v>183</v>
      </c>
      <c r="F88" s="67" t="s">
        <v>177</v>
      </c>
      <c r="G88" s="67" t="s">
        <v>178</v>
      </c>
      <c r="H88" s="67" t="s">
        <v>465</v>
      </c>
      <c r="I88" s="68" t="s">
        <v>595</v>
      </c>
      <c r="J88" s="69">
        <v>60008487734783.773</v>
      </c>
      <c r="K88" s="69" t="s">
        <v>466</v>
      </c>
    </row>
    <row r="89" spans="1:11" ht="15" x14ac:dyDescent="0.25">
      <c r="A89" s="63" t="s">
        <v>172</v>
      </c>
      <c r="B89" s="63" t="s">
        <v>454</v>
      </c>
      <c r="C89" s="63" t="s">
        <v>334</v>
      </c>
      <c r="D89" s="63" t="s">
        <v>453</v>
      </c>
      <c r="E89" s="63" t="s">
        <v>183</v>
      </c>
      <c r="F89" s="63" t="s">
        <v>177</v>
      </c>
      <c r="G89" s="63" t="s">
        <v>178</v>
      </c>
      <c r="H89" s="63" t="s">
        <v>300</v>
      </c>
      <c r="I89" s="64" t="s">
        <v>595</v>
      </c>
      <c r="J89" s="65">
        <v>274565428455428.81</v>
      </c>
      <c r="K89" s="65" t="s">
        <v>467</v>
      </c>
    </row>
    <row r="90" spans="1:11" ht="15" x14ac:dyDescent="0.25">
      <c r="A90" s="67" t="s">
        <v>172</v>
      </c>
      <c r="B90" s="67" t="s">
        <v>454</v>
      </c>
      <c r="C90" s="67" t="s">
        <v>334</v>
      </c>
      <c r="D90" s="67" t="s">
        <v>453</v>
      </c>
      <c r="E90" s="67" t="s">
        <v>183</v>
      </c>
      <c r="F90" s="67" t="s">
        <v>177</v>
      </c>
      <c r="G90" s="67" t="s">
        <v>178</v>
      </c>
      <c r="H90" s="67" t="s">
        <v>250</v>
      </c>
      <c r="I90" s="68" t="s">
        <v>595</v>
      </c>
      <c r="J90" s="69">
        <v>2693174400000</v>
      </c>
      <c r="K90" s="69" t="s">
        <v>468</v>
      </c>
    </row>
    <row r="91" spans="1:11" ht="15" hidden="1" x14ac:dyDescent="0.25">
      <c r="A91" s="67" t="s">
        <v>172</v>
      </c>
      <c r="B91" s="67" t="s">
        <v>447</v>
      </c>
      <c r="C91" s="67" t="s">
        <v>334</v>
      </c>
      <c r="D91" s="67" t="s">
        <v>271</v>
      </c>
      <c r="E91" s="67" t="s">
        <v>475</v>
      </c>
      <c r="F91" s="67" t="s">
        <v>177</v>
      </c>
      <c r="G91" s="67" t="s">
        <v>178</v>
      </c>
      <c r="H91" s="67" t="s">
        <v>179</v>
      </c>
      <c r="I91" s="68" t="s">
        <v>595</v>
      </c>
      <c r="J91" s="69">
        <v>19394248000000</v>
      </c>
      <c r="K91" s="69" t="s">
        <v>476</v>
      </c>
    </row>
    <row r="92" spans="1:11" ht="15" hidden="1" x14ac:dyDescent="0.25">
      <c r="A92" s="63" t="s">
        <v>172</v>
      </c>
      <c r="B92" s="63" t="s">
        <v>447</v>
      </c>
      <c r="C92" s="63" t="s">
        <v>334</v>
      </c>
      <c r="D92" s="63" t="s">
        <v>271</v>
      </c>
      <c r="E92" s="63" t="s">
        <v>477</v>
      </c>
      <c r="F92" s="63" t="s">
        <v>177</v>
      </c>
      <c r="G92" s="63" t="s">
        <v>178</v>
      </c>
      <c r="H92" s="63" t="s">
        <v>179</v>
      </c>
      <c r="I92" s="64" t="s">
        <v>595</v>
      </c>
      <c r="J92" s="65">
        <v>1236940100000</v>
      </c>
      <c r="K92" s="65" t="s">
        <v>478</v>
      </c>
    </row>
    <row r="93" spans="1:11" ht="15" x14ac:dyDescent="0.25">
      <c r="A93" s="67"/>
      <c r="B93" s="67"/>
      <c r="C93" s="67"/>
      <c r="D93" s="67"/>
      <c r="E93" s="67"/>
      <c r="F93" s="67"/>
      <c r="G93" s="67"/>
      <c r="H93" s="67"/>
      <c r="I93" s="68"/>
      <c r="J93" s="69"/>
    </row>
    <row r="94" spans="1:11" ht="15" x14ac:dyDescent="0.25">
      <c r="A94" s="63"/>
      <c r="B94" s="63"/>
      <c r="C94" s="63"/>
      <c r="D94" s="63"/>
      <c r="E94" s="63"/>
      <c r="F94" s="63"/>
      <c r="G94" s="63"/>
      <c r="H94" s="63"/>
      <c r="I94" s="64"/>
      <c r="J94" s="65"/>
    </row>
    <row r="95" spans="1:11" ht="15" x14ac:dyDescent="0.25">
      <c r="A95" s="67"/>
      <c r="B95" s="67"/>
      <c r="C95" s="67"/>
      <c r="D95" s="67"/>
      <c r="E95" s="67"/>
      <c r="F95" s="67"/>
      <c r="G95" s="67"/>
      <c r="H95" s="67"/>
      <c r="I95" s="68"/>
      <c r="J95" s="69"/>
    </row>
    <row r="96" spans="1:11" ht="15" x14ac:dyDescent="0.25">
      <c r="A96" s="63"/>
      <c r="B96" s="63"/>
      <c r="C96" s="63"/>
      <c r="D96" s="63"/>
      <c r="E96" s="63"/>
      <c r="F96" s="63"/>
      <c r="G96" s="63"/>
      <c r="H96" s="63"/>
      <c r="I96" s="64"/>
      <c r="J96" s="65"/>
    </row>
  </sheetData>
  <autoFilter ref="A2:K92" xr:uid="{9D905BED-114C-4347-9A7F-C8A5FDA4A969}">
    <filterColumn colId="3">
      <filters>
        <filter val="Petroleum Refining and Hydrogen Production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EC99-E8BB-4D97-BCA4-B67263DD42EB}">
  <sheetPr>
    <tabColor rgb="FFC00000"/>
  </sheetPr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E184-A33C-42CA-BD10-A9B0AE388A2C}">
  <sheetPr>
    <tabColor rgb="FFC00000"/>
  </sheetPr>
  <dimension ref="B1:AL235"/>
  <sheetViews>
    <sheetView topLeftCell="A28" workbookViewId="0">
      <selection activeCell="E66" sqref="E66"/>
    </sheetView>
  </sheetViews>
  <sheetFormatPr defaultRowHeight="15" x14ac:dyDescent="0.25"/>
  <cols>
    <col min="2" max="2" width="11.625" customWidth="1"/>
    <col min="3" max="3" width="22" style="73" customWidth="1"/>
    <col min="4" max="4" width="45.25" style="73" bestFit="1" customWidth="1"/>
    <col min="5" max="5" width="9" customWidth="1"/>
    <col min="6" max="6" width="9" style="334" customWidth="1"/>
    <col min="7" max="36" width="9" customWidth="1"/>
  </cols>
  <sheetData>
    <row r="1" spans="2:37" x14ac:dyDescent="0.25">
      <c r="E1" s="73">
        <v>2018</v>
      </c>
      <c r="F1" s="332">
        <v>2019</v>
      </c>
      <c r="G1" s="8">
        <v>2020</v>
      </c>
      <c r="H1" s="8">
        <v>2021</v>
      </c>
      <c r="I1" s="8">
        <v>2022</v>
      </c>
      <c r="J1" s="8">
        <v>2023</v>
      </c>
      <c r="K1" s="8">
        <v>2024</v>
      </c>
      <c r="L1" s="8">
        <v>2025</v>
      </c>
      <c r="M1" s="8">
        <v>2026</v>
      </c>
      <c r="N1" s="8">
        <v>2027</v>
      </c>
      <c r="O1" s="8">
        <v>2028</v>
      </c>
      <c r="P1" s="8">
        <v>2029</v>
      </c>
      <c r="Q1" s="8">
        <v>2030</v>
      </c>
      <c r="R1" s="8">
        <v>2031</v>
      </c>
      <c r="S1" s="8">
        <v>2032</v>
      </c>
      <c r="T1" s="8">
        <v>2033</v>
      </c>
      <c r="U1" s="8">
        <v>2034</v>
      </c>
      <c r="V1" s="8">
        <v>2035</v>
      </c>
      <c r="W1" s="8">
        <v>2036</v>
      </c>
      <c r="X1" s="8">
        <v>2037</v>
      </c>
      <c r="Y1" s="8">
        <v>2038</v>
      </c>
      <c r="Z1" s="8">
        <v>2039</v>
      </c>
      <c r="AA1" s="8">
        <v>2040</v>
      </c>
      <c r="AB1" s="8">
        <v>2041</v>
      </c>
      <c r="AC1" s="8">
        <v>2042</v>
      </c>
      <c r="AD1" s="8">
        <v>2043</v>
      </c>
      <c r="AE1" s="8">
        <v>2044</v>
      </c>
      <c r="AF1" s="8">
        <v>2045</v>
      </c>
      <c r="AG1" s="8">
        <v>2046</v>
      </c>
      <c r="AH1" s="8">
        <v>2047</v>
      </c>
      <c r="AI1" s="8">
        <v>2048</v>
      </c>
      <c r="AJ1" s="8">
        <v>2049</v>
      </c>
      <c r="AK1" s="8">
        <v>2050</v>
      </c>
    </row>
    <row r="2" spans="2:37" x14ac:dyDescent="0.25">
      <c r="B2" s="172"/>
      <c r="C2" s="172" t="s">
        <v>1178</v>
      </c>
      <c r="D2" s="172" t="s">
        <v>1179</v>
      </c>
      <c r="E2" s="71"/>
      <c r="F2" s="333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</row>
    <row r="3" spans="2:37" x14ac:dyDescent="0.25">
      <c r="B3" s="329" t="s">
        <v>1180</v>
      </c>
      <c r="C3" s="172" t="s">
        <v>1176</v>
      </c>
      <c r="D3" s="172" t="s">
        <v>52</v>
      </c>
      <c r="E3" s="71">
        <f>IFERROR((SUMIFS('E3-Pathways-electricity'!G$4:G$40,'E3-Pathways-electricity'!$A$4:$A$40,$D3)-SUMIFS('E3-Pathways-electricity'!$G$4:$G$40,'E3-Pathways-electricity'!$A$4:$A$40,$D3))/SUMIFS('E3-Pathways-electricity'!$G$4:$G$40,'E3-Pathways-electricity'!$A$4:$A$40,$D3),0)</f>
        <v>0</v>
      </c>
      <c r="F3" s="333">
        <f>IFERROR((SUMIFS('E3-Pathways-electricity'!H$4:H$40,'E3-Pathways-electricity'!$A$4:$A$40,$D3)-SUMIFS('E3-Pathways-electricity'!$G$4:$G$40,'E3-Pathways-electricity'!$A$4:$A$40,$D3))/SUMIFS('E3-Pathways-electricity'!$G$4:$G$40,'E3-Pathways-electricity'!$A$4:$A$40,$D3),0)</f>
        <v>1.0110670019677201E-2</v>
      </c>
      <c r="G3" s="71">
        <f>IFERROR((SUMIFS('E3-Pathways-electricity'!I$4:I$40,'E3-Pathways-electricity'!$A$4:$A$40,$D3)-SUMIFS('E3-Pathways-electricity'!$G$4:$G$40,'E3-Pathways-electricity'!$A$4:$A$40,$D3))/SUMIFS('E3-Pathways-electricity'!$G$4:$G$40,'E3-Pathways-electricity'!$A$4:$A$40,$D3),0)</f>
        <v>1.4320980093688429E-2</v>
      </c>
      <c r="H3" s="71">
        <f>IFERROR((SUMIFS('E3-Pathways-electricity'!J$4:J$40,'E3-Pathways-electricity'!$A$4:$A$40,$D3)-SUMIFS('E3-Pathways-electricity'!$G$4:$G$40,'E3-Pathways-electricity'!$A$4:$A$40,$D3))/SUMIFS('E3-Pathways-electricity'!$G$4:$G$40,'E3-Pathways-electricity'!$A$4:$A$40,$D3),0)</f>
        <v>1.769502556761042E-2</v>
      </c>
      <c r="I3" s="71">
        <f>IFERROR((SUMIFS('E3-Pathways-electricity'!K$4:K$40,'E3-Pathways-electricity'!$A$4:$A$40,$D3)-SUMIFS('E3-Pathways-electricity'!$G$4:$G$40,'E3-Pathways-electricity'!$A$4:$A$40,$D3))/SUMIFS('E3-Pathways-electricity'!$G$4:$G$40,'E3-Pathways-electricity'!$A$4:$A$40,$D3),0)</f>
        <v>2.0156117521834223E-2</v>
      </c>
      <c r="J3" s="71">
        <f>IFERROR((SUMIFS('E3-Pathways-electricity'!L$4:L$40,'E3-Pathways-electricity'!$A$4:$A$40,$D3)-SUMIFS('E3-Pathways-electricity'!$G$4:$G$40,'E3-Pathways-electricity'!$A$4:$A$40,$D3))/SUMIFS('E3-Pathways-electricity'!$G$4:$G$40,'E3-Pathways-electricity'!$A$4:$A$40,$D3),0)</f>
        <v>2.1703299115589145E-2</v>
      </c>
      <c r="K3" s="71">
        <f>IFERROR((SUMIFS('E3-Pathways-electricity'!M$4:M$40,'E3-Pathways-electricity'!$A$4:$A$40,$D3)-SUMIFS('E3-Pathways-electricity'!$G$4:$G$40,'E3-Pathways-electricity'!$A$4:$A$40,$D3))/SUMIFS('E3-Pathways-electricity'!$G$4:$G$40,'E3-Pathways-electricity'!$A$4:$A$40,$D3),0)</f>
        <v>2.2309124054364242E-2</v>
      </c>
      <c r="L3" s="71">
        <f>IFERROR((SUMIFS('E3-Pathways-electricity'!N$4:N$40,'E3-Pathways-electricity'!$A$4:$A$40,$D3)-SUMIFS('E3-Pathways-electricity'!$G$4:$G$40,'E3-Pathways-electricity'!$A$4:$A$40,$D3))/SUMIFS('E3-Pathways-electricity'!$G$4:$G$40,'E3-Pathways-electricity'!$A$4:$A$40,$D3),0)</f>
        <v>2.6285436699486076E-2</v>
      </c>
      <c r="M3" s="71">
        <f>IFERROR((SUMIFS('E3-Pathways-electricity'!O$4:O$40,'E3-Pathways-electricity'!$A$4:$A$40,$D3)-SUMIFS('E3-Pathways-electricity'!$G$4:$G$40,'E3-Pathways-electricity'!$A$4:$A$40,$D3))/SUMIFS('E3-Pathways-electricity'!$G$4:$G$40,'E3-Pathways-electricity'!$A$4:$A$40,$D3),0)</f>
        <v>3.0168251540521874E-2</v>
      </c>
      <c r="N3" s="71">
        <f>IFERROR((SUMIFS('E3-Pathways-electricity'!P$4:P$40,'E3-Pathways-electricity'!$A$4:$A$40,$D3)-SUMIFS('E3-Pathways-electricity'!$G$4:$G$40,'E3-Pathways-electricity'!$A$4:$A$40,$D3))/SUMIFS('E3-Pathways-electricity'!$G$4:$G$40,'E3-Pathways-electricity'!$A$4:$A$40,$D3),0)</f>
        <v>3.3957568577480404E-2</v>
      </c>
      <c r="O3" s="71">
        <f>IFERROR((SUMIFS('E3-Pathways-electricity'!Q$4:Q$40,'E3-Pathways-electricity'!$A$4:$A$40,$D3)-SUMIFS('E3-Pathways-electricity'!$G$4:$G$40,'E3-Pathways-electricity'!$A$4:$A$40,$D3))/SUMIFS('E3-Pathways-electricity'!$G$4:$G$40,'E3-Pathways-electricity'!$A$4:$A$40,$D3),0)</f>
        <v>3.765338781035274E-2</v>
      </c>
      <c r="P3" s="71">
        <f>IFERROR((SUMIFS('E3-Pathways-electricity'!R$4:R$40,'E3-Pathways-electricity'!$A$4:$A$40,$D3)-SUMIFS('E3-Pathways-electricity'!$G$4:$G$40,'E3-Pathways-electricity'!$A$4:$A$40,$D3))/SUMIFS('E3-Pathways-electricity'!$G$4:$G$40,'E3-Pathways-electricity'!$A$4:$A$40,$D3),0)</f>
        <v>4.1255709239147814E-2</v>
      </c>
      <c r="Q3" s="71">
        <f>IFERROR((SUMIFS('E3-Pathways-electricity'!S$4:S$40,'E3-Pathways-electricity'!$A$4:$A$40,$D3)-SUMIFS('E3-Pathways-electricity'!$G$4:$G$40,'E3-Pathways-electricity'!$A$4:$A$40,$D3))/SUMIFS('E3-Pathways-electricity'!$G$4:$G$40,'E3-Pathways-electricity'!$A$4:$A$40,$D3),0)</f>
        <v>4.476453286385685E-2</v>
      </c>
      <c r="R3" s="71">
        <f>IFERROR((SUMIFS('E3-Pathways-electricity'!T$4:T$40,'E3-Pathways-electricity'!$A$4:$A$40,$D3)-SUMIFS('E3-Pathways-electricity'!$G$4:$G$40,'E3-Pathways-electricity'!$A$4:$A$40,$D3))/SUMIFS('E3-Pathways-electricity'!$G$4:$G$40,'E3-Pathways-electricity'!$A$4:$A$40,$D3),0)</f>
        <v>4.8179858684488458E-2</v>
      </c>
      <c r="S3" s="71">
        <f>IFERROR((SUMIFS('E3-Pathways-electricity'!U$4:U$40,'E3-Pathways-electricity'!$A$4:$A$40,$D3)-SUMIFS('E3-Pathways-electricity'!$G$4:$G$40,'E3-Pathways-electricity'!$A$4:$A$40,$D3))/SUMIFS('E3-Pathways-electricity'!$G$4:$G$40,'E3-Pathways-electricity'!$A$4:$A$40,$D3),0)</f>
        <v>5.1501686701034027E-2</v>
      </c>
      <c r="T3" s="71">
        <f>IFERROR((SUMIFS('E3-Pathways-electricity'!V$4:V$40,'E3-Pathways-electricity'!$A$4:$A$40,$D3)-SUMIFS('E3-Pathways-electricity'!$G$4:$G$40,'E3-Pathways-electricity'!$A$4:$A$40,$D3))/SUMIFS('E3-Pathways-electricity'!$G$4:$G$40,'E3-Pathways-electricity'!$A$4:$A$40,$D3),0)</f>
        <v>5.4730016913497874E-2</v>
      </c>
      <c r="U3" s="71">
        <f>IFERROR((SUMIFS('E3-Pathways-electricity'!W$4:W$40,'E3-Pathways-electricity'!$A$4:$A$40,$D3)-SUMIFS('E3-Pathways-electricity'!$G$4:$G$40,'E3-Pathways-electricity'!$A$4:$A$40,$D3))/SUMIFS('E3-Pathways-electricity'!$G$4:$G$40,'E3-Pathways-electricity'!$A$4:$A$40,$D3),0)</f>
        <v>5.7864849321879984E-2</v>
      </c>
      <c r="V3" s="71">
        <f>IFERROR((SUMIFS('E3-Pathways-electricity'!X$4:X$40,'E3-Pathways-electricity'!$A$4:$A$40,$D3)-SUMIFS('E3-Pathways-electricity'!$G$4:$G$40,'E3-Pathways-electricity'!$A$4:$A$40,$D3))/SUMIFS('E3-Pathways-electricity'!$G$4:$G$40,'E3-Pathways-electricity'!$A$4:$A$40,$D3),0)</f>
        <v>6.0906183926184666E-2</v>
      </c>
      <c r="W3" s="71">
        <f>IFERROR((SUMIFS('E3-Pathways-electricity'!Y$4:Y$40,'E3-Pathways-electricity'!$A$4:$A$40,$D3)-SUMIFS('E3-Pathways-electricity'!$G$4:$G$40,'E3-Pathways-electricity'!$A$4:$A$40,$D3))/SUMIFS('E3-Pathways-electricity'!$G$4:$G$40,'E3-Pathways-electricity'!$A$4:$A$40,$D3),0)</f>
        <v>6.7759081493923609E-2</v>
      </c>
      <c r="X3" s="71">
        <f>IFERROR((SUMIFS('E3-Pathways-electricity'!Z$4:Z$40,'E3-Pathways-electricity'!$A$4:$A$40,$D3)-SUMIFS('E3-Pathways-electricity'!$G$4:$G$40,'E3-Pathways-electricity'!$A$4:$A$40,$D3))/SUMIFS('E3-Pathways-electricity'!$G$4:$G$40,'E3-Pathways-electricity'!$A$4:$A$40,$D3),0)</f>
        <v>7.4581986926320704E-2</v>
      </c>
      <c r="Y3" s="71">
        <f>IFERROR((SUMIFS('E3-Pathways-electricity'!AA$4:AA$40,'E3-Pathways-electricity'!$A$4:$A$40,$D3)-SUMIFS('E3-Pathways-electricity'!$G$4:$G$40,'E3-Pathways-electricity'!$A$4:$A$40,$D3))/SUMIFS('E3-Pathways-electricity'!$G$4:$G$40,'E3-Pathways-electricity'!$A$4:$A$40,$D3),0)</f>
        <v>8.1374900223362578E-2</v>
      </c>
      <c r="Z3" s="71">
        <f>IFERROR((SUMIFS('E3-Pathways-electricity'!AB$4:AB$40,'E3-Pathways-electricity'!$A$4:$A$40,$D3)-SUMIFS('E3-Pathways-electricity'!$G$4:$G$40,'E3-Pathways-electricity'!$A$4:$A$40,$D3))/SUMIFS('E3-Pathways-electricity'!$G$4:$G$40,'E3-Pathways-electricity'!$A$4:$A$40,$D3),0)</f>
        <v>8.8137821385058296E-2</v>
      </c>
      <c r="AA3" s="71">
        <f>IFERROR((SUMIFS('E3-Pathways-electricity'!AC$4:AC$40,'E3-Pathways-electricity'!$A$4:$A$40,$D3)-SUMIFS('E3-Pathways-electricity'!$G$4:$G$40,'E3-Pathways-electricity'!$A$4:$A$40,$D3))/SUMIFS('E3-Pathways-electricity'!$G$4:$G$40,'E3-Pathways-electricity'!$A$4:$A$40,$D3),0)</f>
        <v>9.4870750411403415E-2</v>
      </c>
      <c r="AB3" s="71">
        <f>IFERROR((SUMIFS('E3-Pathways-electricity'!AD$4:AD$40,'E3-Pathways-electricity'!$A$4:$A$40,$D3)-SUMIFS('E3-Pathways-electricity'!$G$4:$G$40,'E3-Pathways-electricity'!$A$4:$A$40,$D3))/SUMIFS('E3-Pathways-electricity'!$G$4:$G$40,'E3-Pathways-electricity'!$A$4:$A$40,$D3),0)</f>
        <v>0.10157368730240238</v>
      </c>
      <c r="AC3" s="71">
        <f>IFERROR((SUMIFS('E3-Pathways-electricity'!AE$4:AE$40,'E3-Pathways-electricity'!$A$4:$A$40,$D3)-SUMIFS('E3-Pathways-electricity'!$G$4:$G$40,'E3-Pathways-electricity'!$A$4:$A$40,$D3))/SUMIFS('E3-Pathways-electricity'!$G$4:$G$40,'E3-Pathways-electricity'!$A$4:$A$40,$D3),0)</f>
        <v>0.10824663205805057</v>
      </c>
      <c r="AD3" s="71">
        <f>IFERROR((SUMIFS('E3-Pathways-electricity'!AF$4:AF$40,'E3-Pathways-electricity'!$A$4:$A$40,$D3)-SUMIFS('E3-Pathways-electricity'!$G$4:$G$40,'E3-Pathways-electricity'!$A$4:$A$40,$D3))/SUMIFS('E3-Pathways-electricity'!$G$4:$G$40,'E3-Pathways-electricity'!$A$4:$A$40,$D3),0)</f>
        <v>0.11488958467834816</v>
      </c>
      <c r="AE3" s="71">
        <f>IFERROR((SUMIFS('E3-Pathways-electricity'!AG$4:AG$40,'E3-Pathways-electricity'!$A$4:$A$40,$D3)-SUMIFS('E3-Pathways-electricity'!$G$4:$G$40,'E3-Pathways-electricity'!$A$4:$A$40,$D3))/SUMIFS('E3-Pathways-electricity'!$G$4:$G$40,'E3-Pathways-electricity'!$A$4:$A$40,$D3),0)</f>
        <v>0.12150254516329945</v>
      </c>
      <c r="AF3" s="71">
        <f>IFERROR((SUMIFS('E3-Pathways-electricity'!AH$4:AH$40,'E3-Pathways-electricity'!$A$4:$A$40,$D3)-SUMIFS('E3-Pathways-electricity'!$G$4:$G$40,'E3-Pathways-electricity'!$A$4:$A$40,$D3))/SUMIFS('E3-Pathways-electricity'!$G$4:$G$40,'E3-Pathways-electricity'!$A$4:$A$40,$D3),0)</f>
        <v>0.12808551351290012</v>
      </c>
      <c r="AG3" s="71">
        <f>IFERROR((SUMIFS('E3-Pathways-electricity'!AI$4:AI$40,'E3-Pathways-electricity'!$A$4:$A$40,$D3)-SUMIFS('E3-Pathways-electricity'!$G$4:$G$40,'E3-Pathways-electricity'!$A$4:$A$40,$D3))/SUMIFS('E3-Pathways-electricity'!$G$4:$G$40,'E3-Pathways-electricity'!$A$4:$A$40,$D3),0)</f>
        <v>0.13463848972715017</v>
      </c>
      <c r="AH3" s="71">
        <f>IFERROR((SUMIFS('E3-Pathways-electricity'!AJ$4:AJ$40,'E3-Pathways-electricity'!$A$4:$A$40,$D3)-SUMIFS('E3-Pathways-electricity'!$G$4:$G$40,'E3-Pathways-electricity'!$A$4:$A$40,$D3))/SUMIFS('E3-Pathways-electricity'!$G$4:$G$40,'E3-Pathways-electricity'!$A$4:$A$40,$D3),0)</f>
        <v>0.14116147380604963</v>
      </c>
      <c r="AI3" s="71">
        <f>IFERROR((SUMIFS('E3-Pathways-electricity'!AK$4:AK$40,'E3-Pathways-electricity'!$A$4:$A$40,$D3)-SUMIFS('E3-Pathways-electricity'!$G$4:$G$40,'E3-Pathways-electricity'!$A$4:$A$40,$D3))/SUMIFS('E3-Pathways-electricity'!$G$4:$G$40,'E3-Pathways-electricity'!$A$4:$A$40,$D3),0)</f>
        <v>0.14765446574960278</v>
      </c>
      <c r="AJ3" s="71">
        <f>IFERROR((SUMIFS('E3-Pathways-electricity'!AL$4:AL$40,'E3-Pathways-electricity'!$A$4:$A$40,$D3)-SUMIFS('E3-Pathways-electricity'!$G$4:$G$40,'E3-Pathways-electricity'!$A$4:$A$40,$D3))/SUMIFS('E3-Pathways-electricity'!$G$4:$G$40,'E3-Pathways-electricity'!$A$4:$A$40,$D3),0)</f>
        <v>0.15411746555780517</v>
      </c>
      <c r="AK3" s="71">
        <f>IFERROR((SUMIFS('E3-Pathways-electricity'!AM$4:AM$40,'E3-Pathways-electricity'!$A$4:$A$40,$D3)-SUMIFS('E3-Pathways-electricity'!$G$4:$G$40,'E3-Pathways-electricity'!$A$4:$A$40,$D3))/SUMIFS('E3-Pathways-electricity'!$G$4:$G$40,'E3-Pathways-electricity'!$A$4:$A$40,$D3),0)</f>
        <v>0.16055047323066157</v>
      </c>
    </row>
    <row r="4" spans="2:37" x14ac:dyDescent="0.25">
      <c r="B4" s="329" t="s">
        <v>1180</v>
      </c>
      <c r="C4" s="172" t="s">
        <v>1176</v>
      </c>
      <c r="D4" s="172" t="s">
        <v>53</v>
      </c>
      <c r="E4" s="71">
        <f>IFERROR((SUMIFS('E3-Pathways-electricity'!G$4:G$40,'E3-Pathways-electricity'!$A$4:$A$40,$D4)-SUMIFS('E3-Pathways-electricity'!$G$4:$G$40,'E3-Pathways-electricity'!$A$4:$A$40,$D4))/SUMIFS('E3-Pathways-electricity'!$G$4:$G$40,'E3-Pathways-electricity'!$A$4:$A$40,$D4),0)</f>
        <v>0</v>
      </c>
      <c r="F4" s="333">
        <f>IFERROR((SUMIFS('E3-Pathways-electricity'!H$4:H$40,'E3-Pathways-electricity'!$A$4:$A$40,$D4)-SUMIFS('E3-Pathways-electricity'!$G$4:$G$40,'E3-Pathways-electricity'!$A$4:$A$40,$D4))/SUMIFS('E3-Pathways-electricity'!$G$4:$G$40,'E3-Pathways-electricity'!$A$4:$A$40,$D4),0)</f>
        <v>0</v>
      </c>
      <c r="G4" s="71">
        <f>IFERROR((SUMIFS('E3-Pathways-electricity'!I$4:I$40,'E3-Pathways-electricity'!$A$4:$A$40,$D4)-SUMIFS('E3-Pathways-electricity'!$G$4:$G$40,'E3-Pathways-electricity'!$A$4:$A$40,$D4))/SUMIFS('E3-Pathways-electricity'!$G$4:$G$40,'E3-Pathways-electricity'!$A$4:$A$40,$D4),0)</f>
        <v>0</v>
      </c>
      <c r="H4" s="71">
        <f>IFERROR((SUMIFS('E3-Pathways-electricity'!J$4:J$40,'E3-Pathways-electricity'!$A$4:$A$40,$D4)-SUMIFS('E3-Pathways-electricity'!$G$4:$G$40,'E3-Pathways-electricity'!$A$4:$A$40,$D4))/SUMIFS('E3-Pathways-electricity'!$G$4:$G$40,'E3-Pathways-electricity'!$A$4:$A$40,$D4),0)</f>
        <v>0</v>
      </c>
      <c r="I4" s="71">
        <f>IFERROR((SUMIFS('E3-Pathways-electricity'!K$4:K$40,'E3-Pathways-electricity'!$A$4:$A$40,$D4)-SUMIFS('E3-Pathways-electricity'!$G$4:$G$40,'E3-Pathways-electricity'!$A$4:$A$40,$D4))/SUMIFS('E3-Pathways-electricity'!$G$4:$G$40,'E3-Pathways-electricity'!$A$4:$A$40,$D4),0)</f>
        <v>0</v>
      </c>
      <c r="J4" s="71">
        <f>IFERROR((SUMIFS('E3-Pathways-electricity'!L$4:L$40,'E3-Pathways-electricity'!$A$4:$A$40,$D4)-SUMIFS('E3-Pathways-electricity'!$G$4:$G$40,'E3-Pathways-electricity'!$A$4:$A$40,$D4))/SUMIFS('E3-Pathways-electricity'!$G$4:$G$40,'E3-Pathways-electricity'!$A$4:$A$40,$D4),0)</f>
        <v>0</v>
      </c>
      <c r="K4" s="71">
        <f>IFERROR((SUMIFS('E3-Pathways-electricity'!M$4:M$40,'E3-Pathways-electricity'!$A$4:$A$40,$D4)-SUMIFS('E3-Pathways-electricity'!$G$4:$G$40,'E3-Pathways-electricity'!$A$4:$A$40,$D4))/SUMIFS('E3-Pathways-electricity'!$G$4:$G$40,'E3-Pathways-electricity'!$A$4:$A$40,$D4),0)</f>
        <v>0</v>
      </c>
      <c r="L4" s="71">
        <f>IFERROR((SUMIFS('E3-Pathways-electricity'!N$4:N$40,'E3-Pathways-electricity'!$A$4:$A$40,$D4)-SUMIFS('E3-Pathways-electricity'!$G$4:$G$40,'E3-Pathways-electricity'!$A$4:$A$40,$D4))/SUMIFS('E3-Pathways-electricity'!$G$4:$G$40,'E3-Pathways-electricity'!$A$4:$A$40,$D4),0)</f>
        <v>0</v>
      </c>
      <c r="M4" s="71">
        <f>IFERROR((SUMIFS('E3-Pathways-electricity'!O$4:O$40,'E3-Pathways-electricity'!$A$4:$A$40,$D4)-SUMIFS('E3-Pathways-electricity'!$G$4:$G$40,'E3-Pathways-electricity'!$A$4:$A$40,$D4))/SUMIFS('E3-Pathways-electricity'!$G$4:$G$40,'E3-Pathways-electricity'!$A$4:$A$40,$D4),0)</f>
        <v>0</v>
      </c>
      <c r="N4" s="71">
        <f>IFERROR((SUMIFS('E3-Pathways-electricity'!P$4:P$40,'E3-Pathways-electricity'!$A$4:$A$40,$D4)-SUMIFS('E3-Pathways-electricity'!$G$4:$G$40,'E3-Pathways-electricity'!$A$4:$A$40,$D4))/SUMIFS('E3-Pathways-electricity'!$G$4:$G$40,'E3-Pathways-electricity'!$A$4:$A$40,$D4),0)</f>
        <v>0</v>
      </c>
      <c r="O4" s="71">
        <f>IFERROR((SUMIFS('E3-Pathways-electricity'!Q$4:Q$40,'E3-Pathways-electricity'!$A$4:$A$40,$D4)-SUMIFS('E3-Pathways-electricity'!$G$4:$G$40,'E3-Pathways-electricity'!$A$4:$A$40,$D4))/SUMIFS('E3-Pathways-electricity'!$G$4:$G$40,'E3-Pathways-electricity'!$A$4:$A$40,$D4),0)</f>
        <v>0</v>
      </c>
      <c r="P4" s="71">
        <f>IFERROR((SUMIFS('E3-Pathways-electricity'!R$4:R$40,'E3-Pathways-electricity'!$A$4:$A$40,$D4)-SUMIFS('E3-Pathways-electricity'!$G$4:$G$40,'E3-Pathways-electricity'!$A$4:$A$40,$D4))/SUMIFS('E3-Pathways-electricity'!$G$4:$G$40,'E3-Pathways-electricity'!$A$4:$A$40,$D4),0)</f>
        <v>0</v>
      </c>
      <c r="Q4" s="71">
        <f>IFERROR((SUMIFS('E3-Pathways-electricity'!S$4:S$40,'E3-Pathways-electricity'!$A$4:$A$40,$D4)-SUMIFS('E3-Pathways-electricity'!$G$4:$G$40,'E3-Pathways-electricity'!$A$4:$A$40,$D4))/SUMIFS('E3-Pathways-electricity'!$G$4:$G$40,'E3-Pathways-electricity'!$A$4:$A$40,$D4),0)</f>
        <v>0</v>
      </c>
      <c r="R4" s="71">
        <f>IFERROR((SUMIFS('E3-Pathways-electricity'!T$4:T$40,'E3-Pathways-electricity'!$A$4:$A$40,$D4)-SUMIFS('E3-Pathways-electricity'!$G$4:$G$40,'E3-Pathways-electricity'!$A$4:$A$40,$D4))/SUMIFS('E3-Pathways-electricity'!$G$4:$G$40,'E3-Pathways-electricity'!$A$4:$A$40,$D4),0)</f>
        <v>0</v>
      </c>
      <c r="S4" s="71">
        <f>IFERROR((SUMIFS('E3-Pathways-electricity'!U$4:U$40,'E3-Pathways-electricity'!$A$4:$A$40,$D4)-SUMIFS('E3-Pathways-electricity'!$G$4:$G$40,'E3-Pathways-electricity'!$A$4:$A$40,$D4))/SUMIFS('E3-Pathways-electricity'!$G$4:$G$40,'E3-Pathways-electricity'!$A$4:$A$40,$D4),0)</f>
        <v>0</v>
      </c>
      <c r="T4" s="71">
        <f>IFERROR((SUMIFS('E3-Pathways-electricity'!V$4:V$40,'E3-Pathways-electricity'!$A$4:$A$40,$D4)-SUMIFS('E3-Pathways-electricity'!$G$4:$G$40,'E3-Pathways-electricity'!$A$4:$A$40,$D4))/SUMIFS('E3-Pathways-electricity'!$G$4:$G$40,'E3-Pathways-electricity'!$A$4:$A$40,$D4),0)</f>
        <v>0</v>
      </c>
      <c r="U4" s="71">
        <f>IFERROR((SUMIFS('E3-Pathways-electricity'!W$4:W$40,'E3-Pathways-electricity'!$A$4:$A$40,$D4)-SUMIFS('E3-Pathways-electricity'!$G$4:$G$40,'E3-Pathways-electricity'!$A$4:$A$40,$D4))/SUMIFS('E3-Pathways-electricity'!$G$4:$G$40,'E3-Pathways-electricity'!$A$4:$A$40,$D4),0)</f>
        <v>0</v>
      </c>
      <c r="V4" s="71">
        <f>IFERROR((SUMIFS('E3-Pathways-electricity'!X$4:X$40,'E3-Pathways-electricity'!$A$4:$A$40,$D4)-SUMIFS('E3-Pathways-electricity'!$G$4:$G$40,'E3-Pathways-electricity'!$A$4:$A$40,$D4))/SUMIFS('E3-Pathways-electricity'!$G$4:$G$40,'E3-Pathways-electricity'!$A$4:$A$40,$D4),0)</f>
        <v>0</v>
      </c>
      <c r="W4" s="71">
        <f>IFERROR((SUMIFS('E3-Pathways-electricity'!Y$4:Y$40,'E3-Pathways-electricity'!$A$4:$A$40,$D4)-SUMIFS('E3-Pathways-electricity'!$G$4:$G$40,'E3-Pathways-electricity'!$A$4:$A$40,$D4))/SUMIFS('E3-Pathways-electricity'!$G$4:$G$40,'E3-Pathways-electricity'!$A$4:$A$40,$D4),0)</f>
        <v>0</v>
      </c>
      <c r="X4" s="71">
        <f>IFERROR((SUMIFS('E3-Pathways-electricity'!Z$4:Z$40,'E3-Pathways-electricity'!$A$4:$A$40,$D4)-SUMIFS('E3-Pathways-electricity'!$G$4:$G$40,'E3-Pathways-electricity'!$A$4:$A$40,$D4))/SUMIFS('E3-Pathways-electricity'!$G$4:$G$40,'E3-Pathways-electricity'!$A$4:$A$40,$D4),0)</f>
        <v>0</v>
      </c>
      <c r="Y4" s="71">
        <f>IFERROR((SUMIFS('E3-Pathways-electricity'!AA$4:AA$40,'E3-Pathways-electricity'!$A$4:$A$40,$D4)-SUMIFS('E3-Pathways-electricity'!$G$4:$G$40,'E3-Pathways-electricity'!$A$4:$A$40,$D4))/SUMIFS('E3-Pathways-electricity'!$G$4:$G$40,'E3-Pathways-electricity'!$A$4:$A$40,$D4),0)</f>
        <v>0</v>
      </c>
      <c r="Z4" s="71">
        <f>IFERROR((SUMIFS('E3-Pathways-electricity'!AB$4:AB$40,'E3-Pathways-electricity'!$A$4:$A$40,$D4)-SUMIFS('E3-Pathways-electricity'!$G$4:$G$40,'E3-Pathways-electricity'!$A$4:$A$40,$D4))/SUMIFS('E3-Pathways-electricity'!$G$4:$G$40,'E3-Pathways-electricity'!$A$4:$A$40,$D4),0)</f>
        <v>0</v>
      </c>
      <c r="AA4" s="71">
        <f>IFERROR((SUMIFS('E3-Pathways-electricity'!AC$4:AC$40,'E3-Pathways-electricity'!$A$4:$A$40,$D4)-SUMIFS('E3-Pathways-electricity'!$G$4:$G$40,'E3-Pathways-electricity'!$A$4:$A$40,$D4))/SUMIFS('E3-Pathways-electricity'!$G$4:$G$40,'E3-Pathways-electricity'!$A$4:$A$40,$D4),0)</f>
        <v>0</v>
      </c>
      <c r="AB4" s="71">
        <f>IFERROR((SUMIFS('E3-Pathways-electricity'!AD$4:AD$40,'E3-Pathways-electricity'!$A$4:$A$40,$D4)-SUMIFS('E3-Pathways-electricity'!$G$4:$G$40,'E3-Pathways-electricity'!$A$4:$A$40,$D4))/SUMIFS('E3-Pathways-electricity'!$G$4:$G$40,'E3-Pathways-electricity'!$A$4:$A$40,$D4),0)</f>
        <v>0</v>
      </c>
      <c r="AC4" s="71">
        <f>IFERROR((SUMIFS('E3-Pathways-electricity'!AE$4:AE$40,'E3-Pathways-electricity'!$A$4:$A$40,$D4)-SUMIFS('E3-Pathways-electricity'!$G$4:$G$40,'E3-Pathways-electricity'!$A$4:$A$40,$D4))/SUMIFS('E3-Pathways-electricity'!$G$4:$G$40,'E3-Pathways-electricity'!$A$4:$A$40,$D4),0)</f>
        <v>0</v>
      </c>
      <c r="AD4" s="71">
        <f>IFERROR((SUMIFS('E3-Pathways-electricity'!AF$4:AF$40,'E3-Pathways-electricity'!$A$4:$A$40,$D4)-SUMIFS('E3-Pathways-electricity'!$G$4:$G$40,'E3-Pathways-electricity'!$A$4:$A$40,$D4))/SUMIFS('E3-Pathways-electricity'!$G$4:$G$40,'E3-Pathways-electricity'!$A$4:$A$40,$D4),0)</f>
        <v>0</v>
      </c>
      <c r="AE4" s="71">
        <f>IFERROR((SUMIFS('E3-Pathways-electricity'!AG$4:AG$40,'E3-Pathways-electricity'!$A$4:$A$40,$D4)-SUMIFS('E3-Pathways-electricity'!$G$4:$G$40,'E3-Pathways-electricity'!$A$4:$A$40,$D4))/SUMIFS('E3-Pathways-electricity'!$G$4:$G$40,'E3-Pathways-electricity'!$A$4:$A$40,$D4),0)</f>
        <v>0</v>
      </c>
      <c r="AF4" s="71">
        <f>IFERROR((SUMIFS('E3-Pathways-electricity'!AH$4:AH$40,'E3-Pathways-electricity'!$A$4:$A$40,$D4)-SUMIFS('E3-Pathways-electricity'!$G$4:$G$40,'E3-Pathways-electricity'!$A$4:$A$40,$D4))/SUMIFS('E3-Pathways-electricity'!$G$4:$G$40,'E3-Pathways-electricity'!$A$4:$A$40,$D4),0)</f>
        <v>0</v>
      </c>
      <c r="AG4" s="71">
        <f>IFERROR((SUMIFS('E3-Pathways-electricity'!AI$4:AI$40,'E3-Pathways-electricity'!$A$4:$A$40,$D4)-SUMIFS('E3-Pathways-electricity'!$G$4:$G$40,'E3-Pathways-electricity'!$A$4:$A$40,$D4))/SUMIFS('E3-Pathways-electricity'!$G$4:$G$40,'E3-Pathways-electricity'!$A$4:$A$40,$D4),0)</f>
        <v>0</v>
      </c>
      <c r="AH4" s="71">
        <f>IFERROR((SUMIFS('E3-Pathways-electricity'!AJ$4:AJ$40,'E3-Pathways-electricity'!$A$4:$A$40,$D4)-SUMIFS('E3-Pathways-electricity'!$G$4:$G$40,'E3-Pathways-electricity'!$A$4:$A$40,$D4))/SUMIFS('E3-Pathways-electricity'!$G$4:$G$40,'E3-Pathways-electricity'!$A$4:$A$40,$D4),0)</f>
        <v>0</v>
      </c>
      <c r="AI4" s="71">
        <f>IFERROR((SUMIFS('E3-Pathways-electricity'!AK$4:AK$40,'E3-Pathways-electricity'!$A$4:$A$40,$D4)-SUMIFS('E3-Pathways-electricity'!$G$4:$G$40,'E3-Pathways-electricity'!$A$4:$A$40,$D4))/SUMIFS('E3-Pathways-electricity'!$G$4:$G$40,'E3-Pathways-electricity'!$A$4:$A$40,$D4),0)</f>
        <v>0</v>
      </c>
      <c r="AJ4" s="71">
        <f>IFERROR((SUMIFS('E3-Pathways-electricity'!AL$4:AL$40,'E3-Pathways-electricity'!$A$4:$A$40,$D4)-SUMIFS('E3-Pathways-electricity'!$G$4:$G$40,'E3-Pathways-electricity'!$A$4:$A$40,$D4))/SUMIFS('E3-Pathways-electricity'!$G$4:$G$40,'E3-Pathways-electricity'!$A$4:$A$40,$D4),0)</f>
        <v>0</v>
      </c>
      <c r="AK4" s="71">
        <f>IFERROR((SUMIFS('E3-Pathways-electricity'!AM$4:AM$40,'E3-Pathways-electricity'!$A$4:$A$40,$D4)-SUMIFS('E3-Pathways-electricity'!$G$4:$G$40,'E3-Pathways-electricity'!$A$4:$A$40,$D4))/SUMIFS('E3-Pathways-electricity'!$G$4:$G$40,'E3-Pathways-electricity'!$A$4:$A$40,$D4),0)</f>
        <v>0</v>
      </c>
    </row>
    <row r="5" spans="2:37" x14ac:dyDescent="0.25">
      <c r="B5" s="329" t="s">
        <v>1180</v>
      </c>
      <c r="C5" s="172" t="s">
        <v>1176</v>
      </c>
      <c r="D5" s="172" t="s">
        <v>54</v>
      </c>
      <c r="E5" s="71">
        <f>IFERROR((SUMIFS('E3-Pathways-electricity'!G$4:G$40,'E3-Pathways-electricity'!$A$4:$A$40,$D5)-SUMIFS('E3-Pathways-electricity'!$G$4:$G$40,'E3-Pathways-electricity'!$A$4:$A$40,$D5))/SUMIFS('E3-Pathways-electricity'!$G$4:$G$40,'E3-Pathways-electricity'!$A$4:$A$40,$D5),0)</f>
        <v>0</v>
      </c>
      <c r="F5" s="333">
        <f>IFERROR((SUMIFS('E3-Pathways-electricity'!H$4:H$40,'E3-Pathways-electricity'!$A$4:$A$40,$D5)-SUMIFS('E3-Pathways-electricity'!$G$4:$G$40,'E3-Pathways-electricity'!$A$4:$A$40,$D5))/SUMIFS('E3-Pathways-electricity'!$G$4:$G$40,'E3-Pathways-electricity'!$A$4:$A$40,$D5),0)</f>
        <v>-1.2922234198024395E-3</v>
      </c>
      <c r="G5" s="71">
        <f>IFERROR((SUMIFS('E3-Pathways-electricity'!I$4:I$40,'E3-Pathways-electricity'!$A$4:$A$40,$D5)-SUMIFS('E3-Pathways-electricity'!$G$4:$G$40,'E3-Pathways-electricity'!$A$4:$A$40,$D5))/SUMIFS('E3-Pathways-electricity'!$G$4:$G$40,'E3-Pathways-electricity'!$A$4:$A$40,$D5),0)</f>
        <v>-2.584700629648148E-3</v>
      </c>
      <c r="H5" s="71">
        <f>IFERROR((SUMIFS('E3-Pathways-electricity'!J$4:J$40,'E3-Pathways-electricity'!$A$4:$A$40,$D5)-SUMIFS('E3-Pathways-electricity'!$G$4:$G$40,'E3-Pathways-electricity'!$A$4:$A$40,$D5))/SUMIFS('E3-Pathways-electricity'!$G$4:$G$40,'E3-Pathways-electricity'!$A$4:$A$40,$D5),0)</f>
        <v>-4.0381481789651587E-3</v>
      </c>
      <c r="I5" s="71">
        <f>IFERROR((SUMIFS('E3-Pathways-electricity'!K$4:K$40,'E3-Pathways-electricity'!$A$4:$A$40,$D5)-SUMIFS('E3-Pathways-electricity'!$G$4:$G$40,'E3-Pathways-electricity'!$A$4:$A$40,$D5))/SUMIFS('E3-Pathways-electricity'!$G$4:$G$40,'E3-Pathways-electricity'!$A$4:$A$40,$D5),0)</f>
        <v>-5.4737208604891327E-3</v>
      </c>
      <c r="J5" s="71">
        <f>IFERROR((SUMIFS('E3-Pathways-electricity'!L$4:L$40,'E3-Pathways-electricity'!$A$4:$A$40,$D5)-SUMIFS('E3-Pathways-electricity'!$G$4:$G$40,'E3-Pathways-electricity'!$A$4:$A$40,$D5))/SUMIFS('E3-Pathways-electricity'!$G$4:$G$40,'E3-Pathways-electricity'!$A$4:$A$40,$D5),0)</f>
        <v>-6.9085390813923356E-3</v>
      </c>
      <c r="K5" s="71">
        <f>IFERROR((SUMIFS('E3-Pathways-electricity'!M$4:M$40,'E3-Pathways-electricity'!$A$4:$A$40,$D5)-SUMIFS('E3-Pathways-electricity'!$G$4:$G$40,'E3-Pathways-electricity'!$A$4:$A$40,$D5))/SUMIFS('E3-Pathways-electricity'!$G$4:$G$40,'E3-Pathways-electricity'!$A$4:$A$40,$D5),0)</f>
        <v>-8.3048692422093614E-3</v>
      </c>
      <c r="L5" s="71">
        <f>IFERROR((SUMIFS('E3-Pathways-electricity'!N$4:N$40,'E3-Pathways-electricity'!$A$4:$A$40,$D5)-SUMIFS('E3-Pathways-electricity'!$G$4:$G$40,'E3-Pathways-electricity'!$A$4:$A$40,$D5))/SUMIFS('E3-Pathways-electricity'!$G$4:$G$40,'E3-Pathways-electricity'!$A$4:$A$40,$D5),0)</f>
        <v>3.5521208671243708E-4</v>
      </c>
      <c r="M5" s="71">
        <f>IFERROR((SUMIFS('E3-Pathways-electricity'!O$4:O$40,'E3-Pathways-electricity'!$A$4:$A$40,$D5)-SUMIFS('E3-Pathways-electricity'!$G$4:$G$40,'E3-Pathways-electricity'!$A$4:$A$40,$D5))/SUMIFS('E3-Pathways-electricity'!$G$4:$G$40,'E3-Pathways-electricity'!$A$4:$A$40,$D5),0)</f>
        <v>9.0152934156342342E-3</v>
      </c>
      <c r="N5" s="71">
        <f>IFERROR((SUMIFS('E3-Pathways-electricity'!P$4:P$40,'E3-Pathways-electricity'!$A$4:$A$40,$D5)-SUMIFS('E3-Pathways-electricity'!$G$4:$G$40,'E3-Pathways-electricity'!$A$4:$A$40,$D5))/SUMIFS('E3-Pathways-electricity'!$G$4:$G$40,'E3-Pathways-electricity'!$A$4:$A$40,$D5),0)</f>
        <v>1.7675374744557756E-2</v>
      </c>
      <c r="O5" s="71">
        <f>IFERROR((SUMIFS('E3-Pathways-electricity'!Q$4:Q$40,'E3-Pathways-electricity'!$A$4:$A$40,$D5)-SUMIFS('E3-Pathways-electricity'!$G$4:$G$40,'E3-Pathways-electricity'!$A$4:$A$40,$D5))/SUMIFS('E3-Pathways-electricity'!$G$4:$G$40,'E3-Pathways-electricity'!$A$4:$A$40,$D5),0)</f>
        <v>2.6335456073479552E-2</v>
      </c>
      <c r="P5" s="71">
        <f>IFERROR((SUMIFS('E3-Pathways-electricity'!R$4:R$40,'E3-Pathways-electricity'!$A$4:$A$40,$D5)-SUMIFS('E3-Pathways-electricity'!$G$4:$G$40,'E3-Pathways-electricity'!$A$4:$A$40,$D5))/SUMIFS('E3-Pathways-electricity'!$G$4:$G$40,'E3-Pathways-electricity'!$A$4:$A$40,$D5),0)</f>
        <v>3.4995537402401349E-2</v>
      </c>
      <c r="Q5" s="71">
        <f>IFERROR((SUMIFS('E3-Pathways-electricity'!S$4:S$40,'E3-Pathways-electricity'!$A$4:$A$40,$D5)-SUMIFS('E3-Pathways-electricity'!$G$4:$G$40,'E3-Pathways-electricity'!$A$4:$A$40,$D5))/SUMIFS('E3-Pathways-electricity'!$G$4:$G$40,'E3-Pathways-electricity'!$A$4:$A$40,$D5),0)</f>
        <v>4.3655618731324869E-2</v>
      </c>
      <c r="R5" s="71">
        <f>IFERROR((SUMIFS('E3-Pathways-electricity'!T$4:T$40,'E3-Pathways-electricity'!$A$4:$A$40,$D5)-SUMIFS('E3-Pathways-electricity'!$G$4:$G$40,'E3-Pathways-electricity'!$A$4:$A$40,$D5))/SUMIFS('E3-Pathways-electricity'!$G$4:$G$40,'E3-Pathways-electricity'!$A$4:$A$40,$D5),0)</f>
        <v>5.2315700060246668E-2</v>
      </c>
      <c r="S5" s="71">
        <f>IFERROR((SUMIFS('E3-Pathways-electricity'!U$4:U$40,'E3-Pathways-electricity'!$A$4:$A$40,$D5)-SUMIFS('E3-Pathways-electricity'!$G$4:$G$40,'E3-Pathways-electricity'!$A$4:$A$40,$D5))/SUMIFS('E3-Pathways-electricity'!$G$4:$G$40,'E3-Pathways-electricity'!$A$4:$A$40,$D5),0)</f>
        <v>6.0975781389168468E-2</v>
      </c>
      <c r="T5" s="71">
        <f>IFERROR((SUMIFS('E3-Pathways-electricity'!V$4:V$40,'E3-Pathways-electricity'!$A$4:$A$40,$D5)-SUMIFS('E3-Pathways-electricity'!$G$4:$G$40,'E3-Pathways-electricity'!$A$4:$A$40,$D5))/SUMIFS('E3-Pathways-electricity'!$G$4:$G$40,'E3-Pathways-electricity'!$A$4:$A$40,$D5),0)</f>
        <v>6.9635862718091981E-2</v>
      </c>
      <c r="U5" s="71">
        <f>IFERROR((SUMIFS('E3-Pathways-electricity'!W$4:W$40,'E3-Pathways-electricity'!$A$4:$A$40,$D5)-SUMIFS('E3-Pathways-electricity'!$G$4:$G$40,'E3-Pathways-electricity'!$A$4:$A$40,$D5))/SUMIFS('E3-Pathways-electricity'!$G$4:$G$40,'E3-Pathways-electricity'!$A$4:$A$40,$D5),0)</f>
        <v>7.8295944047013788E-2</v>
      </c>
      <c r="V5" s="71">
        <f>IFERROR((SUMIFS('E3-Pathways-electricity'!X$4:X$40,'E3-Pathways-electricity'!$A$4:$A$40,$D5)-SUMIFS('E3-Pathways-electricity'!$G$4:$G$40,'E3-Pathways-electricity'!$A$4:$A$40,$D5))/SUMIFS('E3-Pathways-electricity'!$G$4:$G$40,'E3-Pathways-electricity'!$A$4:$A$40,$D5),0)</f>
        <v>8.6956025375935581E-2</v>
      </c>
      <c r="W5" s="71">
        <f>IFERROR((SUMIFS('E3-Pathways-electricity'!Y$4:Y$40,'E3-Pathways-electricity'!$A$4:$A$40,$D5)-SUMIFS('E3-Pathways-electricity'!$G$4:$G$40,'E3-Pathways-electricity'!$A$4:$A$40,$D5))/SUMIFS('E3-Pathways-electricity'!$G$4:$G$40,'E3-Pathways-electricity'!$A$4:$A$40,$D5),0)</f>
        <v>9.5616106704859108E-2</v>
      </c>
      <c r="X5" s="71">
        <f>IFERROR((SUMIFS('E3-Pathways-electricity'!Z$4:Z$40,'E3-Pathways-electricity'!$A$4:$A$40,$D5)-SUMIFS('E3-Pathways-electricity'!$G$4:$G$40,'E3-Pathways-electricity'!$A$4:$A$40,$D5))/SUMIFS('E3-Pathways-electricity'!$G$4:$G$40,'E3-Pathways-electricity'!$A$4:$A$40,$D5),0)</f>
        <v>0.1042761880337809</v>
      </c>
      <c r="Y5" s="71">
        <f>IFERROR((SUMIFS('E3-Pathways-electricity'!AA$4:AA$40,'E3-Pathways-electricity'!$A$4:$A$40,$D5)-SUMIFS('E3-Pathways-electricity'!$G$4:$G$40,'E3-Pathways-electricity'!$A$4:$A$40,$D5))/SUMIFS('E3-Pathways-electricity'!$G$4:$G$40,'E3-Pathways-electricity'!$A$4:$A$40,$D5),0)</f>
        <v>0.11293626936270269</v>
      </c>
      <c r="Z5" s="71">
        <f>IFERROR((SUMIFS('E3-Pathways-electricity'!AB$4:AB$40,'E3-Pathways-electricity'!$A$4:$A$40,$D5)-SUMIFS('E3-Pathways-electricity'!$G$4:$G$40,'E3-Pathways-electricity'!$A$4:$A$40,$D5))/SUMIFS('E3-Pathways-electricity'!$G$4:$G$40,'E3-Pathways-electricity'!$A$4:$A$40,$D5),0)</f>
        <v>0.12159635069162622</v>
      </c>
      <c r="AA5" s="71">
        <f>IFERROR((SUMIFS('E3-Pathways-electricity'!AC$4:AC$40,'E3-Pathways-electricity'!$A$4:$A$40,$D5)-SUMIFS('E3-Pathways-electricity'!$G$4:$G$40,'E3-Pathways-electricity'!$A$4:$A$40,$D5))/SUMIFS('E3-Pathways-electricity'!$G$4:$G$40,'E3-Pathways-electricity'!$A$4:$A$40,$D5),0)</f>
        <v>0.13025643202054801</v>
      </c>
      <c r="AB5" s="71">
        <f>IFERROR((SUMIFS('E3-Pathways-electricity'!AD$4:AD$40,'E3-Pathways-electricity'!$A$4:$A$40,$D5)-SUMIFS('E3-Pathways-electricity'!$G$4:$G$40,'E3-Pathways-electricity'!$A$4:$A$40,$D5))/SUMIFS('E3-Pathways-electricity'!$G$4:$G$40,'E3-Pathways-electricity'!$A$4:$A$40,$D5),0)</f>
        <v>0.13891651334946981</v>
      </c>
      <c r="AC5" s="71">
        <f>IFERROR((SUMIFS('E3-Pathways-electricity'!AE$4:AE$40,'E3-Pathways-electricity'!$A$4:$A$40,$D5)-SUMIFS('E3-Pathways-electricity'!$G$4:$G$40,'E3-Pathways-electricity'!$A$4:$A$40,$D5))/SUMIFS('E3-Pathways-electricity'!$G$4:$G$40,'E3-Pathways-electricity'!$A$4:$A$40,$D5),0)</f>
        <v>0.14757659467839335</v>
      </c>
      <c r="AD5" s="71">
        <f>IFERROR((SUMIFS('E3-Pathways-electricity'!AF$4:AF$40,'E3-Pathways-electricity'!$A$4:$A$40,$D5)-SUMIFS('E3-Pathways-electricity'!$G$4:$G$40,'E3-Pathways-electricity'!$A$4:$A$40,$D5))/SUMIFS('E3-Pathways-electricity'!$G$4:$G$40,'E3-Pathways-electricity'!$A$4:$A$40,$D5),0)</f>
        <v>0.15623667600731514</v>
      </c>
      <c r="AE5" s="71">
        <f>IFERROR((SUMIFS('E3-Pathways-electricity'!AG$4:AG$40,'E3-Pathways-electricity'!$A$4:$A$40,$D5)-SUMIFS('E3-Pathways-electricity'!$G$4:$G$40,'E3-Pathways-electricity'!$A$4:$A$40,$D5))/SUMIFS('E3-Pathways-electricity'!$G$4:$G$40,'E3-Pathways-electricity'!$A$4:$A$40,$D5),0)</f>
        <v>0.16489675733623693</v>
      </c>
      <c r="AF5" s="71">
        <f>IFERROR((SUMIFS('E3-Pathways-electricity'!AH$4:AH$40,'E3-Pathways-electricity'!$A$4:$A$40,$D5)-SUMIFS('E3-Pathways-electricity'!$G$4:$G$40,'E3-Pathways-electricity'!$A$4:$A$40,$D5))/SUMIFS('E3-Pathways-electricity'!$G$4:$G$40,'E3-Pathways-electricity'!$A$4:$A$40,$D5),0)</f>
        <v>0.17355683866515872</v>
      </c>
      <c r="AG5" s="71">
        <f>IFERROR((SUMIFS('E3-Pathways-electricity'!AI$4:AI$40,'E3-Pathways-electricity'!$A$4:$A$40,$D5)-SUMIFS('E3-Pathways-electricity'!$G$4:$G$40,'E3-Pathways-electricity'!$A$4:$A$40,$D5))/SUMIFS('E3-Pathways-electricity'!$G$4:$G$40,'E3-Pathways-electricity'!$A$4:$A$40,$D5),0)</f>
        <v>0.18221691999408224</v>
      </c>
      <c r="AH5" s="71">
        <f>IFERROR((SUMIFS('E3-Pathways-electricity'!AJ$4:AJ$40,'E3-Pathways-electricity'!$A$4:$A$40,$D5)-SUMIFS('E3-Pathways-electricity'!$G$4:$G$40,'E3-Pathways-electricity'!$A$4:$A$40,$D5))/SUMIFS('E3-Pathways-electricity'!$G$4:$G$40,'E3-Pathways-electricity'!$A$4:$A$40,$D5),0)</f>
        <v>0.19087700132300406</v>
      </c>
      <c r="AI5" s="71">
        <f>IFERROR((SUMIFS('E3-Pathways-electricity'!AK$4:AK$40,'E3-Pathways-electricity'!$A$4:$A$40,$D5)-SUMIFS('E3-Pathways-electricity'!$G$4:$G$40,'E3-Pathways-electricity'!$A$4:$A$40,$D5))/SUMIFS('E3-Pathways-electricity'!$G$4:$G$40,'E3-Pathways-electricity'!$A$4:$A$40,$D5),0)</f>
        <v>0.19953708265192585</v>
      </c>
      <c r="AJ5" s="71">
        <f>IFERROR((SUMIFS('E3-Pathways-electricity'!AL$4:AL$40,'E3-Pathways-electricity'!$A$4:$A$40,$D5)-SUMIFS('E3-Pathways-electricity'!$G$4:$G$40,'E3-Pathways-electricity'!$A$4:$A$40,$D5))/SUMIFS('E3-Pathways-electricity'!$G$4:$G$40,'E3-Pathways-electricity'!$A$4:$A$40,$D5),0)</f>
        <v>0.20819716398084936</v>
      </c>
      <c r="AK5" s="71">
        <f>IFERROR((SUMIFS('E3-Pathways-electricity'!AM$4:AM$40,'E3-Pathways-electricity'!$A$4:$A$40,$D5)-SUMIFS('E3-Pathways-electricity'!$G$4:$G$40,'E3-Pathways-electricity'!$A$4:$A$40,$D5))/SUMIFS('E3-Pathways-electricity'!$G$4:$G$40,'E3-Pathways-electricity'!$A$4:$A$40,$D5),0)</f>
        <v>0.21685724530977116</v>
      </c>
    </row>
    <row r="6" spans="2:37" x14ac:dyDescent="0.25">
      <c r="B6" s="329" t="s">
        <v>1180</v>
      </c>
      <c r="C6" s="172" t="s">
        <v>1176</v>
      </c>
      <c r="D6" s="172" t="s">
        <v>55</v>
      </c>
      <c r="E6" s="71">
        <f>IFERROR((SUMIFS('E3-Pathways-electricity'!G$4:G$40,'E3-Pathways-electricity'!$A$4:$A$40,$D6)-SUMIFS('E3-Pathways-electricity'!$G$4:$G$40,'E3-Pathways-electricity'!$A$4:$A$40,$D6))/SUMIFS('E3-Pathways-electricity'!$G$4:$G$40,'E3-Pathways-electricity'!$A$4:$A$40,$D6),0)</f>
        <v>0</v>
      </c>
      <c r="F6" s="333">
        <f>IFERROR((SUMIFS('E3-Pathways-electricity'!H$4:H$40,'E3-Pathways-electricity'!$A$4:$A$40,$D6)-SUMIFS('E3-Pathways-electricity'!$G$4:$G$40,'E3-Pathways-electricity'!$A$4:$A$40,$D6))/SUMIFS('E3-Pathways-electricity'!$G$4:$G$40,'E3-Pathways-electricity'!$A$4:$A$40,$D6),0)</f>
        <v>-2.2382125936024812E-2</v>
      </c>
      <c r="G6" s="71">
        <f>IFERROR((SUMIFS('E3-Pathways-electricity'!I$4:I$40,'E3-Pathways-electricity'!$A$4:$A$40,$D6)-SUMIFS('E3-Pathways-electricity'!$G$4:$G$40,'E3-Pathways-electricity'!$A$4:$A$40,$D6))/SUMIFS('E3-Pathways-electricity'!$G$4:$G$40,'E3-Pathways-electricity'!$A$4:$A$40,$D6),0)</f>
        <v>-4.7494347601186621E-2</v>
      </c>
      <c r="H6" s="71">
        <f>IFERROR((SUMIFS('E3-Pathways-electricity'!J$4:J$40,'E3-Pathways-electricity'!$A$4:$A$40,$D6)-SUMIFS('E3-Pathways-electricity'!$G$4:$G$40,'E3-Pathways-electricity'!$A$4:$A$40,$D6))/SUMIFS('E3-Pathways-electricity'!$G$4:$G$40,'E3-Pathways-electricity'!$A$4:$A$40,$D6),0)</f>
        <v>-7.5289917740243517E-2</v>
      </c>
      <c r="I6" s="71">
        <f>IFERROR((SUMIFS('E3-Pathways-electricity'!K$4:K$40,'E3-Pathways-electricity'!$A$4:$A$40,$D6)-SUMIFS('E3-Pathways-electricity'!$G$4:$G$40,'E3-Pathways-electricity'!$A$4:$A$40,$D6))/SUMIFS('E3-Pathways-electricity'!$G$4:$G$40,'E3-Pathways-electricity'!$A$4:$A$40,$D6),0)</f>
        <v>-0.10020999204251216</v>
      </c>
      <c r="J6" s="71">
        <f>IFERROR((SUMIFS('E3-Pathways-electricity'!L$4:L$40,'E3-Pathways-electricity'!$A$4:$A$40,$D6)-SUMIFS('E3-Pathways-electricity'!$G$4:$G$40,'E3-Pathways-electricity'!$A$4:$A$40,$D6))/SUMIFS('E3-Pathways-electricity'!$G$4:$G$40,'E3-Pathways-electricity'!$A$4:$A$40,$D6),0)</f>
        <v>-0.1245726346197048</v>
      </c>
      <c r="K6" s="71">
        <f>IFERROR((SUMIFS('E3-Pathways-electricity'!M$4:M$40,'E3-Pathways-electricity'!$A$4:$A$40,$D6)-SUMIFS('E3-Pathways-electricity'!$G$4:$G$40,'E3-Pathways-electricity'!$A$4:$A$40,$D6))/SUMIFS('E3-Pathways-electricity'!$G$4:$G$40,'E3-Pathways-electricity'!$A$4:$A$40,$D6),0)</f>
        <v>-0.14764814923679562</v>
      </c>
      <c r="L6" s="71">
        <f>IFERROR((SUMIFS('E3-Pathways-electricity'!N$4:N$40,'E3-Pathways-electricity'!$A$4:$A$40,$D6)-SUMIFS('E3-Pathways-electricity'!$G$4:$G$40,'E3-Pathways-electricity'!$A$4:$A$40,$D6))/SUMIFS('E3-Pathways-electricity'!$G$4:$G$40,'E3-Pathways-electricity'!$A$4:$A$40,$D6),0)</f>
        <v>-0.1644326259218267</v>
      </c>
      <c r="M6" s="71">
        <f>IFERROR((SUMIFS('E3-Pathways-electricity'!O$4:O$40,'E3-Pathways-electricity'!$A$4:$A$40,$D6)-SUMIFS('E3-Pathways-electricity'!$G$4:$G$40,'E3-Pathways-electricity'!$A$4:$A$40,$D6))/SUMIFS('E3-Pathways-electricity'!$G$4:$G$40,'E3-Pathways-electricity'!$A$4:$A$40,$D6),0)</f>
        <v>-0.1832652394260666</v>
      </c>
      <c r="N6" s="71">
        <f>IFERROR((SUMIFS('E3-Pathways-electricity'!P$4:P$40,'E3-Pathways-electricity'!$A$4:$A$40,$D6)-SUMIFS('E3-Pathways-electricity'!$G$4:$G$40,'E3-Pathways-electricity'!$A$4:$A$40,$D6))/SUMIFS('E3-Pathways-electricity'!$G$4:$G$40,'E3-Pathways-electricity'!$A$4:$A$40,$D6),0)</f>
        <v>-0.20193769299749326</v>
      </c>
      <c r="O6" s="71">
        <f>IFERROR((SUMIFS('E3-Pathways-electricity'!Q$4:Q$40,'E3-Pathways-electricity'!$A$4:$A$40,$D6)-SUMIFS('E3-Pathways-electricity'!$G$4:$G$40,'E3-Pathways-electricity'!$A$4:$A$40,$D6))/SUMIFS('E3-Pathways-electricity'!$G$4:$G$40,'E3-Pathways-electricity'!$A$4:$A$40,$D6),0)</f>
        <v>-0.22044998663610385</v>
      </c>
      <c r="P6" s="71">
        <f>IFERROR((SUMIFS('E3-Pathways-electricity'!R$4:R$40,'E3-Pathways-electricity'!$A$4:$A$40,$D6)-SUMIFS('E3-Pathways-electricity'!$G$4:$G$40,'E3-Pathways-electricity'!$A$4:$A$40,$D6))/SUMIFS('E3-Pathways-electricity'!$G$4:$G$40,'E3-Pathways-electricity'!$A$4:$A$40,$D6),0)</f>
        <v>-0.23880212034190107</v>
      </c>
      <c r="Q6" s="71">
        <f>IFERROR((SUMIFS('E3-Pathways-electricity'!S$4:S$40,'E3-Pathways-electricity'!$A$4:$A$40,$D6)-SUMIFS('E3-Pathways-electricity'!$G$4:$G$40,'E3-Pathways-electricity'!$A$4:$A$40,$D6))/SUMIFS('E3-Pathways-electricity'!$G$4:$G$40,'E3-Pathways-electricity'!$A$4:$A$40,$D6),0)</f>
        <v>-0.25699409411488239</v>
      </c>
      <c r="R6" s="71">
        <f>IFERROR((SUMIFS('E3-Pathways-electricity'!T$4:T$40,'E3-Pathways-electricity'!$A$4:$A$40,$D6)-SUMIFS('E3-Pathways-electricity'!$G$4:$G$40,'E3-Pathways-electricity'!$A$4:$A$40,$D6))/SUMIFS('E3-Pathways-electricity'!$G$4:$G$40,'E3-Pathways-electricity'!$A$4:$A$40,$D6),0)</f>
        <v>-0.27079454165906869</v>
      </c>
      <c r="S6" s="71">
        <f>IFERROR((SUMIFS('E3-Pathways-electricity'!U$4:U$40,'E3-Pathways-electricity'!$A$4:$A$40,$D6)-SUMIFS('E3-Pathways-electricity'!$G$4:$G$40,'E3-Pathways-electricity'!$A$4:$A$40,$D6))/SUMIFS('E3-Pathways-electricity'!$G$4:$G$40,'E3-Pathways-electricity'!$A$4:$A$40,$D6),0)</f>
        <v>-0.28459498920325232</v>
      </c>
      <c r="T6" s="71">
        <f>IFERROR((SUMIFS('E3-Pathways-electricity'!V$4:V$40,'E3-Pathways-electricity'!$A$4:$A$40,$D6)-SUMIFS('E3-Pathways-electricity'!$G$4:$G$40,'E3-Pathways-electricity'!$A$4:$A$40,$D6))/SUMIFS('E3-Pathways-electricity'!$G$4:$G$40,'E3-Pathways-electricity'!$A$4:$A$40,$D6),0)</f>
        <v>-0.29839543674743846</v>
      </c>
      <c r="U6" s="71">
        <f>IFERROR((SUMIFS('E3-Pathways-electricity'!W$4:W$40,'E3-Pathways-electricity'!$A$4:$A$40,$D6)-SUMIFS('E3-Pathways-electricity'!$G$4:$G$40,'E3-Pathways-electricity'!$A$4:$A$40,$D6))/SUMIFS('E3-Pathways-electricity'!$G$4:$G$40,'E3-Pathways-electricity'!$A$4:$A$40,$D6),0)</f>
        <v>-0.31219588429162481</v>
      </c>
      <c r="V6" s="71">
        <f>IFERROR((SUMIFS('E3-Pathways-electricity'!X$4:X$40,'E3-Pathways-electricity'!$A$4:$A$40,$D6)-SUMIFS('E3-Pathways-electricity'!$G$4:$G$40,'E3-Pathways-electricity'!$A$4:$A$40,$D6))/SUMIFS('E3-Pathways-electricity'!$G$4:$G$40,'E3-Pathways-electricity'!$A$4:$A$40,$D6),0)</f>
        <v>-0.3259963318358084</v>
      </c>
      <c r="W6" s="71">
        <f>IFERROR((SUMIFS('E3-Pathways-electricity'!Y$4:Y$40,'E3-Pathways-electricity'!$A$4:$A$40,$D6)-SUMIFS('E3-Pathways-electricity'!$G$4:$G$40,'E3-Pathways-electricity'!$A$4:$A$40,$D6))/SUMIFS('E3-Pathways-electricity'!$G$4:$G$40,'E3-Pathways-electricity'!$A$4:$A$40,$D6),0)</f>
        <v>-0.33979677937999464</v>
      </c>
      <c r="X6" s="71">
        <f>IFERROR((SUMIFS('E3-Pathways-electricity'!Z$4:Z$40,'E3-Pathways-electricity'!$A$4:$A$40,$D6)-SUMIFS('E3-Pathways-electricity'!$G$4:$G$40,'E3-Pathways-electricity'!$A$4:$A$40,$D6))/SUMIFS('E3-Pathways-electricity'!$G$4:$G$40,'E3-Pathways-electricity'!$A$4:$A$40,$D6),0)</f>
        <v>-0.35359722692418094</v>
      </c>
      <c r="Y6" s="71">
        <f>IFERROR((SUMIFS('E3-Pathways-electricity'!AA$4:AA$40,'E3-Pathways-electricity'!$A$4:$A$40,$D6)-SUMIFS('E3-Pathways-electricity'!$G$4:$G$40,'E3-Pathways-electricity'!$A$4:$A$40,$D6))/SUMIFS('E3-Pathways-electricity'!$G$4:$G$40,'E3-Pathways-electricity'!$A$4:$A$40,$D6),0)</f>
        <v>-0.36739767446836458</v>
      </c>
      <c r="Z6" s="71">
        <f>IFERROR((SUMIFS('E3-Pathways-electricity'!AB$4:AB$40,'E3-Pathways-electricity'!$A$4:$A$40,$D6)-SUMIFS('E3-Pathways-electricity'!$G$4:$G$40,'E3-Pathways-electricity'!$A$4:$A$40,$D6))/SUMIFS('E3-Pathways-electricity'!$G$4:$G$40,'E3-Pathways-electricity'!$A$4:$A$40,$D6),0)</f>
        <v>-0.38119812201255082</v>
      </c>
      <c r="AA6" s="71">
        <f>IFERROR((SUMIFS('E3-Pathways-electricity'!AC$4:AC$40,'E3-Pathways-electricity'!$A$4:$A$40,$D6)-SUMIFS('E3-Pathways-electricity'!$G$4:$G$40,'E3-Pathways-electricity'!$A$4:$A$40,$D6))/SUMIFS('E3-Pathways-electricity'!$G$4:$G$40,'E3-Pathways-electricity'!$A$4:$A$40,$D6),0)</f>
        <v>-0.39499856955673701</v>
      </c>
      <c r="AB6" s="71">
        <f>IFERROR((SUMIFS('E3-Pathways-electricity'!AD$4:AD$40,'E3-Pathways-electricity'!$A$4:$A$40,$D6)-SUMIFS('E3-Pathways-electricity'!$G$4:$G$40,'E3-Pathways-electricity'!$A$4:$A$40,$D6))/SUMIFS('E3-Pathways-electricity'!$G$4:$G$40,'E3-Pathways-electricity'!$A$4:$A$40,$D6),0)</f>
        <v>-0.40879901710092065</v>
      </c>
      <c r="AC6" s="71">
        <f>IFERROR((SUMIFS('E3-Pathways-electricity'!AE$4:AE$40,'E3-Pathways-electricity'!$A$4:$A$40,$D6)-SUMIFS('E3-Pathways-electricity'!$G$4:$G$40,'E3-Pathways-electricity'!$A$4:$A$40,$D6))/SUMIFS('E3-Pathways-electricity'!$G$4:$G$40,'E3-Pathways-electricity'!$A$4:$A$40,$D6),0)</f>
        <v>-0.42259946464510689</v>
      </c>
      <c r="AD6" s="71">
        <f>IFERROR((SUMIFS('E3-Pathways-electricity'!AF$4:AF$40,'E3-Pathways-electricity'!$A$4:$A$40,$D6)-SUMIFS('E3-Pathways-electricity'!$G$4:$G$40,'E3-Pathways-electricity'!$A$4:$A$40,$D6))/SUMIFS('E3-Pathways-electricity'!$G$4:$G$40,'E3-Pathways-electricity'!$A$4:$A$40,$D6),0)</f>
        <v>-0.43639991218929319</v>
      </c>
      <c r="AE6" s="71">
        <f>IFERROR((SUMIFS('E3-Pathways-electricity'!AG$4:AG$40,'E3-Pathways-electricity'!$A$4:$A$40,$D6)-SUMIFS('E3-Pathways-electricity'!$G$4:$G$40,'E3-Pathways-electricity'!$A$4:$A$40,$D6))/SUMIFS('E3-Pathways-electricity'!$G$4:$G$40,'E3-Pathways-electricity'!$A$4:$A$40,$D6),0)</f>
        <v>-0.45020035973347683</v>
      </c>
      <c r="AF6" s="71">
        <f>IFERROR((SUMIFS('E3-Pathways-electricity'!AH$4:AH$40,'E3-Pathways-electricity'!$A$4:$A$40,$D6)-SUMIFS('E3-Pathways-electricity'!$G$4:$G$40,'E3-Pathways-electricity'!$A$4:$A$40,$D6))/SUMIFS('E3-Pathways-electricity'!$G$4:$G$40,'E3-Pathways-electricity'!$A$4:$A$40,$D6),0)</f>
        <v>-0.46400080727766307</v>
      </c>
      <c r="AG6" s="71">
        <f>IFERROR((SUMIFS('E3-Pathways-electricity'!AI$4:AI$40,'E3-Pathways-electricity'!$A$4:$A$40,$D6)-SUMIFS('E3-Pathways-electricity'!$G$4:$G$40,'E3-Pathways-electricity'!$A$4:$A$40,$D6))/SUMIFS('E3-Pathways-electricity'!$G$4:$G$40,'E3-Pathways-electricity'!$A$4:$A$40,$D6),0)</f>
        <v>-0.47780125482184926</v>
      </c>
      <c r="AH6" s="71">
        <f>IFERROR((SUMIFS('E3-Pathways-electricity'!AJ$4:AJ$40,'E3-Pathways-electricity'!$A$4:$A$40,$D6)-SUMIFS('E3-Pathways-electricity'!$G$4:$G$40,'E3-Pathways-electricity'!$A$4:$A$40,$D6))/SUMIFS('E3-Pathways-electricity'!$G$4:$G$40,'E3-Pathways-electricity'!$A$4:$A$40,$D6),0)</f>
        <v>-0.4916017023660329</v>
      </c>
      <c r="AI6" s="71">
        <f>IFERROR((SUMIFS('E3-Pathways-electricity'!AK$4:AK$40,'E3-Pathways-electricity'!$A$4:$A$40,$D6)-SUMIFS('E3-Pathways-electricity'!$G$4:$G$40,'E3-Pathways-electricity'!$A$4:$A$40,$D6))/SUMIFS('E3-Pathways-electricity'!$G$4:$G$40,'E3-Pathways-electricity'!$A$4:$A$40,$D6),0)</f>
        <v>-0.50540214991021915</v>
      </c>
      <c r="AJ6" s="71">
        <f>IFERROR((SUMIFS('E3-Pathways-electricity'!AL$4:AL$40,'E3-Pathways-electricity'!$A$4:$A$40,$D6)-SUMIFS('E3-Pathways-electricity'!$G$4:$G$40,'E3-Pathways-electricity'!$A$4:$A$40,$D6))/SUMIFS('E3-Pathways-electricity'!$G$4:$G$40,'E3-Pathways-electricity'!$A$4:$A$40,$D6),0)</f>
        <v>-0.51920259745440533</v>
      </c>
      <c r="AK6" s="71">
        <f>IFERROR((SUMIFS('E3-Pathways-electricity'!AM$4:AM$40,'E3-Pathways-electricity'!$A$4:$A$40,$D6)-SUMIFS('E3-Pathways-electricity'!$G$4:$G$40,'E3-Pathways-electricity'!$A$4:$A$40,$D6))/SUMIFS('E3-Pathways-electricity'!$G$4:$G$40,'E3-Pathways-electricity'!$A$4:$A$40,$D6),0)</f>
        <v>-0.53300304499858908</v>
      </c>
    </row>
    <row r="7" spans="2:37" x14ac:dyDescent="0.25">
      <c r="B7" s="329" t="s">
        <v>1180</v>
      </c>
      <c r="C7" s="172" t="s">
        <v>1176</v>
      </c>
      <c r="D7" s="172" t="s">
        <v>56</v>
      </c>
      <c r="E7" s="71">
        <f>IFERROR((SUMIFS('E3-Pathways-electricity'!G$4:G$40,'E3-Pathways-electricity'!$A$4:$A$40,$D7)-SUMIFS('E3-Pathways-electricity'!$G$4:$G$40,'E3-Pathways-electricity'!$A$4:$A$40,$D7))/SUMIFS('E3-Pathways-electricity'!$G$4:$G$40,'E3-Pathways-electricity'!$A$4:$A$40,$D7),0)</f>
        <v>0</v>
      </c>
      <c r="F7" s="333">
        <f>IFERROR((SUMIFS('E3-Pathways-electricity'!H$4:H$40,'E3-Pathways-electricity'!$A$4:$A$40,$D7)-SUMIFS('E3-Pathways-electricity'!$G$4:$G$40,'E3-Pathways-electricity'!$A$4:$A$40,$D7))/SUMIFS('E3-Pathways-electricity'!$G$4:$G$40,'E3-Pathways-electricity'!$A$4:$A$40,$D7),0)</f>
        <v>-8.4180563457531745E-3</v>
      </c>
      <c r="G7" s="71">
        <f>IFERROR((SUMIFS('E3-Pathways-electricity'!I$4:I$40,'E3-Pathways-electricity'!$A$4:$A$40,$D7)-SUMIFS('E3-Pathways-electricity'!$G$4:$G$40,'E3-Pathways-electricity'!$A$4:$A$40,$D7))/SUMIFS('E3-Pathways-electricity'!$G$4:$G$40,'E3-Pathways-electricity'!$A$4:$A$40,$D7),0)</f>
        <v>-2.2306380501263264E-2</v>
      </c>
      <c r="H7" s="71">
        <f>IFERROR((SUMIFS('E3-Pathways-electricity'!J$4:J$40,'E3-Pathways-electricity'!$A$4:$A$40,$D7)-SUMIFS('E3-Pathways-electricity'!$G$4:$G$40,'E3-Pathways-electricity'!$A$4:$A$40,$D7))/SUMIFS('E3-Pathways-electricity'!$G$4:$G$40,'E3-Pathways-electricity'!$A$4:$A$40,$D7),0)</f>
        <v>-3.5787187267155726E-2</v>
      </c>
      <c r="I7" s="71">
        <f>IFERROR((SUMIFS('E3-Pathways-electricity'!K$4:K$40,'E3-Pathways-electricity'!$A$4:$A$40,$D7)-SUMIFS('E3-Pathways-electricity'!$G$4:$G$40,'E3-Pathways-electricity'!$A$4:$A$40,$D7))/SUMIFS('E3-Pathways-electricity'!$G$4:$G$40,'E3-Pathways-electricity'!$A$4:$A$40,$D7),0)</f>
        <v>-4.942309137762791E-2</v>
      </c>
      <c r="J7" s="71">
        <f>IFERROR((SUMIFS('E3-Pathways-electricity'!L$4:L$40,'E3-Pathways-electricity'!$A$4:$A$40,$D7)-SUMIFS('E3-Pathways-electricity'!$G$4:$G$40,'E3-Pathways-electricity'!$A$4:$A$40,$D7))/SUMIFS('E3-Pathways-electricity'!$G$4:$G$40,'E3-Pathways-electricity'!$A$4:$A$40,$D7),0)</f>
        <v>-6.3342476772731998E-2</v>
      </c>
      <c r="K7" s="71">
        <f>IFERROR((SUMIFS('E3-Pathways-electricity'!M$4:M$40,'E3-Pathways-electricity'!$A$4:$A$40,$D7)-SUMIFS('E3-Pathways-electricity'!$G$4:$G$40,'E3-Pathways-electricity'!$A$4:$A$40,$D7))/SUMIFS('E3-Pathways-electricity'!$G$4:$G$40,'E3-Pathways-electricity'!$A$4:$A$40,$D7),0)</f>
        <v>-7.7262009635974363E-2</v>
      </c>
      <c r="L7" s="71">
        <f>IFERROR((SUMIFS('E3-Pathways-electricity'!N$4:N$40,'E3-Pathways-electricity'!$A$4:$A$40,$D7)-SUMIFS('E3-Pathways-electricity'!$G$4:$G$40,'E3-Pathways-electricity'!$A$4:$A$40,$D7))/SUMIFS('E3-Pathways-electricity'!$G$4:$G$40,'E3-Pathways-electricity'!$A$4:$A$40,$D7),0)</f>
        <v>-7.721504897962346E-2</v>
      </c>
      <c r="M7" s="71">
        <f>IFERROR((SUMIFS('E3-Pathways-electricity'!O$4:O$40,'E3-Pathways-electricity'!$A$4:$A$40,$D7)-SUMIFS('E3-Pathways-electricity'!$G$4:$G$40,'E3-Pathways-electricity'!$A$4:$A$40,$D7))/SUMIFS('E3-Pathways-electricity'!$G$4:$G$40,'E3-Pathways-electricity'!$A$4:$A$40,$D7),0)</f>
        <v>-8.367788633619215E-2</v>
      </c>
      <c r="N7" s="71">
        <f>IFERROR((SUMIFS('E3-Pathways-electricity'!P$4:P$40,'E3-Pathways-electricity'!$A$4:$A$40,$D7)-SUMIFS('E3-Pathways-electricity'!$G$4:$G$40,'E3-Pathways-electricity'!$A$4:$A$40,$D7))/SUMIFS('E3-Pathways-electricity'!$G$4:$G$40,'E3-Pathways-electricity'!$A$4:$A$40,$D7),0)</f>
        <v>-9.012644207286756E-2</v>
      </c>
      <c r="O7" s="71">
        <f>IFERROR((SUMIFS('E3-Pathways-electricity'!Q$4:Q$40,'E3-Pathways-electricity'!$A$4:$A$40,$D7)-SUMIFS('E3-Pathways-electricity'!$G$4:$G$40,'E3-Pathways-electricity'!$A$4:$A$40,$D7))/SUMIFS('E3-Pathways-electricity'!$G$4:$G$40,'E3-Pathways-electricity'!$A$4:$A$40,$D7),0)</f>
        <v>-9.6560716189646137E-2</v>
      </c>
      <c r="P7" s="71">
        <f>IFERROR((SUMIFS('E3-Pathways-electricity'!R$4:R$40,'E3-Pathways-electricity'!$A$4:$A$40,$D7)-SUMIFS('E3-Pathways-electricity'!$G$4:$G$40,'E3-Pathways-electricity'!$A$4:$A$40,$D7))/SUMIFS('E3-Pathways-electricity'!$G$4:$G$40,'E3-Pathways-electricity'!$A$4:$A$40,$D7),0)</f>
        <v>-0.1029807086865293</v>
      </c>
      <c r="Q7" s="71">
        <f>IFERROR((SUMIFS('E3-Pathways-electricity'!S$4:S$40,'E3-Pathways-electricity'!$A$4:$A$40,$D7)-SUMIFS('E3-Pathways-electricity'!$G$4:$G$40,'E3-Pathways-electricity'!$A$4:$A$40,$D7))/SUMIFS('E3-Pathways-electricity'!$G$4:$G$40,'E3-Pathways-electricity'!$A$4:$A$40,$D7),0)</f>
        <v>-0.10938641956351934</v>
      </c>
      <c r="R7" s="71">
        <f>IFERROR((SUMIFS('E3-Pathways-electricity'!T$4:T$40,'E3-Pathways-electricity'!$A$4:$A$40,$D7)-SUMIFS('E3-Pathways-electricity'!$G$4:$G$40,'E3-Pathways-electricity'!$A$4:$A$40,$D7))/SUMIFS('E3-Pathways-electricity'!$G$4:$G$40,'E3-Pathways-electricity'!$A$4:$A$40,$D7),0)</f>
        <v>-0.11061701914446939</v>
      </c>
      <c r="S7" s="71">
        <f>IFERROR((SUMIFS('E3-Pathways-electricity'!U$4:U$40,'E3-Pathways-electricity'!$A$4:$A$40,$D7)-SUMIFS('E3-Pathways-electricity'!$G$4:$G$40,'E3-Pathways-electricity'!$A$4:$A$40,$D7))/SUMIFS('E3-Pathways-electricity'!$G$4:$G$40,'E3-Pathways-electricity'!$A$4:$A$40,$D7),0)</f>
        <v>-0.11184761872541944</v>
      </c>
      <c r="T7" s="71">
        <f>IFERROR((SUMIFS('E3-Pathways-electricity'!V$4:V$40,'E3-Pathways-electricity'!$A$4:$A$40,$D7)-SUMIFS('E3-Pathways-electricity'!$G$4:$G$40,'E3-Pathways-electricity'!$A$4:$A$40,$D7))/SUMIFS('E3-Pathways-electricity'!$G$4:$G$40,'E3-Pathways-electricity'!$A$4:$A$40,$D7),0)</f>
        <v>-0.11307821830636948</v>
      </c>
      <c r="U7" s="71">
        <f>IFERROR((SUMIFS('E3-Pathways-electricity'!W$4:W$40,'E3-Pathways-electricity'!$A$4:$A$40,$D7)-SUMIFS('E3-Pathways-electricity'!$G$4:$G$40,'E3-Pathways-electricity'!$A$4:$A$40,$D7))/SUMIFS('E3-Pathways-electricity'!$G$4:$G$40,'E3-Pathways-electricity'!$A$4:$A$40,$D7),0)</f>
        <v>-0.11430881788731935</v>
      </c>
      <c r="V7" s="71">
        <f>IFERROR((SUMIFS('E3-Pathways-electricity'!X$4:X$40,'E3-Pathways-electricity'!$A$4:$A$40,$D7)-SUMIFS('E3-Pathways-electricity'!$G$4:$G$40,'E3-Pathways-electricity'!$A$4:$A$40,$D7))/SUMIFS('E3-Pathways-electricity'!$G$4:$G$40,'E3-Pathways-electricity'!$A$4:$A$40,$D7),0)</f>
        <v>-0.1155394174682694</v>
      </c>
      <c r="W7" s="71">
        <f>IFERROR((SUMIFS('E3-Pathways-electricity'!Y$4:Y$40,'E3-Pathways-electricity'!$A$4:$A$40,$D7)-SUMIFS('E3-Pathways-electricity'!$G$4:$G$40,'E3-Pathways-electricity'!$A$4:$A$40,$D7))/SUMIFS('E3-Pathways-electricity'!$G$4:$G$40,'E3-Pathways-electricity'!$A$4:$A$40,$D7),0)</f>
        <v>-0.11677001704921945</v>
      </c>
      <c r="X7" s="71">
        <f>IFERROR((SUMIFS('E3-Pathways-electricity'!Z$4:Z$40,'E3-Pathways-electricity'!$A$4:$A$40,$D7)-SUMIFS('E3-Pathways-electricity'!$G$4:$G$40,'E3-Pathways-electricity'!$A$4:$A$40,$D7))/SUMIFS('E3-Pathways-electricity'!$G$4:$G$40,'E3-Pathways-electricity'!$A$4:$A$40,$D7),0)</f>
        <v>-0.11800061663016932</v>
      </c>
      <c r="Y7" s="71">
        <f>IFERROR((SUMIFS('E3-Pathways-electricity'!AA$4:AA$40,'E3-Pathways-electricity'!$A$4:$A$40,$D7)-SUMIFS('E3-Pathways-electricity'!$G$4:$G$40,'E3-Pathways-electricity'!$A$4:$A$40,$D7))/SUMIFS('E3-Pathways-electricity'!$G$4:$G$40,'E3-Pathways-electricity'!$A$4:$A$40,$D7),0)</f>
        <v>-0.11923121621111937</v>
      </c>
      <c r="Z7" s="71">
        <f>IFERROR((SUMIFS('E3-Pathways-electricity'!AB$4:AB$40,'E3-Pathways-electricity'!$A$4:$A$40,$D7)-SUMIFS('E3-Pathways-electricity'!$G$4:$G$40,'E3-Pathways-electricity'!$A$4:$A$40,$D7))/SUMIFS('E3-Pathways-electricity'!$G$4:$G$40,'E3-Pathways-electricity'!$A$4:$A$40,$D7),0)</f>
        <v>-0.12046181579206942</v>
      </c>
      <c r="AA7" s="71">
        <f>IFERROR((SUMIFS('E3-Pathways-electricity'!AC$4:AC$40,'E3-Pathways-electricity'!$A$4:$A$40,$D7)-SUMIFS('E3-Pathways-electricity'!$G$4:$G$40,'E3-Pathways-electricity'!$A$4:$A$40,$D7))/SUMIFS('E3-Pathways-electricity'!$G$4:$G$40,'E3-Pathways-electricity'!$A$4:$A$40,$D7),0)</f>
        <v>-0.12169241537301929</v>
      </c>
      <c r="AB7" s="71">
        <f>IFERROR((SUMIFS('E3-Pathways-electricity'!AD$4:AD$40,'E3-Pathways-electricity'!$A$4:$A$40,$D7)-SUMIFS('E3-Pathways-electricity'!$G$4:$G$40,'E3-Pathways-electricity'!$A$4:$A$40,$D7))/SUMIFS('E3-Pathways-electricity'!$G$4:$G$40,'E3-Pathways-electricity'!$A$4:$A$40,$D7),0)</f>
        <v>-0.12292301495396935</v>
      </c>
      <c r="AC7" s="71">
        <f>IFERROR((SUMIFS('E3-Pathways-electricity'!AE$4:AE$40,'E3-Pathways-electricity'!$A$4:$A$40,$D7)-SUMIFS('E3-Pathways-electricity'!$G$4:$G$40,'E3-Pathways-electricity'!$A$4:$A$40,$D7))/SUMIFS('E3-Pathways-electricity'!$G$4:$G$40,'E3-Pathways-electricity'!$A$4:$A$40,$D7),0)</f>
        <v>-0.1241536145349194</v>
      </c>
      <c r="AD7" s="71">
        <f>IFERROR((SUMIFS('E3-Pathways-electricity'!AF$4:AF$40,'E3-Pathways-electricity'!$A$4:$A$40,$D7)-SUMIFS('E3-Pathways-electricity'!$G$4:$G$40,'E3-Pathways-electricity'!$A$4:$A$40,$D7))/SUMIFS('E3-Pathways-electricity'!$G$4:$G$40,'E3-Pathways-electricity'!$A$4:$A$40,$D7),0)</f>
        <v>-0.12538421411586945</v>
      </c>
      <c r="AE7" s="71">
        <f>IFERROR((SUMIFS('E3-Pathways-electricity'!AG$4:AG$40,'E3-Pathways-electricity'!$A$4:$A$40,$D7)-SUMIFS('E3-Pathways-electricity'!$G$4:$G$40,'E3-Pathways-electricity'!$A$4:$A$40,$D7))/SUMIFS('E3-Pathways-electricity'!$G$4:$G$40,'E3-Pathways-electricity'!$A$4:$A$40,$D7),0)</f>
        <v>-0.12661481369681932</v>
      </c>
      <c r="AF7" s="71">
        <f>IFERROR((SUMIFS('E3-Pathways-electricity'!AH$4:AH$40,'E3-Pathways-electricity'!$A$4:$A$40,$D7)-SUMIFS('E3-Pathways-electricity'!$G$4:$G$40,'E3-Pathways-electricity'!$A$4:$A$40,$D7))/SUMIFS('E3-Pathways-electricity'!$G$4:$G$40,'E3-Pathways-electricity'!$A$4:$A$40,$D7),0)</f>
        <v>-0.12784541327776935</v>
      </c>
      <c r="AG7" s="71">
        <f>IFERROR((SUMIFS('E3-Pathways-electricity'!AI$4:AI$40,'E3-Pathways-electricity'!$A$4:$A$40,$D7)-SUMIFS('E3-Pathways-electricity'!$G$4:$G$40,'E3-Pathways-electricity'!$A$4:$A$40,$D7))/SUMIFS('E3-Pathways-electricity'!$G$4:$G$40,'E3-Pathways-electricity'!$A$4:$A$40,$D7),0)</f>
        <v>-0.12907601285871728</v>
      </c>
      <c r="AH7" s="71">
        <f>IFERROR((SUMIFS('E3-Pathways-electricity'!AJ$4:AJ$40,'E3-Pathways-electricity'!$A$4:$A$40,$D7)-SUMIFS('E3-Pathways-electricity'!$G$4:$G$40,'E3-Pathways-electricity'!$A$4:$A$40,$D7))/SUMIFS('E3-Pathways-electricity'!$G$4:$G$40,'E3-Pathways-electricity'!$A$4:$A$40,$D7),0)</f>
        <v>-0.13030661243966735</v>
      </c>
      <c r="AI7" s="71">
        <f>IFERROR((SUMIFS('E3-Pathways-electricity'!AK$4:AK$40,'E3-Pathways-electricity'!$A$4:$A$40,$D7)-SUMIFS('E3-Pathways-electricity'!$G$4:$G$40,'E3-Pathways-electricity'!$A$4:$A$40,$D7))/SUMIFS('E3-Pathways-electricity'!$G$4:$G$40,'E3-Pathways-electricity'!$A$4:$A$40,$D7),0)</f>
        <v>-0.13153721202061738</v>
      </c>
      <c r="AJ7" s="71">
        <f>IFERROR((SUMIFS('E3-Pathways-electricity'!AL$4:AL$40,'E3-Pathways-electricity'!$A$4:$A$40,$D7)-SUMIFS('E3-Pathways-electricity'!$G$4:$G$40,'E3-Pathways-electricity'!$A$4:$A$40,$D7))/SUMIFS('E3-Pathways-electricity'!$G$4:$G$40,'E3-Pathways-electricity'!$A$4:$A$40,$D7),0)</f>
        <v>-0.13276781160156742</v>
      </c>
      <c r="AK7" s="71">
        <f>IFERROR((SUMIFS('E3-Pathways-electricity'!AM$4:AM$40,'E3-Pathways-electricity'!$A$4:$A$40,$D7)-SUMIFS('E3-Pathways-electricity'!$G$4:$G$40,'E3-Pathways-electricity'!$A$4:$A$40,$D7))/SUMIFS('E3-Pathways-electricity'!$G$4:$G$40,'E3-Pathways-electricity'!$A$4:$A$40,$D7),0)</f>
        <v>-0.13399841118251729</v>
      </c>
    </row>
    <row r="8" spans="2:37" x14ac:dyDescent="0.25">
      <c r="B8" s="329" t="s">
        <v>1180</v>
      </c>
      <c r="C8" s="172" t="s">
        <v>1176</v>
      </c>
      <c r="D8" s="172" t="s">
        <v>57</v>
      </c>
      <c r="E8" s="71">
        <f>IFERROR((SUMIFS('E3-Pathways-electricity'!G$4:G$40,'E3-Pathways-electricity'!$A$4:$A$40,$D8)-SUMIFS('E3-Pathways-electricity'!$G$4:$G$40,'E3-Pathways-electricity'!$A$4:$A$40,$D8))/SUMIFS('E3-Pathways-electricity'!$G$4:$G$40,'E3-Pathways-electricity'!$A$4:$A$40,$D8),0)</f>
        <v>0</v>
      </c>
      <c r="F8" s="333">
        <f>IFERROR((SUMIFS('E3-Pathways-electricity'!H$4:H$40,'E3-Pathways-electricity'!$A$4:$A$40,$D8)-SUMIFS('E3-Pathways-electricity'!$G$4:$G$40,'E3-Pathways-electricity'!$A$4:$A$40,$D8))/SUMIFS('E3-Pathways-electricity'!$G$4:$G$40,'E3-Pathways-electricity'!$A$4:$A$40,$D8),0)</f>
        <v>-1.4075065561279389E-2</v>
      </c>
      <c r="G8" s="71">
        <f>IFERROR((SUMIFS('E3-Pathways-electricity'!I$4:I$40,'E3-Pathways-electricity'!$A$4:$A$40,$D8)-SUMIFS('E3-Pathways-electricity'!$G$4:$G$40,'E3-Pathways-electricity'!$A$4:$A$40,$D8))/SUMIFS('E3-Pathways-electricity'!$G$4:$G$40,'E3-Pathways-electricity'!$A$4:$A$40,$D8),0)</f>
        <v>-3.2648002733307563E-2</v>
      </c>
      <c r="H8" s="71">
        <f>IFERROR((SUMIFS('E3-Pathways-electricity'!J$4:J$40,'E3-Pathways-electricity'!$A$4:$A$40,$D8)-SUMIFS('E3-Pathways-electricity'!$G$4:$G$40,'E3-Pathways-electricity'!$A$4:$A$40,$D8))/SUMIFS('E3-Pathways-electricity'!$G$4:$G$40,'E3-Pathways-electricity'!$A$4:$A$40,$D8),0)</f>
        <v>-5.0350436160320935E-2</v>
      </c>
      <c r="I8" s="71">
        <f>IFERROR((SUMIFS('E3-Pathways-electricity'!K$4:K$40,'E3-Pathways-electricity'!$A$4:$A$40,$D8)-SUMIFS('E3-Pathways-electricity'!$G$4:$G$40,'E3-Pathways-electricity'!$A$4:$A$40,$D8))/SUMIFS('E3-Pathways-electricity'!$G$4:$G$40,'E3-Pathways-electricity'!$A$4:$A$40,$D8),0)</f>
        <v>-6.8460838208095301E-2</v>
      </c>
      <c r="J8" s="71">
        <f>IFERROR((SUMIFS('E3-Pathways-electricity'!L$4:L$40,'E3-Pathways-electricity'!$A$4:$A$40,$D8)-SUMIFS('E3-Pathways-electricity'!$G$4:$G$40,'E3-Pathways-electricity'!$A$4:$A$40,$D8))/SUMIFS('E3-Pathways-electricity'!$G$4:$G$40,'E3-Pathways-electricity'!$A$4:$A$40,$D8),0)</f>
        <v>-8.6309149298876439E-2</v>
      </c>
      <c r="K8" s="71">
        <f>IFERROR((SUMIFS('E3-Pathways-electricity'!M$4:M$40,'E3-Pathways-electricity'!$A$4:$A$40,$D8)-SUMIFS('E3-Pathways-electricity'!$G$4:$G$40,'E3-Pathways-electricity'!$A$4:$A$40,$D8))/SUMIFS('E3-Pathways-electricity'!$G$4:$G$40,'E3-Pathways-electricity'!$A$4:$A$40,$D8),0)</f>
        <v>-0.10395735379920282</v>
      </c>
      <c r="L8" s="71">
        <f>IFERROR((SUMIFS('E3-Pathways-electricity'!N$4:N$40,'E3-Pathways-electricity'!$A$4:$A$40,$D8)-SUMIFS('E3-Pathways-electricity'!$G$4:$G$40,'E3-Pathways-electricity'!$A$4:$A$40,$D8))/SUMIFS('E3-Pathways-electricity'!$G$4:$G$40,'E3-Pathways-electricity'!$A$4:$A$40,$D8),0)</f>
        <v>-0.11508901021946208</v>
      </c>
      <c r="M8" s="71">
        <f>IFERROR((SUMIFS('E3-Pathways-electricity'!O$4:O$40,'E3-Pathways-electricity'!$A$4:$A$40,$D8)-SUMIFS('E3-Pathways-electricity'!$G$4:$G$40,'E3-Pathways-electricity'!$A$4:$A$40,$D8))/SUMIFS('E3-Pathways-electricity'!$G$4:$G$40,'E3-Pathways-electricity'!$A$4:$A$40,$D8),0)</f>
        <v>-0.12767835950854217</v>
      </c>
      <c r="N8" s="71">
        <f>IFERROR((SUMIFS('E3-Pathways-electricity'!P$4:P$40,'E3-Pathways-electricity'!$A$4:$A$40,$D8)-SUMIFS('E3-Pathways-electricity'!$G$4:$G$40,'E3-Pathways-electricity'!$A$4:$A$40,$D8))/SUMIFS('E3-Pathways-electricity'!$G$4:$G$40,'E3-Pathways-electricity'!$A$4:$A$40,$D8),0)</f>
        <v>-0.14018151692931599</v>
      </c>
      <c r="O8" s="71">
        <f>IFERROR((SUMIFS('E3-Pathways-electricity'!Q$4:Q$40,'E3-Pathways-electricity'!$A$4:$A$40,$D8)-SUMIFS('E3-Pathways-electricity'!$G$4:$G$40,'E3-Pathways-electricity'!$A$4:$A$40,$D8))/SUMIFS('E3-Pathways-electricity'!$G$4:$G$40,'E3-Pathways-electricity'!$A$4:$A$40,$D8),0)</f>
        <v>-0.15259848248177696</v>
      </c>
      <c r="P8" s="71">
        <f>IFERROR((SUMIFS('E3-Pathways-electricity'!R$4:R$40,'E3-Pathways-electricity'!$A$4:$A$40,$D8)-SUMIFS('E3-Pathways-electricity'!$G$4:$G$40,'E3-Pathways-electricity'!$A$4:$A$40,$D8))/SUMIFS('E3-Pathways-electricity'!$G$4:$G$40,'E3-Pathways-electricity'!$A$4:$A$40,$D8),0)</f>
        <v>-0.16492925616592852</v>
      </c>
      <c r="Q8" s="71">
        <f>IFERROR((SUMIFS('E3-Pathways-electricity'!S$4:S$40,'E3-Pathways-electricity'!$A$4:$A$40,$D8)-SUMIFS('E3-Pathways-electricity'!$G$4:$G$40,'E3-Pathways-electricity'!$A$4:$A$40,$D8))/SUMIFS('E3-Pathways-electricity'!$G$4:$G$40,'E3-Pathways-electricity'!$A$4:$A$40,$D8),0)</f>
        <v>-0.17717383798176883</v>
      </c>
      <c r="R8" s="71">
        <f>IFERROR((SUMIFS('E3-Pathways-electricity'!T$4:T$40,'E3-Pathways-electricity'!$A$4:$A$40,$D8)-SUMIFS('E3-Pathways-electricity'!$G$4:$G$40,'E3-Pathways-electricity'!$A$4:$A$40,$D8))/SUMIFS('E3-Pathways-electricity'!$G$4:$G$40,'E3-Pathways-electricity'!$A$4:$A$40,$D8),0)</f>
        <v>-0.1846007039677994</v>
      </c>
      <c r="S8" s="71">
        <f>IFERROR((SUMIFS('E3-Pathways-electricity'!U$4:U$40,'E3-Pathways-electricity'!$A$4:$A$40,$D8)-SUMIFS('E3-Pathways-electricity'!$G$4:$G$40,'E3-Pathways-electricity'!$A$4:$A$40,$D8))/SUMIFS('E3-Pathways-electricity'!$G$4:$G$40,'E3-Pathways-electricity'!$A$4:$A$40,$D8),0)</f>
        <v>-0.19202756995382966</v>
      </c>
      <c r="T8" s="71">
        <f>IFERROR((SUMIFS('E3-Pathways-electricity'!V$4:V$40,'E3-Pathways-electricity'!$A$4:$A$40,$D8)-SUMIFS('E3-Pathways-electricity'!$G$4:$G$40,'E3-Pathways-electricity'!$A$4:$A$40,$D8))/SUMIFS('E3-Pathways-electricity'!$G$4:$G$40,'E3-Pathways-electricity'!$A$4:$A$40,$D8),0)</f>
        <v>-0.19945443593985959</v>
      </c>
      <c r="U8" s="71">
        <f>IFERROR((SUMIFS('E3-Pathways-electricity'!W$4:W$40,'E3-Pathways-electricity'!$A$4:$A$40,$D8)-SUMIFS('E3-Pathways-electricity'!$G$4:$G$40,'E3-Pathways-electricity'!$A$4:$A$40,$D8))/SUMIFS('E3-Pathways-electricity'!$G$4:$G$40,'E3-Pathways-electricity'!$A$4:$A$40,$D8),0)</f>
        <v>-0.20688130192588999</v>
      </c>
      <c r="V8" s="71">
        <f>IFERROR((SUMIFS('E3-Pathways-electricity'!X$4:X$40,'E3-Pathways-electricity'!$A$4:$A$40,$D8)-SUMIFS('E3-Pathways-electricity'!$G$4:$G$40,'E3-Pathways-electricity'!$A$4:$A$40,$D8))/SUMIFS('E3-Pathways-electricity'!$G$4:$G$40,'E3-Pathways-electricity'!$A$4:$A$40,$D8),0)</f>
        <v>-0.21430816791192039</v>
      </c>
      <c r="W8" s="71">
        <f>IFERROR((SUMIFS('E3-Pathways-electricity'!Y$4:Y$40,'E3-Pathways-electricity'!$A$4:$A$40,$D8)-SUMIFS('E3-Pathways-electricity'!$G$4:$G$40,'E3-Pathways-electricity'!$A$4:$A$40,$D8))/SUMIFS('E3-Pathways-electricity'!$G$4:$G$40,'E3-Pathways-electricity'!$A$4:$A$40,$D8),0)</f>
        <v>-0.22173503389795032</v>
      </c>
      <c r="X8" s="71">
        <f>IFERROR((SUMIFS('E3-Pathways-electricity'!Z$4:Z$40,'E3-Pathways-electricity'!$A$4:$A$40,$D8)-SUMIFS('E3-Pathways-electricity'!$G$4:$G$40,'E3-Pathways-electricity'!$A$4:$A$40,$D8))/SUMIFS('E3-Pathways-electricity'!$G$4:$G$40,'E3-Pathways-electricity'!$A$4:$A$40,$D8),0)</f>
        <v>-0.22916189988398072</v>
      </c>
      <c r="Y8" s="71">
        <f>IFERROR((SUMIFS('E3-Pathways-electricity'!AA$4:AA$40,'E3-Pathways-electricity'!$A$4:$A$40,$D8)-SUMIFS('E3-Pathways-electricity'!$G$4:$G$40,'E3-Pathways-electricity'!$A$4:$A$40,$D8))/SUMIFS('E3-Pathways-electricity'!$G$4:$G$40,'E3-Pathways-electricity'!$A$4:$A$40,$D8),0)</f>
        <v>-0.23658876587001082</v>
      </c>
      <c r="Z8" s="71">
        <f>IFERROR((SUMIFS('E3-Pathways-electricity'!AB$4:AB$40,'E3-Pathways-electricity'!$A$4:$A$40,$D8)-SUMIFS('E3-Pathways-electricity'!$G$4:$G$40,'E3-Pathways-electricity'!$A$4:$A$40,$D8))/SUMIFS('E3-Pathways-electricity'!$G$4:$G$40,'E3-Pathways-electricity'!$A$4:$A$40,$D8),0)</f>
        <v>-0.24401563185604122</v>
      </c>
      <c r="AA8" s="71">
        <f>IFERROR((SUMIFS('E3-Pathways-electricity'!AC$4:AC$40,'E3-Pathways-electricity'!$A$4:$A$40,$D8)-SUMIFS('E3-Pathways-electricity'!$G$4:$G$40,'E3-Pathways-electricity'!$A$4:$A$40,$D8))/SUMIFS('E3-Pathways-electricity'!$G$4:$G$40,'E3-Pathways-electricity'!$A$4:$A$40,$D8),0)</f>
        <v>-0.25144249784206868</v>
      </c>
      <c r="AB8" s="71">
        <f>IFERROR((SUMIFS('E3-Pathways-electricity'!AD$4:AD$40,'E3-Pathways-electricity'!$A$4:$A$40,$D8)-SUMIFS('E3-Pathways-electricity'!$G$4:$G$40,'E3-Pathways-electricity'!$A$4:$A$40,$D8))/SUMIFS('E3-Pathways-electricity'!$G$4:$G$40,'E3-Pathways-electricity'!$A$4:$A$40,$D8),0)</f>
        <v>-0.25886936382809911</v>
      </c>
      <c r="AC8" s="71">
        <f>IFERROR((SUMIFS('E3-Pathways-electricity'!AE$4:AE$40,'E3-Pathways-electricity'!$A$4:$A$40,$D8)-SUMIFS('E3-Pathways-electricity'!$G$4:$G$40,'E3-Pathways-electricity'!$A$4:$A$40,$D8))/SUMIFS('E3-Pathways-electricity'!$G$4:$G$40,'E3-Pathways-electricity'!$A$4:$A$40,$D8),0)</f>
        <v>-0.26629622981412909</v>
      </c>
      <c r="AD8" s="71">
        <f>IFERROR((SUMIFS('E3-Pathways-electricity'!AF$4:AF$40,'E3-Pathways-electricity'!$A$4:$A$40,$D8)-SUMIFS('E3-Pathways-electricity'!$G$4:$G$40,'E3-Pathways-electricity'!$A$4:$A$40,$D8))/SUMIFS('E3-Pathways-electricity'!$G$4:$G$40,'E3-Pathways-electricity'!$A$4:$A$40,$D8),0)</f>
        <v>-0.27372309580015941</v>
      </c>
      <c r="AE8" s="71">
        <f>IFERROR((SUMIFS('E3-Pathways-electricity'!AG$4:AG$40,'E3-Pathways-electricity'!$A$4:$A$40,$D8)-SUMIFS('E3-Pathways-electricity'!$G$4:$G$40,'E3-Pathways-electricity'!$A$4:$A$40,$D8))/SUMIFS('E3-Pathways-electricity'!$G$4:$G$40,'E3-Pathways-electricity'!$A$4:$A$40,$D8),0)</f>
        <v>-0.28114996178618978</v>
      </c>
      <c r="AF8" s="71">
        <f>IFERROR((SUMIFS('E3-Pathways-electricity'!AH$4:AH$40,'E3-Pathways-electricity'!$A$4:$A$40,$D8)-SUMIFS('E3-Pathways-electricity'!$G$4:$G$40,'E3-Pathways-electricity'!$A$4:$A$40,$D8))/SUMIFS('E3-Pathways-electricity'!$G$4:$G$40,'E3-Pathways-electricity'!$A$4:$A$40,$D8),0)</f>
        <v>-0.28857682777222027</v>
      </c>
      <c r="AG8" s="71">
        <f>IFERROR((SUMIFS('E3-Pathways-electricity'!AI$4:AI$40,'E3-Pathways-electricity'!$A$4:$A$40,$D8)-SUMIFS('E3-Pathways-electricity'!$G$4:$G$40,'E3-Pathways-electricity'!$A$4:$A$40,$D8))/SUMIFS('E3-Pathways-electricity'!$G$4:$G$40,'E3-Pathways-electricity'!$A$4:$A$40,$D8),0)</f>
        <v>-0.29600369375825003</v>
      </c>
      <c r="AH8" s="71">
        <f>IFERROR((SUMIFS('E3-Pathways-electricity'!AJ$4:AJ$40,'E3-Pathways-electricity'!$A$4:$A$40,$D8)-SUMIFS('E3-Pathways-electricity'!$G$4:$G$40,'E3-Pathways-electricity'!$A$4:$A$40,$D8))/SUMIFS('E3-Pathways-electricity'!$G$4:$G$40,'E3-Pathways-electricity'!$A$4:$A$40,$D8),0)</f>
        <v>-0.30343055974428024</v>
      </c>
      <c r="AI8" s="71">
        <f>IFERROR((SUMIFS('E3-Pathways-electricity'!AK$4:AK$40,'E3-Pathways-electricity'!$A$4:$A$40,$D8)-SUMIFS('E3-Pathways-electricity'!$G$4:$G$40,'E3-Pathways-electricity'!$A$4:$A$40,$D8))/SUMIFS('E3-Pathways-electricity'!$G$4:$G$40,'E3-Pathways-electricity'!$A$4:$A$40,$D8),0)</f>
        <v>-0.31085742573031067</v>
      </c>
      <c r="AJ8" s="71">
        <f>IFERROR((SUMIFS('E3-Pathways-electricity'!AL$4:AL$40,'E3-Pathways-electricity'!$A$4:$A$40,$D8)-SUMIFS('E3-Pathways-electricity'!$G$4:$G$40,'E3-Pathways-electricity'!$A$4:$A$40,$D8))/SUMIFS('E3-Pathways-electricity'!$G$4:$G$40,'E3-Pathways-electricity'!$A$4:$A$40,$D8),0)</f>
        <v>-0.31828429171634098</v>
      </c>
      <c r="AK8" s="71">
        <f>IFERROR((SUMIFS('E3-Pathways-electricity'!AM$4:AM$40,'E3-Pathways-electricity'!$A$4:$A$40,$D8)-SUMIFS('E3-Pathways-electricity'!$G$4:$G$40,'E3-Pathways-electricity'!$A$4:$A$40,$D8))/SUMIFS('E3-Pathways-electricity'!$G$4:$G$40,'E3-Pathways-electricity'!$A$4:$A$40,$D8),0)</f>
        <v>-0.32571115770237102</v>
      </c>
    </row>
    <row r="9" spans="2:37" x14ac:dyDescent="0.25">
      <c r="B9" s="329" t="s">
        <v>1180</v>
      </c>
      <c r="C9" s="172" t="s">
        <v>1176</v>
      </c>
      <c r="D9" s="172" t="s">
        <v>58</v>
      </c>
      <c r="E9" s="71">
        <f>IFERROR((SUMIFS('E3-Pathways-electricity'!G$4:G$40,'E3-Pathways-electricity'!$A$4:$A$40,$D9)-SUMIFS('E3-Pathways-electricity'!$G$4:$G$40,'E3-Pathways-electricity'!$A$4:$A$40,$D9))/SUMIFS('E3-Pathways-electricity'!$G$4:$G$40,'E3-Pathways-electricity'!$A$4:$A$40,$D9),0)</f>
        <v>0</v>
      </c>
      <c r="F9" s="333">
        <f>IFERROR((SUMIFS('E3-Pathways-electricity'!H$4:H$40,'E3-Pathways-electricity'!$A$4:$A$40,$D9)-SUMIFS('E3-Pathways-electricity'!$G$4:$G$40,'E3-Pathways-electricity'!$A$4:$A$40,$D9))/SUMIFS('E3-Pathways-electricity'!$G$4:$G$40,'E3-Pathways-electricity'!$A$4:$A$40,$D9),0)</f>
        <v>-1.9279192985899599E-2</v>
      </c>
      <c r="G9" s="71">
        <f>IFERROR((SUMIFS('E3-Pathways-electricity'!I$4:I$40,'E3-Pathways-electricity'!$A$4:$A$40,$D9)-SUMIFS('E3-Pathways-electricity'!$G$4:$G$40,'E3-Pathways-electricity'!$A$4:$A$40,$D9))/SUMIFS('E3-Pathways-electricity'!$G$4:$G$40,'E3-Pathways-electricity'!$A$4:$A$40,$D9),0)</f>
        <v>-4.1422242749625533E-2</v>
      </c>
      <c r="H9" s="71">
        <f>IFERROR((SUMIFS('E3-Pathways-electricity'!J$4:J$40,'E3-Pathways-electricity'!$A$4:$A$40,$D9)-SUMIFS('E3-Pathways-electricity'!$G$4:$G$40,'E3-Pathways-electricity'!$A$4:$A$40,$D9))/SUMIFS('E3-Pathways-electricity'!$G$4:$G$40,'E3-Pathways-electricity'!$A$4:$A$40,$D9),0)</f>
        <v>-6.3096281657863088E-2</v>
      </c>
      <c r="I9" s="71">
        <f>IFERROR((SUMIFS('E3-Pathways-electricity'!K$4:K$40,'E3-Pathways-electricity'!$A$4:$A$40,$D9)-SUMIFS('E3-Pathways-electricity'!$G$4:$G$40,'E3-Pathways-electricity'!$A$4:$A$40,$D9))/SUMIFS('E3-Pathways-electricity'!$G$4:$G$40,'E3-Pathways-electricity'!$A$4:$A$40,$D9),0)</f>
        <v>-8.4646806913800901E-2</v>
      </c>
      <c r="J9" s="71">
        <f>IFERROR((SUMIFS('E3-Pathways-electricity'!L$4:L$40,'E3-Pathways-electricity'!$A$4:$A$40,$D9)-SUMIFS('E3-Pathways-electricity'!$G$4:$G$40,'E3-Pathways-electricity'!$A$4:$A$40,$D9))/SUMIFS('E3-Pathways-electricity'!$G$4:$G$40,'E3-Pathways-electricity'!$A$4:$A$40,$D9),0)</f>
        <v>-0.10674034299147825</v>
      </c>
      <c r="K9" s="71">
        <f>IFERROR((SUMIFS('E3-Pathways-electricity'!M$4:M$40,'E3-Pathways-electricity'!$A$4:$A$40,$D9)-SUMIFS('E3-Pathways-electricity'!$G$4:$G$40,'E3-Pathways-electricity'!$A$4:$A$40,$D9))/SUMIFS('E3-Pathways-electricity'!$G$4:$G$40,'E3-Pathways-electricity'!$A$4:$A$40,$D9),0)</f>
        <v>-0.12885570881958552</v>
      </c>
      <c r="L9" s="71">
        <f>IFERROR((SUMIFS('E3-Pathways-electricity'!N$4:N$40,'E3-Pathways-electricity'!$A$4:$A$40,$D9)-SUMIFS('E3-Pathways-electricity'!$G$4:$G$40,'E3-Pathways-electricity'!$A$4:$A$40,$D9))/SUMIFS('E3-Pathways-electricity'!$G$4:$G$40,'E3-Pathways-electricity'!$A$4:$A$40,$D9),0)</f>
        <v>-0.12217199533065791</v>
      </c>
      <c r="M9" s="71">
        <f>IFERROR((SUMIFS('E3-Pathways-electricity'!O$4:O$40,'E3-Pathways-electricity'!$A$4:$A$40,$D9)-SUMIFS('E3-Pathways-electricity'!$G$4:$G$40,'E3-Pathways-electricity'!$A$4:$A$40,$D9))/SUMIFS('E3-Pathways-electricity'!$G$4:$G$40,'E3-Pathways-electricity'!$A$4:$A$40,$D9),0)</f>
        <v>-0.13375225267290164</v>
      </c>
      <c r="N9" s="71">
        <f>IFERROR((SUMIFS('E3-Pathways-electricity'!P$4:P$40,'E3-Pathways-electricity'!$A$4:$A$40,$D9)-SUMIFS('E3-Pathways-electricity'!$G$4:$G$40,'E3-Pathways-electricity'!$A$4:$A$40,$D9))/SUMIFS('E3-Pathways-electricity'!$G$4:$G$40,'E3-Pathways-electricity'!$A$4:$A$40,$D9),0)</f>
        <v>-0.14525731039978282</v>
      </c>
      <c r="O9" s="71">
        <f>IFERROR((SUMIFS('E3-Pathways-electricity'!Q$4:Q$40,'E3-Pathways-electricity'!$A$4:$A$40,$D9)-SUMIFS('E3-Pathways-electricity'!$G$4:$G$40,'E3-Pathways-electricity'!$A$4:$A$40,$D9))/SUMIFS('E3-Pathways-electricity'!$G$4:$G$40,'E3-Pathways-electricity'!$A$4:$A$40,$D9),0)</f>
        <v>-0.15668716851130171</v>
      </c>
      <c r="P9" s="71">
        <f>IFERROR((SUMIFS('E3-Pathways-electricity'!R$4:R$40,'E3-Pathways-electricity'!$A$4:$A$40,$D9)-SUMIFS('E3-Pathways-electricity'!$G$4:$G$40,'E3-Pathways-electricity'!$A$4:$A$40,$D9))/SUMIFS('E3-Pathways-electricity'!$G$4:$G$40,'E3-Pathways-electricity'!$A$4:$A$40,$D9),0)</f>
        <v>-0.16804182700745587</v>
      </c>
      <c r="Q9" s="71">
        <f>IFERROR((SUMIFS('E3-Pathways-electricity'!S$4:S$40,'E3-Pathways-electricity'!$A$4:$A$40,$D9)-SUMIFS('E3-Pathways-electricity'!$G$4:$G$40,'E3-Pathways-electricity'!$A$4:$A$40,$D9))/SUMIFS('E3-Pathways-electricity'!$G$4:$G$40,'E3-Pathways-electricity'!$A$4:$A$40,$D9),0)</f>
        <v>-0.17932128588825003</v>
      </c>
      <c r="R9" s="71">
        <f>IFERROR((SUMIFS('E3-Pathways-electricity'!T$4:T$40,'E3-Pathways-electricity'!$A$4:$A$40,$D9)-SUMIFS('E3-Pathways-electricity'!$G$4:$G$40,'E3-Pathways-electricity'!$A$4:$A$40,$D9))/SUMIFS('E3-Pathways-electricity'!$G$4:$G$40,'E3-Pathways-electricity'!$A$4:$A$40,$D9),0)</f>
        <v>-0.18580098607869844</v>
      </c>
      <c r="S9" s="71">
        <f>IFERROR((SUMIFS('E3-Pathways-electricity'!U$4:U$40,'E3-Pathways-electricity'!$A$4:$A$40,$D9)-SUMIFS('E3-Pathways-electricity'!$G$4:$G$40,'E3-Pathways-electricity'!$A$4:$A$40,$D9))/SUMIFS('E3-Pathways-electricity'!$G$4:$G$40,'E3-Pathways-electricity'!$A$4:$A$40,$D9),0)</f>
        <v>-0.19228068626914926</v>
      </c>
      <c r="T9" s="71">
        <f>IFERROR((SUMIFS('E3-Pathways-electricity'!V$4:V$40,'E3-Pathways-electricity'!$A$4:$A$40,$D9)-SUMIFS('E3-Pathways-electricity'!$G$4:$G$40,'E3-Pathways-electricity'!$A$4:$A$40,$D9))/SUMIFS('E3-Pathways-electricity'!$G$4:$G$40,'E3-Pathways-electricity'!$A$4:$A$40,$D9),0)</f>
        <v>-0.19876038645959995</v>
      </c>
      <c r="U9" s="71">
        <f>IFERROR((SUMIFS('E3-Pathways-electricity'!W$4:W$40,'E3-Pathways-electricity'!$A$4:$A$40,$D9)-SUMIFS('E3-Pathways-electricity'!$G$4:$G$40,'E3-Pathways-electricity'!$A$4:$A$40,$D9))/SUMIFS('E3-Pathways-electricity'!$G$4:$G$40,'E3-Pathways-electricity'!$A$4:$A$40,$D9),0)</f>
        <v>-0.20524008665005078</v>
      </c>
      <c r="V9" s="71">
        <f>IFERROR((SUMIFS('E3-Pathways-electricity'!X$4:X$40,'E3-Pathways-electricity'!$A$4:$A$40,$D9)-SUMIFS('E3-Pathways-electricity'!$G$4:$G$40,'E3-Pathways-electricity'!$A$4:$A$40,$D9))/SUMIFS('E3-Pathways-electricity'!$G$4:$G$40,'E3-Pathways-electricity'!$A$4:$A$40,$D9),0)</f>
        <v>-0.21171978684050161</v>
      </c>
      <c r="W9" s="71">
        <f>IFERROR((SUMIFS('E3-Pathways-electricity'!Y$4:Y$40,'E3-Pathways-electricity'!$A$4:$A$40,$D9)-SUMIFS('E3-Pathways-electricity'!$G$4:$G$40,'E3-Pathways-electricity'!$A$4:$A$40,$D9))/SUMIFS('E3-Pathways-electricity'!$G$4:$G$40,'E3-Pathways-electricity'!$A$4:$A$40,$D9),0)</f>
        <v>-0.21819948703095002</v>
      </c>
      <c r="X9" s="71">
        <f>IFERROR((SUMIFS('E3-Pathways-electricity'!Z$4:Z$40,'E3-Pathways-electricity'!$A$4:$A$40,$D9)-SUMIFS('E3-Pathways-electricity'!$G$4:$G$40,'E3-Pathways-electricity'!$A$4:$A$40,$D9))/SUMIFS('E3-Pathways-electricity'!$G$4:$G$40,'E3-Pathways-electricity'!$A$4:$A$40,$D9),0)</f>
        <v>-0.22467918722140082</v>
      </c>
      <c r="Y9" s="71">
        <f>IFERROR((SUMIFS('E3-Pathways-electricity'!AA$4:AA$40,'E3-Pathways-electricity'!$A$4:$A$40,$D9)-SUMIFS('E3-Pathways-electricity'!$G$4:$G$40,'E3-Pathways-electricity'!$A$4:$A$40,$D9))/SUMIFS('E3-Pathways-electricity'!$G$4:$G$40,'E3-Pathways-electricity'!$A$4:$A$40,$D9),0)</f>
        <v>-0.23115888741185164</v>
      </c>
      <c r="Z9" s="71">
        <f>IFERROR((SUMIFS('E3-Pathways-electricity'!AB$4:AB$40,'E3-Pathways-electricity'!$A$4:$A$40,$D9)-SUMIFS('E3-Pathways-electricity'!$G$4:$G$40,'E3-Pathways-electricity'!$A$4:$A$40,$D9))/SUMIFS('E3-Pathways-electricity'!$G$4:$G$40,'E3-Pathways-electricity'!$A$4:$A$40,$D9),0)</f>
        <v>-0.23763858760230233</v>
      </c>
      <c r="AA9" s="71">
        <f>IFERROR((SUMIFS('E3-Pathways-electricity'!AC$4:AC$40,'E3-Pathways-electricity'!$A$4:$A$40,$D9)-SUMIFS('E3-Pathways-electricity'!$G$4:$G$40,'E3-Pathways-electricity'!$A$4:$A$40,$D9))/SUMIFS('E3-Pathways-electricity'!$G$4:$G$40,'E3-Pathways-electricity'!$A$4:$A$40,$D9),0)</f>
        <v>-0.24411828779275316</v>
      </c>
      <c r="AB9" s="71">
        <f>IFERROR((SUMIFS('E3-Pathways-electricity'!AD$4:AD$40,'E3-Pathways-electricity'!$A$4:$A$40,$D9)-SUMIFS('E3-Pathways-electricity'!$G$4:$G$40,'E3-Pathways-electricity'!$A$4:$A$40,$D9))/SUMIFS('E3-Pathways-electricity'!$G$4:$G$40,'E3-Pathways-electricity'!$A$4:$A$40,$D9),0)</f>
        <v>-0.2505979879832016</v>
      </c>
      <c r="AC9" s="71">
        <f>IFERROR((SUMIFS('E3-Pathways-electricity'!AE$4:AE$40,'E3-Pathways-electricity'!$A$4:$A$40,$D9)-SUMIFS('E3-Pathways-electricity'!$G$4:$G$40,'E3-Pathways-electricity'!$A$4:$A$40,$D9))/SUMIFS('E3-Pathways-electricity'!$G$4:$G$40,'E3-Pathways-electricity'!$A$4:$A$40,$D9),0)</f>
        <v>-0.2570776881736524</v>
      </c>
      <c r="AD9" s="71">
        <f>IFERROR((SUMIFS('E3-Pathways-electricity'!AF$4:AF$40,'E3-Pathways-electricity'!$A$4:$A$40,$D9)-SUMIFS('E3-Pathways-electricity'!$G$4:$G$40,'E3-Pathways-electricity'!$A$4:$A$40,$D9))/SUMIFS('E3-Pathways-electricity'!$G$4:$G$40,'E3-Pathways-electricity'!$A$4:$A$40,$D9),0)</f>
        <v>-0.2635573883641032</v>
      </c>
      <c r="AE9" s="71">
        <f>IFERROR((SUMIFS('E3-Pathways-electricity'!AG$4:AG$40,'E3-Pathways-electricity'!$A$4:$A$40,$D9)-SUMIFS('E3-Pathways-electricity'!$G$4:$G$40,'E3-Pathways-electricity'!$A$4:$A$40,$D9))/SUMIFS('E3-Pathways-electricity'!$G$4:$G$40,'E3-Pathways-electricity'!$A$4:$A$40,$D9),0)</f>
        <v>-0.27003708855455405</v>
      </c>
      <c r="AF9" s="71">
        <f>IFERROR((SUMIFS('E3-Pathways-electricity'!AH$4:AH$40,'E3-Pathways-electricity'!$A$4:$A$40,$D9)-SUMIFS('E3-Pathways-electricity'!$G$4:$G$40,'E3-Pathways-electricity'!$A$4:$A$40,$D9))/SUMIFS('E3-Pathways-electricity'!$G$4:$G$40,'E3-Pathways-electricity'!$A$4:$A$40,$D9),0)</f>
        <v>-0.27651678874500474</v>
      </c>
      <c r="AG9" s="71">
        <f>IFERROR((SUMIFS('E3-Pathways-electricity'!AI$4:AI$40,'E3-Pathways-electricity'!$A$4:$A$40,$D9)-SUMIFS('E3-Pathways-electricity'!$G$4:$G$40,'E3-Pathways-electricity'!$A$4:$A$40,$D9))/SUMIFS('E3-Pathways-electricity'!$G$4:$G$40,'E3-Pathways-electricity'!$A$4:$A$40,$D9),0)</f>
        <v>-0.28299648893545326</v>
      </c>
      <c r="AH9" s="71">
        <f>IFERROR((SUMIFS('E3-Pathways-electricity'!AJ$4:AJ$40,'E3-Pathways-electricity'!$A$4:$A$40,$D9)-SUMIFS('E3-Pathways-electricity'!$G$4:$G$40,'E3-Pathways-electricity'!$A$4:$A$40,$D9))/SUMIFS('E3-Pathways-electricity'!$G$4:$G$40,'E3-Pathways-electricity'!$A$4:$A$40,$D9),0)</f>
        <v>-0.28947618912590395</v>
      </c>
      <c r="AI9" s="71">
        <f>IFERROR((SUMIFS('E3-Pathways-electricity'!AK$4:AK$40,'E3-Pathways-electricity'!$A$4:$A$40,$D9)-SUMIFS('E3-Pathways-electricity'!$G$4:$G$40,'E3-Pathways-electricity'!$A$4:$A$40,$D9))/SUMIFS('E3-Pathways-electricity'!$G$4:$G$40,'E3-Pathways-electricity'!$A$4:$A$40,$D9),0)</f>
        <v>-0.2959558893163548</v>
      </c>
      <c r="AJ9" s="71">
        <f>IFERROR((SUMIFS('E3-Pathways-electricity'!AL$4:AL$40,'E3-Pathways-electricity'!$A$4:$A$40,$D9)-SUMIFS('E3-Pathways-electricity'!$G$4:$G$40,'E3-Pathways-electricity'!$A$4:$A$40,$D9))/SUMIFS('E3-Pathways-electricity'!$G$4:$G$40,'E3-Pathways-electricity'!$A$4:$A$40,$D9),0)</f>
        <v>-0.3024355895068056</v>
      </c>
      <c r="AK9" s="71">
        <f>IFERROR((SUMIFS('E3-Pathways-electricity'!AM$4:AM$40,'E3-Pathways-electricity'!$A$4:$A$40,$D9)-SUMIFS('E3-Pathways-electricity'!$G$4:$G$40,'E3-Pathways-electricity'!$A$4:$A$40,$D9))/SUMIFS('E3-Pathways-electricity'!$G$4:$G$40,'E3-Pathways-electricity'!$A$4:$A$40,$D9),0)</f>
        <v>-0.30891528969725646</v>
      </c>
    </row>
    <row r="10" spans="2:37" x14ac:dyDescent="0.25">
      <c r="B10" s="329" t="s">
        <v>1180</v>
      </c>
      <c r="C10" s="172" t="s">
        <v>1176</v>
      </c>
      <c r="D10" s="172" t="s">
        <v>59</v>
      </c>
      <c r="E10" s="71">
        <f>IFERROR((SUMIFS('E3-Pathways-electricity'!G$4:G$40,'E3-Pathways-electricity'!$A$4:$A$40,$D10)-SUMIFS('E3-Pathways-electricity'!$G$4:$G$40,'E3-Pathways-electricity'!$A$4:$A$40,$D10))/SUMIFS('E3-Pathways-electricity'!$G$4:$G$40,'E3-Pathways-electricity'!$A$4:$A$40,$D10),0)</f>
        <v>0</v>
      </c>
      <c r="F10" s="333">
        <f>IFERROR((SUMIFS('E3-Pathways-electricity'!H$4:H$40,'E3-Pathways-electricity'!$A$4:$A$40,$D10)-SUMIFS('E3-Pathways-electricity'!$G$4:$G$40,'E3-Pathways-electricity'!$A$4:$A$40,$D10))/SUMIFS('E3-Pathways-electricity'!$G$4:$G$40,'E3-Pathways-electricity'!$A$4:$A$40,$D10),0)</f>
        <v>-1.1006076760154139E-2</v>
      </c>
      <c r="G10" s="71">
        <f>IFERROR((SUMIFS('E3-Pathways-electricity'!I$4:I$40,'E3-Pathways-electricity'!$A$4:$A$40,$D10)-SUMIFS('E3-Pathways-electricity'!$G$4:$G$40,'E3-Pathways-electricity'!$A$4:$A$40,$D10))/SUMIFS('E3-Pathways-electricity'!$G$4:$G$40,'E3-Pathways-electricity'!$A$4:$A$40,$D10),0)</f>
        <v>-2.7324384334180947E-2</v>
      </c>
      <c r="H10" s="71">
        <f>IFERROR((SUMIFS('E3-Pathways-electricity'!J$4:J$40,'E3-Pathways-electricity'!$A$4:$A$40,$D10)-SUMIFS('E3-Pathways-electricity'!$G$4:$G$40,'E3-Pathways-electricity'!$A$4:$A$40,$D10))/SUMIFS('E3-Pathways-electricity'!$G$4:$G$40,'E3-Pathways-electricity'!$A$4:$A$40,$D10),0)</f>
        <v>-4.3349894213557526E-2</v>
      </c>
      <c r="I10" s="71">
        <f>IFERROR((SUMIFS('E3-Pathways-electricity'!K$4:K$40,'E3-Pathways-electricity'!$A$4:$A$40,$D10)-SUMIFS('E3-Pathways-electricity'!$G$4:$G$40,'E3-Pathways-electricity'!$A$4:$A$40,$D10))/SUMIFS('E3-Pathways-electricity'!$G$4:$G$40,'E3-Pathways-electricity'!$A$4:$A$40,$D10),0)</f>
        <v>-5.9456914013700769E-2</v>
      </c>
      <c r="J10" s="71">
        <f>IFERROR((SUMIFS('E3-Pathways-electricity'!L$4:L$40,'E3-Pathways-electricity'!$A$4:$A$40,$D10)-SUMIFS('E3-Pathways-electricity'!$G$4:$G$40,'E3-Pathways-electricity'!$A$4:$A$40,$D10))/SUMIFS('E3-Pathways-electricity'!$G$4:$G$40,'E3-Pathways-electricity'!$A$4:$A$40,$D10),0)</f>
        <v>-7.5745267702518659E-2</v>
      </c>
      <c r="K10" s="71">
        <f>IFERROR((SUMIFS('E3-Pathways-electricity'!M$4:M$40,'E3-Pathways-electricity'!$A$4:$A$40,$D10)-SUMIFS('E3-Pathways-electricity'!$G$4:$G$40,'E3-Pathways-electricity'!$A$4:$A$40,$D10))/SUMIFS('E3-Pathways-electricity'!$G$4:$G$40,'E3-Pathways-electricity'!$A$4:$A$40,$D10),0)</f>
        <v>-9.2022921879764782E-2</v>
      </c>
      <c r="L10" s="71">
        <f>IFERROR((SUMIFS('E3-Pathways-electricity'!N$4:N$40,'E3-Pathways-electricity'!$A$4:$A$40,$D10)-SUMIFS('E3-Pathways-electricity'!$G$4:$G$40,'E3-Pathways-electricity'!$A$4:$A$40,$D10))/SUMIFS('E3-Pathways-electricity'!$G$4:$G$40,'E3-Pathways-electricity'!$A$4:$A$40,$D10),0)</f>
        <v>-9.7333876543449965E-2</v>
      </c>
      <c r="M10" s="71">
        <f>IFERROR((SUMIFS('E3-Pathways-electricity'!O$4:O$40,'E3-Pathways-electricity'!$A$4:$A$40,$D10)-SUMIFS('E3-Pathways-electricity'!$G$4:$G$40,'E3-Pathways-electricity'!$A$4:$A$40,$D10))/SUMIFS('E3-Pathways-electricity'!$G$4:$G$40,'E3-Pathways-electricity'!$A$4:$A$40,$D10),0)</f>
        <v>-0.10556475512518651</v>
      </c>
      <c r="N10" s="71">
        <f>IFERROR((SUMIFS('E3-Pathways-electricity'!P$4:P$40,'E3-Pathways-electricity'!$A$4:$A$40,$D10)-SUMIFS('E3-Pathways-electricity'!$G$4:$G$40,'E3-Pathways-electricity'!$A$4:$A$40,$D10))/SUMIFS('E3-Pathways-electricity'!$G$4:$G$40,'E3-Pathways-electricity'!$A$4:$A$40,$D10),0)</f>
        <v>-0.11376001189882089</v>
      </c>
      <c r="O10" s="71">
        <f>IFERROR((SUMIFS('E3-Pathways-electricity'!Q$4:Q$40,'E3-Pathways-electricity'!$A$4:$A$40,$D10)-SUMIFS('E3-Pathways-electricity'!$G$4:$G$40,'E3-Pathways-electricity'!$A$4:$A$40,$D10))/SUMIFS('E3-Pathways-electricity'!$G$4:$G$40,'E3-Pathways-electricity'!$A$4:$A$40,$D10),0)</f>
        <v>-0.12191964686435192</v>
      </c>
      <c r="P10" s="71">
        <f>IFERROR((SUMIFS('E3-Pathways-electricity'!R$4:R$40,'E3-Pathways-electricity'!$A$4:$A$40,$D10)-SUMIFS('E3-Pathways-electricity'!$G$4:$G$40,'E3-Pathways-electricity'!$A$4:$A$40,$D10))/SUMIFS('E3-Pathways-electricity'!$G$4:$G$40,'E3-Pathways-electricity'!$A$4:$A$40,$D10),0)</f>
        <v>-0.13004366002178067</v>
      </c>
      <c r="Q10" s="71">
        <f>IFERROR((SUMIFS('E3-Pathways-electricity'!S$4:S$40,'E3-Pathways-electricity'!$A$4:$A$40,$D10)-SUMIFS('E3-Pathways-electricity'!$G$4:$G$40,'E3-Pathways-electricity'!$A$4:$A$40,$D10))/SUMIFS('E3-Pathways-electricity'!$G$4:$G$40,'E3-Pathways-electricity'!$A$4:$A$40,$D10),0)</f>
        <v>-0.13813205137110734</v>
      </c>
      <c r="R10" s="71">
        <f>IFERROR((SUMIFS('E3-Pathways-electricity'!T$4:T$40,'E3-Pathways-electricity'!$A$4:$A$40,$D10)-SUMIFS('E3-Pathways-electricity'!$G$4:$G$40,'E3-Pathways-electricity'!$A$4:$A$40,$D10))/SUMIFS('E3-Pathways-electricity'!$G$4:$G$40,'E3-Pathways-electricity'!$A$4:$A$40,$D10),0)</f>
        <v>-0.14120146383594351</v>
      </c>
      <c r="S10" s="71">
        <f>IFERROR((SUMIFS('E3-Pathways-electricity'!U$4:U$40,'E3-Pathways-electricity'!$A$4:$A$40,$D10)-SUMIFS('E3-Pathways-electricity'!$G$4:$G$40,'E3-Pathways-electricity'!$A$4:$A$40,$D10))/SUMIFS('E3-Pathways-electricity'!$G$4:$G$40,'E3-Pathways-electricity'!$A$4:$A$40,$D10),0)</f>
        <v>-0.14427087630078012</v>
      </c>
      <c r="T10" s="71">
        <f>IFERROR((SUMIFS('E3-Pathways-electricity'!V$4:V$40,'E3-Pathways-electricity'!$A$4:$A$40,$D10)-SUMIFS('E3-Pathways-electricity'!$G$4:$G$40,'E3-Pathways-electricity'!$A$4:$A$40,$D10))/SUMIFS('E3-Pathways-electricity'!$G$4:$G$40,'E3-Pathways-electricity'!$A$4:$A$40,$D10),0)</f>
        <v>-0.14734028876561736</v>
      </c>
      <c r="U10" s="71">
        <f>IFERROR((SUMIFS('E3-Pathways-electricity'!W$4:W$40,'E3-Pathways-electricity'!$A$4:$A$40,$D10)-SUMIFS('E3-Pathways-electricity'!$G$4:$G$40,'E3-Pathways-electricity'!$A$4:$A$40,$D10))/SUMIFS('E3-Pathways-electricity'!$G$4:$G$40,'E3-Pathways-electricity'!$A$4:$A$40,$D10),0)</f>
        <v>-0.15040970123045314</v>
      </c>
      <c r="V10" s="71">
        <f>IFERROR((SUMIFS('E3-Pathways-electricity'!X$4:X$40,'E3-Pathways-electricity'!$A$4:$A$40,$D10)-SUMIFS('E3-Pathways-electricity'!$G$4:$G$40,'E3-Pathways-electricity'!$A$4:$A$40,$D10))/SUMIFS('E3-Pathways-electricity'!$G$4:$G$40,'E3-Pathways-electricity'!$A$4:$A$40,$D10),0)</f>
        <v>-0.15347911369529035</v>
      </c>
      <c r="W10" s="71">
        <f>IFERROR((SUMIFS('E3-Pathways-electricity'!Y$4:Y$40,'E3-Pathways-electricity'!$A$4:$A$40,$D10)-SUMIFS('E3-Pathways-electricity'!$G$4:$G$40,'E3-Pathways-electricity'!$A$4:$A$40,$D10))/SUMIFS('E3-Pathways-electricity'!$G$4:$G$40,'E3-Pathways-electricity'!$A$4:$A$40,$D10),0)</f>
        <v>-0.15654852616012652</v>
      </c>
      <c r="X10" s="71">
        <f>IFERROR((SUMIFS('E3-Pathways-electricity'!Z$4:Z$40,'E3-Pathways-electricity'!$A$4:$A$40,$D10)-SUMIFS('E3-Pathways-electricity'!$G$4:$G$40,'E3-Pathways-electricity'!$A$4:$A$40,$D10))/SUMIFS('E3-Pathways-electricity'!$G$4:$G$40,'E3-Pathways-electricity'!$A$4:$A$40,$D10),0)</f>
        <v>-0.15961793862496326</v>
      </c>
      <c r="Y10" s="71">
        <f>IFERROR((SUMIFS('E3-Pathways-electricity'!AA$4:AA$40,'E3-Pathways-electricity'!$A$4:$A$40,$D10)-SUMIFS('E3-Pathways-electricity'!$G$4:$G$40,'E3-Pathways-electricity'!$A$4:$A$40,$D10))/SUMIFS('E3-Pathways-electricity'!$G$4:$G$40,'E3-Pathways-electricity'!$A$4:$A$40,$D10),0)</f>
        <v>-0.16268735108979943</v>
      </c>
      <c r="Z10" s="71">
        <f>IFERROR((SUMIFS('E3-Pathways-electricity'!AB$4:AB$40,'E3-Pathways-electricity'!$A$4:$A$40,$D10)-SUMIFS('E3-Pathways-electricity'!$G$4:$G$40,'E3-Pathways-electricity'!$A$4:$A$40,$D10))/SUMIFS('E3-Pathways-electricity'!$G$4:$G$40,'E3-Pathways-electricity'!$A$4:$A$40,$D10),0)</f>
        <v>-0.16575676355463556</v>
      </c>
      <c r="AA10" s="71">
        <f>IFERROR((SUMIFS('E3-Pathways-electricity'!AC$4:AC$40,'E3-Pathways-electricity'!$A$4:$A$40,$D10)-SUMIFS('E3-Pathways-electricity'!$G$4:$G$40,'E3-Pathways-electricity'!$A$4:$A$40,$D10))/SUMIFS('E3-Pathways-electricity'!$G$4:$G$40,'E3-Pathways-electricity'!$A$4:$A$40,$D10),0)</f>
        <v>-0.16882617601947292</v>
      </c>
      <c r="AB10" s="71">
        <f>IFERROR((SUMIFS('E3-Pathways-electricity'!AD$4:AD$40,'E3-Pathways-electricity'!$A$4:$A$40,$D10)-SUMIFS('E3-Pathways-electricity'!$G$4:$G$40,'E3-Pathways-electricity'!$A$4:$A$40,$D10))/SUMIFS('E3-Pathways-electricity'!$G$4:$G$40,'E3-Pathways-electricity'!$A$4:$A$40,$D10),0)</f>
        <v>-0.17189558848430905</v>
      </c>
      <c r="AC10" s="71">
        <f>IFERROR((SUMIFS('E3-Pathways-electricity'!AE$4:AE$40,'E3-Pathways-electricity'!$A$4:$A$40,$D10)-SUMIFS('E3-Pathways-electricity'!$G$4:$G$40,'E3-Pathways-electricity'!$A$4:$A$40,$D10))/SUMIFS('E3-Pathways-electricity'!$G$4:$G$40,'E3-Pathways-electricity'!$A$4:$A$40,$D10),0)</f>
        <v>-0.1749650009491458</v>
      </c>
      <c r="AD10" s="71">
        <f>IFERROR((SUMIFS('E3-Pathways-electricity'!AF$4:AF$40,'E3-Pathways-electricity'!$A$4:$A$40,$D10)-SUMIFS('E3-Pathways-electricity'!$G$4:$G$40,'E3-Pathways-electricity'!$A$4:$A$40,$D10))/SUMIFS('E3-Pathways-electricity'!$G$4:$G$40,'E3-Pathways-electricity'!$A$4:$A$40,$D10),0)</f>
        <v>-0.17803441341398196</v>
      </c>
      <c r="AE10" s="71">
        <f>IFERROR((SUMIFS('E3-Pathways-electricity'!AG$4:AG$40,'E3-Pathways-electricity'!$A$4:$A$40,$D10)-SUMIFS('E3-Pathways-electricity'!$G$4:$G$40,'E3-Pathways-electricity'!$A$4:$A$40,$D10))/SUMIFS('E3-Pathways-electricity'!$G$4:$G$40,'E3-Pathways-electricity'!$A$4:$A$40,$D10),0)</f>
        <v>-0.18110382587881918</v>
      </c>
      <c r="AF10" s="71">
        <f>IFERROR((SUMIFS('E3-Pathways-electricity'!AH$4:AH$40,'E3-Pathways-electricity'!$A$4:$A$40,$D10)-SUMIFS('E3-Pathways-electricity'!$G$4:$G$40,'E3-Pathways-electricity'!$A$4:$A$40,$D10))/SUMIFS('E3-Pathways-electricity'!$G$4:$G$40,'E3-Pathways-electricity'!$A$4:$A$40,$D10),0)</f>
        <v>-0.18417323834365532</v>
      </c>
      <c r="AG10" s="71">
        <f>IFERROR((SUMIFS('E3-Pathways-electricity'!AI$4:AI$40,'E3-Pathways-electricity'!$A$4:$A$40,$D10)-SUMIFS('E3-Pathways-electricity'!$G$4:$G$40,'E3-Pathways-electricity'!$A$4:$A$40,$D10))/SUMIFS('E3-Pathways-electricity'!$G$4:$G$40,'E3-Pathways-electricity'!$A$4:$A$40,$D10),0)</f>
        <v>-0.1872426508084922</v>
      </c>
      <c r="AH10" s="71">
        <f>IFERROR((SUMIFS('E3-Pathways-electricity'!AJ$4:AJ$40,'E3-Pathways-electricity'!$A$4:$A$40,$D10)-SUMIFS('E3-Pathways-electricity'!$G$4:$G$40,'E3-Pathways-electricity'!$A$4:$A$40,$D10))/SUMIFS('E3-Pathways-electricity'!$G$4:$G$40,'E3-Pathways-electricity'!$A$4:$A$40,$D10),0)</f>
        <v>-0.19031206327332884</v>
      </c>
      <c r="AI10" s="71">
        <f>IFERROR((SUMIFS('E3-Pathways-electricity'!AK$4:AK$40,'E3-Pathways-electricity'!$A$4:$A$40,$D10)-SUMIFS('E3-Pathways-electricity'!$G$4:$G$40,'E3-Pathways-electricity'!$A$4:$A$40,$D10))/SUMIFS('E3-Pathways-electricity'!$G$4:$G$40,'E3-Pathways-electricity'!$A$4:$A$40,$D10),0)</f>
        <v>-0.19338147573816508</v>
      </c>
      <c r="AJ10" s="71">
        <f>IFERROR((SUMIFS('E3-Pathways-electricity'!AL$4:AL$40,'E3-Pathways-electricity'!$A$4:$A$40,$D10)-SUMIFS('E3-Pathways-electricity'!$G$4:$G$40,'E3-Pathways-electricity'!$A$4:$A$40,$D10))/SUMIFS('E3-Pathways-electricity'!$G$4:$G$40,'E3-Pathways-electricity'!$A$4:$A$40,$D10),0)</f>
        <v>-0.19645088820300172</v>
      </c>
      <c r="AK10" s="71">
        <f>IFERROR((SUMIFS('E3-Pathways-electricity'!AM$4:AM$40,'E3-Pathways-electricity'!$A$4:$A$40,$D10)-SUMIFS('E3-Pathways-electricity'!$G$4:$G$40,'E3-Pathways-electricity'!$A$4:$A$40,$D10))/SUMIFS('E3-Pathways-electricity'!$G$4:$G$40,'E3-Pathways-electricity'!$A$4:$A$40,$D10),0)</f>
        <v>-0.19952030066783846</v>
      </c>
    </row>
    <row r="11" spans="2:37" x14ac:dyDescent="0.25">
      <c r="B11" s="329" t="s">
        <v>1180</v>
      </c>
      <c r="C11" s="172" t="s">
        <v>1176</v>
      </c>
      <c r="D11" s="172" t="s">
        <v>60</v>
      </c>
      <c r="E11" s="71">
        <f>IFERROR((SUMIFS('E3-Pathways-electricity'!G$4:G$40,'E3-Pathways-electricity'!$A$4:$A$40,$D11)-SUMIFS('E3-Pathways-electricity'!$G$4:$G$40,'E3-Pathways-electricity'!$A$4:$A$40,$D11))/SUMIFS('E3-Pathways-electricity'!$G$4:$G$40,'E3-Pathways-electricity'!$A$4:$A$40,$D11),0)</f>
        <v>0</v>
      </c>
      <c r="F11" s="333">
        <f>IFERROR((SUMIFS('E3-Pathways-electricity'!H$4:H$40,'E3-Pathways-electricity'!$A$4:$A$40,$D11)-SUMIFS('E3-Pathways-electricity'!$G$4:$G$40,'E3-Pathways-electricity'!$A$4:$A$40,$D11))/SUMIFS('E3-Pathways-electricity'!$G$4:$G$40,'E3-Pathways-electricity'!$A$4:$A$40,$D11),0)</f>
        <v>-5.4835232328198137E-4</v>
      </c>
      <c r="G11" s="71">
        <f>IFERROR((SUMIFS('E3-Pathways-electricity'!I$4:I$40,'E3-Pathways-electricity'!$A$4:$A$40,$D11)-SUMIFS('E3-Pathways-electricity'!$G$4:$G$40,'E3-Pathways-electricity'!$A$4:$A$40,$D11))/SUMIFS('E3-Pathways-electricity'!$G$4:$G$40,'E3-Pathways-electricity'!$A$4:$A$40,$D11),0)</f>
        <v>-1.0324249706288669E-3</v>
      </c>
      <c r="H11" s="71">
        <f>IFERROR((SUMIFS('E3-Pathways-electricity'!J$4:J$40,'E3-Pathways-electricity'!$A$4:$A$40,$D11)-SUMIFS('E3-Pathways-electricity'!$G$4:$G$40,'E3-Pathways-electricity'!$A$4:$A$40,$D11))/SUMIFS('E3-Pathways-electricity'!$G$4:$G$40,'E3-Pathways-electricity'!$A$4:$A$40,$D11),0)</f>
        <v>-6.8703842075548791E-4</v>
      </c>
      <c r="I11" s="71">
        <f>IFERROR((SUMIFS('E3-Pathways-electricity'!K$4:K$40,'E3-Pathways-electricity'!$A$4:$A$40,$D11)-SUMIFS('E3-Pathways-electricity'!$G$4:$G$40,'E3-Pathways-electricity'!$A$4:$A$40,$D11))/SUMIFS('E3-Pathways-electricity'!$G$4:$G$40,'E3-Pathways-electricity'!$A$4:$A$40,$D11),0)</f>
        <v>-3.2872411477259862E-4</v>
      </c>
      <c r="J11" s="71">
        <f>IFERROR((SUMIFS('E3-Pathways-electricity'!L$4:L$40,'E3-Pathways-electricity'!$A$4:$A$40,$D11)-SUMIFS('E3-Pathways-electricity'!$G$4:$G$40,'E3-Pathways-electricity'!$A$4:$A$40,$D11))/SUMIFS('E3-Pathways-electricity'!$G$4:$G$40,'E3-Pathways-electricity'!$A$4:$A$40,$D11),0)</f>
        <v>2.9590191208832709E-5</v>
      </c>
      <c r="K11" s="71">
        <f>IFERROR((SUMIFS('E3-Pathways-electricity'!M$4:M$40,'E3-Pathways-electricity'!$A$4:$A$40,$D11)-SUMIFS('E3-Pathways-electricity'!$G$4:$G$40,'E3-Pathways-electricity'!$A$4:$A$40,$D11))/SUMIFS('E3-Pathways-electricity'!$G$4:$G$40,'E3-Pathways-electricity'!$A$4:$A$40,$D11),0)</f>
        <v>3.8790449719038555E-4</v>
      </c>
      <c r="L11" s="71">
        <f>IFERROR((SUMIFS('E3-Pathways-electricity'!N$4:N$40,'E3-Pathways-electricity'!$A$4:$A$40,$D11)-SUMIFS('E3-Pathways-electricity'!$G$4:$G$40,'E3-Pathways-electricity'!$A$4:$A$40,$D11))/SUMIFS('E3-Pathways-electricity'!$G$4:$G$40,'E3-Pathways-electricity'!$A$4:$A$40,$D11),0)</f>
        <v>7.4621880317327484E-4</v>
      </c>
      <c r="M11" s="71">
        <f>IFERROR((SUMIFS('E3-Pathways-electricity'!O$4:O$40,'E3-Pathways-electricity'!$A$4:$A$40,$D11)-SUMIFS('E3-Pathways-electricity'!$G$4:$G$40,'E3-Pathways-electricity'!$A$4:$A$40,$D11))/SUMIFS('E3-Pathways-electricity'!$G$4:$G$40,'E3-Pathways-electricity'!$A$4:$A$40,$D11),0)</f>
        <v>1.1045331091548277E-3</v>
      </c>
      <c r="N11" s="71">
        <f>IFERROR((SUMIFS('E3-Pathways-electricity'!P$4:P$40,'E3-Pathways-electricity'!$A$4:$A$40,$D11)-SUMIFS('E3-Pathways-electricity'!$G$4:$G$40,'E3-Pathways-electricity'!$A$4:$A$40,$D11))/SUMIFS('E3-Pathways-electricity'!$G$4:$G$40,'E3-Pathways-electricity'!$A$4:$A$40,$D11),0)</f>
        <v>1.4628474151375955E-3</v>
      </c>
      <c r="O11" s="71">
        <f>IFERROR((SUMIFS('E3-Pathways-electricity'!Q$4:Q$40,'E3-Pathways-electricity'!$A$4:$A$40,$D11)-SUMIFS('E3-Pathways-electricity'!$G$4:$G$40,'E3-Pathways-electricity'!$A$4:$A$40,$D11))/SUMIFS('E3-Pathways-electricity'!$G$4:$G$40,'E3-Pathways-electricity'!$A$4:$A$40,$D11),0)</f>
        <v>1.8211617211191483E-3</v>
      </c>
      <c r="P11" s="71">
        <f>IFERROR((SUMIFS('E3-Pathways-electricity'!R$4:R$40,'E3-Pathways-electricity'!$A$4:$A$40,$D11)-SUMIFS('E3-Pathways-electricity'!$G$4:$G$40,'E3-Pathways-electricity'!$A$4:$A$40,$D11))/SUMIFS('E3-Pathways-electricity'!$G$4:$G$40,'E3-Pathways-electricity'!$A$4:$A$40,$D11),0)</f>
        <v>2.1794760271020377E-3</v>
      </c>
      <c r="Q11" s="71">
        <f>IFERROR((SUMIFS('E3-Pathways-electricity'!S$4:S$40,'E3-Pathways-electricity'!$A$4:$A$40,$D11)-SUMIFS('E3-Pathways-electricity'!$G$4:$G$40,'E3-Pathways-electricity'!$A$4:$A$40,$D11))/SUMIFS('E3-Pathways-electricity'!$G$4:$G$40,'E3-Pathways-electricity'!$A$4:$A$40,$D11),0)</f>
        <v>2.5377903330834691E-3</v>
      </c>
      <c r="R11" s="71">
        <f>IFERROR((SUMIFS('E3-Pathways-electricity'!T$4:T$40,'E3-Pathways-electricity'!$A$4:$A$40,$D11)-SUMIFS('E3-Pathways-electricity'!$G$4:$G$40,'E3-Pathways-electricity'!$A$4:$A$40,$D11))/SUMIFS('E3-Pathways-electricity'!$G$4:$G$40,'E3-Pathways-electricity'!$A$4:$A$40,$D11),0)</f>
        <v>2.8961046390650219E-3</v>
      </c>
      <c r="S11" s="71">
        <f>IFERROR((SUMIFS('E3-Pathways-electricity'!U$4:U$40,'E3-Pathways-electricity'!$A$4:$A$40,$D11)-SUMIFS('E3-Pathways-electricity'!$G$4:$G$40,'E3-Pathways-electricity'!$A$4:$A$40,$D11))/SUMIFS('E3-Pathways-electricity'!$G$4:$G$40,'E3-Pathways-electricity'!$A$4:$A$40,$D11),0)</f>
        <v>3.2544189450479108E-3</v>
      </c>
      <c r="T11" s="71">
        <f>IFERROR((SUMIFS('E3-Pathways-electricity'!V$4:V$40,'E3-Pathways-electricity'!$A$4:$A$40,$D11)-SUMIFS('E3-Pathways-electricity'!$G$4:$G$40,'E3-Pathways-electricity'!$A$4:$A$40,$D11))/SUMIFS('E3-Pathways-electricity'!$G$4:$G$40,'E3-Pathways-electricity'!$A$4:$A$40,$D11),0)</f>
        <v>3.6127332510293422E-3</v>
      </c>
      <c r="U11" s="71">
        <f>IFERROR((SUMIFS('E3-Pathways-electricity'!W$4:W$40,'E3-Pathways-electricity'!$A$4:$A$40,$D11)-SUMIFS('E3-Pathways-electricity'!$G$4:$G$40,'E3-Pathways-electricity'!$A$4:$A$40,$D11))/SUMIFS('E3-Pathways-electricity'!$G$4:$G$40,'E3-Pathways-electricity'!$A$4:$A$40,$D11),0)</f>
        <v>3.9710475570122316E-3</v>
      </c>
      <c r="V11" s="71">
        <f>IFERROR((SUMIFS('E3-Pathways-electricity'!X$4:X$40,'E3-Pathways-electricity'!$A$4:$A$40,$D11)-SUMIFS('E3-Pathways-electricity'!$G$4:$G$40,'E3-Pathways-electricity'!$A$4:$A$40,$D11))/SUMIFS('E3-Pathways-electricity'!$G$4:$G$40,'E3-Pathways-electricity'!$A$4:$A$40,$D11),0)</f>
        <v>4.3293618629937844E-3</v>
      </c>
      <c r="W11" s="71">
        <f>IFERROR((SUMIFS('E3-Pathways-electricity'!Y$4:Y$40,'E3-Pathways-electricity'!$A$4:$A$40,$D11)-SUMIFS('E3-Pathways-electricity'!$G$4:$G$40,'E3-Pathways-electricity'!$A$4:$A$40,$D11))/SUMIFS('E3-Pathways-electricity'!$G$4:$G$40,'E3-Pathways-electricity'!$A$4:$A$40,$D11),0)</f>
        <v>4.6876761689752158E-3</v>
      </c>
      <c r="X11" s="71">
        <f>IFERROR((SUMIFS('E3-Pathways-electricity'!Z$4:Z$40,'E3-Pathways-electricity'!$A$4:$A$40,$D11)-SUMIFS('E3-Pathways-electricity'!$G$4:$G$40,'E3-Pathways-electricity'!$A$4:$A$40,$D11))/SUMIFS('E3-Pathways-electricity'!$G$4:$G$40,'E3-Pathways-electricity'!$A$4:$A$40,$D11),0)</f>
        <v>5.0459904749581052E-3</v>
      </c>
      <c r="Y11" s="71">
        <f>IFERROR((SUMIFS('E3-Pathways-electricity'!AA$4:AA$40,'E3-Pathways-electricity'!$A$4:$A$40,$D11)-SUMIFS('E3-Pathways-electricity'!$G$4:$G$40,'E3-Pathways-electricity'!$A$4:$A$40,$D11))/SUMIFS('E3-Pathways-electricity'!$G$4:$G$40,'E3-Pathways-electricity'!$A$4:$A$40,$D11),0)</f>
        <v>5.404304780939658E-3</v>
      </c>
      <c r="Z11" s="71">
        <f>IFERROR((SUMIFS('E3-Pathways-electricity'!AB$4:AB$40,'E3-Pathways-electricity'!$A$4:$A$40,$D11)-SUMIFS('E3-Pathways-electricity'!$G$4:$G$40,'E3-Pathways-electricity'!$A$4:$A$40,$D11))/SUMIFS('E3-Pathways-electricity'!$G$4:$G$40,'E3-Pathways-electricity'!$A$4:$A$40,$D11),0)</f>
        <v>5.7626190869225474E-3</v>
      </c>
      <c r="AA11" s="71">
        <f>IFERROR((SUMIFS('E3-Pathways-electricity'!AC$4:AC$40,'E3-Pathways-electricity'!$A$4:$A$40,$D11)-SUMIFS('E3-Pathways-electricity'!$G$4:$G$40,'E3-Pathways-electricity'!$A$4:$A$40,$D11))/SUMIFS('E3-Pathways-electricity'!$G$4:$G$40,'E3-Pathways-electricity'!$A$4:$A$40,$D11),0)</f>
        <v>6.1209333929039787E-3</v>
      </c>
      <c r="AB11" s="71">
        <f>IFERROR((SUMIFS('E3-Pathways-electricity'!AD$4:AD$40,'E3-Pathways-electricity'!$A$4:$A$40,$D11)-SUMIFS('E3-Pathways-electricity'!$G$4:$G$40,'E3-Pathways-electricity'!$A$4:$A$40,$D11))/SUMIFS('E3-Pathways-electricity'!$G$4:$G$40,'E3-Pathways-electricity'!$A$4:$A$40,$D11),0)</f>
        <v>6.4792476988868681E-3</v>
      </c>
      <c r="AC11" s="71">
        <f>IFERROR((SUMIFS('E3-Pathways-electricity'!AE$4:AE$40,'E3-Pathways-electricity'!$A$4:$A$40,$D11)-SUMIFS('E3-Pathways-electricity'!$G$4:$G$40,'E3-Pathways-electricity'!$A$4:$A$40,$D11))/SUMIFS('E3-Pathways-electricity'!$G$4:$G$40,'E3-Pathways-electricity'!$A$4:$A$40,$D11),0)</f>
        <v>6.8375620048684209E-3</v>
      </c>
      <c r="AD11" s="71">
        <f>IFERROR((SUMIFS('E3-Pathways-electricity'!AF$4:AF$40,'E3-Pathways-electricity'!$A$4:$A$40,$D11)-SUMIFS('E3-Pathways-electricity'!$G$4:$G$40,'E3-Pathways-electricity'!$A$4:$A$40,$D11))/SUMIFS('E3-Pathways-electricity'!$G$4:$G$40,'E3-Pathways-electricity'!$A$4:$A$40,$D11),0)</f>
        <v>7.1958763108498523E-3</v>
      </c>
      <c r="AE11" s="71">
        <f>IFERROR((SUMIFS('E3-Pathways-electricity'!AG$4:AG$40,'E3-Pathways-electricity'!$A$4:$A$40,$D11)-SUMIFS('E3-Pathways-electricity'!$G$4:$G$40,'E3-Pathways-electricity'!$A$4:$A$40,$D11))/SUMIFS('E3-Pathways-electricity'!$G$4:$G$40,'E3-Pathways-electricity'!$A$4:$A$40,$D11),0)</f>
        <v>7.5541906168327417E-3</v>
      </c>
      <c r="AF11" s="71">
        <f>IFERROR((SUMIFS('E3-Pathways-electricity'!AH$4:AH$40,'E3-Pathways-electricity'!$A$4:$A$40,$D11)-SUMIFS('E3-Pathways-electricity'!$G$4:$G$40,'E3-Pathways-electricity'!$A$4:$A$40,$D11))/SUMIFS('E3-Pathways-electricity'!$G$4:$G$40,'E3-Pathways-electricity'!$A$4:$A$40,$D11),0)</f>
        <v>7.9125049228142945E-3</v>
      </c>
      <c r="AG11" s="71">
        <f>IFERROR((SUMIFS('E3-Pathways-electricity'!AI$4:AI$40,'E3-Pathways-electricity'!$A$4:$A$40,$D11)-SUMIFS('E3-Pathways-electricity'!$G$4:$G$40,'E3-Pathways-electricity'!$A$4:$A$40,$D11))/SUMIFS('E3-Pathways-electricity'!$G$4:$G$40,'E3-Pathways-electricity'!$A$4:$A$40,$D11),0)</f>
        <v>8.2708192287970616E-3</v>
      </c>
      <c r="AH11" s="71">
        <f>IFERROR((SUMIFS('E3-Pathways-electricity'!AJ$4:AJ$40,'E3-Pathways-electricity'!$A$4:$A$40,$D11)-SUMIFS('E3-Pathways-electricity'!$G$4:$G$40,'E3-Pathways-electricity'!$A$4:$A$40,$D11))/SUMIFS('E3-Pathways-electricity'!$G$4:$G$40,'E3-Pathways-electricity'!$A$4:$A$40,$D11),0)</f>
        <v>8.6291335347786144E-3</v>
      </c>
      <c r="AI11" s="71">
        <f>IFERROR((SUMIFS('E3-Pathways-electricity'!AK$4:AK$40,'E3-Pathways-electricity'!$A$4:$A$40,$D11)-SUMIFS('E3-Pathways-electricity'!$G$4:$G$40,'E3-Pathways-electricity'!$A$4:$A$40,$D11))/SUMIFS('E3-Pathways-electricity'!$G$4:$G$40,'E3-Pathways-electricity'!$A$4:$A$40,$D11),0)</f>
        <v>8.9874478407601672E-3</v>
      </c>
      <c r="AJ11" s="71">
        <f>IFERROR((SUMIFS('E3-Pathways-electricity'!AL$4:AL$40,'E3-Pathways-electricity'!$A$4:$A$40,$D11)-SUMIFS('E3-Pathways-electricity'!$G$4:$G$40,'E3-Pathways-electricity'!$A$4:$A$40,$D11))/SUMIFS('E3-Pathways-electricity'!$G$4:$G$40,'E3-Pathways-electricity'!$A$4:$A$40,$D11),0)</f>
        <v>9.345762146742936E-3</v>
      </c>
      <c r="AK11" s="71">
        <f>IFERROR((SUMIFS('E3-Pathways-electricity'!AM$4:AM$40,'E3-Pathways-electricity'!$A$4:$A$40,$D11)-SUMIFS('E3-Pathways-electricity'!$G$4:$G$40,'E3-Pathways-electricity'!$A$4:$A$40,$D11))/SUMIFS('E3-Pathways-electricity'!$G$4:$G$40,'E3-Pathways-electricity'!$A$4:$A$40,$D11),0)</f>
        <v>9.7040764527244888E-3</v>
      </c>
    </row>
    <row r="12" spans="2:37" x14ac:dyDescent="0.25">
      <c r="B12" s="329" t="s">
        <v>1180</v>
      </c>
      <c r="C12" s="172" t="s">
        <v>1176</v>
      </c>
      <c r="D12" s="172" t="s">
        <v>61</v>
      </c>
      <c r="E12" s="71">
        <f>IFERROR((SUMIFS('E3-Pathways-electricity'!G$4:G$40,'E3-Pathways-electricity'!$A$4:$A$40,$D12)-SUMIFS('E3-Pathways-electricity'!$G$4:$G$40,'E3-Pathways-electricity'!$A$4:$A$40,$D12))/SUMIFS('E3-Pathways-electricity'!$G$4:$G$40,'E3-Pathways-electricity'!$A$4:$A$40,$D12),0)</f>
        <v>0</v>
      </c>
      <c r="F12" s="333">
        <f>IFERROR((SUMIFS('E3-Pathways-electricity'!H$4:H$40,'E3-Pathways-electricity'!$A$4:$A$40,$D12)-SUMIFS('E3-Pathways-electricity'!$G$4:$G$40,'E3-Pathways-electricity'!$A$4:$A$40,$D12))/SUMIFS('E3-Pathways-electricity'!$G$4:$G$40,'E3-Pathways-electricity'!$A$4:$A$40,$D12),0)</f>
        <v>-5.6423928429195141E-3</v>
      </c>
      <c r="G12" s="71">
        <f>IFERROR((SUMIFS('E3-Pathways-electricity'!I$4:I$40,'E3-Pathways-electricity'!$A$4:$A$40,$D12)-SUMIFS('E3-Pathways-electricity'!$G$4:$G$40,'E3-Pathways-electricity'!$A$4:$A$40,$D12))/SUMIFS('E3-Pathways-electricity'!$G$4:$G$40,'E3-Pathways-electricity'!$A$4:$A$40,$D12),0)</f>
        <v>-1.5926394373643647E-2</v>
      </c>
      <c r="H12" s="71">
        <f>IFERROR((SUMIFS('E3-Pathways-electricity'!J$4:J$40,'E3-Pathways-electricity'!$A$4:$A$40,$D12)-SUMIFS('E3-Pathways-electricity'!$G$4:$G$40,'E3-Pathways-electricity'!$A$4:$A$40,$D12))/SUMIFS('E3-Pathways-electricity'!$G$4:$G$40,'E3-Pathways-electricity'!$A$4:$A$40,$D12),0)</f>
        <v>-2.5173849686908428E-2</v>
      </c>
      <c r="I12" s="71">
        <f>IFERROR((SUMIFS('E3-Pathways-electricity'!K$4:K$40,'E3-Pathways-electricity'!$A$4:$A$40,$D12)-SUMIFS('E3-Pathways-electricity'!$G$4:$G$40,'E3-Pathways-electricity'!$A$4:$A$40,$D12))/SUMIFS('E3-Pathways-electricity'!$G$4:$G$40,'E3-Pathways-electricity'!$A$4:$A$40,$D12),0)</f>
        <v>-3.4659159107315006E-2</v>
      </c>
      <c r="J12" s="71">
        <f>IFERROR((SUMIFS('E3-Pathways-electricity'!L$4:L$40,'E3-Pathways-electricity'!$A$4:$A$40,$D12)-SUMIFS('E3-Pathways-electricity'!$G$4:$G$40,'E3-Pathways-electricity'!$A$4:$A$40,$D12))/SUMIFS('E3-Pathways-electricity'!$G$4:$G$40,'E3-Pathways-electricity'!$A$4:$A$40,$D12),0)</f>
        <v>-4.4617514157642847E-2</v>
      </c>
      <c r="K12" s="71">
        <f>IFERROR((SUMIFS('E3-Pathways-electricity'!M$4:M$40,'E3-Pathways-electricity'!$A$4:$A$40,$D12)-SUMIFS('E3-Pathways-electricity'!$G$4:$G$40,'E3-Pathways-electricity'!$A$4:$A$40,$D12))/SUMIFS('E3-Pathways-electricity'!$G$4:$G$40,'E3-Pathways-electricity'!$A$4:$A$40,$D12),0)</f>
        <v>-5.4547081341828556E-2</v>
      </c>
      <c r="L12" s="71">
        <f>IFERROR((SUMIFS('E3-Pathways-electricity'!N$4:N$40,'E3-Pathways-electricity'!$A$4:$A$40,$D12)-SUMIFS('E3-Pathways-electricity'!$G$4:$G$40,'E3-Pathways-electricity'!$A$4:$A$40,$D12))/SUMIFS('E3-Pathways-electricity'!$G$4:$G$40,'E3-Pathways-electricity'!$A$4:$A$40,$D12),0)</f>
        <v>-5.304390150074282E-2</v>
      </c>
      <c r="M12" s="71">
        <f>IFERROR((SUMIFS('E3-Pathways-electricity'!O$4:O$40,'E3-Pathways-electricity'!$A$4:$A$40,$D12)-SUMIFS('E3-Pathways-electricity'!$G$4:$G$40,'E3-Pathways-electricity'!$A$4:$A$40,$D12))/SUMIFS('E3-Pathways-electricity'!$G$4:$G$40,'E3-Pathways-electricity'!$A$4:$A$40,$D12),0)</f>
        <v>-5.5604817368925363E-2</v>
      </c>
      <c r="N12" s="71">
        <f>IFERROR((SUMIFS('E3-Pathways-electricity'!P$4:P$40,'E3-Pathways-electricity'!$A$4:$A$40,$D12)-SUMIFS('E3-Pathways-electricity'!$G$4:$G$40,'E3-Pathways-electricity'!$A$4:$A$40,$D12))/SUMIFS('E3-Pathways-electricity'!$G$4:$G$40,'E3-Pathways-electricity'!$A$4:$A$40,$D12),0)</f>
        <v>-5.8197253790578621E-2</v>
      </c>
      <c r="O12" s="71">
        <f>IFERROR((SUMIFS('E3-Pathways-electricity'!Q$4:Q$40,'E3-Pathways-electricity'!$A$4:$A$40,$D12)-SUMIFS('E3-Pathways-electricity'!$G$4:$G$40,'E3-Pathways-electricity'!$A$4:$A$40,$D12))/SUMIFS('E3-Pathways-electricity'!$G$4:$G$40,'E3-Pathways-electricity'!$A$4:$A$40,$D12),0)</f>
        <v>-6.0821210765699546E-2</v>
      </c>
      <c r="P12" s="71">
        <f>IFERROR((SUMIFS('E3-Pathways-electricity'!R$4:R$40,'E3-Pathways-electricity'!$A$4:$A$40,$D12)-SUMIFS('E3-Pathways-electricity'!$G$4:$G$40,'E3-Pathways-electricity'!$A$4:$A$40,$D12))/SUMIFS('E3-Pathways-electricity'!$G$4:$G$40,'E3-Pathways-electricity'!$A$4:$A$40,$D12),0)</f>
        <v>-6.3476688294287667E-2</v>
      </c>
      <c r="Q12" s="71">
        <f>IFERROR((SUMIFS('E3-Pathways-electricity'!S$4:S$40,'E3-Pathways-electricity'!$A$4:$A$40,$D12)-SUMIFS('E3-Pathways-electricity'!$G$4:$G$40,'E3-Pathways-electricity'!$A$4:$A$40,$D12))/SUMIFS('E3-Pathways-electricity'!$G$4:$G$40,'E3-Pathways-electricity'!$A$4:$A$40,$D12),0)</f>
        <v>-6.6163686376350339E-2</v>
      </c>
      <c r="R12" s="71">
        <f>IFERROR((SUMIFS('E3-Pathways-electricity'!T$4:T$40,'E3-Pathways-electricity'!$A$4:$A$40,$D12)-SUMIFS('E3-Pathways-electricity'!$G$4:$G$40,'E3-Pathways-electricity'!$A$4:$A$40,$D12))/SUMIFS('E3-Pathways-electricity'!$G$4:$G$40,'E3-Pathways-electricity'!$A$4:$A$40,$D12),0)</f>
        <v>-6.3447665352413724E-2</v>
      </c>
      <c r="S12" s="71">
        <f>IFERROR((SUMIFS('E3-Pathways-electricity'!U$4:U$40,'E3-Pathways-electricity'!$A$4:$A$40,$D12)-SUMIFS('E3-Pathways-electricity'!$G$4:$G$40,'E3-Pathways-electricity'!$A$4:$A$40,$D12))/SUMIFS('E3-Pathways-electricity'!$G$4:$G$40,'E3-Pathways-electricity'!$A$4:$A$40,$D12),0)</f>
        <v>-6.0731644328477115E-2</v>
      </c>
      <c r="T12" s="71">
        <f>IFERROR((SUMIFS('E3-Pathways-electricity'!V$4:V$40,'E3-Pathways-electricity'!$A$4:$A$40,$D12)-SUMIFS('E3-Pathways-electricity'!$G$4:$G$40,'E3-Pathways-electricity'!$A$4:$A$40,$D12))/SUMIFS('E3-Pathways-electricity'!$G$4:$G$40,'E3-Pathways-electricity'!$A$4:$A$40,$D12),0)</f>
        <v>-5.8015623304544017E-2</v>
      </c>
      <c r="U12" s="71">
        <f>IFERROR((SUMIFS('E3-Pathways-electricity'!W$4:W$40,'E3-Pathways-electricity'!$A$4:$A$40,$D12)-SUMIFS('E3-Pathways-electricity'!$G$4:$G$40,'E3-Pathways-electricity'!$A$4:$A$40,$D12))/SUMIFS('E3-Pathways-electricity'!$G$4:$G$40,'E3-Pathways-electricity'!$A$4:$A$40,$D12),0)</f>
        <v>-5.5299602280607402E-2</v>
      </c>
      <c r="V12" s="71">
        <f>IFERROR((SUMIFS('E3-Pathways-electricity'!X$4:X$40,'E3-Pathways-electricity'!$A$4:$A$40,$D12)-SUMIFS('E3-Pathways-electricity'!$G$4:$G$40,'E3-Pathways-electricity'!$A$4:$A$40,$D12))/SUMIFS('E3-Pathways-electricity'!$G$4:$G$40,'E3-Pathways-electricity'!$A$4:$A$40,$D12),0)</f>
        <v>-5.2583581256674464E-2</v>
      </c>
      <c r="W12" s="71">
        <f>IFERROR((SUMIFS('E3-Pathways-electricity'!Y$4:Y$40,'E3-Pathways-electricity'!$A$4:$A$40,$D12)-SUMIFS('E3-Pathways-electricity'!$G$4:$G$40,'E3-Pathways-electricity'!$A$4:$A$40,$D12))/SUMIFS('E3-Pathways-electricity'!$G$4:$G$40,'E3-Pathways-electricity'!$A$4:$A$40,$D12),0)</f>
        <v>-4.9867560232737848E-2</v>
      </c>
      <c r="X12" s="71">
        <f>IFERROR((SUMIFS('E3-Pathways-electricity'!Z$4:Z$40,'E3-Pathways-electricity'!$A$4:$A$40,$D12)-SUMIFS('E3-Pathways-electricity'!$G$4:$G$40,'E3-Pathways-electricity'!$A$4:$A$40,$D12))/SUMIFS('E3-Pathways-electricity'!$G$4:$G$40,'E3-Pathways-electricity'!$A$4:$A$40,$D12),0)</f>
        <v>-4.7151539208801239E-2</v>
      </c>
      <c r="Y12" s="71">
        <f>IFERROR((SUMIFS('E3-Pathways-electricity'!AA$4:AA$40,'E3-Pathways-electricity'!$A$4:$A$40,$D12)-SUMIFS('E3-Pathways-electricity'!$G$4:$G$40,'E3-Pathways-electricity'!$A$4:$A$40,$D12))/SUMIFS('E3-Pathways-electricity'!$G$4:$G$40,'E3-Pathways-electricity'!$A$4:$A$40,$D12),0)</f>
        <v>-4.4435518184868135E-2</v>
      </c>
      <c r="Z12" s="71">
        <f>IFERROR((SUMIFS('E3-Pathways-electricity'!AB$4:AB$40,'E3-Pathways-electricity'!$A$4:$A$40,$D12)-SUMIFS('E3-Pathways-electricity'!$G$4:$G$40,'E3-Pathways-electricity'!$A$4:$A$40,$D12))/SUMIFS('E3-Pathways-electricity'!$G$4:$G$40,'E3-Pathways-electricity'!$A$4:$A$40,$D12),0)</f>
        <v>-4.1719497160931526E-2</v>
      </c>
      <c r="AA12" s="71">
        <f>IFERROR((SUMIFS('E3-Pathways-electricity'!AC$4:AC$40,'E3-Pathways-electricity'!$A$4:$A$40,$D12)-SUMIFS('E3-Pathways-electricity'!$G$4:$G$40,'E3-Pathways-electricity'!$A$4:$A$40,$D12))/SUMIFS('E3-Pathways-electricity'!$G$4:$G$40,'E3-Pathways-electricity'!$A$4:$A$40,$D12),0)</f>
        <v>-3.9003476136998429E-2</v>
      </c>
      <c r="AB12" s="71">
        <f>IFERROR((SUMIFS('E3-Pathways-electricity'!AD$4:AD$40,'E3-Pathways-electricity'!$A$4:$A$40,$D12)-SUMIFS('E3-Pathways-electricity'!$G$4:$G$40,'E3-Pathways-electricity'!$A$4:$A$40,$D12))/SUMIFS('E3-Pathways-electricity'!$G$4:$G$40,'E3-Pathways-electricity'!$A$4:$A$40,$D12),0)</f>
        <v>-3.6287455113061973E-2</v>
      </c>
      <c r="AC12" s="71">
        <f>IFERROR((SUMIFS('E3-Pathways-electricity'!AE$4:AE$40,'E3-Pathways-electricity'!$A$4:$A$40,$D12)-SUMIFS('E3-Pathways-electricity'!$G$4:$G$40,'E3-Pathways-electricity'!$A$4:$A$40,$D12))/SUMIFS('E3-Pathways-electricity'!$G$4:$G$40,'E3-Pathways-electricity'!$A$4:$A$40,$D12),0)</f>
        <v>-3.3571434089125364E-2</v>
      </c>
      <c r="AD12" s="71">
        <f>IFERROR((SUMIFS('E3-Pathways-electricity'!AF$4:AF$40,'E3-Pathways-electricity'!$A$4:$A$40,$D12)-SUMIFS('E3-Pathways-electricity'!$G$4:$G$40,'E3-Pathways-electricity'!$A$4:$A$40,$D12))/SUMIFS('E3-Pathways-electricity'!$G$4:$G$40,'E3-Pathways-electricity'!$A$4:$A$40,$D12),0)</f>
        <v>-3.0855413065192263E-2</v>
      </c>
      <c r="AE12" s="71">
        <f>IFERROR((SUMIFS('E3-Pathways-electricity'!AG$4:AG$40,'E3-Pathways-electricity'!$A$4:$A$40,$D12)-SUMIFS('E3-Pathways-electricity'!$G$4:$G$40,'E3-Pathways-electricity'!$A$4:$A$40,$D12))/SUMIFS('E3-Pathways-electricity'!$G$4:$G$40,'E3-Pathways-electricity'!$A$4:$A$40,$D12),0)</f>
        <v>-2.8139392041255651E-2</v>
      </c>
      <c r="AF12" s="71">
        <f>IFERROR((SUMIFS('E3-Pathways-electricity'!AH$4:AH$40,'E3-Pathways-electricity'!$A$4:$A$40,$D12)-SUMIFS('E3-Pathways-electricity'!$G$4:$G$40,'E3-Pathways-electricity'!$A$4:$A$40,$D12))/SUMIFS('E3-Pathways-electricity'!$G$4:$G$40,'E3-Pathways-electricity'!$A$4:$A$40,$D12),0)</f>
        <v>-2.542337101732255E-2</v>
      </c>
      <c r="AG12" s="71">
        <f>IFERROR((SUMIFS('E3-Pathways-electricity'!AI$4:AI$40,'E3-Pathways-electricity'!$A$4:$A$40,$D12)-SUMIFS('E3-Pathways-electricity'!$G$4:$G$40,'E3-Pathways-electricity'!$A$4:$A$40,$D12))/SUMIFS('E3-Pathways-electricity'!$G$4:$G$40,'E3-Pathways-electricity'!$A$4:$A$40,$D12),0)</f>
        <v>-2.2707349993385938E-2</v>
      </c>
      <c r="AH12" s="71">
        <f>IFERROR((SUMIFS('E3-Pathways-electricity'!AJ$4:AJ$40,'E3-Pathways-electricity'!$A$4:$A$40,$D12)-SUMIFS('E3-Pathways-electricity'!$G$4:$G$40,'E3-Pathways-electricity'!$A$4:$A$40,$D12))/SUMIFS('E3-Pathways-electricity'!$G$4:$G$40,'E3-Pathways-electricity'!$A$4:$A$40,$D12),0)</f>
        <v>-1.9991328969449326E-2</v>
      </c>
      <c r="AI12" s="71">
        <f>IFERROR((SUMIFS('E3-Pathways-electricity'!AK$4:AK$40,'E3-Pathways-electricity'!$A$4:$A$40,$D12)-SUMIFS('E3-Pathways-electricity'!$G$4:$G$40,'E3-Pathways-electricity'!$A$4:$A$40,$D12))/SUMIFS('E3-Pathways-electricity'!$G$4:$G$40,'E3-Pathways-electricity'!$A$4:$A$40,$D12),0)</f>
        <v>-1.7275307945516384E-2</v>
      </c>
      <c r="AJ12" s="71">
        <f>IFERROR((SUMIFS('E3-Pathways-electricity'!AL$4:AL$40,'E3-Pathways-electricity'!$A$4:$A$40,$D12)-SUMIFS('E3-Pathways-electricity'!$G$4:$G$40,'E3-Pathways-electricity'!$A$4:$A$40,$D12))/SUMIFS('E3-Pathways-electricity'!$G$4:$G$40,'E3-Pathways-electricity'!$A$4:$A$40,$D12),0)</f>
        <v>-1.4559286921579774E-2</v>
      </c>
      <c r="AK12" s="71">
        <f>IFERROR((SUMIFS('E3-Pathways-electricity'!AM$4:AM$40,'E3-Pathways-electricity'!$A$4:$A$40,$D12)-SUMIFS('E3-Pathways-electricity'!$G$4:$G$40,'E3-Pathways-electricity'!$A$4:$A$40,$D12))/SUMIFS('E3-Pathways-electricity'!$G$4:$G$40,'E3-Pathways-electricity'!$A$4:$A$40,$D12),0)</f>
        <v>-1.1843265897646674E-2</v>
      </c>
    </row>
    <row r="13" spans="2:37" x14ac:dyDescent="0.25">
      <c r="B13" s="329" t="s">
        <v>1180</v>
      </c>
      <c r="C13" s="172" t="s">
        <v>1176</v>
      </c>
      <c r="D13" s="172" t="s">
        <v>62</v>
      </c>
      <c r="E13" s="71">
        <f>IFERROR((SUMIFS('E3-Pathways-electricity'!G$4:G$40,'E3-Pathways-electricity'!$A$4:$A$40,$D13)-SUMIFS('E3-Pathways-electricity'!$G$4:$G$40,'E3-Pathways-electricity'!$A$4:$A$40,$D13))/SUMIFS('E3-Pathways-electricity'!$G$4:$G$40,'E3-Pathways-electricity'!$A$4:$A$40,$D13),0)</f>
        <v>0</v>
      </c>
      <c r="F13" s="333">
        <f>IFERROR((SUMIFS('E3-Pathways-electricity'!H$4:H$40,'E3-Pathways-electricity'!$A$4:$A$40,$D13)-SUMIFS('E3-Pathways-electricity'!$G$4:$G$40,'E3-Pathways-electricity'!$A$4:$A$40,$D13))/SUMIFS('E3-Pathways-electricity'!$G$4:$G$40,'E3-Pathways-electricity'!$A$4:$A$40,$D13),0)</f>
        <v>2.4841607193968787E-2</v>
      </c>
      <c r="G13" s="71">
        <f>IFERROR((SUMIFS('E3-Pathways-electricity'!I$4:I$40,'E3-Pathways-electricity'!$A$4:$A$40,$D13)-SUMIFS('E3-Pathways-electricity'!$G$4:$G$40,'E3-Pathways-electricity'!$A$4:$A$40,$D13))/SUMIFS('E3-Pathways-electricity'!$G$4:$G$40,'E3-Pathways-electricity'!$A$4:$A$40,$D13),0)</f>
        <v>4.6522271302261282E-2</v>
      </c>
      <c r="H13" s="71">
        <f>IFERROR((SUMIFS('E3-Pathways-electricity'!J$4:J$40,'E3-Pathways-electricity'!$A$4:$A$40,$D13)-SUMIFS('E3-Pathways-electricity'!$G$4:$G$40,'E3-Pathways-electricity'!$A$4:$A$40,$D13))/SUMIFS('E3-Pathways-electricity'!$G$4:$G$40,'E3-Pathways-electricity'!$A$4:$A$40,$D13),0)</f>
        <v>7.0042322169702742E-2</v>
      </c>
      <c r="I13" s="71">
        <f>IFERROR((SUMIFS('E3-Pathways-electricity'!K$4:K$40,'E3-Pathways-electricity'!$A$4:$A$40,$D13)-SUMIFS('E3-Pathways-electricity'!$G$4:$G$40,'E3-Pathways-electricity'!$A$4:$A$40,$D13))/SUMIFS('E3-Pathways-electricity'!$G$4:$G$40,'E3-Pathways-electricity'!$A$4:$A$40,$D13),0)</f>
        <v>9.2110848202320891E-2</v>
      </c>
      <c r="J13" s="71">
        <f>IFERROR((SUMIFS('E3-Pathways-electricity'!L$4:L$40,'E3-Pathways-electricity'!$A$4:$A$40,$D13)-SUMIFS('E3-Pathways-electricity'!$G$4:$G$40,'E3-Pathways-electricity'!$A$4:$A$40,$D13))/SUMIFS('E3-Pathways-electricity'!$G$4:$G$40,'E3-Pathways-electricity'!$A$4:$A$40,$D13),0)</f>
        <v>0.11134848083287882</v>
      </c>
      <c r="K13" s="71">
        <f>IFERROR((SUMIFS('E3-Pathways-electricity'!M$4:M$40,'E3-Pathways-electricity'!$A$4:$A$40,$D13)-SUMIFS('E3-Pathways-electricity'!$G$4:$G$40,'E3-Pathways-electricity'!$A$4:$A$40,$D13))/SUMIFS('E3-Pathways-electricity'!$G$4:$G$40,'E3-Pathways-electricity'!$A$4:$A$40,$D13),0)</f>
        <v>0.12992691110332072</v>
      </c>
      <c r="L13" s="71">
        <f>IFERROR((SUMIFS('E3-Pathways-electricity'!N$4:N$40,'E3-Pathways-electricity'!$A$4:$A$40,$D13)-SUMIFS('E3-Pathways-electricity'!$G$4:$G$40,'E3-Pathways-electricity'!$A$4:$A$40,$D13))/SUMIFS('E3-Pathways-electricity'!$G$4:$G$40,'E3-Pathways-electricity'!$A$4:$A$40,$D13),0)</f>
        <v>0.16193904775683132</v>
      </c>
      <c r="M13" s="71">
        <f>IFERROR((SUMIFS('E3-Pathways-electricity'!O$4:O$40,'E3-Pathways-electricity'!$A$4:$A$40,$D13)-SUMIFS('E3-Pathways-electricity'!$G$4:$G$40,'E3-Pathways-electricity'!$A$4:$A$40,$D13))/SUMIFS('E3-Pathways-electricity'!$G$4:$G$40,'E3-Pathways-electricity'!$A$4:$A$40,$D13),0)</f>
        <v>0.18788185862030846</v>
      </c>
      <c r="N13" s="71">
        <f>IFERROR((SUMIFS('E3-Pathways-electricity'!P$4:P$40,'E3-Pathways-electricity'!$A$4:$A$40,$D13)-SUMIFS('E3-Pathways-electricity'!$G$4:$G$40,'E3-Pathways-electricity'!$A$4:$A$40,$D13))/SUMIFS('E3-Pathways-electricity'!$G$4:$G$40,'E3-Pathways-electricity'!$A$4:$A$40,$D13),0)</f>
        <v>0.21345610503697399</v>
      </c>
      <c r="O13" s="71">
        <f>IFERROR((SUMIFS('E3-Pathways-electricity'!Q$4:Q$40,'E3-Pathways-electricity'!$A$4:$A$40,$D13)-SUMIFS('E3-Pathways-electricity'!$G$4:$G$40,'E3-Pathways-electricity'!$A$4:$A$40,$D13))/SUMIFS('E3-Pathways-electricity'!$G$4:$G$40,'E3-Pathways-electricity'!$A$4:$A$40,$D13),0)</f>
        <v>0.23866178700683296</v>
      </c>
      <c r="P13" s="71">
        <f>IFERROR((SUMIFS('E3-Pathways-electricity'!R$4:R$40,'E3-Pathways-electricity'!$A$4:$A$40,$D13)-SUMIFS('E3-Pathways-electricity'!$G$4:$G$40,'E3-Pathways-electricity'!$A$4:$A$40,$D13))/SUMIFS('E3-Pathways-electricity'!$G$4:$G$40,'E3-Pathways-electricity'!$A$4:$A$40,$D13),0)</f>
        <v>0.26349890452989089</v>
      </c>
      <c r="Q13" s="71">
        <f>IFERROR((SUMIFS('E3-Pathways-electricity'!S$4:S$40,'E3-Pathways-electricity'!$A$4:$A$40,$D13)-SUMIFS('E3-Pathways-electricity'!$G$4:$G$40,'E3-Pathways-electricity'!$A$4:$A$40,$D13))/SUMIFS('E3-Pathways-electricity'!$G$4:$G$40,'E3-Pathways-electricity'!$A$4:$A$40,$D13),0)</f>
        <v>0.28796745760613718</v>
      </c>
      <c r="R13" s="71">
        <f>IFERROR((SUMIFS('E3-Pathways-electricity'!T$4:T$40,'E3-Pathways-electricity'!$A$4:$A$40,$D13)-SUMIFS('E3-Pathways-electricity'!$G$4:$G$40,'E3-Pathways-electricity'!$A$4:$A$40,$D13))/SUMIFS('E3-Pathways-electricity'!$G$4:$G$40,'E3-Pathways-electricity'!$A$4:$A$40,$D13),0)</f>
        <v>0.31972542743928911</v>
      </c>
      <c r="S13" s="71">
        <f>IFERROR((SUMIFS('E3-Pathways-electricity'!U$4:U$40,'E3-Pathways-electricity'!$A$4:$A$40,$D13)-SUMIFS('E3-Pathways-electricity'!$G$4:$G$40,'E3-Pathways-electricity'!$A$4:$A$40,$D13))/SUMIFS('E3-Pathways-electricity'!$G$4:$G$40,'E3-Pathways-electricity'!$A$4:$A$40,$D13),0)</f>
        <v>0.3514833972724411</v>
      </c>
      <c r="T13" s="71">
        <f>IFERROR((SUMIFS('E3-Pathways-electricity'!V$4:V$40,'E3-Pathways-electricity'!$A$4:$A$40,$D13)-SUMIFS('E3-Pathways-electricity'!$G$4:$G$40,'E3-Pathways-electricity'!$A$4:$A$40,$D13))/SUMIFS('E3-Pathways-electricity'!$G$4:$G$40,'E3-Pathways-electricity'!$A$4:$A$40,$D13),0)</f>
        <v>0.38324136710558798</v>
      </c>
      <c r="U13" s="71">
        <f>IFERROR((SUMIFS('E3-Pathways-electricity'!W$4:W$40,'E3-Pathways-electricity'!$A$4:$A$40,$D13)-SUMIFS('E3-Pathways-electricity'!$G$4:$G$40,'E3-Pathways-electricity'!$A$4:$A$40,$D13))/SUMIFS('E3-Pathways-electricity'!$G$4:$G$40,'E3-Pathways-electricity'!$A$4:$A$40,$D13),0)</f>
        <v>0.41499933693873997</v>
      </c>
      <c r="V13" s="71">
        <f>IFERROR((SUMIFS('E3-Pathways-electricity'!X$4:X$40,'E3-Pathways-electricity'!$A$4:$A$40,$D13)-SUMIFS('E3-Pathways-electricity'!$G$4:$G$40,'E3-Pathways-electricity'!$A$4:$A$40,$D13))/SUMIFS('E3-Pathways-electricity'!$G$4:$G$40,'E3-Pathways-electricity'!$A$4:$A$40,$D13),0)</f>
        <v>0.4467573067718919</v>
      </c>
      <c r="W13" s="71">
        <f>IFERROR((SUMIFS('E3-Pathways-electricity'!Y$4:Y$40,'E3-Pathways-electricity'!$A$4:$A$40,$D13)-SUMIFS('E3-Pathways-electricity'!$G$4:$G$40,'E3-Pathways-electricity'!$A$4:$A$40,$D13))/SUMIFS('E3-Pathways-electricity'!$G$4:$G$40,'E3-Pathways-electricity'!$A$4:$A$40,$D13),0)</f>
        <v>0.47851527660504384</v>
      </c>
      <c r="X13" s="71">
        <f>IFERROR((SUMIFS('E3-Pathways-electricity'!Z$4:Z$40,'E3-Pathways-electricity'!$A$4:$A$40,$D13)-SUMIFS('E3-Pathways-electricity'!$G$4:$G$40,'E3-Pathways-electricity'!$A$4:$A$40,$D13))/SUMIFS('E3-Pathways-electricity'!$G$4:$G$40,'E3-Pathways-electricity'!$A$4:$A$40,$D13),0)</f>
        <v>0.51027324643819583</v>
      </c>
      <c r="Y13" s="71">
        <f>IFERROR((SUMIFS('E3-Pathways-electricity'!AA$4:AA$40,'E3-Pathways-electricity'!$A$4:$A$40,$D13)-SUMIFS('E3-Pathways-electricity'!$G$4:$G$40,'E3-Pathways-electricity'!$A$4:$A$40,$D13))/SUMIFS('E3-Pathways-electricity'!$G$4:$G$40,'E3-Pathways-electricity'!$A$4:$A$40,$D13),0)</f>
        <v>0.54203121627134754</v>
      </c>
      <c r="Z13" s="71">
        <f>IFERROR((SUMIFS('E3-Pathways-electricity'!AB$4:AB$40,'E3-Pathways-electricity'!$A$4:$A$40,$D13)-SUMIFS('E3-Pathways-electricity'!$G$4:$G$40,'E3-Pathways-electricity'!$A$4:$A$40,$D13))/SUMIFS('E3-Pathways-electricity'!$G$4:$G$40,'E3-Pathways-electricity'!$A$4:$A$40,$D13),0)</f>
        <v>0.57378918610449947</v>
      </c>
      <c r="AA13" s="71">
        <f>IFERROR((SUMIFS('E3-Pathways-electricity'!AC$4:AC$40,'E3-Pathways-electricity'!$A$4:$A$40,$D13)-SUMIFS('E3-Pathways-electricity'!$G$4:$G$40,'E3-Pathways-electricity'!$A$4:$A$40,$D13))/SUMIFS('E3-Pathways-electricity'!$G$4:$G$40,'E3-Pathways-electricity'!$A$4:$A$40,$D13),0)</f>
        <v>0.60554715593764641</v>
      </c>
      <c r="AB13" s="71">
        <f>IFERROR((SUMIFS('E3-Pathways-electricity'!AD$4:AD$40,'E3-Pathways-electricity'!$A$4:$A$40,$D13)-SUMIFS('E3-Pathways-electricity'!$G$4:$G$40,'E3-Pathways-electricity'!$A$4:$A$40,$D13))/SUMIFS('E3-Pathways-electricity'!$G$4:$G$40,'E3-Pathways-electricity'!$A$4:$A$40,$D13),0)</f>
        <v>0.63730512577079834</v>
      </c>
      <c r="AC13" s="71">
        <f>IFERROR((SUMIFS('E3-Pathways-electricity'!AE$4:AE$40,'E3-Pathways-electricity'!$A$4:$A$40,$D13)-SUMIFS('E3-Pathways-electricity'!$G$4:$G$40,'E3-Pathways-electricity'!$A$4:$A$40,$D13))/SUMIFS('E3-Pathways-electricity'!$G$4:$G$40,'E3-Pathways-electricity'!$A$4:$A$40,$D13),0)</f>
        <v>0.66906309560395028</v>
      </c>
      <c r="AD13" s="71">
        <f>IFERROR((SUMIFS('E3-Pathways-electricity'!AF$4:AF$40,'E3-Pathways-electricity'!$A$4:$A$40,$D13)-SUMIFS('E3-Pathways-electricity'!$G$4:$G$40,'E3-Pathways-electricity'!$A$4:$A$40,$D13))/SUMIFS('E3-Pathways-electricity'!$G$4:$G$40,'E3-Pathways-electricity'!$A$4:$A$40,$D13),0)</f>
        <v>0.70082106543710221</v>
      </c>
      <c r="AE13" s="71">
        <f>IFERROR((SUMIFS('E3-Pathways-electricity'!AG$4:AG$40,'E3-Pathways-electricity'!$A$4:$A$40,$D13)-SUMIFS('E3-Pathways-electricity'!$G$4:$G$40,'E3-Pathways-electricity'!$A$4:$A$40,$D13))/SUMIFS('E3-Pathways-electricity'!$G$4:$G$40,'E3-Pathways-electricity'!$A$4:$A$40,$D13),0)</f>
        <v>0.73257903527025425</v>
      </c>
      <c r="AF13" s="71">
        <f>IFERROR((SUMIFS('E3-Pathways-electricity'!AH$4:AH$40,'E3-Pathways-electricity'!$A$4:$A$40,$D13)-SUMIFS('E3-Pathways-electricity'!$G$4:$G$40,'E3-Pathways-electricity'!$A$4:$A$40,$D13))/SUMIFS('E3-Pathways-electricity'!$G$4:$G$40,'E3-Pathways-electricity'!$A$4:$A$40,$D13),0)</f>
        <v>0.76433700510340619</v>
      </c>
      <c r="AG13" s="71">
        <f>IFERROR((SUMIFS('E3-Pathways-electricity'!AI$4:AI$40,'E3-Pathways-electricity'!$A$4:$A$40,$D13)-SUMIFS('E3-Pathways-electricity'!$G$4:$G$40,'E3-Pathways-electricity'!$A$4:$A$40,$D13))/SUMIFS('E3-Pathways-electricity'!$G$4:$G$40,'E3-Pathways-electricity'!$A$4:$A$40,$D13),0)</f>
        <v>0.79609497493655812</v>
      </c>
      <c r="AH13" s="71">
        <f>IFERROR((SUMIFS('E3-Pathways-electricity'!AJ$4:AJ$40,'E3-Pathways-electricity'!$A$4:$A$40,$D13)-SUMIFS('E3-Pathways-electricity'!$G$4:$G$40,'E3-Pathways-electricity'!$A$4:$A$40,$D13))/SUMIFS('E3-Pathways-electricity'!$G$4:$G$40,'E3-Pathways-electricity'!$A$4:$A$40,$D13),0)</f>
        <v>0.82785294476970506</v>
      </c>
      <c r="AI13" s="71">
        <f>IFERROR((SUMIFS('E3-Pathways-electricity'!AK$4:AK$40,'E3-Pathways-electricity'!$A$4:$A$40,$D13)-SUMIFS('E3-Pathways-electricity'!$G$4:$G$40,'E3-Pathways-electricity'!$A$4:$A$40,$D13))/SUMIFS('E3-Pathways-electricity'!$G$4:$G$40,'E3-Pathways-electricity'!$A$4:$A$40,$D13),0)</f>
        <v>0.85961091460285699</v>
      </c>
      <c r="AJ13" s="71">
        <f>IFERROR((SUMIFS('E3-Pathways-electricity'!AL$4:AL$40,'E3-Pathways-electricity'!$A$4:$A$40,$D13)-SUMIFS('E3-Pathways-electricity'!$G$4:$G$40,'E3-Pathways-electricity'!$A$4:$A$40,$D13))/SUMIFS('E3-Pathways-electricity'!$G$4:$G$40,'E3-Pathways-electricity'!$A$4:$A$40,$D13),0)</f>
        <v>0.89136888443600892</v>
      </c>
      <c r="AK13" s="71">
        <f>IFERROR((SUMIFS('E3-Pathways-electricity'!AM$4:AM$40,'E3-Pathways-electricity'!$A$4:$A$40,$D13)-SUMIFS('E3-Pathways-electricity'!$G$4:$G$40,'E3-Pathways-electricity'!$A$4:$A$40,$D13))/SUMIFS('E3-Pathways-electricity'!$G$4:$G$40,'E3-Pathways-electricity'!$A$4:$A$40,$D13),0)</f>
        <v>0.92312685426916086</v>
      </c>
    </row>
    <row r="14" spans="2:37" x14ac:dyDescent="0.25">
      <c r="B14" s="329" t="s">
        <v>1180</v>
      </c>
      <c r="C14" s="172" t="s">
        <v>1176</v>
      </c>
      <c r="D14" s="172" t="s">
        <v>63</v>
      </c>
      <c r="E14" s="71">
        <f>IFERROR((SUMIFS('E3-Pathways-electricity'!G$4:G$40,'E3-Pathways-electricity'!$A$4:$A$40,$D14)-SUMIFS('E3-Pathways-electricity'!$G$4:$G$40,'E3-Pathways-electricity'!$A$4:$A$40,$D14))/SUMIFS('E3-Pathways-electricity'!$G$4:$G$40,'E3-Pathways-electricity'!$A$4:$A$40,$D14),0)</f>
        <v>0</v>
      </c>
      <c r="F14" s="333">
        <f>IFERROR((SUMIFS('E3-Pathways-electricity'!H$4:H$40,'E3-Pathways-electricity'!$A$4:$A$40,$D14)-SUMIFS('E3-Pathways-electricity'!$G$4:$G$40,'E3-Pathways-electricity'!$A$4:$A$40,$D14))/SUMIFS('E3-Pathways-electricity'!$G$4:$G$40,'E3-Pathways-electricity'!$A$4:$A$40,$D14),0)</f>
        <v>1.377555878834664E-2</v>
      </c>
      <c r="G14" s="71">
        <f>IFERROR((SUMIFS('E3-Pathways-electricity'!I$4:I$40,'E3-Pathways-electricity'!$A$4:$A$40,$D14)-SUMIFS('E3-Pathways-electricity'!$G$4:$G$40,'E3-Pathways-electricity'!$A$4:$A$40,$D14))/SUMIFS('E3-Pathways-electricity'!$G$4:$G$40,'E3-Pathways-electricity'!$A$4:$A$40,$D14),0)</f>
        <v>2.358812148906898E-2</v>
      </c>
      <c r="H14" s="71">
        <f>IFERROR((SUMIFS('E3-Pathways-electricity'!J$4:J$40,'E3-Pathways-electricity'!$A$4:$A$40,$D14)-SUMIFS('E3-Pathways-electricity'!$G$4:$G$40,'E3-Pathways-electricity'!$A$4:$A$40,$D14))/SUMIFS('E3-Pathways-electricity'!$G$4:$G$40,'E3-Pathways-electricity'!$A$4:$A$40,$D14),0)</f>
        <v>3.4828173947688799E-2</v>
      </c>
      <c r="I14" s="71">
        <f>IFERROR((SUMIFS('E3-Pathways-electricity'!K$4:K$40,'E3-Pathways-electricity'!$A$4:$A$40,$D14)-SUMIFS('E3-Pathways-electricity'!$G$4:$G$40,'E3-Pathways-electricity'!$A$4:$A$40,$D14))/SUMIFS('E3-Pathways-electricity'!$G$4:$G$40,'E3-Pathways-electricity'!$A$4:$A$40,$D14),0)</f>
        <v>4.6503898857891433E-2</v>
      </c>
      <c r="J14" s="71">
        <f>IFERROR((SUMIFS('E3-Pathways-electricity'!L$4:L$40,'E3-Pathways-electricity'!$A$4:$A$40,$D14)-SUMIFS('E3-Pathways-electricity'!$G$4:$G$40,'E3-Pathways-electricity'!$A$4:$A$40,$D14))/SUMIFS('E3-Pathways-electricity'!$G$4:$G$40,'E3-Pathways-electricity'!$A$4:$A$40,$D14),0)</f>
        <v>5.7669317884080688E-2</v>
      </c>
      <c r="K14" s="71">
        <f>IFERROR((SUMIFS('E3-Pathways-electricity'!M$4:M$40,'E3-Pathways-electricity'!$A$4:$A$40,$D14)-SUMIFS('E3-Pathways-electricity'!$G$4:$G$40,'E3-Pathways-electricity'!$A$4:$A$40,$D14))/SUMIFS('E3-Pathways-electricity'!$G$4:$G$40,'E3-Pathways-electricity'!$A$4:$A$40,$D14),0)</f>
        <v>6.8329742766394821E-2</v>
      </c>
      <c r="L14" s="71">
        <f>IFERROR((SUMIFS('E3-Pathways-electricity'!N$4:N$40,'E3-Pathways-electricity'!$A$4:$A$40,$D14)-SUMIFS('E3-Pathways-electricity'!$G$4:$G$40,'E3-Pathways-electricity'!$A$4:$A$40,$D14))/SUMIFS('E3-Pathways-electricity'!$G$4:$G$40,'E3-Pathways-electricity'!$A$4:$A$40,$D14),0)</f>
        <v>8.0495285997776028E-2</v>
      </c>
      <c r="M14" s="71">
        <f>IFERROR((SUMIFS('E3-Pathways-electricity'!O$4:O$40,'E3-Pathways-electricity'!$A$4:$A$40,$D14)-SUMIFS('E3-Pathways-electricity'!$G$4:$G$40,'E3-Pathways-electricity'!$A$4:$A$40,$D14))/SUMIFS('E3-Pathways-electricity'!$G$4:$G$40,'E3-Pathways-electricity'!$A$4:$A$40,$D14),0)</f>
        <v>9.5908990342783162E-2</v>
      </c>
      <c r="N14" s="71">
        <f>IFERROR((SUMIFS('E3-Pathways-electricity'!P$4:P$40,'E3-Pathways-electricity'!$A$4:$A$40,$D14)-SUMIFS('E3-Pathways-electricity'!$G$4:$G$40,'E3-Pathways-electricity'!$A$4:$A$40,$D14))/SUMIFS('E3-Pathways-electricity'!$G$4:$G$40,'E3-Pathways-electricity'!$A$4:$A$40,$D14),0)</f>
        <v>0.11107876210319521</v>
      </c>
      <c r="O14" s="71">
        <f>IFERROR((SUMIFS('E3-Pathways-electricity'!Q$4:Q$40,'E3-Pathways-electricity'!$A$4:$A$40,$D14)-SUMIFS('E3-Pathways-electricity'!$G$4:$G$40,'E3-Pathways-electricity'!$A$4:$A$40,$D14))/SUMIFS('E3-Pathways-electricity'!$G$4:$G$40,'E3-Pathways-electricity'!$A$4:$A$40,$D14),0)</f>
        <v>0.12600460127901172</v>
      </c>
      <c r="P14" s="71">
        <f>IFERROR((SUMIFS('E3-Pathways-electricity'!R$4:R$40,'E3-Pathways-electricity'!$A$4:$A$40,$D14)-SUMIFS('E3-Pathways-electricity'!$G$4:$G$40,'E3-Pathways-electricity'!$A$4:$A$40,$D14))/SUMIFS('E3-Pathways-electricity'!$G$4:$G$40,'E3-Pathways-electricity'!$A$4:$A$40,$D14),0)</f>
        <v>0.14068650787023576</v>
      </c>
      <c r="Q14" s="71">
        <f>IFERROR((SUMIFS('E3-Pathways-electricity'!S$4:S$40,'E3-Pathways-electricity'!$A$4:$A$40,$D14)-SUMIFS('E3-Pathways-electricity'!$G$4:$G$40,'E3-Pathways-electricity'!$A$4:$A$40,$D14))/SUMIFS('E3-Pathways-electricity'!$G$4:$G$40,'E3-Pathways-electricity'!$A$4:$A$40,$D14),0)</f>
        <v>0.15512448187686451</v>
      </c>
      <c r="R14" s="71">
        <f>IFERROR((SUMIFS('E3-Pathways-electricity'!T$4:T$40,'E3-Pathways-electricity'!$A$4:$A$40,$D14)-SUMIFS('E3-Pathways-electricity'!$G$4:$G$40,'E3-Pathways-electricity'!$A$4:$A$40,$D14))/SUMIFS('E3-Pathways-electricity'!$G$4:$G$40,'E3-Pathways-electricity'!$A$4:$A$40,$D14),0)</f>
        <v>0.17614333958274334</v>
      </c>
      <c r="S14" s="71">
        <f>IFERROR((SUMIFS('E3-Pathways-electricity'!U$4:U$40,'E3-Pathways-electricity'!$A$4:$A$40,$D14)-SUMIFS('E3-Pathways-electricity'!$G$4:$G$40,'E3-Pathways-electricity'!$A$4:$A$40,$D14))/SUMIFS('E3-Pathways-electricity'!$G$4:$G$40,'E3-Pathways-electricity'!$A$4:$A$40,$D14),0)</f>
        <v>0.19716219728862239</v>
      </c>
      <c r="T14" s="71">
        <f>IFERROR((SUMIFS('E3-Pathways-electricity'!V$4:V$40,'E3-Pathways-electricity'!$A$4:$A$40,$D14)-SUMIFS('E3-Pathways-electricity'!$G$4:$G$40,'E3-Pathways-electricity'!$A$4:$A$40,$D14))/SUMIFS('E3-Pathways-electricity'!$G$4:$G$40,'E3-Pathways-electricity'!$A$4:$A$40,$D14),0)</f>
        <v>0.21818105499450383</v>
      </c>
      <c r="U14" s="71">
        <f>IFERROR((SUMIFS('E3-Pathways-electricity'!W$4:W$40,'E3-Pathways-electricity'!$A$4:$A$40,$D14)-SUMIFS('E3-Pathways-electricity'!$G$4:$G$40,'E3-Pathways-electricity'!$A$4:$A$40,$D14))/SUMIFS('E3-Pathways-electricity'!$G$4:$G$40,'E3-Pathways-electricity'!$A$4:$A$40,$D14),0)</f>
        <v>0.23919991270038266</v>
      </c>
      <c r="V14" s="71">
        <f>IFERROR((SUMIFS('E3-Pathways-electricity'!X$4:X$40,'E3-Pathways-electricity'!$A$4:$A$40,$D14)-SUMIFS('E3-Pathways-electricity'!$G$4:$G$40,'E3-Pathways-electricity'!$A$4:$A$40,$D14))/SUMIFS('E3-Pathways-electricity'!$G$4:$G$40,'E3-Pathways-electricity'!$A$4:$A$40,$D14),0)</f>
        <v>0.26021877040626434</v>
      </c>
      <c r="W14" s="71">
        <f>IFERROR((SUMIFS('E3-Pathways-electricity'!Y$4:Y$40,'E3-Pathways-electricity'!$A$4:$A$40,$D14)-SUMIFS('E3-Pathways-electricity'!$G$4:$G$40,'E3-Pathways-electricity'!$A$4:$A$40,$D14))/SUMIFS('E3-Pathways-electricity'!$G$4:$G$40,'E3-Pathways-electricity'!$A$4:$A$40,$D14),0)</f>
        <v>0.28123762811214315</v>
      </c>
      <c r="X14" s="71">
        <f>IFERROR((SUMIFS('E3-Pathways-electricity'!Z$4:Z$40,'E3-Pathways-electricity'!$A$4:$A$40,$D14)-SUMIFS('E3-Pathways-electricity'!$G$4:$G$40,'E3-Pathways-electricity'!$A$4:$A$40,$D14))/SUMIFS('E3-Pathways-electricity'!$G$4:$G$40,'E3-Pathways-electricity'!$A$4:$A$40,$D14),0)</f>
        <v>0.30225648581802195</v>
      </c>
      <c r="Y14" s="71">
        <f>IFERROR((SUMIFS('E3-Pathways-electricity'!AA$4:AA$40,'E3-Pathways-electricity'!$A$4:$A$40,$D14)-SUMIFS('E3-Pathways-electricity'!$G$4:$G$40,'E3-Pathways-electricity'!$A$4:$A$40,$D14))/SUMIFS('E3-Pathways-electricity'!$G$4:$G$40,'E3-Pathways-electricity'!$A$4:$A$40,$D14),0)</f>
        <v>0.32327534352390364</v>
      </c>
      <c r="Z14" s="71">
        <f>IFERROR((SUMIFS('E3-Pathways-electricity'!AB$4:AB$40,'E3-Pathways-electricity'!$A$4:$A$40,$D14)-SUMIFS('E3-Pathways-electricity'!$G$4:$G$40,'E3-Pathways-electricity'!$A$4:$A$40,$D14))/SUMIFS('E3-Pathways-electricity'!$G$4:$G$40,'E3-Pathways-electricity'!$A$4:$A$40,$D14),0)</f>
        <v>0.34429420122978244</v>
      </c>
      <c r="AA14" s="71">
        <f>IFERROR((SUMIFS('E3-Pathways-electricity'!AC$4:AC$40,'E3-Pathways-electricity'!$A$4:$A$40,$D14)-SUMIFS('E3-Pathways-electricity'!$G$4:$G$40,'E3-Pathways-electricity'!$A$4:$A$40,$D14))/SUMIFS('E3-Pathways-electricity'!$G$4:$G$40,'E3-Pathways-electricity'!$A$4:$A$40,$D14),0)</f>
        <v>0.36531305893566129</v>
      </c>
      <c r="AB14" s="71">
        <f>IFERROR((SUMIFS('E3-Pathways-electricity'!AD$4:AD$40,'E3-Pathways-electricity'!$A$4:$A$40,$D14)-SUMIFS('E3-Pathways-electricity'!$G$4:$G$40,'E3-Pathways-electricity'!$A$4:$A$40,$D14))/SUMIFS('E3-Pathways-electricity'!$G$4:$G$40,'E3-Pathways-electricity'!$A$4:$A$40,$D14),0)</f>
        <v>0.38633191664154298</v>
      </c>
      <c r="AC14" s="71">
        <f>IFERROR((SUMIFS('E3-Pathways-electricity'!AE$4:AE$40,'E3-Pathways-electricity'!$A$4:$A$40,$D14)-SUMIFS('E3-Pathways-electricity'!$G$4:$G$40,'E3-Pathways-electricity'!$A$4:$A$40,$D14))/SUMIFS('E3-Pathways-electricity'!$G$4:$G$40,'E3-Pathways-electricity'!$A$4:$A$40,$D14),0)</f>
        <v>0.40735077434742178</v>
      </c>
      <c r="AD14" s="71">
        <f>IFERROR((SUMIFS('E3-Pathways-electricity'!AF$4:AF$40,'E3-Pathways-electricity'!$A$4:$A$40,$D14)-SUMIFS('E3-Pathways-electricity'!$G$4:$G$40,'E3-Pathways-electricity'!$A$4:$A$40,$D14))/SUMIFS('E3-Pathways-electricity'!$G$4:$G$40,'E3-Pathways-electricity'!$A$4:$A$40,$D14),0)</f>
        <v>0.42836963205330325</v>
      </c>
      <c r="AE14" s="71">
        <f>IFERROR((SUMIFS('E3-Pathways-electricity'!AG$4:AG$40,'E3-Pathways-electricity'!$A$4:$A$40,$D14)-SUMIFS('E3-Pathways-electricity'!$G$4:$G$40,'E3-Pathways-electricity'!$A$4:$A$40,$D14))/SUMIFS('E3-Pathways-electricity'!$G$4:$G$40,'E3-Pathways-electricity'!$A$4:$A$40,$D14),0)</f>
        <v>0.44938848975918227</v>
      </c>
      <c r="AF14" s="71">
        <f>IFERROR((SUMIFS('E3-Pathways-electricity'!AH$4:AH$40,'E3-Pathways-electricity'!$A$4:$A$40,$D14)-SUMIFS('E3-Pathways-electricity'!$G$4:$G$40,'E3-Pathways-electricity'!$A$4:$A$40,$D14))/SUMIFS('E3-Pathways-electricity'!$G$4:$G$40,'E3-Pathways-electricity'!$A$4:$A$40,$D14),0)</f>
        <v>0.47040734746506108</v>
      </c>
      <c r="AG14" s="71">
        <f>IFERROR((SUMIFS('E3-Pathways-electricity'!AI$4:AI$40,'E3-Pathways-electricity'!$A$4:$A$40,$D14)-SUMIFS('E3-Pathways-electricity'!$G$4:$G$40,'E3-Pathways-electricity'!$A$4:$A$40,$D14))/SUMIFS('E3-Pathways-electricity'!$G$4:$G$40,'E3-Pathways-electricity'!$A$4:$A$40,$D14),0)</f>
        <v>0.49142620517094254</v>
      </c>
      <c r="AH14" s="71">
        <f>IFERROR((SUMIFS('E3-Pathways-electricity'!AJ$4:AJ$40,'E3-Pathways-electricity'!$A$4:$A$40,$D14)-SUMIFS('E3-Pathways-electricity'!$G$4:$G$40,'E3-Pathways-electricity'!$A$4:$A$40,$D14))/SUMIFS('E3-Pathways-electricity'!$G$4:$G$40,'E3-Pathways-electricity'!$A$4:$A$40,$D14),0)</f>
        <v>0.51244506287682157</v>
      </c>
      <c r="AI14" s="71">
        <f>IFERROR((SUMIFS('E3-Pathways-electricity'!AK$4:AK$40,'E3-Pathways-electricity'!$A$4:$A$40,$D14)-SUMIFS('E3-Pathways-electricity'!$G$4:$G$40,'E3-Pathways-electricity'!$A$4:$A$40,$D14))/SUMIFS('E3-Pathways-electricity'!$G$4:$G$40,'E3-Pathways-electricity'!$A$4:$A$40,$D14),0)</f>
        <v>0.53346392058270309</v>
      </c>
      <c r="AJ14" s="71">
        <f>IFERROR((SUMIFS('E3-Pathways-electricity'!AL$4:AL$40,'E3-Pathways-electricity'!$A$4:$A$40,$D14)-SUMIFS('E3-Pathways-electricity'!$G$4:$G$40,'E3-Pathways-electricity'!$A$4:$A$40,$D14))/SUMIFS('E3-Pathways-electricity'!$G$4:$G$40,'E3-Pathways-electricity'!$A$4:$A$40,$D14),0)</f>
        <v>0.55448277828858183</v>
      </c>
      <c r="AK14" s="71">
        <f>IFERROR((SUMIFS('E3-Pathways-electricity'!AM$4:AM$40,'E3-Pathways-electricity'!$A$4:$A$40,$D14)-SUMIFS('E3-Pathways-electricity'!$G$4:$G$40,'E3-Pathways-electricity'!$A$4:$A$40,$D14))/SUMIFS('E3-Pathways-electricity'!$G$4:$G$40,'E3-Pathways-electricity'!$A$4:$A$40,$D14),0)</f>
        <v>0.57550163599446091</v>
      </c>
    </row>
    <row r="15" spans="2:37" x14ac:dyDescent="0.25">
      <c r="B15" s="329" t="s">
        <v>1180</v>
      </c>
      <c r="C15" s="172" t="s">
        <v>1176</v>
      </c>
      <c r="D15" s="172" t="s">
        <v>64</v>
      </c>
      <c r="E15" s="71">
        <f>IFERROR((SUMIFS('E3-Pathways-electricity'!G$4:G$40,'E3-Pathways-electricity'!$A$4:$A$40,$D15)-SUMIFS('E3-Pathways-electricity'!$G$4:$G$40,'E3-Pathways-electricity'!$A$4:$A$40,$D15))/SUMIFS('E3-Pathways-electricity'!$G$4:$G$40,'E3-Pathways-electricity'!$A$4:$A$40,$D15),0)</f>
        <v>0</v>
      </c>
      <c r="F15" s="333">
        <f>IFERROR((SUMIFS('E3-Pathways-electricity'!H$4:H$40,'E3-Pathways-electricity'!$A$4:$A$40,$D15)-SUMIFS('E3-Pathways-electricity'!$G$4:$G$40,'E3-Pathways-electricity'!$A$4:$A$40,$D15))/SUMIFS('E3-Pathways-electricity'!$G$4:$G$40,'E3-Pathways-electricity'!$A$4:$A$40,$D15),0)</f>
        <v>-4.2620159297703285E-3</v>
      </c>
      <c r="G15" s="71">
        <f>IFERROR((SUMIFS('E3-Pathways-electricity'!I$4:I$40,'E3-Pathways-electricity'!$A$4:$A$40,$D15)-SUMIFS('E3-Pathways-electricity'!$G$4:$G$40,'E3-Pathways-electricity'!$A$4:$A$40,$D15))/SUMIFS('E3-Pathways-electricity'!$G$4:$G$40,'E3-Pathways-electricity'!$A$4:$A$40,$D15),0)</f>
        <v>-1.471728689391077E-2</v>
      </c>
      <c r="H15" s="71">
        <f>IFERROR((SUMIFS('E3-Pathways-electricity'!J$4:J$40,'E3-Pathways-electricity'!$A$4:$A$40,$D15)-SUMIFS('E3-Pathways-electricity'!$G$4:$G$40,'E3-Pathways-electricity'!$A$4:$A$40,$D15))/SUMIFS('E3-Pathways-electricity'!$G$4:$G$40,'E3-Pathways-electricity'!$A$4:$A$40,$D15),0)</f>
        <v>-2.3558504277353759E-2</v>
      </c>
      <c r="I15" s="71">
        <f>IFERROR((SUMIFS('E3-Pathways-electricity'!K$4:K$40,'E3-Pathways-electricity'!$A$4:$A$40,$D15)-SUMIFS('E3-Pathways-electricity'!$G$4:$G$40,'E3-Pathways-electricity'!$A$4:$A$40,$D15))/SUMIFS('E3-Pathways-electricity'!$G$4:$G$40,'E3-Pathways-electricity'!$A$4:$A$40,$D15),0)</f>
        <v>-3.3138548726774734E-2</v>
      </c>
      <c r="J15" s="71">
        <f>IFERROR((SUMIFS('E3-Pathways-electricity'!L$4:L$40,'E3-Pathways-electricity'!$A$4:$A$40,$D15)-SUMIFS('E3-Pathways-electricity'!$G$4:$G$40,'E3-Pathways-electricity'!$A$4:$A$40,$D15))/SUMIFS('E3-Pathways-electricity'!$G$4:$G$40,'E3-Pathways-electricity'!$A$4:$A$40,$D15),0)</f>
        <v>-4.1937909275510478E-2</v>
      </c>
      <c r="K15" s="71">
        <f>IFERROR((SUMIFS('E3-Pathways-electricity'!M$4:M$40,'E3-Pathways-electricity'!$A$4:$A$40,$D15)-SUMIFS('E3-Pathways-electricity'!$G$4:$G$40,'E3-Pathways-electricity'!$A$4:$A$40,$D15))/SUMIFS('E3-Pathways-electricity'!$G$4:$G$40,'E3-Pathways-electricity'!$A$4:$A$40,$D15),0)</f>
        <v>-5.1459397707395008E-2</v>
      </c>
      <c r="L15" s="71">
        <f>IFERROR((SUMIFS('E3-Pathways-electricity'!N$4:N$40,'E3-Pathways-electricity'!$A$4:$A$40,$D15)-SUMIFS('E3-Pathways-electricity'!$G$4:$G$40,'E3-Pathways-electricity'!$A$4:$A$40,$D15))/SUMIFS('E3-Pathways-electricity'!$G$4:$G$40,'E3-Pathways-electricity'!$A$4:$A$40,$D15),0)</f>
        <v>-5.7992356252084862E-2</v>
      </c>
      <c r="M15" s="71">
        <f>IFERROR((SUMIFS('E3-Pathways-electricity'!O$4:O$40,'E3-Pathways-electricity'!$A$4:$A$40,$D15)-SUMIFS('E3-Pathways-electricity'!$G$4:$G$40,'E3-Pathways-electricity'!$A$4:$A$40,$D15))/SUMIFS('E3-Pathways-electricity'!$G$4:$G$40,'E3-Pathways-electricity'!$A$4:$A$40,$D15),0)</f>
        <v>-6.296723663263365E-2</v>
      </c>
      <c r="N15" s="71">
        <f>IFERROR((SUMIFS('E3-Pathways-electricity'!P$4:P$40,'E3-Pathways-electricity'!$A$4:$A$40,$D15)-SUMIFS('E3-Pathways-electricity'!$G$4:$G$40,'E3-Pathways-electricity'!$A$4:$A$40,$D15))/SUMIFS('E3-Pathways-electricity'!$G$4:$G$40,'E3-Pathways-electricity'!$A$4:$A$40,$D15),0)</f>
        <v>-6.7945941506169116E-2</v>
      </c>
      <c r="O15" s="71">
        <f>IFERROR((SUMIFS('E3-Pathways-electricity'!Q$4:Q$40,'E3-Pathways-electricity'!$A$4:$A$40,$D15)-SUMIFS('E3-Pathways-electricity'!$G$4:$G$40,'E3-Pathways-electricity'!$A$4:$A$40,$D15))/SUMIFS('E3-Pathways-electricity'!$G$4:$G$40,'E3-Pathways-electricity'!$A$4:$A$40,$D15),0)</f>
        <v>-7.2928470872694134E-2</v>
      </c>
      <c r="P15" s="71">
        <f>IFERROR((SUMIFS('E3-Pathways-electricity'!R$4:R$40,'E3-Pathways-electricity'!$A$4:$A$40,$D15)-SUMIFS('E3-Pathways-electricity'!$G$4:$G$40,'E3-Pathways-electricity'!$A$4:$A$40,$D15))/SUMIFS('E3-Pathways-electricity'!$G$4:$G$40,'E3-Pathways-electricity'!$A$4:$A$40,$D15),0)</f>
        <v>-7.7914824732208149E-2</v>
      </c>
      <c r="Q15" s="71">
        <f>IFERROR((SUMIFS('E3-Pathways-electricity'!S$4:S$40,'E3-Pathways-electricity'!$A$4:$A$40,$D15)-SUMIFS('E3-Pathways-electricity'!$G$4:$G$40,'E3-Pathways-electricity'!$A$4:$A$40,$D15))/SUMIFS('E3-Pathways-electricity'!$G$4:$G$40,'E3-Pathways-electricity'!$A$4:$A$40,$D15),0)</f>
        <v>-8.2905003084711507E-2</v>
      </c>
      <c r="R15" s="71">
        <f>IFERROR((SUMIFS('E3-Pathways-electricity'!T$4:T$40,'E3-Pathways-electricity'!$A$4:$A$40,$D15)-SUMIFS('E3-Pathways-electricity'!$G$4:$G$40,'E3-Pathways-electricity'!$A$4:$A$40,$D15))/SUMIFS('E3-Pathways-electricity'!$G$4:$G$40,'E3-Pathways-electricity'!$A$4:$A$40,$D15),0)</f>
        <v>-8.2575459272207177E-2</v>
      </c>
      <c r="S15" s="71">
        <f>IFERROR((SUMIFS('E3-Pathways-electricity'!U$4:U$40,'E3-Pathways-electricity'!$A$4:$A$40,$D15)-SUMIFS('E3-Pathways-electricity'!$G$4:$G$40,'E3-Pathways-electricity'!$A$4:$A$40,$D15))/SUMIFS('E3-Pathways-electricity'!$G$4:$G$40,'E3-Pathways-electricity'!$A$4:$A$40,$D15),0)</f>
        <v>-8.2245915459702654E-2</v>
      </c>
      <c r="T15" s="71">
        <f>IFERROR((SUMIFS('E3-Pathways-electricity'!V$4:V$40,'E3-Pathways-electricity'!$A$4:$A$40,$D15)-SUMIFS('E3-Pathways-electricity'!$G$4:$G$40,'E3-Pathways-electricity'!$A$4:$A$40,$D15))/SUMIFS('E3-Pathways-electricity'!$G$4:$G$40,'E3-Pathways-electricity'!$A$4:$A$40,$D15),0)</f>
        <v>-8.1916371647198505E-2</v>
      </c>
      <c r="U15" s="71">
        <f>IFERROR((SUMIFS('E3-Pathways-electricity'!W$4:W$40,'E3-Pathways-electricity'!$A$4:$A$40,$D15)-SUMIFS('E3-Pathways-electricity'!$G$4:$G$40,'E3-Pathways-electricity'!$A$4:$A$40,$D15))/SUMIFS('E3-Pathways-electricity'!$G$4:$G$40,'E3-Pathways-electricity'!$A$4:$A$40,$D15),0)</f>
        <v>-8.1586827834693981E-2</v>
      </c>
      <c r="V15" s="71">
        <f>IFERROR((SUMIFS('E3-Pathways-electricity'!X$4:X$40,'E3-Pathways-electricity'!$A$4:$A$40,$D15)-SUMIFS('E3-Pathways-electricity'!$G$4:$G$40,'E3-Pathways-electricity'!$A$4:$A$40,$D15))/SUMIFS('E3-Pathways-electricity'!$G$4:$G$40,'E3-Pathways-electricity'!$A$4:$A$40,$D15),0)</f>
        <v>-8.1257284022189458E-2</v>
      </c>
      <c r="W15" s="71">
        <f>IFERROR((SUMIFS('E3-Pathways-electricity'!Y$4:Y$40,'E3-Pathways-electricity'!$A$4:$A$40,$D15)-SUMIFS('E3-Pathways-electricity'!$G$4:$G$40,'E3-Pathways-electricity'!$A$4:$A$40,$D15))/SUMIFS('E3-Pathways-electricity'!$G$4:$G$40,'E3-Pathways-electricity'!$A$4:$A$40,$D15),0)</f>
        <v>-8.0927740209683019E-2</v>
      </c>
      <c r="X15" s="71">
        <f>IFERROR((SUMIFS('E3-Pathways-electricity'!Z$4:Z$40,'E3-Pathways-electricity'!$A$4:$A$40,$D15)-SUMIFS('E3-Pathways-electricity'!$G$4:$G$40,'E3-Pathways-electricity'!$A$4:$A$40,$D15))/SUMIFS('E3-Pathways-electricity'!$G$4:$G$40,'E3-Pathways-electricity'!$A$4:$A$40,$D15),0)</f>
        <v>-8.059819639717869E-2</v>
      </c>
      <c r="Y15" s="71">
        <f>IFERROR((SUMIFS('E3-Pathways-electricity'!AA$4:AA$40,'E3-Pathways-electricity'!$A$4:$A$40,$D15)-SUMIFS('E3-Pathways-electricity'!$G$4:$G$40,'E3-Pathways-electricity'!$A$4:$A$40,$D15))/SUMIFS('E3-Pathways-electricity'!$G$4:$G$40,'E3-Pathways-electricity'!$A$4:$A$40,$D15),0)</f>
        <v>-8.0268652584674166E-2</v>
      </c>
      <c r="Z15" s="71">
        <f>IFERROR((SUMIFS('E3-Pathways-electricity'!AB$4:AB$40,'E3-Pathways-electricity'!$A$4:$A$40,$D15)-SUMIFS('E3-Pathways-electricity'!$G$4:$G$40,'E3-Pathways-electricity'!$A$4:$A$40,$D15))/SUMIFS('E3-Pathways-electricity'!$G$4:$G$40,'E3-Pathways-electricity'!$A$4:$A$40,$D15),0)</f>
        <v>-7.9939108772170017E-2</v>
      </c>
      <c r="AA15" s="71">
        <f>IFERROR((SUMIFS('E3-Pathways-electricity'!AC$4:AC$40,'E3-Pathways-electricity'!$A$4:$A$40,$D15)-SUMIFS('E3-Pathways-electricity'!$G$4:$G$40,'E3-Pathways-electricity'!$A$4:$A$40,$D15))/SUMIFS('E3-Pathways-electricity'!$G$4:$G$40,'E3-Pathways-electricity'!$A$4:$A$40,$D15),0)</f>
        <v>-7.9609564959665494E-2</v>
      </c>
      <c r="AB15" s="71">
        <f>IFERROR((SUMIFS('E3-Pathways-electricity'!AD$4:AD$40,'E3-Pathways-electricity'!$A$4:$A$40,$D15)-SUMIFS('E3-Pathways-electricity'!$G$4:$G$40,'E3-Pathways-electricity'!$A$4:$A$40,$D15))/SUMIFS('E3-Pathways-electricity'!$G$4:$G$40,'E3-Pathways-electricity'!$A$4:$A$40,$D15),0)</f>
        <v>-7.928002114716097E-2</v>
      </c>
      <c r="AC15" s="71">
        <f>IFERROR((SUMIFS('E3-Pathways-electricity'!AE$4:AE$40,'E3-Pathways-electricity'!$A$4:$A$40,$D15)-SUMIFS('E3-Pathways-electricity'!$G$4:$G$40,'E3-Pathways-electricity'!$A$4:$A$40,$D15))/SUMIFS('E3-Pathways-electricity'!$G$4:$G$40,'E3-Pathways-electricity'!$A$4:$A$40,$D15),0)</f>
        <v>-7.8950477334656835E-2</v>
      </c>
      <c r="AD15" s="71">
        <f>IFERROR((SUMIFS('E3-Pathways-electricity'!AF$4:AF$40,'E3-Pathways-electricity'!$A$4:$A$40,$D15)-SUMIFS('E3-Pathways-electricity'!$G$4:$G$40,'E3-Pathways-electricity'!$A$4:$A$40,$D15))/SUMIFS('E3-Pathways-electricity'!$G$4:$G$40,'E3-Pathways-electricity'!$A$4:$A$40,$D15),0)</f>
        <v>-7.8620933522152298E-2</v>
      </c>
      <c r="AE15" s="71">
        <f>IFERROR((SUMIFS('E3-Pathways-electricity'!AG$4:AG$40,'E3-Pathways-electricity'!$A$4:$A$40,$D15)-SUMIFS('E3-Pathways-electricity'!$G$4:$G$40,'E3-Pathways-electricity'!$A$4:$A$40,$D15))/SUMIFS('E3-Pathways-electricity'!$G$4:$G$40,'E3-Pathways-electricity'!$A$4:$A$40,$D15),0)</f>
        <v>-7.8291389709648163E-2</v>
      </c>
      <c r="AF15" s="71">
        <f>IFERROR((SUMIFS('E3-Pathways-electricity'!AH$4:AH$40,'E3-Pathways-electricity'!$A$4:$A$40,$D15)-SUMIFS('E3-Pathways-electricity'!$G$4:$G$40,'E3-Pathways-electricity'!$A$4:$A$40,$D15))/SUMIFS('E3-Pathways-electricity'!$G$4:$G$40,'E3-Pathways-electricity'!$A$4:$A$40,$D15),0)</f>
        <v>-7.7961845897143639E-2</v>
      </c>
      <c r="AG15" s="71">
        <f>IFERROR((SUMIFS('E3-Pathways-electricity'!AI$4:AI$40,'E3-Pathways-electricity'!$A$4:$A$40,$D15)-SUMIFS('E3-Pathways-electricity'!$G$4:$G$40,'E3-Pathways-electricity'!$A$4:$A$40,$D15))/SUMIFS('E3-Pathways-electricity'!$G$4:$G$40,'E3-Pathways-electricity'!$A$4:$A$40,$D15),0)</f>
        <v>-7.7632302084639115E-2</v>
      </c>
      <c r="AH15" s="71">
        <f>IFERROR((SUMIFS('E3-Pathways-electricity'!AJ$4:AJ$40,'E3-Pathways-electricity'!$A$4:$A$40,$D15)-SUMIFS('E3-Pathways-electricity'!$G$4:$G$40,'E3-Pathways-electricity'!$A$4:$A$40,$D15))/SUMIFS('E3-Pathways-electricity'!$G$4:$G$40,'E3-Pathways-electricity'!$A$4:$A$40,$D15),0)</f>
        <v>-7.7302758272134772E-2</v>
      </c>
      <c r="AI15" s="71">
        <f>IFERROR((SUMIFS('E3-Pathways-electricity'!AK$4:AK$40,'E3-Pathways-electricity'!$A$4:$A$40,$D15)-SUMIFS('E3-Pathways-electricity'!$G$4:$G$40,'E3-Pathways-electricity'!$A$4:$A$40,$D15))/SUMIFS('E3-Pathways-electricity'!$G$4:$G$40,'E3-Pathways-electricity'!$A$4:$A$40,$D15),0)</f>
        <v>-7.6973214459630443E-2</v>
      </c>
      <c r="AJ15" s="71">
        <f>IFERROR((SUMIFS('E3-Pathways-electricity'!AL$4:AL$40,'E3-Pathways-electricity'!$A$4:$A$40,$D15)-SUMIFS('E3-Pathways-electricity'!$G$4:$G$40,'E3-Pathways-electricity'!$A$4:$A$40,$D15))/SUMIFS('E3-Pathways-electricity'!$G$4:$G$40,'E3-Pathways-electricity'!$A$4:$A$40,$D15),0)</f>
        <v>-7.6643670647125919E-2</v>
      </c>
      <c r="AK15" s="71">
        <f>IFERROR((SUMIFS('E3-Pathways-electricity'!AM$4:AM$40,'E3-Pathways-electricity'!$A$4:$A$40,$D15)-SUMIFS('E3-Pathways-electricity'!$G$4:$G$40,'E3-Pathways-electricity'!$A$4:$A$40,$D15))/SUMIFS('E3-Pathways-electricity'!$G$4:$G$40,'E3-Pathways-electricity'!$A$4:$A$40,$D15),0)</f>
        <v>-7.631412683462177E-2</v>
      </c>
    </row>
    <row r="16" spans="2:37" x14ac:dyDescent="0.25">
      <c r="B16" s="329" t="s">
        <v>1180</v>
      </c>
      <c r="C16" s="172" t="s">
        <v>1176</v>
      </c>
      <c r="D16" s="172" t="s">
        <v>65</v>
      </c>
      <c r="E16" s="71">
        <f>IFERROR((SUMIFS('E3-Pathways-electricity'!G$4:G$40,'E3-Pathways-electricity'!$A$4:$A$40,$D16)-SUMIFS('E3-Pathways-electricity'!$G$4:$G$40,'E3-Pathways-electricity'!$A$4:$A$40,$D16))/SUMIFS('E3-Pathways-electricity'!$G$4:$G$40,'E3-Pathways-electricity'!$A$4:$A$40,$D16),0)</f>
        <v>0</v>
      </c>
      <c r="F16" s="333">
        <f>IFERROR((SUMIFS('E3-Pathways-electricity'!H$4:H$40,'E3-Pathways-electricity'!$A$4:$A$40,$D16)-SUMIFS('E3-Pathways-electricity'!$G$4:$G$40,'E3-Pathways-electricity'!$A$4:$A$40,$D16))/SUMIFS('E3-Pathways-electricity'!$G$4:$G$40,'E3-Pathways-electricity'!$A$4:$A$40,$D16),0)</f>
        <v>0</v>
      </c>
      <c r="G16" s="71">
        <f>IFERROR((SUMIFS('E3-Pathways-electricity'!I$4:I$40,'E3-Pathways-electricity'!$A$4:$A$40,$D16)-SUMIFS('E3-Pathways-electricity'!$G$4:$G$40,'E3-Pathways-electricity'!$A$4:$A$40,$D16))/SUMIFS('E3-Pathways-electricity'!$G$4:$G$40,'E3-Pathways-electricity'!$A$4:$A$40,$D16),0)</f>
        <v>0</v>
      </c>
      <c r="H16" s="71">
        <f>IFERROR((SUMIFS('E3-Pathways-electricity'!J$4:J$40,'E3-Pathways-electricity'!$A$4:$A$40,$D16)-SUMIFS('E3-Pathways-electricity'!$G$4:$G$40,'E3-Pathways-electricity'!$A$4:$A$40,$D16))/SUMIFS('E3-Pathways-electricity'!$G$4:$G$40,'E3-Pathways-electricity'!$A$4:$A$40,$D16),0)</f>
        <v>0</v>
      </c>
      <c r="I16" s="71">
        <f>IFERROR((SUMIFS('E3-Pathways-electricity'!K$4:K$40,'E3-Pathways-electricity'!$A$4:$A$40,$D16)-SUMIFS('E3-Pathways-electricity'!$G$4:$G$40,'E3-Pathways-electricity'!$A$4:$A$40,$D16))/SUMIFS('E3-Pathways-electricity'!$G$4:$G$40,'E3-Pathways-electricity'!$A$4:$A$40,$D16),0)</f>
        <v>0</v>
      </c>
      <c r="J16" s="71">
        <f>IFERROR((SUMIFS('E3-Pathways-electricity'!L$4:L$40,'E3-Pathways-electricity'!$A$4:$A$40,$D16)-SUMIFS('E3-Pathways-electricity'!$G$4:$G$40,'E3-Pathways-electricity'!$A$4:$A$40,$D16))/SUMIFS('E3-Pathways-electricity'!$G$4:$G$40,'E3-Pathways-electricity'!$A$4:$A$40,$D16),0)</f>
        <v>0</v>
      </c>
      <c r="K16" s="71">
        <f>IFERROR((SUMIFS('E3-Pathways-electricity'!M$4:M$40,'E3-Pathways-electricity'!$A$4:$A$40,$D16)-SUMIFS('E3-Pathways-electricity'!$G$4:$G$40,'E3-Pathways-electricity'!$A$4:$A$40,$D16))/SUMIFS('E3-Pathways-electricity'!$G$4:$G$40,'E3-Pathways-electricity'!$A$4:$A$40,$D16),0)</f>
        <v>0</v>
      </c>
      <c r="L16" s="71">
        <f>IFERROR((SUMIFS('E3-Pathways-electricity'!N$4:N$40,'E3-Pathways-electricity'!$A$4:$A$40,$D16)-SUMIFS('E3-Pathways-electricity'!$G$4:$G$40,'E3-Pathways-electricity'!$A$4:$A$40,$D16))/SUMIFS('E3-Pathways-electricity'!$G$4:$G$40,'E3-Pathways-electricity'!$A$4:$A$40,$D16),0)</f>
        <v>0</v>
      </c>
      <c r="M16" s="71">
        <f>IFERROR((SUMIFS('E3-Pathways-electricity'!O$4:O$40,'E3-Pathways-electricity'!$A$4:$A$40,$D16)-SUMIFS('E3-Pathways-electricity'!$G$4:$G$40,'E3-Pathways-electricity'!$A$4:$A$40,$D16))/SUMIFS('E3-Pathways-electricity'!$G$4:$G$40,'E3-Pathways-electricity'!$A$4:$A$40,$D16),0)</f>
        <v>0</v>
      </c>
      <c r="N16" s="71">
        <f>IFERROR((SUMIFS('E3-Pathways-electricity'!P$4:P$40,'E3-Pathways-electricity'!$A$4:$A$40,$D16)-SUMIFS('E3-Pathways-electricity'!$G$4:$G$40,'E3-Pathways-electricity'!$A$4:$A$40,$D16))/SUMIFS('E3-Pathways-electricity'!$G$4:$G$40,'E3-Pathways-electricity'!$A$4:$A$40,$D16),0)</f>
        <v>0</v>
      </c>
      <c r="O16" s="71">
        <f>IFERROR((SUMIFS('E3-Pathways-electricity'!Q$4:Q$40,'E3-Pathways-electricity'!$A$4:$A$40,$D16)-SUMIFS('E3-Pathways-electricity'!$G$4:$G$40,'E3-Pathways-electricity'!$A$4:$A$40,$D16))/SUMIFS('E3-Pathways-electricity'!$G$4:$G$40,'E3-Pathways-electricity'!$A$4:$A$40,$D16),0)</f>
        <v>0</v>
      </c>
      <c r="P16" s="71">
        <f>IFERROR((SUMIFS('E3-Pathways-electricity'!R$4:R$40,'E3-Pathways-electricity'!$A$4:$A$40,$D16)-SUMIFS('E3-Pathways-electricity'!$G$4:$G$40,'E3-Pathways-electricity'!$A$4:$A$40,$D16))/SUMIFS('E3-Pathways-electricity'!$G$4:$G$40,'E3-Pathways-electricity'!$A$4:$A$40,$D16),0)</f>
        <v>0</v>
      </c>
      <c r="Q16" s="71">
        <f>IFERROR((SUMIFS('E3-Pathways-electricity'!S$4:S$40,'E3-Pathways-electricity'!$A$4:$A$40,$D16)-SUMIFS('E3-Pathways-electricity'!$G$4:$G$40,'E3-Pathways-electricity'!$A$4:$A$40,$D16))/SUMIFS('E3-Pathways-electricity'!$G$4:$G$40,'E3-Pathways-electricity'!$A$4:$A$40,$D16),0)</f>
        <v>0</v>
      </c>
      <c r="R16" s="71">
        <f>IFERROR((SUMIFS('E3-Pathways-electricity'!T$4:T$40,'E3-Pathways-electricity'!$A$4:$A$40,$D16)-SUMIFS('E3-Pathways-electricity'!$G$4:$G$40,'E3-Pathways-electricity'!$A$4:$A$40,$D16))/SUMIFS('E3-Pathways-electricity'!$G$4:$G$40,'E3-Pathways-electricity'!$A$4:$A$40,$D16),0)</f>
        <v>0</v>
      </c>
      <c r="S16" s="71">
        <f>IFERROR((SUMIFS('E3-Pathways-electricity'!U$4:U$40,'E3-Pathways-electricity'!$A$4:$A$40,$D16)-SUMIFS('E3-Pathways-electricity'!$G$4:$G$40,'E3-Pathways-electricity'!$A$4:$A$40,$D16))/SUMIFS('E3-Pathways-electricity'!$G$4:$G$40,'E3-Pathways-electricity'!$A$4:$A$40,$D16),0)</f>
        <v>0</v>
      </c>
      <c r="T16" s="71">
        <f>IFERROR((SUMIFS('E3-Pathways-electricity'!V$4:V$40,'E3-Pathways-electricity'!$A$4:$A$40,$D16)-SUMIFS('E3-Pathways-electricity'!$G$4:$G$40,'E3-Pathways-electricity'!$A$4:$A$40,$D16))/SUMIFS('E3-Pathways-electricity'!$G$4:$G$40,'E3-Pathways-electricity'!$A$4:$A$40,$D16),0)</f>
        <v>0</v>
      </c>
      <c r="U16" s="71">
        <f>IFERROR((SUMIFS('E3-Pathways-electricity'!W$4:W$40,'E3-Pathways-electricity'!$A$4:$A$40,$D16)-SUMIFS('E3-Pathways-electricity'!$G$4:$G$40,'E3-Pathways-electricity'!$A$4:$A$40,$D16))/SUMIFS('E3-Pathways-electricity'!$G$4:$G$40,'E3-Pathways-electricity'!$A$4:$A$40,$D16),0)</f>
        <v>0</v>
      </c>
      <c r="V16" s="71">
        <f>IFERROR((SUMIFS('E3-Pathways-electricity'!X$4:X$40,'E3-Pathways-electricity'!$A$4:$A$40,$D16)-SUMIFS('E3-Pathways-electricity'!$G$4:$G$40,'E3-Pathways-electricity'!$A$4:$A$40,$D16))/SUMIFS('E3-Pathways-electricity'!$G$4:$G$40,'E3-Pathways-electricity'!$A$4:$A$40,$D16),0)</f>
        <v>0</v>
      </c>
      <c r="W16" s="71">
        <f>IFERROR((SUMIFS('E3-Pathways-electricity'!Y$4:Y$40,'E3-Pathways-electricity'!$A$4:$A$40,$D16)-SUMIFS('E3-Pathways-electricity'!$G$4:$G$40,'E3-Pathways-electricity'!$A$4:$A$40,$D16))/SUMIFS('E3-Pathways-electricity'!$G$4:$G$40,'E3-Pathways-electricity'!$A$4:$A$40,$D16),0)</f>
        <v>0</v>
      </c>
      <c r="X16" s="71">
        <f>IFERROR((SUMIFS('E3-Pathways-electricity'!Z$4:Z$40,'E3-Pathways-electricity'!$A$4:$A$40,$D16)-SUMIFS('E3-Pathways-electricity'!$G$4:$G$40,'E3-Pathways-electricity'!$A$4:$A$40,$D16))/SUMIFS('E3-Pathways-electricity'!$G$4:$G$40,'E3-Pathways-electricity'!$A$4:$A$40,$D16),0)</f>
        <v>0</v>
      </c>
      <c r="Y16" s="71">
        <f>IFERROR((SUMIFS('E3-Pathways-electricity'!AA$4:AA$40,'E3-Pathways-electricity'!$A$4:$A$40,$D16)-SUMIFS('E3-Pathways-electricity'!$G$4:$G$40,'E3-Pathways-electricity'!$A$4:$A$40,$D16))/SUMIFS('E3-Pathways-electricity'!$G$4:$G$40,'E3-Pathways-electricity'!$A$4:$A$40,$D16),0)</f>
        <v>0</v>
      </c>
      <c r="Z16" s="71">
        <f>IFERROR((SUMIFS('E3-Pathways-electricity'!AB$4:AB$40,'E3-Pathways-electricity'!$A$4:$A$40,$D16)-SUMIFS('E3-Pathways-electricity'!$G$4:$G$40,'E3-Pathways-electricity'!$A$4:$A$40,$D16))/SUMIFS('E3-Pathways-electricity'!$G$4:$G$40,'E3-Pathways-electricity'!$A$4:$A$40,$D16),0)</f>
        <v>0</v>
      </c>
      <c r="AA16" s="71">
        <f>IFERROR((SUMIFS('E3-Pathways-electricity'!AC$4:AC$40,'E3-Pathways-electricity'!$A$4:$A$40,$D16)-SUMIFS('E3-Pathways-electricity'!$G$4:$G$40,'E3-Pathways-electricity'!$A$4:$A$40,$D16))/SUMIFS('E3-Pathways-electricity'!$G$4:$G$40,'E3-Pathways-electricity'!$A$4:$A$40,$D16),0)</f>
        <v>0</v>
      </c>
      <c r="AB16" s="71">
        <f>IFERROR((SUMIFS('E3-Pathways-electricity'!AD$4:AD$40,'E3-Pathways-electricity'!$A$4:$A$40,$D16)-SUMIFS('E3-Pathways-electricity'!$G$4:$G$40,'E3-Pathways-electricity'!$A$4:$A$40,$D16))/SUMIFS('E3-Pathways-electricity'!$G$4:$G$40,'E3-Pathways-electricity'!$A$4:$A$40,$D16),0)</f>
        <v>0</v>
      </c>
      <c r="AC16" s="71">
        <f>IFERROR((SUMIFS('E3-Pathways-electricity'!AE$4:AE$40,'E3-Pathways-electricity'!$A$4:$A$40,$D16)-SUMIFS('E3-Pathways-electricity'!$G$4:$G$40,'E3-Pathways-electricity'!$A$4:$A$40,$D16))/SUMIFS('E3-Pathways-electricity'!$G$4:$G$40,'E3-Pathways-electricity'!$A$4:$A$40,$D16),0)</f>
        <v>0</v>
      </c>
      <c r="AD16" s="71">
        <f>IFERROR((SUMIFS('E3-Pathways-electricity'!AF$4:AF$40,'E3-Pathways-electricity'!$A$4:$A$40,$D16)-SUMIFS('E3-Pathways-electricity'!$G$4:$G$40,'E3-Pathways-electricity'!$A$4:$A$40,$D16))/SUMIFS('E3-Pathways-electricity'!$G$4:$G$40,'E3-Pathways-electricity'!$A$4:$A$40,$D16),0)</f>
        <v>0</v>
      </c>
      <c r="AE16" s="71">
        <f>IFERROR((SUMIFS('E3-Pathways-electricity'!AG$4:AG$40,'E3-Pathways-electricity'!$A$4:$A$40,$D16)-SUMIFS('E3-Pathways-electricity'!$G$4:$G$40,'E3-Pathways-electricity'!$A$4:$A$40,$D16))/SUMIFS('E3-Pathways-electricity'!$G$4:$G$40,'E3-Pathways-electricity'!$A$4:$A$40,$D16),0)</f>
        <v>0</v>
      </c>
      <c r="AF16" s="71">
        <f>IFERROR((SUMIFS('E3-Pathways-electricity'!AH$4:AH$40,'E3-Pathways-electricity'!$A$4:$A$40,$D16)-SUMIFS('E3-Pathways-electricity'!$G$4:$G$40,'E3-Pathways-electricity'!$A$4:$A$40,$D16))/SUMIFS('E3-Pathways-electricity'!$G$4:$G$40,'E3-Pathways-electricity'!$A$4:$A$40,$D16),0)</f>
        <v>0</v>
      </c>
      <c r="AG16" s="71">
        <f>IFERROR((SUMIFS('E3-Pathways-electricity'!AI$4:AI$40,'E3-Pathways-electricity'!$A$4:$A$40,$D16)-SUMIFS('E3-Pathways-electricity'!$G$4:$G$40,'E3-Pathways-electricity'!$A$4:$A$40,$D16))/SUMIFS('E3-Pathways-electricity'!$G$4:$G$40,'E3-Pathways-electricity'!$A$4:$A$40,$D16),0)</f>
        <v>0</v>
      </c>
      <c r="AH16" s="71">
        <f>IFERROR((SUMIFS('E3-Pathways-electricity'!AJ$4:AJ$40,'E3-Pathways-electricity'!$A$4:$A$40,$D16)-SUMIFS('E3-Pathways-electricity'!$G$4:$G$40,'E3-Pathways-electricity'!$A$4:$A$40,$D16))/SUMIFS('E3-Pathways-electricity'!$G$4:$G$40,'E3-Pathways-electricity'!$A$4:$A$40,$D16),0)</f>
        <v>0</v>
      </c>
      <c r="AI16" s="71">
        <f>IFERROR((SUMIFS('E3-Pathways-electricity'!AK$4:AK$40,'E3-Pathways-electricity'!$A$4:$A$40,$D16)-SUMIFS('E3-Pathways-electricity'!$G$4:$G$40,'E3-Pathways-electricity'!$A$4:$A$40,$D16))/SUMIFS('E3-Pathways-electricity'!$G$4:$G$40,'E3-Pathways-electricity'!$A$4:$A$40,$D16),0)</f>
        <v>0</v>
      </c>
      <c r="AJ16" s="71">
        <f>IFERROR((SUMIFS('E3-Pathways-electricity'!AL$4:AL$40,'E3-Pathways-electricity'!$A$4:$A$40,$D16)-SUMIFS('E3-Pathways-electricity'!$G$4:$G$40,'E3-Pathways-electricity'!$A$4:$A$40,$D16))/SUMIFS('E3-Pathways-electricity'!$G$4:$G$40,'E3-Pathways-electricity'!$A$4:$A$40,$D16),0)</f>
        <v>0</v>
      </c>
      <c r="AK16" s="71">
        <f>IFERROR((SUMIFS('E3-Pathways-electricity'!AM$4:AM$40,'E3-Pathways-electricity'!$A$4:$A$40,$D16)-SUMIFS('E3-Pathways-electricity'!$G$4:$G$40,'E3-Pathways-electricity'!$A$4:$A$40,$D16))/SUMIFS('E3-Pathways-electricity'!$G$4:$G$40,'E3-Pathways-electricity'!$A$4:$A$40,$D16),0)</f>
        <v>0</v>
      </c>
    </row>
    <row r="17" spans="2:37" x14ac:dyDescent="0.25">
      <c r="B17" s="329" t="s">
        <v>1180</v>
      </c>
      <c r="C17" s="172" t="s">
        <v>1176</v>
      </c>
      <c r="D17" s="172" t="s">
        <v>66</v>
      </c>
      <c r="E17" s="71">
        <f>IFERROR((SUMIFS('E3-Pathways-electricity'!G$4:G$40,'E3-Pathways-electricity'!$A$4:$A$40,$D17)-SUMIFS('E3-Pathways-electricity'!$G$4:$G$40,'E3-Pathways-electricity'!$A$4:$A$40,$D17))/SUMIFS('E3-Pathways-electricity'!$G$4:$G$40,'E3-Pathways-electricity'!$A$4:$A$40,$D17),0)</f>
        <v>0</v>
      </c>
      <c r="F17" s="333">
        <f>IFERROR((SUMIFS('E3-Pathways-electricity'!H$4:H$40,'E3-Pathways-electricity'!$A$4:$A$40,$D17)-SUMIFS('E3-Pathways-electricity'!$G$4:$G$40,'E3-Pathways-electricity'!$A$4:$A$40,$D17))/SUMIFS('E3-Pathways-electricity'!$G$4:$G$40,'E3-Pathways-electricity'!$A$4:$A$40,$D17),0)</f>
        <v>-6.768551868851988E-4</v>
      </c>
      <c r="G17" s="71">
        <f>IFERROR((SUMIFS('E3-Pathways-electricity'!I$4:I$40,'E3-Pathways-electricity'!$A$4:$A$40,$D17)-SUMIFS('E3-Pathways-electricity'!$G$4:$G$40,'E3-Pathways-electricity'!$A$4:$A$40,$D17))/SUMIFS('E3-Pathways-electricity'!$G$4:$G$40,'E3-Pathways-electricity'!$A$4:$A$40,$D17),0)</f>
        <v>-6.402247835800636E-3</v>
      </c>
      <c r="H17" s="71">
        <f>IFERROR((SUMIFS('E3-Pathways-electricity'!J$4:J$40,'E3-Pathways-electricity'!$A$4:$A$40,$D17)-SUMIFS('E3-Pathways-electricity'!$G$4:$G$40,'E3-Pathways-electricity'!$A$4:$A$40,$D17))/SUMIFS('E3-Pathways-electricity'!$G$4:$G$40,'E3-Pathways-electricity'!$A$4:$A$40,$D17),0)</f>
        <v>-1.1085119128086979E-2</v>
      </c>
      <c r="I17" s="71">
        <f>IFERROR((SUMIFS('E3-Pathways-electricity'!K$4:K$40,'E3-Pathways-electricity'!$A$4:$A$40,$D17)-SUMIFS('E3-Pathways-electricity'!$G$4:$G$40,'E3-Pathways-electricity'!$A$4:$A$40,$D17))/SUMIFS('E3-Pathways-electricity'!$G$4:$G$40,'E3-Pathways-electricity'!$A$4:$A$40,$D17),0)</f>
        <v>-1.5549627033278618E-2</v>
      </c>
      <c r="J17" s="71">
        <f>IFERROR((SUMIFS('E3-Pathways-electricity'!L$4:L$40,'E3-Pathways-electricity'!$A$4:$A$40,$D17)-SUMIFS('E3-Pathways-electricity'!$G$4:$G$40,'E3-Pathways-electricity'!$A$4:$A$40,$D17))/SUMIFS('E3-Pathways-electricity'!$G$4:$G$40,'E3-Pathways-electricity'!$A$4:$A$40,$D17),0)</f>
        <v>-2.072818865202921E-2</v>
      </c>
      <c r="K17" s="71">
        <f>IFERROR((SUMIFS('E3-Pathways-electricity'!M$4:M$40,'E3-Pathways-electricity'!$A$4:$A$40,$D17)-SUMIFS('E3-Pathways-electricity'!$G$4:$G$40,'E3-Pathways-electricity'!$A$4:$A$40,$D17))/SUMIFS('E3-Pathways-electricity'!$G$4:$G$40,'E3-Pathways-electricity'!$A$4:$A$40,$D17),0)</f>
        <v>-2.6284639874155531E-2</v>
      </c>
      <c r="L17" s="71">
        <f>IFERROR((SUMIFS('E3-Pathways-electricity'!N$4:N$40,'E3-Pathways-electricity'!$A$4:$A$40,$D17)-SUMIFS('E3-Pathways-electricity'!$G$4:$G$40,'E3-Pathways-electricity'!$A$4:$A$40,$D17))/SUMIFS('E3-Pathways-electricity'!$G$4:$G$40,'E3-Pathways-electricity'!$A$4:$A$40,$D17),0)</f>
        <v>-2.1967840417864516E-2</v>
      </c>
      <c r="M17" s="71">
        <f>IFERROR((SUMIFS('E3-Pathways-electricity'!O$4:O$40,'E3-Pathways-electricity'!$A$4:$A$40,$D17)-SUMIFS('E3-Pathways-electricity'!$G$4:$G$40,'E3-Pathways-electricity'!$A$4:$A$40,$D17))/SUMIFS('E3-Pathways-electricity'!$G$4:$G$40,'E3-Pathways-electricity'!$A$4:$A$40,$D17),0)</f>
        <v>-2.1434204697770239E-2</v>
      </c>
      <c r="N17" s="71">
        <f>IFERROR((SUMIFS('E3-Pathways-electricity'!P$4:P$40,'E3-Pathways-electricity'!$A$4:$A$40,$D17)-SUMIFS('E3-Pathways-electricity'!$G$4:$G$40,'E3-Pathways-electricity'!$A$4:$A$40,$D17))/SUMIFS('E3-Pathways-electricity'!$G$4:$G$40,'E3-Pathways-electricity'!$A$4:$A$40,$D17),0)</f>
        <v>-2.0969176024918868E-2</v>
      </c>
      <c r="O17" s="71">
        <f>IFERROR((SUMIFS('E3-Pathways-electricity'!Q$4:Q$40,'E3-Pathways-electricity'!$A$4:$A$40,$D17)-SUMIFS('E3-Pathways-electricity'!$G$4:$G$40,'E3-Pathways-electricity'!$A$4:$A$40,$D17))/SUMIFS('E3-Pathways-electricity'!$G$4:$G$40,'E3-Pathways-electricity'!$A$4:$A$40,$D17),0)</f>
        <v>-2.0572754399310774E-2</v>
      </c>
      <c r="P17" s="71">
        <f>IFERROR((SUMIFS('E3-Pathways-electricity'!R$4:R$40,'E3-Pathways-electricity'!$A$4:$A$40,$D17)-SUMIFS('E3-Pathways-electricity'!$G$4:$G$40,'E3-Pathways-electricity'!$A$4:$A$40,$D17))/SUMIFS('E3-Pathways-electricity'!$G$4:$G$40,'E3-Pathways-electricity'!$A$4:$A$40,$D17),0)</f>
        <v>-2.0244939820941298E-2</v>
      </c>
      <c r="Q17" s="71">
        <f>IFERROR((SUMIFS('E3-Pathways-electricity'!S$4:S$40,'E3-Pathways-electricity'!$A$4:$A$40,$D17)-SUMIFS('E3-Pathways-electricity'!$G$4:$G$40,'E3-Pathways-electricity'!$A$4:$A$40,$D17))/SUMIFS('E3-Pathways-electricity'!$G$4:$G$40,'E3-Pathways-electricity'!$A$4:$A$40,$D17),0)</f>
        <v>-1.9985732289810432E-2</v>
      </c>
      <c r="R17" s="71">
        <f>IFERROR((SUMIFS('E3-Pathways-electricity'!T$4:T$40,'E3-Pathways-electricity'!$A$4:$A$40,$D17)-SUMIFS('E3-Pathways-electricity'!$G$4:$G$40,'E3-Pathways-electricity'!$A$4:$A$40,$D17))/SUMIFS('E3-Pathways-electricity'!$G$4:$G$40,'E3-Pathways-electricity'!$A$4:$A$40,$D17),0)</f>
        <v>-1.4074091719187597E-2</v>
      </c>
      <c r="S17" s="71">
        <f>IFERROR((SUMIFS('E3-Pathways-electricity'!U$4:U$40,'E3-Pathways-electricity'!$A$4:$A$40,$D17)-SUMIFS('E3-Pathways-electricity'!$G$4:$G$40,'E3-Pathways-electricity'!$A$4:$A$40,$D17))/SUMIFS('E3-Pathways-electricity'!$G$4:$G$40,'E3-Pathways-electricity'!$A$4:$A$40,$D17),0)</f>
        <v>-8.1624511485649479E-3</v>
      </c>
      <c r="T17" s="71">
        <f>IFERROR((SUMIFS('E3-Pathways-electricity'!V$4:V$40,'E3-Pathways-electricity'!$A$4:$A$40,$D17)-SUMIFS('E3-Pathways-electricity'!$G$4:$G$40,'E3-Pathways-electricity'!$A$4:$A$40,$D17))/SUMIFS('E3-Pathways-electricity'!$G$4:$G$40,'E3-Pathways-electricity'!$A$4:$A$40,$D17),0)</f>
        <v>-2.2508105779462185E-3</v>
      </c>
      <c r="U17" s="71">
        <f>IFERROR((SUMIFS('E3-Pathways-electricity'!W$4:W$40,'E3-Pathways-electricity'!$A$4:$A$40,$D17)-SUMIFS('E3-Pathways-electricity'!$G$4:$G$40,'E3-Pathways-electricity'!$A$4:$A$40,$D17))/SUMIFS('E3-Pathways-electricity'!$G$4:$G$40,'E3-Pathways-electricity'!$A$4:$A$40,$D17),0)</f>
        <v>3.6608299926764306E-3</v>
      </c>
      <c r="V17" s="71">
        <f>IFERROR((SUMIFS('E3-Pathways-electricity'!X$4:X$40,'E3-Pathways-electricity'!$A$4:$A$40,$D17)-SUMIFS('E3-Pathways-electricity'!$G$4:$G$40,'E3-Pathways-electricity'!$A$4:$A$40,$D17))/SUMIFS('E3-Pathways-electricity'!$G$4:$G$40,'E3-Pathways-electricity'!$A$4:$A$40,$D17),0)</f>
        <v>9.5724705632988932E-3</v>
      </c>
      <c r="W17" s="71">
        <f>IFERROR((SUMIFS('E3-Pathways-electricity'!Y$4:Y$40,'E3-Pathways-electricity'!$A$4:$A$40,$D17)-SUMIFS('E3-Pathways-electricity'!$G$4:$G$40,'E3-Pathways-electricity'!$A$4:$A$40,$D17))/SUMIFS('E3-Pathways-electricity'!$G$4:$G$40,'E3-Pathways-electricity'!$A$4:$A$40,$D17),0)</f>
        <v>1.548411113392173E-2</v>
      </c>
      <c r="X17" s="71">
        <f>IFERROR((SUMIFS('E3-Pathways-electricity'!Z$4:Z$40,'E3-Pathways-electricity'!$A$4:$A$40,$D17)-SUMIFS('E3-Pathways-electricity'!$G$4:$G$40,'E3-Pathways-electricity'!$A$4:$A$40,$D17))/SUMIFS('E3-Pathways-electricity'!$G$4:$G$40,'E3-Pathways-electricity'!$A$4:$A$40,$D17),0)</f>
        <v>2.1395751704544191E-2</v>
      </c>
      <c r="Y17" s="71">
        <f>IFERROR((SUMIFS('E3-Pathways-electricity'!AA$4:AA$40,'E3-Pathways-electricity'!$A$4:$A$40,$D17)-SUMIFS('E3-Pathways-electricity'!$G$4:$G$40,'E3-Pathways-electricity'!$A$4:$A$40,$D17))/SUMIFS('E3-Pathways-electricity'!$G$4:$G$40,'E3-Pathways-electricity'!$A$4:$A$40,$D17),0)</f>
        <v>2.7307392275167215E-2</v>
      </c>
      <c r="Z17" s="71">
        <f>IFERROR((SUMIFS('E3-Pathways-electricity'!AB$4:AB$40,'E3-Pathways-electricity'!$A$4:$A$40,$D17)-SUMIFS('E3-Pathways-electricity'!$G$4:$G$40,'E3-Pathways-electricity'!$A$4:$A$40,$D17))/SUMIFS('E3-Pathways-electricity'!$G$4:$G$40,'E3-Pathways-electricity'!$A$4:$A$40,$D17),0)</f>
        <v>3.3219032845789677E-2</v>
      </c>
      <c r="AA17" s="71">
        <f>IFERROR((SUMIFS('E3-Pathways-electricity'!AC$4:AC$40,'E3-Pathways-electricity'!$A$4:$A$40,$D17)-SUMIFS('E3-Pathways-electricity'!$G$4:$G$40,'E3-Pathways-electricity'!$A$4:$A$40,$D17))/SUMIFS('E3-Pathways-electricity'!$G$4:$G$40,'E3-Pathways-electricity'!$A$4:$A$40,$D17),0)</f>
        <v>3.9130673416412326E-2</v>
      </c>
      <c r="AB17" s="71">
        <f>IFERROR((SUMIFS('E3-Pathways-electricity'!AD$4:AD$40,'E3-Pathways-electricity'!$A$4:$A$40,$D17)-SUMIFS('E3-Pathways-electricity'!$G$4:$G$40,'E3-Pathways-electricity'!$A$4:$A$40,$D17))/SUMIFS('E3-Pathways-electricity'!$G$4:$G$40,'E3-Pathways-electricity'!$A$4:$A$40,$D17),0)</f>
        <v>4.5042313987035162E-2</v>
      </c>
      <c r="AC17" s="71">
        <f>IFERROR((SUMIFS('E3-Pathways-electricity'!AE$4:AE$40,'E3-Pathways-electricity'!$A$4:$A$40,$D17)-SUMIFS('E3-Pathways-electricity'!$G$4:$G$40,'E3-Pathways-electricity'!$A$4:$A$40,$D17))/SUMIFS('E3-Pathways-electricity'!$G$4:$G$40,'E3-Pathways-electricity'!$A$4:$A$40,$D17),0)</f>
        <v>5.0953954557657624E-2</v>
      </c>
      <c r="AD17" s="71">
        <f>IFERROR((SUMIFS('E3-Pathways-electricity'!AF$4:AF$40,'E3-Pathways-electricity'!$A$4:$A$40,$D17)-SUMIFS('E3-Pathways-electricity'!$G$4:$G$40,'E3-Pathways-electricity'!$A$4:$A$40,$D17))/SUMIFS('E3-Pathways-electricity'!$G$4:$G$40,'E3-Pathways-electricity'!$A$4:$A$40,$D17),0)</f>
        <v>5.6865595128280273E-2</v>
      </c>
      <c r="AE17" s="71">
        <f>IFERROR((SUMIFS('E3-Pathways-electricity'!AG$4:AG$40,'E3-Pathways-electricity'!$A$4:$A$40,$D17)-SUMIFS('E3-Pathways-electricity'!$G$4:$G$40,'E3-Pathways-electricity'!$A$4:$A$40,$D17))/SUMIFS('E3-Pathways-electricity'!$G$4:$G$40,'E3-Pathways-electricity'!$A$4:$A$40,$D17),0)</f>
        <v>6.2777235698903103E-2</v>
      </c>
      <c r="AF17" s="71">
        <f>IFERROR((SUMIFS('E3-Pathways-electricity'!AH$4:AH$40,'E3-Pathways-electricity'!$A$4:$A$40,$D17)-SUMIFS('E3-Pathways-electricity'!$G$4:$G$40,'E3-Pathways-electricity'!$A$4:$A$40,$D17))/SUMIFS('E3-Pathways-electricity'!$G$4:$G$40,'E3-Pathways-electricity'!$A$4:$A$40,$D17),0)</f>
        <v>6.8688876269525578E-2</v>
      </c>
      <c r="AG17" s="71">
        <f>IFERROR((SUMIFS('E3-Pathways-electricity'!AI$4:AI$40,'E3-Pathways-electricity'!$A$4:$A$40,$D17)-SUMIFS('E3-Pathways-electricity'!$G$4:$G$40,'E3-Pathways-electricity'!$A$4:$A$40,$D17))/SUMIFS('E3-Pathways-electricity'!$G$4:$G$40,'E3-Pathways-electricity'!$A$4:$A$40,$D17),0)</f>
        <v>7.4600516840148595E-2</v>
      </c>
      <c r="AH17" s="71">
        <f>IFERROR((SUMIFS('E3-Pathways-electricity'!AJ$4:AJ$40,'E3-Pathways-electricity'!$A$4:$A$40,$D17)-SUMIFS('E3-Pathways-electricity'!$G$4:$G$40,'E3-Pathways-electricity'!$A$4:$A$40,$D17))/SUMIFS('E3-Pathways-electricity'!$G$4:$G$40,'E3-Pathways-electricity'!$A$4:$A$40,$D17),0)</f>
        <v>8.0512157410771057E-2</v>
      </c>
      <c r="AI17" s="71">
        <f>IFERROR((SUMIFS('E3-Pathways-electricity'!AK$4:AK$40,'E3-Pathways-electricity'!$A$4:$A$40,$D17)-SUMIFS('E3-Pathways-electricity'!$G$4:$G$40,'E3-Pathways-electricity'!$A$4:$A$40,$D17))/SUMIFS('E3-Pathways-electricity'!$G$4:$G$40,'E3-Pathways-electricity'!$A$4:$A$40,$D17),0)</f>
        <v>8.6423797981393519E-2</v>
      </c>
      <c r="AJ17" s="71">
        <f>IFERROR((SUMIFS('E3-Pathways-electricity'!AL$4:AL$40,'E3-Pathways-electricity'!$A$4:$A$40,$D17)-SUMIFS('E3-Pathways-electricity'!$G$4:$G$40,'E3-Pathways-electricity'!$A$4:$A$40,$D17))/SUMIFS('E3-Pathways-electricity'!$G$4:$G$40,'E3-Pathways-electricity'!$A$4:$A$40,$D17),0)</f>
        <v>9.2335438552016355E-2</v>
      </c>
      <c r="AK17" s="71">
        <f>IFERROR((SUMIFS('E3-Pathways-electricity'!AM$4:AM$40,'E3-Pathways-electricity'!$A$4:$A$40,$D17)-SUMIFS('E3-Pathways-electricity'!$G$4:$G$40,'E3-Pathways-electricity'!$A$4:$A$40,$D17))/SUMIFS('E3-Pathways-electricity'!$G$4:$G$40,'E3-Pathways-electricity'!$A$4:$A$40,$D17),0)</f>
        <v>9.8247079122634903E-2</v>
      </c>
    </row>
    <row r="18" spans="2:37" x14ac:dyDescent="0.25">
      <c r="B18" s="329" t="s">
        <v>1180</v>
      </c>
      <c r="C18" s="172" t="s">
        <v>1176</v>
      </c>
      <c r="D18" s="172" t="s">
        <v>67</v>
      </c>
      <c r="E18" s="71">
        <f>IFERROR((SUMIFS('E3-Pathways-electricity'!G$4:G$40,'E3-Pathways-electricity'!$A$4:$A$40,$D18)-SUMIFS('E3-Pathways-electricity'!$G$4:$G$40,'E3-Pathways-electricity'!$A$4:$A$40,$D18))/SUMIFS('E3-Pathways-electricity'!$G$4:$G$40,'E3-Pathways-electricity'!$A$4:$A$40,$D18),0)</f>
        <v>0</v>
      </c>
      <c r="F18" s="333">
        <f>IFERROR((SUMIFS('E3-Pathways-electricity'!H$4:H$40,'E3-Pathways-electricity'!$A$4:$A$40,$D18)-SUMIFS('E3-Pathways-electricity'!$G$4:$G$40,'E3-Pathways-electricity'!$A$4:$A$40,$D18))/SUMIFS('E3-Pathways-electricity'!$G$4:$G$40,'E3-Pathways-electricity'!$A$4:$A$40,$D18),0)</f>
        <v>0</v>
      </c>
      <c r="G18" s="71">
        <f>IFERROR((SUMIFS('E3-Pathways-electricity'!I$4:I$40,'E3-Pathways-electricity'!$A$4:$A$40,$D18)-SUMIFS('E3-Pathways-electricity'!$G$4:$G$40,'E3-Pathways-electricity'!$A$4:$A$40,$D18))/SUMIFS('E3-Pathways-electricity'!$G$4:$G$40,'E3-Pathways-electricity'!$A$4:$A$40,$D18),0)</f>
        <v>0</v>
      </c>
      <c r="H18" s="71">
        <f>IFERROR((SUMIFS('E3-Pathways-electricity'!J$4:J$40,'E3-Pathways-electricity'!$A$4:$A$40,$D18)-SUMIFS('E3-Pathways-electricity'!$G$4:$G$40,'E3-Pathways-electricity'!$A$4:$A$40,$D18))/SUMIFS('E3-Pathways-electricity'!$G$4:$G$40,'E3-Pathways-electricity'!$A$4:$A$40,$D18),0)</f>
        <v>0</v>
      </c>
      <c r="I18" s="71">
        <f>IFERROR((SUMIFS('E3-Pathways-electricity'!K$4:K$40,'E3-Pathways-electricity'!$A$4:$A$40,$D18)-SUMIFS('E3-Pathways-electricity'!$G$4:$G$40,'E3-Pathways-electricity'!$A$4:$A$40,$D18))/SUMIFS('E3-Pathways-electricity'!$G$4:$G$40,'E3-Pathways-electricity'!$A$4:$A$40,$D18),0)</f>
        <v>0</v>
      </c>
      <c r="J18" s="71">
        <f>IFERROR((SUMIFS('E3-Pathways-electricity'!L$4:L$40,'E3-Pathways-electricity'!$A$4:$A$40,$D18)-SUMIFS('E3-Pathways-electricity'!$G$4:$G$40,'E3-Pathways-electricity'!$A$4:$A$40,$D18))/SUMIFS('E3-Pathways-electricity'!$G$4:$G$40,'E3-Pathways-electricity'!$A$4:$A$40,$D18),0)</f>
        <v>0</v>
      </c>
      <c r="K18" s="71">
        <f>IFERROR((SUMIFS('E3-Pathways-electricity'!M$4:M$40,'E3-Pathways-electricity'!$A$4:$A$40,$D18)-SUMIFS('E3-Pathways-electricity'!$G$4:$G$40,'E3-Pathways-electricity'!$A$4:$A$40,$D18))/SUMIFS('E3-Pathways-electricity'!$G$4:$G$40,'E3-Pathways-electricity'!$A$4:$A$40,$D18),0)</f>
        <v>0</v>
      </c>
      <c r="L18" s="71">
        <f>IFERROR((SUMIFS('E3-Pathways-electricity'!N$4:N$40,'E3-Pathways-electricity'!$A$4:$A$40,$D18)-SUMIFS('E3-Pathways-electricity'!$G$4:$G$40,'E3-Pathways-electricity'!$A$4:$A$40,$D18))/SUMIFS('E3-Pathways-electricity'!$G$4:$G$40,'E3-Pathways-electricity'!$A$4:$A$40,$D18),0)</f>
        <v>0</v>
      </c>
      <c r="M18" s="71">
        <f>IFERROR((SUMIFS('E3-Pathways-electricity'!O$4:O$40,'E3-Pathways-electricity'!$A$4:$A$40,$D18)-SUMIFS('E3-Pathways-electricity'!$G$4:$G$40,'E3-Pathways-electricity'!$A$4:$A$40,$D18))/SUMIFS('E3-Pathways-electricity'!$G$4:$G$40,'E3-Pathways-electricity'!$A$4:$A$40,$D18),0)</f>
        <v>0</v>
      </c>
      <c r="N18" s="71">
        <f>IFERROR((SUMIFS('E3-Pathways-electricity'!P$4:P$40,'E3-Pathways-electricity'!$A$4:$A$40,$D18)-SUMIFS('E3-Pathways-electricity'!$G$4:$G$40,'E3-Pathways-electricity'!$A$4:$A$40,$D18))/SUMIFS('E3-Pathways-electricity'!$G$4:$G$40,'E3-Pathways-electricity'!$A$4:$A$40,$D18),0)</f>
        <v>0</v>
      </c>
      <c r="O18" s="71">
        <f>IFERROR((SUMIFS('E3-Pathways-electricity'!Q$4:Q$40,'E3-Pathways-electricity'!$A$4:$A$40,$D18)-SUMIFS('E3-Pathways-electricity'!$G$4:$G$40,'E3-Pathways-electricity'!$A$4:$A$40,$D18))/SUMIFS('E3-Pathways-electricity'!$G$4:$G$40,'E3-Pathways-electricity'!$A$4:$A$40,$D18),0)</f>
        <v>0</v>
      </c>
      <c r="P18" s="71">
        <f>IFERROR((SUMIFS('E3-Pathways-electricity'!R$4:R$40,'E3-Pathways-electricity'!$A$4:$A$40,$D18)-SUMIFS('E3-Pathways-electricity'!$G$4:$G$40,'E3-Pathways-electricity'!$A$4:$A$40,$D18))/SUMIFS('E3-Pathways-electricity'!$G$4:$G$40,'E3-Pathways-electricity'!$A$4:$A$40,$D18),0)</f>
        <v>0</v>
      </c>
      <c r="Q18" s="71">
        <f>IFERROR((SUMIFS('E3-Pathways-electricity'!S$4:S$40,'E3-Pathways-electricity'!$A$4:$A$40,$D18)-SUMIFS('E3-Pathways-electricity'!$G$4:$G$40,'E3-Pathways-electricity'!$A$4:$A$40,$D18))/SUMIFS('E3-Pathways-electricity'!$G$4:$G$40,'E3-Pathways-electricity'!$A$4:$A$40,$D18),0)</f>
        <v>0</v>
      </c>
      <c r="R18" s="71">
        <f>IFERROR((SUMIFS('E3-Pathways-electricity'!T$4:T$40,'E3-Pathways-electricity'!$A$4:$A$40,$D18)-SUMIFS('E3-Pathways-electricity'!$G$4:$G$40,'E3-Pathways-electricity'!$A$4:$A$40,$D18))/SUMIFS('E3-Pathways-electricity'!$G$4:$G$40,'E3-Pathways-electricity'!$A$4:$A$40,$D18),0)</f>
        <v>0</v>
      </c>
      <c r="S18" s="71">
        <f>IFERROR((SUMIFS('E3-Pathways-electricity'!U$4:U$40,'E3-Pathways-electricity'!$A$4:$A$40,$D18)-SUMIFS('E3-Pathways-electricity'!$G$4:$G$40,'E3-Pathways-electricity'!$A$4:$A$40,$D18))/SUMIFS('E3-Pathways-electricity'!$G$4:$G$40,'E3-Pathways-electricity'!$A$4:$A$40,$D18),0)</f>
        <v>0</v>
      </c>
      <c r="T18" s="71">
        <f>IFERROR((SUMIFS('E3-Pathways-electricity'!V$4:V$40,'E3-Pathways-electricity'!$A$4:$A$40,$D18)-SUMIFS('E3-Pathways-electricity'!$G$4:$G$40,'E3-Pathways-electricity'!$A$4:$A$40,$D18))/SUMIFS('E3-Pathways-electricity'!$G$4:$G$40,'E3-Pathways-electricity'!$A$4:$A$40,$D18),0)</f>
        <v>0</v>
      </c>
      <c r="U18" s="71">
        <f>IFERROR((SUMIFS('E3-Pathways-electricity'!W$4:W$40,'E3-Pathways-electricity'!$A$4:$A$40,$D18)-SUMIFS('E3-Pathways-electricity'!$G$4:$G$40,'E3-Pathways-electricity'!$A$4:$A$40,$D18))/SUMIFS('E3-Pathways-electricity'!$G$4:$G$40,'E3-Pathways-electricity'!$A$4:$A$40,$D18),0)</f>
        <v>0</v>
      </c>
      <c r="V18" s="71">
        <f>IFERROR((SUMIFS('E3-Pathways-electricity'!X$4:X$40,'E3-Pathways-electricity'!$A$4:$A$40,$D18)-SUMIFS('E3-Pathways-electricity'!$G$4:$G$40,'E3-Pathways-electricity'!$A$4:$A$40,$D18))/SUMIFS('E3-Pathways-electricity'!$G$4:$G$40,'E3-Pathways-electricity'!$A$4:$A$40,$D18),0)</f>
        <v>0</v>
      </c>
      <c r="W18" s="71">
        <f>IFERROR((SUMIFS('E3-Pathways-electricity'!Y$4:Y$40,'E3-Pathways-electricity'!$A$4:$A$40,$D18)-SUMIFS('E3-Pathways-electricity'!$G$4:$G$40,'E3-Pathways-electricity'!$A$4:$A$40,$D18))/SUMIFS('E3-Pathways-electricity'!$G$4:$G$40,'E3-Pathways-electricity'!$A$4:$A$40,$D18),0)</f>
        <v>0</v>
      </c>
      <c r="X18" s="71">
        <f>IFERROR((SUMIFS('E3-Pathways-electricity'!Z$4:Z$40,'E3-Pathways-electricity'!$A$4:$A$40,$D18)-SUMIFS('E3-Pathways-electricity'!$G$4:$G$40,'E3-Pathways-electricity'!$A$4:$A$40,$D18))/SUMIFS('E3-Pathways-electricity'!$G$4:$G$40,'E3-Pathways-electricity'!$A$4:$A$40,$D18),0)</f>
        <v>0</v>
      </c>
      <c r="Y18" s="71">
        <f>IFERROR((SUMIFS('E3-Pathways-electricity'!AA$4:AA$40,'E3-Pathways-electricity'!$A$4:$A$40,$D18)-SUMIFS('E3-Pathways-electricity'!$G$4:$G$40,'E3-Pathways-electricity'!$A$4:$A$40,$D18))/SUMIFS('E3-Pathways-electricity'!$G$4:$G$40,'E3-Pathways-electricity'!$A$4:$A$40,$D18),0)</f>
        <v>0</v>
      </c>
      <c r="Z18" s="71">
        <f>IFERROR((SUMIFS('E3-Pathways-electricity'!AB$4:AB$40,'E3-Pathways-electricity'!$A$4:$A$40,$D18)-SUMIFS('E3-Pathways-electricity'!$G$4:$G$40,'E3-Pathways-electricity'!$A$4:$A$40,$D18))/SUMIFS('E3-Pathways-electricity'!$G$4:$G$40,'E3-Pathways-electricity'!$A$4:$A$40,$D18),0)</f>
        <v>0</v>
      </c>
      <c r="AA18" s="71">
        <f>IFERROR((SUMIFS('E3-Pathways-electricity'!AC$4:AC$40,'E3-Pathways-electricity'!$A$4:$A$40,$D18)-SUMIFS('E3-Pathways-electricity'!$G$4:$G$40,'E3-Pathways-electricity'!$A$4:$A$40,$D18))/SUMIFS('E3-Pathways-electricity'!$G$4:$G$40,'E3-Pathways-electricity'!$A$4:$A$40,$D18),0)</f>
        <v>0</v>
      </c>
      <c r="AB18" s="71">
        <f>IFERROR((SUMIFS('E3-Pathways-electricity'!AD$4:AD$40,'E3-Pathways-electricity'!$A$4:$A$40,$D18)-SUMIFS('E3-Pathways-electricity'!$G$4:$G$40,'E3-Pathways-electricity'!$A$4:$A$40,$D18))/SUMIFS('E3-Pathways-electricity'!$G$4:$G$40,'E3-Pathways-electricity'!$A$4:$A$40,$D18),0)</f>
        <v>0</v>
      </c>
      <c r="AC18" s="71">
        <f>IFERROR((SUMIFS('E3-Pathways-electricity'!AE$4:AE$40,'E3-Pathways-electricity'!$A$4:$A$40,$D18)-SUMIFS('E3-Pathways-electricity'!$G$4:$G$40,'E3-Pathways-electricity'!$A$4:$A$40,$D18))/SUMIFS('E3-Pathways-electricity'!$G$4:$G$40,'E3-Pathways-electricity'!$A$4:$A$40,$D18),0)</f>
        <v>0</v>
      </c>
      <c r="AD18" s="71">
        <f>IFERROR((SUMIFS('E3-Pathways-electricity'!AF$4:AF$40,'E3-Pathways-electricity'!$A$4:$A$40,$D18)-SUMIFS('E3-Pathways-electricity'!$G$4:$G$40,'E3-Pathways-electricity'!$A$4:$A$40,$D18))/SUMIFS('E3-Pathways-electricity'!$G$4:$G$40,'E3-Pathways-electricity'!$A$4:$A$40,$D18),0)</f>
        <v>0</v>
      </c>
      <c r="AE18" s="71">
        <f>IFERROR((SUMIFS('E3-Pathways-electricity'!AG$4:AG$40,'E3-Pathways-electricity'!$A$4:$A$40,$D18)-SUMIFS('E3-Pathways-electricity'!$G$4:$G$40,'E3-Pathways-electricity'!$A$4:$A$40,$D18))/SUMIFS('E3-Pathways-electricity'!$G$4:$G$40,'E3-Pathways-electricity'!$A$4:$A$40,$D18),0)</f>
        <v>0</v>
      </c>
      <c r="AF18" s="71">
        <f>IFERROR((SUMIFS('E3-Pathways-electricity'!AH$4:AH$40,'E3-Pathways-electricity'!$A$4:$A$40,$D18)-SUMIFS('E3-Pathways-electricity'!$G$4:$G$40,'E3-Pathways-electricity'!$A$4:$A$40,$D18))/SUMIFS('E3-Pathways-electricity'!$G$4:$G$40,'E3-Pathways-electricity'!$A$4:$A$40,$D18),0)</f>
        <v>0</v>
      </c>
      <c r="AG18" s="71">
        <f>IFERROR((SUMIFS('E3-Pathways-electricity'!AI$4:AI$40,'E3-Pathways-electricity'!$A$4:$A$40,$D18)-SUMIFS('E3-Pathways-electricity'!$G$4:$G$40,'E3-Pathways-electricity'!$A$4:$A$40,$D18))/SUMIFS('E3-Pathways-electricity'!$G$4:$G$40,'E3-Pathways-electricity'!$A$4:$A$40,$D18),0)</f>
        <v>0</v>
      </c>
      <c r="AH18" s="71">
        <f>IFERROR((SUMIFS('E3-Pathways-electricity'!AJ$4:AJ$40,'E3-Pathways-electricity'!$A$4:$A$40,$D18)-SUMIFS('E3-Pathways-electricity'!$G$4:$G$40,'E3-Pathways-electricity'!$A$4:$A$40,$D18))/SUMIFS('E3-Pathways-electricity'!$G$4:$G$40,'E3-Pathways-electricity'!$A$4:$A$40,$D18),0)</f>
        <v>0</v>
      </c>
      <c r="AI18" s="71">
        <f>IFERROR((SUMIFS('E3-Pathways-electricity'!AK$4:AK$40,'E3-Pathways-electricity'!$A$4:$A$40,$D18)-SUMIFS('E3-Pathways-electricity'!$G$4:$G$40,'E3-Pathways-electricity'!$A$4:$A$40,$D18))/SUMIFS('E3-Pathways-electricity'!$G$4:$G$40,'E3-Pathways-electricity'!$A$4:$A$40,$D18),0)</f>
        <v>0</v>
      </c>
      <c r="AJ18" s="71">
        <f>IFERROR((SUMIFS('E3-Pathways-electricity'!AL$4:AL$40,'E3-Pathways-electricity'!$A$4:$A$40,$D18)-SUMIFS('E3-Pathways-electricity'!$G$4:$G$40,'E3-Pathways-electricity'!$A$4:$A$40,$D18))/SUMIFS('E3-Pathways-electricity'!$G$4:$G$40,'E3-Pathways-electricity'!$A$4:$A$40,$D18),0)</f>
        <v>0</v>
      </c>
      <c r="AK18" s="71">
        <f>IFERROR((SUMIFS('E3-Pathways-electricity'!AM$4:AM$40,'E3-Pathways-electricity'!$A$4:$A$40,$D18)-SUMIFS('E3-Pathways-electricity'!$G$4:$G$40,'E3-Pathways-electricity'!$A$4:$A$40,$D18))/SUMIFS('E3-Pathways-electricity'!$G$4:$G$40,'E3-Pathways-electricity'!$A$4:$A$40,$D18),0)</f>
        <v>0</v>
      </c>
    </row>
    <row r="19" spans="2:37" x14ac:dyDescent="0.25">
      <c r="B19" s="329" t="s">
        <v>1180</v>
      </c>
      <c r="C19" s="172" t="s">
        <v>1176</v>
      </c>
      <c r="D19" s="172" t="s">
        <v>68</v>
      </c>
      <c r="E19" s="71">
        <f>IFERROR((SUMIFS('E3-Pathways-electricity'!G$4:G$40,'E3-Pathways-electricity'!$A$4:$A$40,$D19)-SUMIFS('E3-Pathways-electricity'!$G$4:$G$40,'E3-Pathways-electricity'!$A$4:$A$40,$D19))/SUMIFS('E3-Pathways-electricity'!$G$4:$G$40,'E3-Pathways-electricity'!$A$4:$A$40,$D19),0)</f>
        <v>0</v>
      </c>
      <c r="F19" s="333">
        <f>IFERROR((SUMIFS('E3-Pathways-electricity'!H$4:H$40,'E3-Pathways-electricity'!$A$4:$A$40,$D19)-SUMIFS('E3-Pathways-electricity'!$G$4:$G$40,'E3-Pathways-electricity'!$A$4:$A$40,$D19))/SUMIFS('E3-Pathways-electricity'!$G$4:$G$40,'E3-Pathways-electricity'!$A$4:$A$40,$D19),0)</f>
        <v>0</v>
      </c>
      <c r="G19" s="71">
        <f>IFERROR((SUMIFS('E3-Pathways-electricity'!I$4:I$40,'E3-Pathways-electricity'!$A$4:$A$40,$D19)-SUMIFS('E3-Pathways-electricity'!$G$4:$G$40,'E3-Pathways-electricity'!$A$4:$A$40,$D19))/SUMIFS('E3-Pathways-electricity'!$G$4:$G$40,'E3-Pathways-electricity'!$A$4:$A$40,$D19),0)</f>
        <v>0</v>
      </c>
      <c r="H19" s="71">
        <f>IFERROR((SUMIFS('E3-Pathways-electricity'!J$4:J$40,'E3-Pathways-electricity'!$A$4:$A$40,$D19)-SUMIFS('E3-Pathways-electricity'!$G$4:$G$40,'E3-Pathways-electricity'!$A$4:$A$40,$D19))/SUMIFS('E3-Pathways-electricity'!$G$4:$G$40,'E3-Pathways-electricity'!$A$4:$A$40,$D19),0)</f>
        <v>0</v>
      </c>
      <c r="I19" s="71">
        <f>IFERROR((SUMIFS('E3-Pathways-electricity'!K$4:K$40,'E3-Pathways-electricity'!$A$4:$A$40,$D19)-SUMIFS('E3-Pathways-electricity'!$G$4:$G$40,'E3-Pathways-electricity'!$A$4:$A$40,$D19))/SUMIFS('E3-Pathways-electricity'!$G$4:$G$40,'E3-Pathways-electricity'!$A$4:$A$40,$D19),0)</f>
        <v>0</v>
      </c>
      <c r="J19" s="71">
        <f>IFERROR((SUMIFS('E3-Pathways-electricity'!L$4:L$40,'E3-Pathways-electricity'!$A$4:$A$40,$D19)-SUMIFS('E3-Pathways-electricity'!$G$4:$G$40,'E3-Pathways-electricity'!$A$4:$A$40,$D19))/SUMIFS('E3-Pathways-electricity'!$G$4:$G$40,'E3-Pathways-electricity'!$A$4:$A$40,$D19),0)</f>
        <v>0</v>
      </c>
      <c r="K19" s="71">
        <f>IFERROR((SUMIFS('E3-Pathways-electricity'!M$4:M$40,'E3-Pathways-electricity'!$A$4:$A$40,$D19)-SUMIFS('E3-Pathways-electricity'!$G$4:$G$40,'E3-Pathways-electricity'!$A$4:$A$40,$D19))/SUMIFS('E3-Pathways-electricity'!$G$4:$G$40,'E3-Pathways-electricity'!$A$4:$A$40,$D19),0)</f>
        <v>0</v>
      </c>
      <c r="L19" s="71">
        <f>IFERROR((SUMIFS('E3-Pathways-electricity'!N$4:N$40,'E3-Pathways-electricity'!$A$4:$A$40,$D19)-SUMIFS('E3-Pathways-electricity'!$G$4:$G$40,'E3-Pathways-electricity'!$A$4:$A$40,$D19))/SUMIFS('E3-Pathways-electricity'!$G$4:$G$40,'E3-Pathways-electricity'!$A$4:$A$40,$D19),0)</f>
        <v>0</v>
      </c>
      <c r="M19" s="71">
        <f>IFERROR((SUMIFS('E3-Pathways-electricity'!O$4:O$40,'E3-Pathways-electricity'!$A$4:$A$40,$D19)-SUMIFS('E3-Pathways-electricity'!$G$4:$G$40,'E3-Pathways-electricity'!$A$4:$A$40,$D19))/SUMIFS('E3-Pathways-electricity'!$G$4:$G$40,'E3-Pathways-electricity'!$A$4:$A$40,$D19),0)</f>
        <v>0</v>
      </c>
      <c r="N19" s="71">
        <f>IFERROR((SUMIFS('E3-Pathways-electricity'!P$4:P$40,'E3-Pathways-electricity'!$A$4:$A$40,$D19)-SUMIFS('E3-Pathways-electricity'!$G$4:$G$40,'E3-Pathways-electricity'!$A$4:$A$40,$D19))/SUMIFS('E3-Pathways-electricity'!$G$4:$G$40,'E3-Pathways-electricity'!$A$4:$A$40,$D19),0)</f>
        <v>0</v>
      </c>
      <c r="O19" s="71">
        <f>IFERROR((SUMIFS('E3-Pathways-electricity'!Q$4:Q$40,'E3-Pathways-electricity'!$A$4:$A$40,$D19)-SUMIFS('E3-Pathways-electricity'!$G$4:$G$40,'E3-Pathways-electricity'!$A$4:$A$40,$D19))/SUMIFS('E3-Pathways-electricity'!$G$4:$G$40,'E3-Pathways-electricity'!$A$4:$A$40,$D19),0)</f>
        <v>0</v>
      </c>
      <c r="P19" s="71">
        <f>IFERROR((SUMIFS('E3-Pathways-electricity'!R$4:R$40,'E3-Pathways-electricity'!$A$4:$A$40,$D19)-SUMIFS('E3-Pathways-electricity'!$G$4:$G$40,'E3-Pathways-electricity'!$A$4:$A$40,$D19))/SUMIFS('E3-Pathways-electricity'!$G$4:$G$40,'E3-Pathways-electricity'!$A$4:$A$40,$D19),0)</f>
        <v>0</v>
      </c>
      <c r="Q19" s="71">
        <f>IFERROR((SUMIFS('E3-Pathways-electricity'!S$4:S$40,'E3-Pathways-electricity'!$A$4:$A$40,$D19)-SUMIFS('E3-Pathways-electricity'!$G$4:$G$40,'E3-Pathways-electricity'!$A$4:$A$40,$D19))/SUMIFS('E3-Pathways-electricity'!$G$4:$G$40,'E3-Pathways-electricity'!$A$4:$A$40,$D19),0)</f>
        <v>0</v>
      </c>
      <c r="R19" s="71">
        <f>IFERROR((SUMIFS('E3-Pathways-electricity'!T$4:T$40,'E3-Pathways-electricity'!$A$4:$A$40,$D19)-SUMIFS('E3-Pathways-electricity'!$G$4:$G$40,'E3-Pathways-electricity'!$A$4:$A$40,$D19))/SUMIFS('E3-Pathways-electricity'!$G$4:$G$40,'E3-Pathways-electricity'!$A$4:$A$40,$D19),0)</f>
        <v>0</v>
      </c>
      <c r="S19" s="71">
        <f>IFERROR((SUMIFS('E3-Pathways-electricity'!U$4:U$40,'E3-Pathways-electricity'!$A$4:$A$40,$D19)-SUMIFS('E3-Pathways-electricity'!$G$4:$G$40,'E3-Pathways-electricity'!$A$4:$A$40,$D19))/SUMIFS('E3-Pathways-electricity'!$G$4:$G$40,'E3-Pathways-electricity'!$A$4:$A$40,$D19),0)</f>
        <v>0</v>
      </c>
      <c r="T19" s="71">
        <f>IFERROR((SUMIFS('E3-Pathways-electricity'!V$4:V$40,'E3-Pathways-electricity'!$A$4:$A$40,$D19)-SUMIFS('E3-Pathways-electricity'!$G$4:$G$40,'E3-Pathways-electricity'!$A$4:$A$40,$D19))/SUMIFS('E3-Pathways-electricity'!$G$4:$G$40,'E3-Pathways-electricity'!$A$4:$A$40,$D19),0)</f>
        <v>0</v>
      </c>
      <c r="U19" s="71">
        <f>IFERROR((SUMIFS('E3-Pathways-electricity'!W$4:W$40,'E3-Pathways-electricity'!$A$4:$A$40,$D19)-SUMIFS('E3-Pathways-electricity'!$G$4:$G$40,'E3-Pathways-electricity'!$A$4:$A$40,$D19))/SUMIFS('E3-Pathways-electricity'!$G$4:$G$40,'E3-Pathways-electricity'!$A$4:$A$40,$D19),0)</f>
        <v>0</v>
      </c>
      <c r="V19" s="71">
        <f>IFERROR((SUMIFS('E3-Pathways-electricity'!X$4:X$40,'E3-Pathways-electricity'!$A$4:$A$40,$D19)-SUMIFS('E3-Pathways-electricity'!$G$4:$G$40,'E3-Pathways-electricity'!$A$4:$A$40,$D19))/SUMIFS('E3-Pathways-electricity'!$G$4:$G$40,'E3-Pathways-electricity'!$A$4:$A$40,$D19),0)</f>
        <v>0</v>
      </c>
      <c r="W19" s="71">
        <f>IFERROR((SUMIFS('E3-Pathways-electricity'!Y$4:Y$40,'E3-Pathways-electricity'!$A$4:$A$40,$D19)-SUMIFS('E3-Pathways-electricity'!$G$4:$G$40,'E3-Pathways-electricity'!$A$4:$A$40,$D19))/SUMIFS('E3-Pathways-electricity'!$G$4:$G$40,'E3-Pathways-electricity'!$A$4:$A$40,$D19),0)</f>
        <v>0</v>
      </c>
      <c r="X19" s="71">
        <f>IFERROR((SUMIFS('E3-Pathways-electricity'!Z$4:Z$40,'E3-Pathways-electricity'!$A$4:$A$40,$D19)-SUMIFS('E3-Pathways-electricity'!$G$4:$G$40,'E3-Pathways-electricity'!$A$4:$A$40,$D19))/SUMIFS('E3-Pathways-electricity'!$G$4:$G$40,'E3-Pathways-electricity'!$A$4:$A$40,$D19),0)</f>
        <v>0</v>
      </c>
      <c r="Y19" s="71">
        <f>IFERROR((SUMIFS('E3-Pathways-electricity'!AA$4:AA$40,'E3-Pathways-electricity'!$A$4:$A$40,$D19)-SUMIFS('E3-Pathways-electricity'!$G$4:$G$40,'E3-Pathways-electricity'!$A$4:$A$40,$D19))/SUMIFS('E3-Pathways-electricity'!$G$4:$G$40,'E3-Pathways-electricity'!$A$4:$A$40,$D19),0)</f>
        <v>0</v>
      </c>
      <c r="Z19" s="71">
        <f>IFERROR((SUMIFS('E3-Pathways-electricity'!AB$4:AB$40,'E3-Pathways-electricity'!$A$4:$A$40,$D19)-SUMIFS('E3-Pathways-electricity'!$G$4:$G$40,'E3-Pathways-electricity'!$A$4:$A$40,$D19))/SUMIFS('E3-Pathways-electricity'!$G$4:$G$40,'E3-Pathways-electricity'!$A$4:$A$40,$D19),0)</f>
        <v>0</v>
      </c>
      <c r="AA19" s="71">
        <f>IFERROR((SUMIFS('E3-Pathways-electricity'!AC$4:AC$40,'E3-Pathways-electricity'!$A$4:$A$40,$D19)-SUMIFS('E3-Pathways-electricity'!$G$4:$G$40,'E3-Pathways-electricity'!$A$4:$A$40,$D19))/SUMIFS('E3-Pathways-electricity'!$G$4:$G$40,'E3-Pathways-electricity'!$A$4:$A$40,$D19),0)</f>
        <v>0</v>
      </c>
      <c r="AB19" s="71">
        <f>IFERROR((SUMIFS('E3-Pathways-electricity'!AD$4:AD$40,'E3-Pathways-electricity'!$A$4:$A$40,$D19)-SUMIFS('E3-Pathways-electricity'!$G$4:$G$40,'E3-Pathways-electricity'!$A$4:$A$40,$D19))/SUMIFS('E3-Pathways-electricity'!$G$4:$G$40,'E3-Pathways-electricity'!$A$4:$A$40,$D19),0)</f>
        <v>0</v>
      </c>
      <c r="AC19" s="71">
        <f>IFERROR((SUMIFS('E3-Pathways-electricity'!AE$4:AE$40,'E3-Pathways-electricity'!$A$4:$A$40,$D19)-SUMIFS('E3-Pathways-electricity'!$G$4:$G$40,'E3-Pathways-electricity'!$A$4:$A$40,$D19))/SUMIFS('E3-Pathways-electricity'!$G$4:$G$40,'E3-Pathways-electricity'!$A$4:$A$40,$D19),0)</f>
        <v>0</v>
      </c>
      <c r="AD19" s="71">
        <f>IFERROR((SUMIFS('E3-Pathways-electricity'!AF$4:AF$40,'E3-Pathways-electricity'!$A$4:$A$40,$D19)-SUMIFS('E3-Pathways-electricity'!$G$4:$G$40,'E3-Pathways-electricity'!$A$4:$A$40,$D19))/SUMIFS('E3-Pathways-electricity'!$G$4:$G$40,'E3-Pathways-electricity'!$A$4:$A$40,$D19),0)</f>
        <v>0</v>
      </c>
      <c r="AE19" s="71">
        <f>IFERROR((SUMIFS('E3-Pathways-electricity'!AG$4:AG$40,'E3-Pathways-electricity'!$A$4:$A$40,$D19)-SUMIFS('E3-Pathways-electricity'!$G$4:$G$40,'E3-Pathways-electricity'!$A$4:$A$40,$D19))/SUMIFS('E3-Pathways-electricity'!$G$4:$G$40,'E3-Pathways-electricity'!$A$4:$A$40,$D19),0)</f>
        <v>0</v>
      </c>
      <c r="AF19" s="71">
        <f>IFERROR((SUMIFS('E3-Pathways-electricity'!AH$4:AH$40,'E3-Pathways-electricity'!$A$4:$A$40,$D19)-SUMIFS('E3-Pathways-electricity'!$G$4:$G$40,'E3-Pathways-electricity'!$A$4:$A$40,$D19))/SUMIFS('E3-Pathways-electricity'!$G$4:$G$40,'E3-Pathways-electricity'!$A$4:$A$40,$D19),0)</f>
        <v>0</v>
      </c>
      <c r="AG19" s="71">
        <f>IFERROR((SUMIFS('E3-Pathways-electricity'!AI$4:AI$40,'E3-Pathways-electricity'!$A$4:$A$40,$D19)-SUMIFS('E3-Pathways-electricity'!$G$4:$G$40,'E3-Pathways-electricity'!$A$4:$A$40,$D19))/SUMIFS('E3-Pathways-electricity'!$G$4:$G$40,'E3-Pathways-electricity'!$A$4:$A$40,$D19),0)</f>
        <v>0</v>
      </c>
      <c r="AH19" s="71">
        <f>IFERROR((SUMIFS('E3-Pathways-electricity'!AJ$4:AJ$40,'E3-Pathways-electricity'!$A$4:$A$40,$D19)-SUMIFS('E3-Pathways-electricity'!$G$4:$G$40,'E3-Pathways-electricity'!$A$4:$A$40,$D19))/SUMIFS('E3-Pathways-electricity'!$G$4:$G$40,'E3-Pathways-electricity'!$A$4:$A$40,$D19),0)</f>
        <v>0</v>
      </c>
      <c r="AI19" s="71">
        <f>IFERROR((SUMIFS('E3-Pathways-electricity'!AK$4:AK$40,'E3-Pathways-electricity'!$A$4:$A$40,$D19)-SUMIFS('E3-Pathways-electricity'!$G$4:$G$40,'E3-Pathways-electricity'!$A$4:$A$40,$D19))/SUMIFS('E3-Pathways-electricity'!$G$4:$G$40,'E3-Pathways-electricity'!$A$4:$A$40,$D19),0)</f>
        <v>0</v>
      </c>
      <c r="AJ19" s="71">
        <f>IFERROR((SUMIFS('E3-Pathways-electricity'!AL$4:AL$40,'E3-Pathways-electricity'!$A$4:$A$40,$D19)-SUMIFS('E3-Pathways-electricity'!$G$4:$G$40,'E3-Pathways-electricity'!$A$4:$A$40,$D19))/SUMIFS('E3-Pathways-electricity'!$G$4:$G$40,'E3-Pathways-electricity'!$A$4:$A$40,$D19),0)</f>
        <v>0</v>
      </c>
      <c r="AK19" s="71">
        <f>IFERROR((SUMIFS('E3-Pathways-electricity'!AM$4:AM$40,'E3-Pathways-electricity'!$A$4:$A$40,$D19)-SUMIFS('E3-Pathways-electricity'!$G$4:$G$40,'E3-Pathways-electricity'!$A$4:$A$40,$D19))/SUMIFS('E3-Pathways-electricity'!$G$4:$G$40,'E3-Pathways-electricity'!$A$4:$A$40,$D19),0)</f>
        <v>0</v>
      </c>
    </row>
    <row r="20" spans="2:37" x14ac:dyDescent="0.25">
      <c r="B20" s="329" t="s">
        <v>1180</v>
      </c>
      <c r="C20" s="172" t="s">
        <v>1176</v>
      </c>
      <c r="D20" s="172" t="s">
        <v>69</v>
      </c>
      <c r="E20" s="71">
        <f>IFERROR((SUMIFS('E3-Pathways-electricity'!G$4:G$40,'E3-Pathways-electricity'!$A$4:$A$40,$D20)-SUMIFS('E3-Pathways-electricity'!$G$4:$G$40,'E3-Pathways-electricity'!$A$4:$A$40,$D20))/SUMIFS('E3-Pathways-electricity'!$G$4:$G$40,'E3-Pathways-electricity'!$A$4:$A$40,$D20),0)</f>
        <v>0</v>
      </c>
      <c r="F20" s="333">
        <f>IFERROR((SUMIFS('E3-Pathways-electricity'!H$4:H$40,'E3-Pathways-electricity'!$A$4:$A$40,$D20)-SUMIFS('E3-Pathways-electricity'!$G$4:$G$40,'E3-Pathways-electricity'!$A$4:$A$40,$D20))/SUMIFS('E3-Pathways-electricity'!$G$4:$G$40,'E3-Pathways-electricity'!$A$4:$A$40,$D20),0)</f>
        <v>-7.3843402022272494E-3</v>
      </c>
      <c r="G20" s="71">
        <f>IFERROR((SUMIFS('E3-Pathways-electricity'!I$4:I$40,'E3-Pathways-electricity'!$A$4:$A$40,$D20)-SUMIFS('E3-Pathways-electricity'!$G$4:$G$40,'E3-Pathways-electricity'!$A$4:$A$40,$D20))/SUMIFS('E3-Pathways-electricity'!$G$4:$G$40,'E3-Pathways-electricity'!$A$4:$A$40,$D20),0)</f>
        <v>-1.982095993621822E-2</v>
      </c>
      <c r="H20" s="71">
        <f>IFERROR((SUMIFS('E3-Pathways-electricity'!J$4:J$40,'E3-Pathways-electricity'!$A$4:$A$40,$D20)-SUMIFS('E3-Pathways-electricity'!$G$4:$G$40,'E3-Pathways-electricity'!$A$4:$A$40,$D20))/SUMIFS('E3-Pathways-electricity'!$G$4:$G$40,'E3-Pathways-electricity'!$A$4:$A$40,$D20),0)</f>
        <v>-3.1829484262340169E-2</v>
      </c>
      <c r="I20" s="71">
        <f>IFERROR((SUMIFS('E3-Pathways-electricity'!K$4:K$40,'E3-Pathways-electricity'!$A$4:$A$40,$D20)-SUMIFS('E3-Pathways-electricity'!$G$4:$G$40,'E3-Pathways-electricity'!$A$4:$A$40,$D20))/SUMIFS('E3-Pathways-electricity'!$G$4:$G$40,'E3-Pathways-electricity'!$A$4:$A$40,$D20),0)</f>
        <v>-4.3776468635880111E-2</v>
      </c>
      <c r="J20" s="71">
        <f>IFERROR((SUMIFS('E3-Pathways-electricity'!L$4:L$40,'E3-Pathways-electricity'!$A$4:$A$40,$D20)-SUMIFS('E3-Pathways-electricity'!$G$4:$G$40,'E3-Pathways-electricity'!$A$4:$A$40,$D20))/SUMIFS('E3-Pathways-electricity'!$G$4:$G$40,'E3-Pathways-electricity'!$A$4:$A$40,$D20),0)</f>
        <v>-5.5661346457469084E-2</v>
      </c>
      <c r="K20" s="71">
        <f>IFERROR((SUMIFS('E3-Pathways-electricity'!M$4:M$40,'E3-Pathways-electricity'!$A$4:$A$40,$D20)-SUMIFS('E3-Pathways-electricity'!$G$4:$G$40,'E3-Pathways-electricity'!$A$4:$A$40,$D20))/SUMIFS('E3-Pathways-electricity'!$G$4:$G$40,'E3-Pathways-electricity'!$A$4:$A$40,$D20),0)</f>
        <v>-6.7450167045591411E-2</v>
      </c>
      <c r="L20" s="71">
        <f>IFERROR((SUMIFS('E3-Pathways-electricity'!N$4:N$40,'E3-Pathways-electricity'!$A$4:$A$40,$D20)-SUMIFS('E3-Pathways-electricity'!$G$4:$G$40,'E3-Pathways-electricity'!$A$4:$A$40,$D20))/SUMIFS('E3-Pathways-electricity'!$G$4:$G$40,'E3-Pathways-electricity'!$A$4:$A$40,$D20),0)</f>
        <v>-7.6627640014585441E-2</v>
      </c>
      <c r="M20" s="71">
        <f>IFERROR((SUMIFS('E3-Pathways-electricity'!O$4:O$40,'E3-Pathways-electricity'!$A$4:$A$40,$D20)-SUMIFS('E3-Pathways-electricity'!$G$4:$G$40,'E3-Pathways-electricity'!$A$4:$A$40,$D20))/SUMIFS('E3-Pathways-electricity'!$G$4:$G$40,'E3-Pathways-electricity'!$A$4:$A$40,$D20),0)</f>
        <v>-8.5103491364175735E-2</v>
      </c>
      <c r="N20" s="71">
        <f>IFERROR((SUMIFS('E3-Pathways-electricity'!P$4:P$40,'E3-Pathways-electricity'!$A$4:$A$40,$D20)-SUMIFS('E3-Pathways-electricity'!$G$4:$G$40,'E3-Pathways-electricity'!$A$4:$A$40,$D20))/SUMIFS('E3-Pathways-electricity'!$G$4:$G$40,'E3-Pathways-electricity'!$A$4:$A$40,$D20),0)</f>
        <v>-9.3542266747521891E-2</v>
      </c>
      <c r="O20" s="71">
        <f>IFERROR((SUMIFS('E3-Pathways-electricity'!Q$4:Q$40,'E3-Pathways-electricity'!$A$4:$A$40,$D20)-SUMIFS('E3-Pathways-electricity'!$G$4:$G$40,'E3-Pathways-electricity'!$A$4:$A$40,$D20))/SUMIFS('E3-Pathways-electricity'!$G$4:$G$40,'E3-Pathways-electricity'!$A$4:$A$40,$D20),0)</f>
        <v>-0.10194396616462383</v>
      </c>
      <c r="P20" s="71">
        <f>IFERROR((SUMIFS('E3-Pathways-electricity'!R$4:R$40,'E3-Pathways-electricity'!$A$4:$A$40,$D20)-SUMIFS('E3-Pathways-electricity'!$G$4:$G$40,'E3-Pathways-electricity'!$A$4:$A$40,$D20))/SUMIFS('E3-Pathways-electricity'!$G$4:$G$40,'E3-Pathways-electricity'!$A$4:$A$40,$D20),0)</f>
        <v>-0.11030858961548141</v>
      </c>
      <c r="Q20" s="71">
        <f>IFERROR((SUMIFS('E3-Pathways-electricity'!S$4:S$40,'E3-Pathways-electricity'!$A$4:$A$40,$D20)-SUMIFS('E3-Pathways-electricity'!$G$4:$G$40,'E3-Pathways-electricity'!$A$4:$A$40,$D20))/SUMIFS('E3-Pathways-electricity'!$G$4:$G$40,'E3-Pathways-electricity'!$A$4:$A$40,$D20),0)</f>
        <v>-0.1186361371000951</v>
      </c>
      <c r="R20" s="71">
        <f>IFERROR((SUMIFS('E3-Pathways-electricity'!T$4:T$40,'E3-Pathways-electricity'!$A$4:$A$40,$D20)-SUMIFS('E3-Pathways-electricity'!$G$4:$G$40,'E3-Pathways-electricity'!$A$4:$A$40,$D20))/SUMIFS('E3-Pathways-electricity'!$G$4:$G$40,'E3-Pathways-electricity'!$A$4:$A$40,$D20),0)</f>
        <v>-0.1218308495247991</v>
      </c>
      <c r="S20" s="71">
        <f>IFERROR((SUMIFS('E3-Pathways-electricity'!U$4:U$40,'E3-Pathways-electricity'!$A$4:$A$40,$D20)-SUMIFS('E3-Pathways-electricity'!$G$4:$G$40,'E3-Pathways-electricity'!$A$4:$A$40,$D20))/SUMIFS('E3-Pathways-electricity'!$G$4:$G$40,'E3-Pathways-electricity'!$A$4:$A$40,$D20),0)</f>
        <v>-0.12502556194950104</v>
      </c>
      <c r="T20" s="71">
        <f>IFERROR((SUMIFS('E3-Pathways-electricity'!V$4:V$40,'E3-Pathways-electricity'!$A$4:$A$40,$D20)-SUMIFS('E3-Pathways-electricity'!$G$4:$G$40,'E3-Pathways-electricity'!$A$4:$A$40,$D20))/SUMIFS('E3-Pathways-electricity'!$G$4:$G$40,'E3-Pathways-electricity'!$A$4:$A$40,$D20),0)</f>
        <v>-0.12822027437420505</v>
      </c>
      <c r="U20" s="71">
        <f>IFERROR((SUMIFS('E3-Pathways-electricity'!W$4:W$40,'E3-Pathways-electricity'!$A$4:$A$40,$D20)-SUMIFS('E3-Pathways-electricity'!$G$4:$G$40,'E3-Pathways-electricity'!$A$4:$A$40,$D20))/SUMIFS('E3-Pathways-electricity'!$G$4:$G$40,'E3-Pathways-electricity'!$A$4:$A$40,$D20),0)</f>
        <v>-0.13141498679890712</v>
      </c>
      <c r="V20" s="71">
        <f>IFERROR((SUMIFS('E3-Pathways-electricity'!X$4:X$40,'E3-Pathways-electricity'!$A$4:$A$40,$D20)-SUMIFS('E3-Pathways-electricity'!$G$4:$G$40,'E3-Pathways-electricity'!$A$4:$A$40,$D20))/SUMIFS('E3-Pathways-electricity'!$G$4:$G$40,'E3-Pathways-electricity'!$A$4:$A$40,$D20),0)</f>
        <v>-0.13460969922361121</v>
      </c>
      <c r="W20" s="71">
        <f>IFERROR((SUMIFS('E3-Pathways-electricity'!Y$4:Y$40,'E3-Pathways-electricity'!$A$4:$A$40,$D20)-SUMIFS('E3-Pathways-electricity'!$G$4:$G$40,'E3-Pathways-electricity'!$A$4:$A$40,$D20))/SUMIFS('E3-Pathways-electricity'!$G$4:$G$40,'E3-Pathways-electricity'!$A$4:$A$40,$D20),0)</f>
        <v>-0.13780441164831317</v>
      </c>
      <c r="X20" s="71">
        <f>IFERROR((SUMIFS('E3-Pathways-electricity'!Z$4:Z$40,'E3-Pathways-electricity'!$A$4:$A$40,$D20)-SUMIFS('E3-Pathways-electricity'!$G$4:$G$40,'E3-Pathways-electricity'!$A$4:$A$40,$D20))/SUMIFS('E3-Pathways-electricity'!$G$4:$G$40,'E3-Pathways-electricity'!$A$4:$A$40,$D20),0)</f>
        <v>-0.14099912407301726</v>
      </c>
      <c r="Y20" s="71">
        <f>IFERROR((SUMIFS('E3-Pathways-electricity'!AA$4:AA$40,'E3-Pathways-electricity'!$A$4:$A$40,$D20)-SUMIFS('E3-Pathways-electricity'!$G$4:$G$40,'E3-Pathways-electricity'!$A$4:$A$40,$D20))/SUMIFS('E3-Pathways-electricity'!$G$4:$G$40,'E3-Pathways-electricity'!$A$4:$A$40,$D20),0)</f>
        <v>-0.14419383649771686</v>
      </c>
      <c r="Z20" s="71">
        <f>IFERROR((SUMIFS('E3-Pathways-electricity'!AB$4:AB$40,'E3-Pathways-electricity'!$A$4:$A$40,$D20)-SUMIFS('E3-Pathways-electricity'!$G$4:$G$40,'E3-Pathways-electricity'!$A$4:$A$40,$D20))/SUMIFS('E3-Pathways-electricity'!$G$4:$G$40,'E3-Pathways-electricity'!$A$4:$A$40,$D20),0)</f>
        <v>-0.14738854892242084</v>
      </c>
      <c r="AA20" s="71">
        <f>IFERROR((SUMIFS('E3-Pathways-electricity'!AC$4:AC$40,'E3-Pathways-electricity'!$A$4:$A$40,$D20)-SUMIFS('E3-Pathways-electricity'!$G$4:$G$40,'E3-Pathways-electricity'!$A$4:$A$40,$D20))/SUMIFS('E3-Pathways-electricity'!$G$4:$G$40,'E3-Pathways-electricity'!$A$4:$A$40,$D20),0)</f>
        <v>-0.15058326134712291</v>
      </c>
      <c r="AB20" s="71">
        <f>IFERROR((SUMIFS('E3-Pathways-electricity'!AD$4:AD$40,'E3-Pathways-electricity'!$A$4:$A$40,$D20)-SUMIFS('E3-Pathways-electricity'!$G$4:$G$40,'E3-Pathways-electricity'!$A$4:$A$40,$D20))/SUMIFS('E3-Pathways-electricity'!$G$4:$G$40,'E3-Pathways-electricity'!$A$4:$A$40,$D20),0)</f>
        <v>-0.15377797377182723</v>
      </c>
      <c r="AC20" s="71">
        <f>IFERROR((SUMIFS('E3-Pathways-electricity'!AE$4:AE$40,'E3-Pathways-electricity'!$A$4:$A$40,$D20)-SUMIFS('E3-Pathways-electricity'!$G$4:$G$40,'E3-Pathways-electricity'!$A$4:$A$40,$D20))/SUMIFS('E3-Pathways-electricity'!$G$4:$G$40,'E3-Pathways-electricity'!$A$4:$A$40,$D20),0)</f>
        <v>-0.15697268619652896</v>
      </c>
      <c r="AD20" s="71">
        <f>IFERROR((SUMIFS('E3-Pathways-electricity'!AF$4:AF$40,'E3-Pathways-electricity'!$A$4:$A$40,$D20)-SUMIFS('E3-Pathways-electricity'!$G$4:$G$40,'E3-Pathways-electricity'!$A$4:$A$40,$D20))/SUMIFS('E3-Pathways-electricity'!$G$4:$G$40,'E3-Pathways-electricity'!$A$4:$A$40,$D20),0)</f>
        <v>-0.1601673986212333</v>
      </c>
      <c r="AE20" s="71">
        <f>IFERROR((SUMIFS('E3-Pathways-electricity'!AG$4:AG$40,'E3-Pathways-electricity'!$A$4:$A$40,$D20)-SUMIFS('E3-Pathways-electricity'!$G$4:$G$40,'E3-Pathways-electricity'!$A$4:$A$40,$D20))/SUMIFS('E3-Pathways-electricity'!$G$4:$G$40,'E3-Pathways-electricity'!$A$4:$A$40,$D20),0)</f>
        <v>-0.1633621110459374</v>
      </c>
      <c r="AF20" s="71">
        <f>IFERROR((SUMIFS('E3-Pathways-electricity'!AH$4:AH$40,'E3-Pathways-electricity'!$A$4:$A$40,$D20)-SUMIFS('E3-Pathways-electricity'!$G$4:$G$40,'E3-Pathways-electricity'!$A$4:$A$40,$D20))/SUMIFS('E3-Pathways-electricity'!$G$4:$G$40,'E3-Pathways-electricity'!$A$4:$A$40,$D20),0)</f>
        <v>-0.16655682347063924</v>
      </c>
      <c r="AG20" s="71">
        <f>IFERROR((SUMIFS('E3-Pathways-electricity'!AI$4:AI$40,'E3-Pathways-electricity'!$A$4:$A$40,$D20)-SUMIFS('E3-Pathways-electricity'!$G$4:$G$40,'E3-Pathways-electricity'!$A$4:$A$40,$D20))/SUMIFS('E3-Pathways-electricity'!$G$4:$G$40,'E3-Pathways-electricity'!$A$4:$A$40,$D20),0)</f>
        <v>-0.16975153589534334</v>
      </c>
      <c r="AH20" s="71">
        <f>IFERROR((SUMIFS('E3-Pathways-electricity'!AJ$4:AJ$40,'E3-Pathways-electricity'!$A$4:$A$40,$D20)-SUMIFS('E3-Pathways-electricity'!$G$4:$G$40,'E3-Pathways-electricity'!$A$4:$A$40,$D20))/SUMIFS('E3-Pathways-electricity'!$G$4:$G$40,'E3-Pathways-electricity'!$A$4:$A$40,$D20),0)</f>
        <v>-0.17294624832004529</v>
      </c>
      <c r="AI20" s="71">
        <f>IFERROR((SUMIFS('E3-Pathways-electricity'!AK$4:AK$40,'E3-Pathways-electricity'!$A$4:$A$40,$D20)-SUMIFS('E3-Pathways-electricity'!$G$4:$G$40,'E3-Pathways-electricity'!$A$4:$A$40,$D20))/SUMIFS('E3-Pathways-electricity'!$G$4:$G$40,'E3-Pathways-electricity'!$A$4:$A$40,$D20),0)</f>
        <v>-0.17614096074474961</v>
      </c>
      <c r="AJ20" s="71">
        <f>IFERROR((SUMIFS('E3-Pathways-electricity'!AL$4:AL$40,'E3-Pathways-electricity'!$A$4:$A$40,$D20)-SUMIFS('E3-Pathways-electricity'!$G$4:$G$40,'E3-Pathways-electricity'!$A$4:$A$40,$D20))/SUMIFS('E3-Pathways-electricity'!$G$4:$G$40,'E3-Pathways-electricity'!$A$4:$A$40,$D20),0)</f>
        <v>-0.17933567316944909</v>
      </c>
      <c r="AK20" s="71">
        <f>IFERROR((SUMIFS('E3-Pathways-electricity'!AM$4:AM$40,'E3-Pathways-electricity'!$A$4:$A$40,$D20)-SUMIFS('E3-Pathways-electricity'!$G$4:$G$40,'E3-Pathways-electricity'!$A$4:$A$40,$D20))/SUMIFS('E3-Pathways-electricity'!$G$4:$G$40,'E3-Pathways-electricity'!$A$4:$A$40,$D20),0)</f>
        <v>-0.18253038559415341</v>
      </c>
    </row>
    <row r="21" spans="2:37" x14ac:dyDescent="0.25">
      <c r="B21" s="329" t="s">
        <v>1180</v>
      </c>
      <c r="C21" s="172" t="s">
        <v>1176</v>
      </c>
      <c r="D21" s="172" t="s">
        <v>70</v>
      </c>
      <c r="E21" s="71">
        <f>IFERROR((SUMIFS('E3-Pathways-electricity'!G$4:G$40,'E3-Pathways-electricity'!$A$4:$A$40,$D21)-SUMIFS('E3-Pathways-electricity'!$G$4:$G$40,'E3-Pathways-electricity'!$A$4:$A$40,$D21))/SUMIFS('E3-Pathways-electricity'!$G$4:$G$40,'E3-Pathways-electricity'!$A$4:$A$40,$D21),0)</f>
        <v>0</v>
      </c>
      <c r="F21" s="333">
        <f>IFERROR((SUMIFS('E3-Pathways-electricity'!H$4:H$40,'E3-Pathways-electricity'!$A$4:$A$40,$D21)-SUMIFS('E3-Pathways-electricity'!$G$4:$G$40,'E3-Pathways-electricity'!$A$4:$A$40,$D21))/SUMIFS('E3-Pathways-electricity'!$G$4:$G$40,'E3-Pathways-electricity'!$A$4:$A$40,$D21),0)</f>
        <v>-1.0901485032175679E-2</v>
      </c>
      <c r="G21" s="71">
        <f>IFERROR((SUMIFS('E3-Pathways-electricity'!I$4:I$40,'E3-Pathways-electricity'!$A$4:$A$40,$D21)-SUMIFS('E3-Pathways-electricity'!$G$4:$G$40,'E3-Pathways-electricity'!$A$4:$A$40,$D21))/SUMIFS('E3-Pathways-electricity'!$G$4:$G$40,'E3-Pathways-electricity'!$A$4:$A$40,$D21),0)</f>
        <v>-2.7080022736202514E-2</v>
      </c>
      <c r="H21" s="71">
        <f>IFERROR((SUMIFS('E3-Pathways-electricity'!J$4:J$40,'E3-Pathways-electricity'!$A$4:$A$40,$D21)-SUMIFS('E3-Pathways-electricity'!$G$4:$G$40,'E3-Pathways-electricity'!$A$4:$A$40,$D21))/SUMIFS('E3-Pathways-electricity'!$G$4:$G$40,'E3-Pathways-electricity'!$A$4:$A$40,$D21),0)</f>
        <v>-4.2229922681135859E-2</v>
      </c>
      <c r="I21" s="71">
        <f>IFERROR((SUMIFS('E3-Pathways-electricity'!K$4:K$40,'E3-Pathways-electricity'!$A$4:$A$40,$D21)-SUMIFS('E3-Pathways-electricity'!$G$4:$G$40,'E3-Pathways-electricity'!$A$4:$A$40,$D21))/SUMIFS('E3-Pathways-electricity'!$G$4:$G$40,'E3-Pathways-electricity'!$A$4:$A$40,$D21),0)</f>
        <v>-5.7221930376618609E-2</v>
      </c>
      <c r="J21" s="71">
        <f>IFERROR((SUMIFS('E3-Pathways-electricity'!L$4:L$40,'E3-Pathways-electricity'!$A$4:$A$40,$D21)-SUMIFS('E3-Pathways-electricity'!$G$4:$G$40,'E3-Pathways-electricity'!$A$4:$A$40,$D21))/SUMIFS('E3-Pathways-electricity'!$G$4:$G$40,'E3-Pathways-electricity'!$A$4:$A$40,$D21),0)</f>
        <v>-7.2891353024462008E-2</v>
      </c>
      <c r="K21" s="71">
        <f>IFERROR((SUMIFS('E3-Pathways-electricity'!M$4:M$40,'E3-Pathways-electricity'!$A$4:$A$40,$D21)-SUMIFS('E3-Pathways-electricity'!$G$4:$G$40,'E3-Pathways-electricity'!$A$4:$A$40,$D21))/SUMIFS('E3-Pathways-electricity'!$G$4:$G$40,'E3-Pathways-electricity'!$A$4:$A$40,$D21),0)</f>
        <v>-8.7561309276573185E-2</v>
      </c>
      <c r="L21" s="71">
        <f>IFERROR((SUMIFS('E3-Pathways-electricity'!N$4:N$40,'E3-Pathways-electricity'!$A$4:$A$40,$D21)-SUMIFS('E3-Pathways-electricity'!$G$4:$G$40,'E3-Pathways-electricity'!$A$4:$A$40,$D21))/SUMIFS('E3-Pathways-electricity'!$G$4:$G$40,'E3-Pathways-electricity'!$A$4:$A$40,$D21),0)</f>
        <v>-9.8141301410417714E-2</v>
      </c>
      <c r="M21" s="71">
        <f>IFERROR((SUMIFS('E3-Pathways-electricity'!O$4:O$40,'E3-Pathways-electricity'!$A$4:$A$40,$D21)-SUMIFS('E3-Pathways-electricity'!$G$4:$G$40,'E3-Pathways-electricity'!$A$4:$A$40,$D21))/SUMIFS('E3-Pathways-electricity'!$G$4:$G$40,'E3-Pathways-electricity'!$A$4:$A$40,$D21),0)</f>
        <v>-0.10849817426790162</v>
      </c>
      <c r="N21" s="71">
        <f>IFERROR((SUMIFS('E3-Pathways-electricity'!P$4:P$40,'E3-Pathways-electricity'!$A$4:$A$40,$D21)-SUMIFS('E3-Pathways-electricity'!$G$4:$G$40,'E3-Pathways-electricity'!$A$4:$A$40,$D21))/SUMIFS('E3-Pathways-electricity'!$G$4:$G$40,'E3-Pathways-electricity'!$A$4:$A$40,$D21),0)</f>
        <v>-0.11879526031815052</v>
      </c>
      <c r="O21" s="71">
        <f>IFERROR((SUMIFS('E3-Pathways-electricity'!Q$4:Q$40,'E3-Pathways-electricity'!$A$4:$A$40,$D21)-SUMIFS('E3-Pathways-electricity'!$G$4:$G$40,'E3-Pathways-electricity'!$A$4:$A$40,$D21))/SUMIFS('E3-Pathways-electricity'!$G$4:$G$40,'E3-Pathways-electricity'!$A$4:$A$40,$D21),0)</f>
        <v>-0.12903255956116549</v>
      </c>
      <c r="P21" s="71">
        <f>IFERROR((SUMIFS('E3-Pathways-electricity'!R$4:R$40,'E3-Pathways-electricity'!$A$4:$A$40,$D21)-SUMIFS('E3-Pathways-electricity'!$G$4:$G$40,'E3-Pathways-electricity'!$A$4:$A$40,$D21))/SUMIFS('E3-Pathways-electricity'!$G$4:$G$40,'E3-Pathways-electricity'!$A$4:$A$40,$D21),0)</f>
        <v>-0.13921007199694421</v>
      </c>
      <c r="Q21" s="71">
        <f>IFERROR((SUMIFS('E3-Pathways-electricity'!S$4:S$40,'E3-Pathways-electricity'!$A$4:$A$40,$D21)-SUMIFS('E3-Pathways-electricity'!$G$4:$G$40,'E3-Pathways-electricity'!$A$4:$A$40,$D21))/SUMIFS('E3-Pathways-electricity'!$G$4:$G$40,'E3-Pathways-electricity'!$A$4:$A$40,$D21),0)</f>
        <v>-0.1493277976254889</v>
      </c>
      <c r="R21" s="71">
        <f>IFERROR((SUMIFS('E3-Pathways-electricity'!T$4:T$40,'E3-Pathways-electricity'!$A$4:$A$40,$D21)-SUMIFS('E3-Pathways-electricity'!$G$4:$G$40,'E3-Pathways-electricity'!$A$4:$A$40,$D21))/SUMIFS('E3-Pathways-electricity'!$G$4:$G$40,'E3-Pathways-electricity'!$A$4:$A$40,$D21),0)</f>
        <v>-0.1544794275155551</v>
      </c>
      <c r="S21" s="71">
        <f>IFERROR((SUMIFS('E3-Pathways-electricity'!U$4:U$40,'E3-Pathways-electricity'!$A$4:$A$40,$D21)-SUMIFS('E3-Pathways-electricity'!$G$4:$G$40,'E3-Pathways-electricity'!$A$4:$A$40,$D21))/SUMIFS('E3-Pathways-electricity'!$G$4:$G$40,'E3-Pathways-electricity'!$A$4:$A$40,$D21),0)</f>
        <v>-0.15963105740562009</v>
      </c>
      <c r="T21" s="71">
        <f>IFERROR((SUMIFS('E3-Pathways-electricity'!V$4:V$40,'E3-Pathways-electricity'!$A$4:$A$40,$D21)-SUMIFS('E3-Pathways-electricity'!$G$4:$G$40,'E3-Pathways-electricity'!$A$4:$A$40,$D21))/SUMIFS('E3-Pathways-electricity'!$G$4:$G$40,'E3-Pathways-electricity'!$A$4:$A$40,$D21),0)</f>
        <v>-0.16478268729568507</v>
      </c>
      <c r="U21" s="71">
        <f>IFERROR((SUMIFS('E3-Pathways-electricity'!W$4:W$40,'E3-Pathways-electricity'!$A$4:$A$40,$D21)-SUMIFS('E3-Pathways-electricity'!$G$4:$G$40,'E3-Pathways-electricity'!$A$4:$A$40,$D21))/SUMIFS('E3-Pathways-electricity'!$G$4:$G$40,'E3-Pathways-electricity'!$A$4:$A$40,$D21),0)</f>
        <v>-0.16993431718575128</v>
      </c>
      <c r="V21" s="71">
        <f>IFERROR((SUMIFS('E3-Pathways-electricity'!X$4:X$40,'E3-Pathways-electricity'!$A$4:$A$40,$D21)-SUMIFS('E3-Pathways-electricity'!$G$4:$G$40,'E3-Pathways-electricity'!$A$4:$A$40,$D21))/SUMIFS('E3-Pathways-electricity'!$G$4:$G$40,'E3-Pathways-electricity'!$A$4:$A$40,$D21),0)</f>
        <v>-0.17508594707581629</v>
      </c>
      <c r="W21" s="71">
        <f>IFERROR((SUMIFS('E3-Pathways-electricity'!Y$4:Y$40,'E3-Pathways-electricity'!$A$4:$A$40,$D21)-SUMIFS('E3-Pathways-electricity'!$G$4:$G$40,'E3-Pathways-electricity'!$A$4:$A$40,$D21))/SUMIFS('E3-Pathways-electricity'!$G$4:$G$40,'E3-Pathways-electricity'!$A$4:$A$40,$D21),0)</f>
        <v>-0.18023757696588141</v>
      </c>
      <c r="X21" s="71">
        <f>IFERROR((SUMIFS('E3-Pathways-electricity'!Z$4:Z$40,'E3-Pathways-electricity'!$A$4:$A$40,$D21)-SUMIFS('E3-Pathways-electricity'!$G$4:$G$40,'E3-Pathways-electricity'!$A$4:$A$40,$D21))/SUMIFS('E3-Pathways-electricity'!$G$4:$G$40,'E3-Pathways-electricity'!$A$4:$A$40,$D21),0)</f>
        <v>-0.18538920685594762</v>
      </c>
      <c r="Y21" s="71">
        <f>IFERROR((SUMIFS('E3-Pathways-electricity'!AA$4:AA$40,'E3-Pathways-electricity'!$A$4:$A$40,$D21)-SUMIFS('E3-Pathways-electricity'!$G$4:$G$40,'E3-Pathways-electricity'!$A$4:$A$40,$D21))/SUMIFS('E3-Pathways-electricity'!$G$4:$G$40,'E3-Pathways-electricity'!$A$4:$A$40,$D21),0)</f>
        <v>-0.1905408367460126</v>
      </c>
      <c r="Z21" s="71">
        <f>IFERROR((SUMIFS('E3-Pathways-electricity'!AB$4:AB$40,'E3-Pathways-electricity'!$A$4:$A$40,$D21)-SUMIFS('E3-Pathways-electricity'!$G$4:$G$40,'E3-Pathways-electricity'!$A$4:$A$40,$D21))/SUMIFS('E3-Pathways-electricity'!$G$4:$G$40,'E3-Pathways-electricity'!$A$4:$A$40,$D21),0)</f>
        <v>-0.19569246663607759</v>
      </c>
      <c r="AA21" s="71">
        <f>IFERROR((SUMIFS('E3-Pathways-electricity'!AC$4:AC$40,'E3-Pathways-electricity'!$A$4:$A$40,$D21)-SUMIFS('E3-Pathways-electricity'!$G$4:$G$40,'E3-Pathways-electricity'!$A$4:$A$40,$D21))/SUMIFS('E3-Pathways-electricity'!$G$4:$G$40,'E3-Pathways-electricity'!$A$4:$A$40,$D21),0)</f>
        <v>-0.20084409652614379</v>
      </c>
      <c r="AB21" s="71">
        <f>IFERROR((SUMIFS('E3-Pathways-electricity'!AD$4:AD$40,'E3-Pathways-electricity'!$A$4:$A$40,$D21)-SUMIFS('E3-Pathways-electricity'!$G$4:$G$40,'E3-Pathways-electricity'!$A$4:$A$40,$D21))/SUMIFS('E3-Pathways-electricity'!$G$4:$G$40,'E3-Pathways-electricity'!$A$4:$A$40,$D21),0)</f>
        <v>-0.20599572641620878</v>
      </c>
      <c r="AC21" s="71">
        <f>IFERROR((SUMIFS('E3-Pathways-electricity'!AE$4:AE$40,'E3-Pathways-electricity'!$A$4:$A$40,$D21)-SUMIFS('E3-Pathways-electricity'!$G$4:$G$40,'E3-Pathways-electricity'!$A$4:$A$40,$D21))/SUMIFS('E3-Pathways-electricity'!$G$4:$G$40,'E3-Pathways-electricity'!$A$4:$A$40,$D21),0)</f>
        <v>-0.21114735630627499</v>
      </c>
      <c r="AD21" s="71">
        <f>IFERROR((SUMIFS('E3-Pathways-electricity'!AF$4:AF$40,'E3-Pathways-electricity'!$A$4:$A$40,$D21)-SUMIFS('E3-Pathways-electricity'!$G$4:$G$40,'E3-Pathways-electricity'!$A$4:$A$40,$D21))/SUMIFS('E3-Pathways-electricity'!$G$4:$G$40,'E3-Pathways-electricity'!$A$4:$A$40,$D21),0)</f>
        <v>-0.21629898619634014</v>
      </c>
      <c r="AE21" s="71">
        <f>IFERROR((SUMIFS('E3-Pathways-electricity'!AG$4:AG$40,'E3-Pathways-electricity'!$A$4:$A$40,$D21)-SUMIFS('E3-Pathways-electricity'!$G$4:$G$40,'E3-Pathways-electricity'!$A$4:$A$40,$D21))/SUMIFS('E3-Pathways-electricity'!$G$4:$G$40,'E3-Pathways-electricity'!$A$4:$A$40,$D21),0)</f>
        <v>-0.22145061608640512</v>
      </c>
      <c r="AF21" s="71">
        <f>IFERROR((SUMIFS('E3-Pathways-electricity'!AH$4:AH$40,'E3-Pathways-electricity'!$A$4:$A$40,$D21)-SUMIFS('E3-Pathways-electricity'!$G$4:$G$40,'E3-Pathways-electricity'!$A$4:$A$40,$D21))/SUMIFS('E3-Pathways-electricity'!$G$4:$G$40,'E3-Pathways-electricity'!$A$4:$A$40,$D21),0)</f>
        <v>-0.22660224597647011</v>
      </c>
      <c r="AG21" s="71">
        <f>IFERROR((SUMIFS('E3-Pathways-electricity'!AI$4:AI$40,'E3-Pathways-electricity'!$A$4:$A$40,$D21)-SUMIFS('E3-Pathways-electricity'!$G$4:$G$40,'E3-Pathways-electricity'!$A$4:$A$40,$D21))/SUMIFS('E3-Pathways-electricity'!$G$4:$G$40,'E3-Pathways-electricity'!$A$4:$A$40,$D21),0)</f>
        <v>-0.23175387586653631</v>
      </c>
      <c r="AH21" s="71">
        <f>IFERROR((SUMIFS('E3-Pathways-electricity'!AJ$4:AJ$40,'E3-Pathways-electricity'!$A$4:$A$40,$D21)-SUMIFS('E3-Pathways-electricity'!$G$4:$G$40,'E3-Pathways-electricity'!$A$4:$A$40,$D21))/SUMIFS('E3-Pathways-electricity'!$G$4:$G$40,'E3-Pathways-electricity'!$A$4:$A$40,$D21),0)</f>
        <v>-0.2369055057566013</v>
      </c>
      <c r="AI21" s="71">
        <f>IFERROR((SUMIFS('E3-Pathways-electricity'!AK$4:AK$40,'E3-Pathways-electricity'!$A$4:$A$40,$D21)-SUMIFS('E3-Pathways-electricity'!$G$4:$G$40,'E3-Pathways-electricity'!$A$4:$A$40,$D21))/SUMIFS('E3-Pathways-electricity'!$G$4:$G$40,'E3-Pathways-electricity'!$A$4:$A$40,$D21),0)</f>
        <v>-0.2420571356466675</v>
      </c>
      <c r="AJ21" s="71">
        <f>IFERROR((SUMIFS('E3-Pathways-electricity'!AL$4:AL$40,'E3-Pathways-electricity'!$A$4:$A$40,$D21)-SUMIFS('E3-Pathways-electricity'!$G$4:$G$40,'E3-Pathways-electricity'!$A$4:$A$40,$D21))/SUMIFS('E3-Pathways-electricity'!$G$4:$G$40,'E3-Pathways-electricity'!$A$4:$A$40,$D21),0)</f>
        <v>-0.24720876553673252</v>
      </c>
      <c r="AK21" s="71">
        <f>IFERROR((SUMIFS('E3-Pathways-electricity'!AM$4:AM$40,'E3-Pathways-electricity'!$A$4:$A$40,$D21)-SUMIFS('E3-Pathways-electricity'!$G$4:$G$40,'E3-Pathways-electricity'!$A$4:$A$40,$D21))/SUMIFS('E3-Pathways-electricity'!$G$4:$G$40,'E3-Pathways-electricity'!$A$4:$A$40,$D21),0)</f>
        <v>-0.25236039542679761</v>
      </c>
    </row>
    <row r="22" spans="2:37" x14ac:dyDescent="0.25">
      <c r="B22" s="329" t="s">
        <v>1180</v>
      </c>
      <c r="C22" s="172" t="s">
        <v>1176</v>
      </c>
      <c r="D22" s="172" t="s">
        <v>71</v>
      </c>
      <c r="E22" s="71">
        <f>IFERROR((SUMIFS('E3-Pathways-electricity'!G$4:G$40,'E3-Pathways-electricity'!$A$4:$A$40,$D22)-SUMIFS('E3-Pathways-electricity'!$G$4:$G$40,'E3-Pathways-electricity'!$A$4:$A$40,$D22))/SUMIFS('E3-Pathways-electricity'!$G$4:$G$40,'E3-Pathways-electricity'!$A$4:$A$40,$D22),0)</f>
        <v>0</v>
      </c>
      <c r="F22" s="333">
        <f>IFERROR((SUMIFS('E3-Pathways-electricity'!H$4:H$40,'E3-Pathways-electricity'!$A$4:$A$40,$D22)-SUMIFS('E3-Pathways-electricity'!$G$4:$G$40,'E3-Pathways-electricity'!$A$4:$A$40,$D22))/SUMIFS('E3-Pathways-electricity'!$G$4:$G$40,'E3-Pathways-electricity'!$A$4:$A$40,$D22),0)</f>
        <v>-1.0816530367304485E-2</v>
      </c>
      <c r="G22" s="71">
        <f>IFERROR((SUMIFS('E3-Pathways-electricity'!I$4:I$40,'E3-Pathways-electricity'!$A$4:$A$40,$D22)-SUMIFS('E3-Pathways-electricity'!$G$4:$G$40,'E3-Pathways-electricity'!$A$4:$A$40,$D22))/SUMIFS('E3-Pathways-electricity'!$G$4:$G$40,'E3-Pathways-electricity'!$A$4:$A$40,$D22),0)</f>
        <v>-2.750296675971254E-2</v>
      </c>
      <c r="H22" s="71">
        <f>IFERROR((SUMIFS('E3-Pathways-electricity'!J$4:J$40,'E3-Pathways-electricity'!$A$4:$A$40,$D22)-SUMIFS('E3-Pathways-electricity'!$G$4:$G$40,'E3-Pathways-electricity'!$A$4:$A$40,$D22))/SUMIFS('E3-Pathways-electricity'!$G$4:$G$40,'E3-Pathways-electricity'!$A$4:$A$40,$D22),0)</f>
        <v>-4.3417230225379431E-2</v>
      </c>
      <c r="I22" s="71">
        <f>IFERROR((SUMIFS('E3-Pathways-electricity'!K$4:K$40,'E3-Pathways-electricity'!$A$4:$A$40,$D22)-SUMIFS('E3-Pathways-electricity'!$G$4:$G$40,'E3-Pathways-electricity'!$A$4:$A$40,$D22))/SUMIFS('E3-Pathways-electricity'!$G$4:$G$40,'E3-Pathways-electricity'!$A$4:$A$40,$D22),0)</f>
        <v>-5.9157605186356668E-2</v>
      </c>
      <c r="J22" s="71">
        <f>IFERROR((SUMIFS('E3-Pathways-electricity'!L$4:L$40,'E3-Pathways-electricity'!$A$4:$A$40,$D22)-SUMIFS('E3-Pathways-electricity'!$G$4:$G$40,'E3-Pathways-electricity'!$A$4:$A$40,$D22))/SUMIFS('E3-Pathways-electricity'!$G$4:$G$40,'E3-Pathways-electricity'!$A$4:$A$40,$D22),0)</f>
        <v>-7.4725043051605849E-2</v>
      </c>
      <c r="K22" s="71">
        <f>IFERROR((SUMIFS('E3-Pathways-electricity'!M$4:M$40,'E3-Pathways-electricity'!$A$4:$A$40,$D22)-SUMIFS('E3-Pathways-electricity'!$G$4:$G$40,'E3-Pathways-electricity'!$A$4:$A$40,$D22))/SUMIFS('E3-Pathways-electricity'!$G$4:$G$40,'E3-Pathways-electricity'!$A$4:$A$40,$D22),0)</f>
        <v>-9.0120495230113687E-2</v>
      </c>
      <c r="L22" s="71">
        <f>IFERROR((SUMIFS('E3-Pathways-electricity'!N$4:N$40,'E3-Pathways-electricity'!$A$4:$A$40,$D22)-SUMIFS('E3-Pathways-electricity'!$G$4:$G$40,'E3-Pathways-electricity'!$A$4:$A$40,$D22))/SUMIFS('E3-Pathways-electricity'!$G$4:$G$40,'E3-Pathways-electricity'!$A$4:$A$40,$D22),0)</f>
        <v>-0.10313644410654678</v>
      </c>
      <c r="M22" s="71">
        <f>IFERROR((SUMIFS('E3-Pathways-electricity'!O$4:O$40,'E3-Pathways-electricity'!$A$4:$A$40,$D22)-SUMIFS('E3-Pathways-electricity'!$G$4:$G$40,'E3-Pathways-electricity'!$A$4:$A$40,$D22))/SUMIFS('E3-Pathways-electricity'!$G$4:$G$40,'E3-Pathways-electricity'!$A$4:$A$40,$D22),0)</f>
        <v>-0.11438150338603358</v>
      </c>
      <c r="N22" s="71">
        <f>IFERROR((SUMIFS('E3-Pathways-electricity'!P$4:P$40,'E3-Pathways-electricity'!$A$4:$A$40,$D22)-SUMIFS('E3-Pathways-electricity'!$G$4:$G$40,'E3-Pathways-electricity'!$A$4:$A$40,$D22))/SUMIFS('E3-Pathways-electricity'!$G$4:$G$40,'E3-Pathways-electricity'!$A$4:$A$40,$D22),0)</f>
        <v>-0.12555638242327499</v>
      </c>
      <c r="O22" s="71">
        <f>IFERROR((SUMIFS('E3-Pathways-electricity'!Q$4:Q$40,'E3-Pathways-electricity'!$A$4:$A$40,$D22)-SUMIFS('E3-Pathways-electricity'!$G$4:$G$40,'E3-Pathways-electricity'!$A$4:$A$40,$D22))/SUMIFS('E3-Pathways-electricity'!$G$4:$G$40,'E3-Pathways-electricity'!$A$4:$A$40,$D22),0)</f>
        <v>-0.1366610812182712</v>
      </c>
      <c r="P22" s="71">
        <f>IFERROR((SUMIFS('E3-Pathways-electricity'!R$4:R$40,'E3-Pathways-electricity'!$A$4:$A$40,$D22)-SUMIFS('E3-Pathways-electricity'!$G$4:$G$40,'E3-Pathways-electricity'!$A$4:$A$40,$D22))/SUMIFS('E3-Pathways-electricity'!$G$4:$G$40,'E3-Pathways-electricity'!$A$4:$A$40,$D22),0)</f>
        <v>-0.1476955997710305</v>
      </c>
      <c r="Q22" s="71">
        <f>IFERROR((SUMIFS('E3-Pathways-electricity'!S$4:S$40,'E3-Pathways-electricity'!$A$4:$A$40,$D22)-SUMIFS('E3-Pathways-electricity'!$G$4:$G$40,'E3-Pathways-electricity'!$A$4:$A$40,$D22))/SUMIFS('E3-Pathways-electricity'!$G$4:$G$40,'E3-Pathways-electricity'!$A$4:$A$40,$D22),0)</f>
        <v>-0.15865993808153628</v>
      </c>
      <c r="R22" s="71">
        <f>IFERROR((SUMIFS('E3-Pathways-electricity'!T$4:T$40,'E3-Pathways-electricity'!$A$4:$A$40,$D22)-SUMIFS('E3-Pathways-electricity'!$G$4:$G$40,'E3-Pathways-electricity'!$A$4:$A$40,$D22))/SUMIFS('E3-Pathways-electricity'!$G$4:$G$40,'E3-Pathways-electricity'!$A$4:$A$40,$D22),0)</f>
        <v>-0.16470713562150294</v>
      </c>
      <c r="S22" s="71">
        <f>IFERROR((SUMIFS('E3-Pathways-electricity'!U$4:U$40,'E3-Pathways-electricity'!$A$4:$A$40,$D22)-SUMIFS('E3-Pathways-electricity'!$G$4:$G$40,'E3-Pathways-electricity'!$A$4:$A$40,$D22))/SUMIFS('E3-Pathways-electricity'!$G$4:$G$40,'E3-Pathways-electricity'!$A$4:$A$40,$D22),0)</f>
        <v>-0.17075433316146138</v>
      </c>
      <c r="T22" s="71">
        <f>IFERROR((SUMIFS('E3-Pathways-electricity'!V$4:V$40,'E3-Pathways-electricity'!$A$4:$A$40,$D22)-SUMIFS('E3-Pathways-electricity'!$G$4:$G$40,'E3-Pathways-electricity'!$A$4:$A$40,$D22))/SUMIFS('E3-Pathways-electricity'!$G$4:$G$40,'E3-Pathways-electricity'!$A$4:$A$40,$D22),0)</f>
        <v>-0.17680153070141993</v>
      </c>
      <c r="U22" s="71">
        <f>IFERROR((SUMIFS('E3-Pathways-electricity'!W$4:W$40,'E3-Pathways-electricity'!$A$4:$A$40,$D22)-SUMIFS('E3-Pathways-electricity'!$G$4:$G$40,'E3-Pathways-electricity'!$A$4:$A$40,$D22))/SUMIFS('E3-Pathways-electricity'!$G$4:$G$40,'E3-Pathways-electricity'!$A$4:$A$40,$D22),0)</f>
        <v>-0.18284872824137849</v>
      </c>
      <c r="V22" s="71">
        <f>IFERROR((SUMIFS('E3-Pathways-electricity'!X$4:X$40,'E3-Pathways-electricity'!$A$4:$A$40,$D22)-SUMIFS('E3-Pathways-electricity'!$G$4:$G$40,'E3-Pathways-electricity'!$A$4:$A$40,$D22))/SUMIFS('E3-Pathways-electricity'!$G$4:$G$40,'E3-Pathways-electricity'!$A$4:$A$40,$D22),0)</f>
        <v>-0.18889592578133535</v>
      </c>
      <c r="W22" s="71">
        <f>IFERROR((SUMIFS('E3-Pathways-electricity'!Y$4:Y$40,'E3-Pathways-electricity'!$A$4:$A$40,$D22)-SUMIFS('E3-Pathways-electricity'!$G$4:$G$40,'E3-Pathways-electricity'!$A$4:$A$40,$D22))/SUMIFS('E3-Pathways-electricity'!$G$4:$G$40,'E3-Pathways-electricity'!$A$4:$A$40,$D22),0)</f>
        <v>-0.19494312332129474</v>
      </c>
      <c r="X22" s="71">
        <f>IFERROR((SUMIFS('E3-Pathways-electricity'!Z$4:Z$40,'E3-Pathways-electricity'!$A$4:$A$40,$D22)-SUMIFS('E3-Pathways-electricity'!$G$4:$G$40,'E3-Pathways-electricity'!$A$4:$A$40,$D22))/SUMIFS('E3-Pathways-electricity'!$G$4:$G$40,'E3-Pathways-electricity'!$A$4:$A$40,$D22),0)</f>
        <v>-0.20099032086125496</v>
      </c>
      <c r="Y22" s="71">
        <f>IFERROR((SUMIFS('E3-Pathways-electricity'!AA$4:AA$40,'E3-Pathways-electricity'!$A$4:$A$40,$D22)-SUMIFS('E3-Pathways-electricity'!$G$4:$G$40,'E3-Pathways-electricity'!$A$4:$A$40,$D22))/SUMIFS('E3-Pathways-electricity'!$G$4:$G$40,'E3-Pathways-electricity'!$A$4:$A$40,$D22),0)</f>
        <v>-0.20703751840121506</v>
      </c>
      <c r="Z22" s="71">
        <f>IFERROR((SUMIFS('E3-Pathways-electricity'!AB$4:AB$40,'E3-Pathways-electricity'!$A$4:$A$40,$D22)-SUMIFS('E3-Pathways-electricity'!$G$4:$G$40,'E3-Pathways-electricity'!$A$4:$A$40,$D22))/SUMIFS('E3-Pathways-electricity'!$G$4:$G$40,'E3-Pathways-electricity'!$A$4:$A$40,$D22),0)</f>
        <v>-0.21308471594117442</v>
      </c>
      <c r="AA22" s="71">
        <f>IFERROR((SUMIFS('E3-Pathways-electricity'!AC$4:AC$40,'E3-Pathways-electricity'!$A$4:$A$40,$D22)-SUMIFS('E3-Pathways-electricity'!$G$4:$G$40,'E3-Pathways-electricity'!$A$4:$A$40,$D22))/SUMIFS('E3-Pathways-electricity'!$G$4:$G$40,'E3-Pathways-electricity'!$A$4:$A$40,$D22),0)</f>
        <v>-0.21913191348113464</v>
      </c>
      <c r="AB22" s="71">
        <f>IFERROR((SUMIFS('E3-Pathways-electricity'!AD$4:AD$40,'E3-Pathways-electricity'!$A$4:$A$40,$D22)-SUMIFS('E3-Pathways-electricity'!$G$4:$G$40,'E3-Pathways-electricity'!$A$4:$A$40,$D22))/SUMIFS('E3-Pathways-electricity'!$G$4:$G$40,'E3-Pathways-electricity'!$A$4:$A$40,$D22),0)</f>
        <v>-0.22517911102109475</v>
      </c>
      <c r="AC22" s="71">
        <f>IFERROR((SUMIFS('E3-Pathways-electricity'!AE$4:AE$40,'E3-Pathways-electricity'!$A$4:$A$40,$D22)-SUMIFS('E3-Pathways-electricity'!$G$4:$G$40,'E3-Pathways-electricity'!$A$4:$A$40,$D22))/SUMIFS('E3-Pathways-electricity'!$G$4:$G$40,'E3-Pathways-electricity'!$A$4:$A$40,$D22),0)</f>
        <v>-0.23122630856105494</v>
      </c>
      <c r="AD22" s="71">
        <f>IFERROR((SUMIFS('E3-Pathways-electricity'!AF$4:AF$40,'E3-Pathways-electricity'!$A$4:$A$40,$D22)-SUMIFS('E3-Pathways-electricity'!$G$4:$G$40,'E3-Pathways-electricity'!$A$4:$A$40,$D22))/SUMIFS('E3-Pathways-electricity'!$G$4:$G$40,'E3-Pathways-electricity'!$A$4:$A$40,$D22),0)</f>
        <v>-0.23727350610101425</v>
      </c>
      <c r="AE22" s="71">
        <f>IFERROR((SUMIFS('E3-Pathways-electricity'!AG$4:AG$40,'E3-Pathways-electricity'!$A$4:$A$40,$D22)-SUMIFS('E3-Pathways-electricity'!$G$4:$G$40,'E3-Pathways-electricity'!$A$4:$A$40,$D22))/SUMIFS('E3-Pathways-electricity'!$G$4:$G$40,'E3-Pathways-electricity'!$A$4:$A$40,$D22),0)</f>
        <v>-0.24332070364097444</v>
      </c>
      <c r="AF22" s="71">
        <f>IFERROR((SUMIFS('E3-Pathways-electricity'!AH$4:AH$40,'E3-Pathways-electricity'!$A$4:$A$40,$D22)-SUMIFS('E3-Pathways-electricity'!$G$4:$G$40,'E3-Pathways-electricity'!$A$4:$A$40,$D22))/SUMIFS('E3-Pathways-electricity'!$G$4:$G$40,'E3-Pathways-electricity'!$A$4:$A$40,$D22),0)</f>
        <v>-0.24936790118093466</v>
      </c>
      <c r="AG22" s="71">
        <f>IFERROR((SUMIFS('E3-Pathways-electricity'!AI$4:AI$40,'E3-Pathways-electricity'!$A$4:$A$40,$D22)-SUMIFS('E3-Pathways-electricity'!$G$4:$G$40,'E3-Pathways-electricity'!$A$4:$A$40,$D22))/SUMIFS('E3-Pathways-electricity'!$G$4:$G$40,'E3-Pathways-electricity'!$A$4:$A$40,$D22),0)</f>
        <v>-0.25541509872089391</v>
      </c>
      <c r="AH22" s="71">
        <f>IFERROR((SUMIFS('E3-Pathways-electricity'!AJ$4:AJ$40,'E3-Pathways-electricity'!$A$4:$A$40,$D22)-SUMIFS('E3-Pathways-electricity'!$G$4:$G$40,'E3-Pathways-electricity'!$A$4:$A$40,$D22))/SUMIFS('E3-Pathways-electricity'!$G$4:$G$40,'E3-Pathways-electricity'!$A$4:$A$40,$D22),0)</f>
        <v>-0.26146229626085415</v>
      </c>
      <c r="AI22" s="71">
        <f>IFERROR((SUMIFS('E3-Pathways-electricity'!AK$4:AK$40,'E3-Pathways-electricity'!$A$4:$A$40,$D22)-SUMIFS('E3-Pathways-electricity'!$G$4:$G$40,'E3-Pathways-electricity'!$A$4:$A$40,$D22))/SUMIFS('E3-Pathways-electricity'!$G$4:$G$40,'E3-Pathways-electricity'!$A$4:$A$40,$D22),0)</f>
        <v>-0.26750949380081424</v>
      </c>
      <c r="AJ22" s="71">
        <f>IFERROR((SUMIFS('E3-Pathways-electricity'!AL$4:AL$40,'E3-Pathways-electricity'!$A$4:$A$40,$D22)-SUMIFS('E3-Pathways-electricity'!$G$4:$G$40,'E3-Pathways-electricity'!$A$4:$A$40,$D22))/SUMIFS('E3-Pathways-electricity'!$G$4:$G$40,'E3-Pathways-electricity'!$A$4:$A$40,$D22),0)</f>
        <v>-0.27355669134077365</v>
      </c>
      <c r="AK22" s="71">
        <f>IFERROR((SUMIFS('E3-Pathways-electricity'!AM$4:AM$40,'E3-Pathways-electricity'!$A$4:$A$40,$D22)-SUMIFS('E3-Pathways-electricity'!$G$4:$G$40,'E3-Pathways-electricity'!$A$4:$A$40,$D22))/SUMIFS('E3-Pathways-electricity'!$G$4:$G$40,'E3-Pathways-electricity'!$A$4:$A$40,$D22),0)</f>
        <v>-0.27960388888073384</v>
      </c>
    </row>
    <row r="23" spans="2:37" x14ac:dyDescent="0.25">
      <c r="B23" s="329" t="s">
        <v>1180</v>
      </c>
      <c r="C23" s="172" t="s">
        <v>1176</v>
      </c>
      <c r="D23" s="172" t="s">
        <v>72</v>
      </c>
      <c r="E23" s="71">
        <f>IFERROR((SUMIFS('E3-Pathways-electricity'!G$4:G$40,'E3-Pathways-electricity'!$A$4:$A$40,$D23)-SUMIFS('E3-Pathways-electricity'!$G$4:$G$40,'E3-Pathways-electricity'!$A$4:$A$40,$D23))/SUMIFS('E3-Pathways-electricity'!$G$4:$G$40,'E3-Pathways-electricity'!$A$4:$A$40,$D23),0)</f>
        <v>0</v>
      </c>
      <c r="F23" s="333">
        <f>IFERROR((SUMIFS('E3-Pathways-electricity'!H$4:H$40,'E3-Pathways-electricity'!$A$4:$A$40,$D23)-SUMIFS('E3-Pathways-electricity'!$G$4:$G$40,'E3-Pathways-electricity'!$A$4:$A$40,$D23))/SUMIFS('E3-Pathways-electricity'!$G$4:$G$40,'E3-Pathways-electricity'!$A$4:$A$40,$D23),0)</f>
        <v>0</v>
      </c>
      <c r="G23" s="71">
        <f>IFERROR((SUMIFS('E3-Pathways-electricity'!I$4:I$40,'E3-Pathways-electricity'!$A$4:$A$40,$D23)-SUMIFS('E3-Pathways-electricity'!$G$4:$G$40,'E3-Pathways-electricity'!$A$4:$A$40,$D23))/SUMIFS('E3-Pathways-electricity'!$G$4:$G$40,'E3-Pathways-electricity'!$A$4:$A$40,$D23),0)</f>
        <v>0</v>
      </c>
      <c r="H23" s="71">
        <f>IFERROR((SUMIFS('E3-Pathways-electricity'!J$4:J$40,'E3-Pathways-electricity'!$A$4:$A$40,$D23)-SUMIFS('E3-Pathways-electricity'!$G$4:$G$40,'E3-Pathways-electricity'!$A$4:$A$40,$D23))/SUMIFS('E3-Pathways-electricity'!$G$4:$G$40,'E3-Pathways-electricity'!$A$4:$A$40,$D23),0)</f>
        <v>0</v>
      </c>
      <c r="I23" s="71">
        <f>IFERROR((SUMIFS('E3-Pathways-electricity'!K$4:K$40,'E3-Pathways-electricity'!$A$4:$A$40,$D23)-SUMIFS('E3-Pathways-electricity'!$G$4:$G$40,'E3-Pathways-electricity'!$A$4:$A$40,$D23))/SUMIFS('E3-Pathways-electricity'!$G$4:$G$40,'E3-Pathways-electricity'!$A$4:$A$40,$D23),0)</f>
        <v>0</v>
      </c>
      <c r="J23" s="71">
        <f>IFERROR((SUMIFS('E3-Pathways-electricity'!L$4:L$40,'E3-Pathways-electricity'!$A$4:$A$40,$D23)-SUMIFS('E3-Pathways-electricity'!$G$4:$G$40,'E3-Pathways-electricity'!$A$4:$A$40,$D23))/SUMIFS('E3-Pathways-electricity'!$G$4:$G$40,'E3-Pathways-electricity'!$A$4:$A$40,$D23),0)</f>
        <v>0</v>
      </c>
      <c r="K23" s="71">
        <f>IFERROR((SUMIFS('E3-Pathways-electricity'!M$4:M$40,'E3-Pathways-electricity'!$A$4:$A$40,$D23)-SUMIFS('E3-Pathways-electricity'!$G$4:$G$40,'E3-Pathways-electricity'!$A$4:$A$40,$D23))/SUMIFS('E3-Pathways-electricity'!$G$4:$G$40,'E3-Pathways-electricity'!$A$4:$A$40,$D23),0)</f>
        <v>0</v>
      </c>
      <c r="L23" s="71">
        <f>IFERROR((SUMIFS('E3-Pathways-electricity'!N$4:N$40,'E3-Pathways-electricity'!$A$4:$A$40,$D23)-SUMIFS('E3-Pathways-electricity'!$G$4:$G$40,'E3-Pathways-electricity'!$A$4:$A$40,$D23))/SUMIFS('E3-Pathways-electricity'!$G$4:$G$40,'E3-Pathways-electricity'!$A$4:$A$40,$D23),0)</f>
        <v>0</v>
      </c>
      <c r="M23" s="71">
        <f>IFERROR((SUMIFS('E3-Pathways-electricity'!O$4:O$40,'E3-Pathways-electricity'!$A$4:$A$40,$D23)-SUMIFS('E3-Pathways-electricity'!$G$4:$G$40,'E3-Pathways-electricity'!$A$4:$A$40,$D23))/SUMIFS('E3-Pathways-electricity'!$G$4:$G$40,'E3-Pathways-electricity'!$A$4:$A$40,$D23),0)</f>
        <v>0</v>
      </c>
      <c r="N23" s="71">
        <f>IFERROR((SUMIFS('E3-Pathways-electricity'!P$4:P$40,'E3-Pathways-electricity'!$A$4:$A$40,$D23)-SUMIFS('E3-Pathways-electricity'!$G$4:$G$40,'E3-Pathways-electricity'!$A$4:$A$40,$D23))/SUMIFS('E3-Pathways-electricity'!$G$4:$G$40,'E3-Pathways-electricity'!$A$4:$A$40,$D23),0)</f>
        <v>0</v>
      </c>
      <c r="O23" s="71">
        <f>IFERROR((SUMIFS('E3-Pathways-electricity'!Q$4:Q$40,'E3-Pathways-electricity'!$A$4:$A$40,$D23)-SUMIFS('E3-Pathways-electricity'!$G$4:$G$40,'E3-Pathways-electricity'!$A$4:$A$40,$D23))/SUMIFS('E3-Pathways-electricity'!$G$4:$G$40,'E3-Pathways-electricity'!$A$4:$A$40,$D23),0)</f>
        <v>0</v>
      </c>
      <c r="P23" s="71">
        <f>IFERROR((SUMIFS('E3-Pathways-electricity'!R$4:R$40,'E3-Pathways-electricity'!$A$4:$A$40,$D23)-SUMIFS('E3-Pathways-electricity'!$G$4:$G$40,'E3-Pathways-electricity'!$A$4:$A$40,$D23))/SUMIFS('E3-Pathways-electricity'!$G$4:$G$40,'E3-Pathways-electricity'!$A$4:$A$40,$D23),0)</f>
        <v>0</v>
      </c>
      <c r="Q23" s="71">
        <f>IFERROR((SUMIFS('E3-Pathways-electricity'!S$4:S$40,'E3-Pathways-electricity'!$A$4:$A$40,$D23)-SUMIFS('E3-Pathways-electricity'!$G$4:$G$40,'E3-Pathways-electricity'!$A$4:$A$40,$D23))/SUMIFS('E3-Pathways-electricity'!$G$4:$G$40,'E3-Pathways-electricity'!$A$4:$A$40,$D23),0)</f>
        <v>0</v>
      </c>
      <c r="R23" s="71">
        <f>IFERROR((SUMIFS('E3-Pathways-electricity'!T$4:T$40,'E3-Pathways-electricity'!$A$4:$A$40,$D23)-SUMIFS('E3-Pathways-electricity'!$G$4:$G$40,'E3-Pathways-electricity'!$A$4:$A$40,$D23))/SUMIFS('E3-Pathways-electricity'!$G$4:$G$40,'E3-Pathways-electricity'!$A$4:$A$40,$D23),0)</f>
        <v>0</v>
      </c>
      <c r="S23" s="71">
        <f>IFERROR((SUMIFS('E3-Pathways-electricity'!U$4:U$40,'E3-Pathways-electricity'!$A$4:$A$40,$D23)-SUMIFS('E3-Pathways-electricity'!$G$4:$G$40,'E3-Pathways-electricity'!$A$4:$A$40,$D23))/SUMIFS('E3-Pathways-electricity'!$G$4:$G$40,'E3-Pathways-electricity'!$A$4:$A$40,$D23),0)</f>
        <v>0</v>
      </c>
      <c r="T23" s="71">
        <f>IFERROR((SUMIFS('E3-Pathways-electricity'!V$4:V$40,'E3-Pathways-electricity'!$A$4:$A$40,$D23)-SUMIFS('E3-Pathways-electricity'!$G$4:$G$40,'E3-Pathways-electricity'!$A$4:$A$40,$D23))/SUMIFS('E3-Pathways-electricity'!$G$4:$G$40,'E3-Pathways-electricity'!$A$4:$A$40,$D23),0)</f>
        <v>0</v>
      </c>
      <c r="U23" s="71">
        <f>IFERROR((SUMIFS('E3-Pathways-electricity'!W$4:W$40,'E3-Pathways-electricity'!$A$4:$A$40,$D23)-SUMIFS('E3-Pathways-electricity'!$G$4:$G$40,'E3-Pathways-electricity'!$A$4:$A$40,$D23))/SUMIFS('E3-Pathways-electricity'!$G$4:$G$40,'E3-Pathways-electricity'!$A$4:$A$40,$D23),0)</f>
        <v>0</v>
      </c>
      <c r="V23" s="71">
        <f>IFERROR((SUMIFS('E3-Pathways-electricity'!X$4:X$40,'E3-Pathways-electricity'!$A$4:$A$40,$D23)-SUMIFS('E3-Pathways-electricity'!$G$4:$G$40,'E3-Pathways-electricity'!$A$4:$A$40,$D23))/SUMIFS('E3-Pathways-electricity'!$G$4:$G$40,'E3-Pathways-electricity'!$A$4:$A$40,$D23),0)</f>
        <v>0</v>
      </c>
      <c r="W23" s="71">
        <f>IFERROR((SUMIFS('E3-Pathways-electricity'!Y$4:Y$40,'E3-Pathways-electricity'!$A$4:$A$40,$D23)-SUMIFS('E3-Pathways-electricity'!$G$4:$G$40,'E3-Pathways-electricity'!$A$4:$A$40,$D23))/SUMIFS('E3-Pathways-electricity'!$G$4:$G$40,'E3-Pathways-electricity'!$A$4:$A$40,$D23),0)</f>
        <v>0</v>
      </c>
      <c r="X23" s="71">
        <f>IFERROR((SUMIFS('E3-Pathways-electricity'!Z$4:Z$40,'E3-Pathways-electricity'!$A$4:$A$40,$D23)-SUMIFS('E3-Pathways-electricity'!$G$4:$G$40,'E3-Pathways-electricity'!$A$4:$A$40,$D23))/SUMIFS('E3-Pathways-electricity'!$G$4:$G$40,'E3-Pathways-electricity'!$A$4:$A$40,$D23),0)</f>
        <v>0</v>
      </c>
      <c r="Y23" s="71">
        <f>IFERROR((SUMIFS('E3-Pathways-electricity'!AA$4:AA$40,'E3-Pathways-electricity'!$A$4:$A$40,$D23)-SUMIFS('E3-Pathways-electricity'!$G$4:$G$40,'E3-Pathways-electricity'!$A$4:$A$40,$D23))/SUMIFS('E3-Pathways-electricity'!$G$4:$G$40,'E3-Pathways-electricity'!$A$4:$A$40,$D23),0)</f>
        <v>0</v>
      </c>
      <c r="Z23" s="71">
        <f>IFERROR((SUMIFS('E3-Pathways-electricity'!AB$4:AB$40,'E3-Pathways-electricity'!$A$4:$A$40,$D23)-SUMIFS('E3-Pathways-electricity'!$G$4:$G$40,'E3-Pathways-electricity'!$A$4:$A$40,$D23))/SUMIFS('E3-Pathways-electricity'!$G$4:$G$40,'E3-Pathways-electricity'!$A$4:$A$40,$D23),0)</f>
        <v>0</v>
      </c>
      <c r="AA23" s="71">
        <f>IFERROR((SUMIFS('E3-Pathways-electricity'!AC$4:AC$40,'E3-Pathways-electricity'!$A$4:$A$40,$D23)-SUMIFS('E3-Pathways-electricity'!$G$4:$G$40,'E3-Pathways-electricity'!$A$4:$A$40,$D23))/SUMIFS('E3-Pathways-electricity'!$G$4:$G$40,'E3-Pathways-electricity'!$A$4:$A$40,$D23),0)</f>
        <v>0</v>
      </c>
      <c r="AB23" s="71">
        <f>IFERROR((SUMIFS('E3-Pathways-electricity'!AD$4:AD$40,'E3-Pathways-electricity'!$A$4:$A$40,$D23)-SUMIFS('E3-Pathways-electricity'!$G$4:$G$40,'E3-Pathways-electricity'!$A$4:$A$40,$D23))/SUMIFS('E3-Pathways-electricity'!$G$4:$G$40,'E3-Pathways-electricity'!$A$4:$A$40,$D23),0)</f>
        <v>0</v>
      </c>
      <c r="AC23" s="71">
        <f>IFERROR((SUMIFS('E3-Pathways-electricity'!AE$4:AE$40,'E3-Pathways-electricity'!$A$4:$A$40,$D23)-SUMIFS('E3-Pathways-electricity'!$G$4:$G$40,'E3-Pathways-electricity'!$A$4:$A$40,$D23))/SUMIFS('E3-Pathways-electricity'!$G$4:$G$40,'E3-Pathways-electricity'!$A$4:$A$40,$D23),0)</f>
        <v>0</v>
      </c>
      <c r="AD23" s="71">
        <f>IFERROR((SUMIFS('E3-Pathways-electricity'!AF$4:AF$40,'E3-Pathways-electricity'!$A$4:$A$40,$D23)-SUMIFS('E3-Pathways-electricity'!$G$4:$G$40,'E3-Pathways-electricity'!$A$4:$A$40,$D23))/SUMIFS('E3-Pathways-electricity'!$G$4:$G$40,'E3-Pathways-electricity'!$A$4:$A$40,$D23),0)</f>
        <v>0</v>
      </c>
      <c r="AE23" s="71">
        <f>IFERROR((SUMIFS('E3-Pathways-electricity'!AG$4:AG$40,'E3-Pathways-electricity'!$A$4:$A$40,$D23)-SUMIFS('E3-Pathways-electricity'!$G$4:$G$40,'E3-Pathways-electricity'!$A$4:$A$40,$D23))/SUMIFS('E3-Pathways-electricity'!$G$4:$G$40,'E3-Pathways-electricity'!$A$4:$A$40,$D23),0)</f>
        <v>0</v>
      </c>
      <c r="AF23" s="71">
        <f>IFERROR((SUMIFS('E3-Pathways-electricity'!AH$4:AH$40,'E3-Pathways-electricity'!$A$4:$A$40,$D23)-SUMIFS('E3-Pathways-electricity'!$G$4:$G$40,'E3-Pathways-electricity'!$A$4:$A$40,$D23))/SUMIFS('E3-Pathways-electricity'!$G$4:$G$40,'E3-Pathways-electricity'!$A$4:$A$40,$D23),0)</f>
        <v>0</v>
      </c>
      <c r="AG23" s="71">
        <f>IFERROR((SUMIFS('E3-Pathways-electricity'!AI$4:AI$40,'E3-Pathways-electricity'!$A$4:$A$40,$D23)-SUMIFS('E3-Pathways-electricity'!$G$4:$G$40,'E3-Pathways-electricity'!$A$4:$A$40,$D23))/SUMIFS('E3-Pathways-electricity'!$G$4:$G$40,'E3-Pathways-electricity'!$A$4:$A$40,$D23),0)</f>
        <v>0</v>
      </c>
      <c r="AH23" s="71">
        <f>IFERROR((SUMIFS('E3-Pathways-electricity'!AJ$4:AJ$40,'E3-Pathways-electricity'!$A$4:$A$40,$D23)-SUMIFS('E3-Pathways-electricity'!$G$4:$G$40,'E3-Pathways-electricity'!$A$4:$A$40,$D23))/SUMIFS('E3-Pathways-electricity'!$G$4:$G$40,'E3-Pathways-electricity'!$A$4:$A$40,$D23),0)</f>
        <v>0</v>
      </c>
      <c r="AI23" s="71">
        <f>IFERROR((SUMIFS('E3-Pathways-electricity'!AK$4:AK$40,'E3-Pathways-electricity'!$A$4:$A$40,$D23)-SUMIFS('E3-Pathways-electricity'!$G$4:$G$40,'E3-Pathways-electricity'!$A$4:$A$40,$D23))/SUMIFS('E3-Pathways-electricity'!$G$4:$G$40,'E3-Pathways-electricity'!$A$4:$A$40,$D23),0)</f>
        <v>0</v>
      </c>
      <c r="AJ23" s="71">
        <f>IFERROR((SUMIFS('E3-Pathways-electricity'!AL$4:AL$40,'E3-Pathways-electricity'!$A$4:$A$40,$D23)-SUMIFS('E3-Pathways-electricity'!$G$4:$G$40,'E3-Pathways-electricity'!$A$4:$A$40,$D23))/SUMIFS('E3-Pathways-electricity'!$G$4:$G$40,'E3-Pathways-electricity'!$A$4:$A$40,$D23),0)</f>
        <v>0</v>
      </c>
      <c r="AK23" s="71">
        <f>IFERROR((SUMIFS('E3-Pathways-electricity'!AM$4:AM$40,'E3-Pathways-electricity'!$A$4:$A$40,$D23)-SUMIFS('E3-Pathways-electricity'!$G$4:$G$40,'E3-Pathways-electricity'!$A$4:$A$40,$D23))/SUMIFS('E3-Pathways-electricity'!$G$4:$G$40,'E3-Pathways-electricity'!$A$4:$A$40,$D23),0)</f>
        <v>0</v>
      </c>
    </row>
    <row r="24" spans="2:37" x14ac:dyDescent="0.25">
      <c r="B24" s="329" t="s">
        <v>1180</v>
      </c>
      <c r="C24" s="172" t="s">
        <v>1176</v>
      </c>
      <c r="D24" s="172" t="s">
        <v>73</v>
      </c>
      <c r="E24" s="71">
        <f>IFERROR((SUMIFS('E3-Pathways-electricity'!G$4:G$40,'E3-Pathways-electricity'!$A$4:$A$40,$D24)-SUMIFS('E3-Pathways-electricity'!$G$4:$G$40,'E3-Pathways-electricity'!$A$4:$A$40,$D24))/SUMIFS('E3-Pathways-electricity'!$G$4:$G$40,'E3-Pathways-electricity'!$A$4:$A$40,$D24),0)</f>
        <v>0</v>
      </c>
      <c r="F24" s="333">
        <f>IFERROR((SUMIFS('E3-Pathways-electricity'!H$4:H$40,'E3-Pathways-electricity'!$A$4:$A$40,$D24)-SUMIFS('E3-Pathways-electricity'!$G$4:$G$40,'E3-Pathways-electricity'!$A$4:$A$40,$D24))/SUMIFS('E3-Pathways-electricity'!$G$4:$G$40,'E3-Pathways-electricity'!$A$4:$A$40,$D24),0)</f>
        <v>-2.5432261016045076E-2</v>
      </c>
      <c r="G24" s="71">
        <f>IFERROR((SUMIFS('E3-Pathways-electricity'!I$4:I$40,'E3-Pathways-electricity'!$A$4:$A$40,$D24)-SUMIFS('E3-Pathways-electricity'!$G$4:$G$40,'E3-Pathways-electricity'!$A$4:$A$40,$D24))/SUMIFS('E3-Pathways-electricity'!$G$4:$G$40,'E3-Pathways-electricity'!$A$4:$A$40,$D24),0)</f>
        <v>-5.2141888977993676E-2</v>
      </c>
      <c r="H24" s="71">
        <f>IFERROR((SUMIFS('E3-Pathways-electricity'!J$4:J$40,'E3-Pathways-electricity'!$A$4:$A$40,$D24)-SUMIFS('E3-Pathways-electricity'!$G$4:$G$40,'E3-Pathways-electricity'!$A$4:$A$40,$D24))/SUMIFS('E3-Pathways-electricity'!$G$4:$G$40,'E3-Pathways-electricity'!$A$4:$A$40,$D24),0)</f>
        <v>-7.7236714979299931E-2</v>
      </c>
      <c r="I24" s="71">
        <f>IFERROR((SUMIFS('E3-Pathways-electricity'!K$4:K$40,'E3-Pathways-electricity'!$A$4:$A$40,$D24)-SUMIFS('E3-Pathways-electricity'!$G$4:$G$40,'E3-Pathways-electricity'!$A$4:$A$40,$D24))/SUMIFS('E3-Pathways-electricity'!$G$4:$G$40,'E3-Pathways-electricity'!$A$4:$A$40,$D24),0)</f>
        <v>-0.10317835325359467</v>
      </c>
      <c r="J24" s="71">
        <f>IFERROR((SUMIFS('E3-Pathways-electricity'!L$4:L$40,'E3-Pathways-electricity'!$A$4:$A$40,$D24)-SUMIFS('E3-Pathways-electricity'!$G$4:$G$40,'E3-Pathways-electricity'!$A$4:$A$40,$D24))/SUMIFS('E3-Pathways-electricity'!$G$4:$G$40,'E3-Pathways-electricity'!$A$4:$A$40,$D24),0)</f>
        <v>-0.13152996108417947</v>
      </c>
      <c r="K24" s="71">
        <f>IFERROR((SUMIFS('E3-Pathways-electricity'!M$4:M$40,'E3-Pathways-electricity'!$A$4:$A$40,$D24)-SUMIFS('E3-Pathways-electricity'!$G$4:$G$40,'E3-Pathways-electricity'!$A$4:$A$40,$D24))/SUMIFS('E3-Pathways-electricity'!$G$4:$G$40,'E3-Pathways-electricity'!$A$4:$A$40,$D24),0)</f>
        <v>-0.1606263634692745</v>
      </c>
      <c r="L24" s="71">
        <f>IFERROR((SUMIFS('E3-Pathways-electricity'!N$4:N$40,'E3-Pathways-electricity'!$A$4:$A$40,$D24)-SUMIFS('E3-Pathways-electricity'!$G$4:$G$40,'E3-Pathways-electricity'!$A$4:$A$40,$D24))/SUMIFS('E3-Pathways-electricity'!$G$4:$G$40,'E3-Pathways-electricity'!$A$4:$A$40,$D24),0)</f>
        <v>-0.16314053947544035</v>
      </c>
      <c r="M24" s="71">
        <f>IFERROR((SUMIFS('E3-Pathways-electricity'!O$4:O$40,'E3-Pathways-electricity'!$A$4:$A$40,$D24)-SUMIFS('E3-Pathways-electricity'!$G$4:$G$40,'E3-Pathways-electricity'!$A$4:$A$40,$D24))/SUMIFS('E3-Pathways-electricity'!$G$4:$G$40,'E3-Pathways-electricity'!$A$4:$A$40,$D24),0)</f>
        <v>-0.18090881850586019</v>
      </c>
      <c r="N24" s="71">
        <f>IFERROR((SUMIFS('E3-Pathways-electricity'!P$4:P$40,'E3-Pathways-electricity'!$A$4:$A$40,$D24)-SUMIFS('E3-Pathways-electricity'!$G$4:$G$40,'E3-Pathways-electricity'!$A$4:$A$40,$D24))/SUMIFS('E3-Pathways-electricity'!$G$4:$G$40,'E3-Pathways-electricity'!$A$4:$A$40,$D24),0)</f>
        <v>-0.19852909209128147</v>
      </c>
      <c r="O24" s="71">
        <f>IFERROR((SUMIFS('E3-Pathways-electricity'!Q$4:Q$40,'E3-Pathways-electricity'!$A$4:$A$40,$D24)-SUMIFS('E3-Pathways-electricity'!$G$4:$G$40,'E3-Pathways-electricity'!$A$4:$A$40,$D24))/SUMIFS('E3-Pathways-electricity'!$G$4:$G$40,'E3-Pathways-electricity'!$A$4:$A$40,$D24),0)</f>
        <v>-0.21600136023169841</v>
      </c>
      <c r="P24" s="71">
        <f>IFERROR((SUMIFS('E3-Pathways-electricity'!R$4:R$40,'E3-Pathways-electricity'!$A$4:$A$40,$D24)-SUMIFS('E3-Pathways-electricity'!$G$4:$G$40,'E3-Pathways-electricity'!$A$4:$A$40,$D24))/SUMIFS('E3-Pathways-electricity'!$G$4:$G$40,'E3-Pathways-electricity'!$A$4:$A$40,$D24),0)</f>
        <v>-0.23332562292711681</v>
      </c>
      <c r="Q24" s="71">
        <f>IFERROR((SUMIFS('E3-Pathways-electricity'!S$4:S$40,'E3-Pathways-electricity'!$A$4:$A$40,$D24)-SUMIFS('E3-Pathways-electricity'!$G$4:$G$40,'E3-Pathways-electricity'!$A$4:$A$40,$D24))/SUMIFS('E3-Pathways-electricity'!$G$4:$G$40,'E3-Pathways-electricity'!$A$4:$A$40,$D24),0)</f>
        <v>-0.25050188017753683</v>
      </c>
      <c r="R24" s="71">
        <f>IFERROR((SUMIFS('E3-Pathways-electricity'!T$4:T$40,'E3-Pathways-electricity'!$A$4:$A$40,$D24)-SUMIFS('E3-Pathways-electricity'!$G$4:$G$40,'E3-Pathways-electricity'!$A$4:$A$40,$D24))/SUMIFS('E3-Pathways-electricity'!$G$4:$G$40,'E3-Pathways-electricity'!$A$4:$A$40,$D24),0)</f>
        <v>-0.26325501602176493</v>
      </c>
      <c r="S24" s="71">
        <f>IFERROR((SUMIFS('E3-Pathways-electricity'!U$4:U$40,'E3-Pathways-electricity'!$A$4:$A$40,$D24)-SUMIFS('E3-Pathways-electricity'!$G$4:$G$40,'E3-Pathways-electricity'!$A$4:$A$40,$D24))/SUMIFS('E3-Pathways-electricity'!$G$4:$G$40,'E3-Pathways-electricity'!$A$4:$A$40,$D24),0)</f>
        <v>-0.27600815186599315</v>
      </c>
      <c r="T24" s="71">
        <f>IFERROR((SUMIFS('E3-Pathways-electricity'!V$4:V$40,'E3-Pathways-electricity'!$A$4:$A$40,$D24)-SUMIFS('E3-Pathways-electricity'!$G$4:$G$40,'E3-Pathways-electricity'!$A$4:$A$40,$D24))/SUMIFS('E3-Pathways-electricity'!$G$4:$G$40,'E3-Pathways-electricity'!$A$4:$A$40,$D24),0)</f>
        <v>-0.28876128771022125</v>
      </c>
      <c r="U24" s="71">
        <f>IFERROR((SUMIFS('E3-Pathways-electricity'!W$4:W$40,'E3-Pathways-electricity'!$A$4:$A$40,$D24)-SUMIFS('E3-Pathways-electricity'!$G$4:$G$40,'E3-Pathways-electricity'!$A$4:$A$40,$D24))/SUMIFS('E3-Pathways-electricity'!$G$4:$G$40,'E3-Pathways-electricity'!$A$4:$A$40,$D24),0)</f>
        <v>-0.30151442355444946</v>
      </c>
      <c r="V24" s="71">
        <f>IFERROR((SUMIFS('E3-Pathways-electricity'!X$4:X$40,'E3-Pathways-electricity'!$A$4:$A$40,$D24)-SUMIFS('E3-Pathways-electricity'!$G$4:$G$40,'E3-Pathways-electricity'!$A$4:$A$40,$D24))/SUMIFS('E3-Pathways-electricity'!$G$4:$G$40,'E3-Pathways-electricity'!$A$4:$A$40,$D24),0)</f>
        <v>-0.31426755939867762</v>
      </c>
      <c r="W24" s="71">
        <f>IFERROR((SUMIFS('E3-Pathways-electricity'!Y$4:Y$40,'E3-Pathways-electricity'!$A$4:$A$40,$D24)-SUMIFS('E3-Pathways-electricity'!$G$4:$G$40,'E3-Pathways-electricity'!$A$4:$A$40,$D24))/SUMIFS('E3-Pathways-electricity'!$G$4:$G$40,'E3-Pathways-electricity'!$A$4:$A$40,$D24),0)</f>
        <v>-0.32702069524290589</v>
      </c>
      <c r="X24" s="71">
        <f>IFERROR((SUMIFS('E3-Pathways-electricity'!Z$4:Z$40,'E3-Pathways-electricity'!$A$4:$A$40,$D24)-SUMIFS('E3-Pathways-electricity'!$G$4:$G$40,'E3-Pathways-electricity'!$A$4:$A$40,$D24))/SUMIFS('E3-Pathways-electricity'!$G$4:$G$40,'E3-Pathways-electricity'!$A$4:$A$40,$D24),0)</f>
        <v>-0.33977383108713405</v>
      </c>
      <c r="Y24" s="71">
        <f>IFERROR((SUMIFS('E3-Pathways-electricity'!AA$4:AA$40,'E3-Pathways-electricity'!$A$4:$A$40,$D24)-SUMIFS('E3-Pathways-electricity'!$G$4:$G$40,'E3-Pathways-electricity'!$A$4:$A$40,$D24))/SUMIFS('E3-Pathways-electricity'!$G$4:$G$40,'E3-Pathways-electricity'!$A$4:$A$40,$D24),0)</f>
        <v>-0.35252696693136226</v>
      </c>
      <c r="Z24" s="71">
        <f>IFERROR((SUMIFS('E3-Pathways-electricity'!AB$4:AB$40,'E3-Pathways-electricity'!$A$4:$A$40,$D24)-SUMIFS('E3-Pathways-electricity'!$G$4:$G$40,'E3-Pathways-electricity'!$A$4:$A$40,$D24))/SUMIFS('E3-Pathways-electricity'!$G$4:$G$40,'E3-Pathways-electricity'!$A$4:$A$40,$D24),0)</f>
        <v>-0.36528010277559042</v>
      </c>
      <c r="AA24" s="71">
        <f>IFERROR((SUMIFS('E3-Pathways-electricity'!AC$4:AC$40,'E3-Pathways-electricity'!$A$4:$A$40,$D24)-SUMIFS('E3-Pathways-electricity'!$G$4:$G$40,'E3-Pathways-electricity'!$A$4:$A$40,$D24))/SUMIFS('E3-Pathways-electricity'!$G$4:$G$40,'E3-Pathways-electricity'!$A$4:$A$40,$D24),0)</f>
        <v>-0.37803323861981858</v>
      </c>
      <c r="AB24" s="71">
        <f>IFERROR((SUMIFS('E3-Pathways-electricity'!AD$4:AD$40,'E3-Pathways-electricity'!$A$4:$A$40,$D24)-SUMIFS('E3-Pathways-electricity'!$G$4:$G$40,'E3-Pathways-electricity'!$A$4:$A$40,$D24))/SUMIFS('E3-Pathways-electricity'!$G$4:$G$40,'E3-Pathways-electricity'!$A$4:$A$40,$D24),0)</f>
        <v>-0.39078637446404679</v>
      </c>
      <c r="AC24" s="71">
        <f>IFERROR((SUMIFS('E3-Pathways-electricity'!AE$4:AE$40,'E3-Pathways-electricity'!$A$4:$A$40,$D24)-SUMIFS('E3-Pathways-electricity'!$G$4:$G$40,'E3-Pathways-electricity'!$A$4:$A$40,$D24))/SUMIFS('E3-Pathways-electricity'!$G$4:$G$40,'E3-Pathways-electricity'!$A$4:$A$40,$D24),0)</f>
        <v>-0.40353951030827495</v>
      </c>
      <c r="AD24" s="71">
        <f>IFERROR((SUMIFS('E3-Pathways-electricity'!AF$4:AF$40,'E3-Pathways-electricity'!$A$4:$A$40,$D24)-SUMIFS('E3-Pathways-electricity'!$G$4:$G$40,'E3-Pathways-electricity'!$A$4:$A$40,$D24))/SUMIFS('E3-Pathways-electricity'!$G$4:$G$40,'E3-Pathways-electricity'!$A$4:$A$40,$D24),0)</f>
        <v>-0.41629264615250317</v>
      </c>
      <c r="AE24" s="71">
        <f>IFERROR((SUMIFS('E3-Pathways-electricity'!AG$4:AG$40,'E3-Pathways-electricity'!$A$4:$A$40,$D24)-SUMIFS('E3-Pathways-electricity'!$G$4:$G$40,'E3-Pathways-electricity'!$A$4:$A$40,$D24))/SUMIFS('E3-Pathways-electricity'!$G$4:$G$40,'E3-Pathways-electricity'!$A$4:$A$40,$D24),0)</f>
        <v>-0.42904578199673132</v>
      </c>
      <c r="AF24" s="71">
        <f>IFERROR((SUMIFS('E3-Pathways-electricity'!AH$4:AH$40,'E3-Pathways-electricity'!$A$4:$A$40,$D24)-SUMIFS('E3-Pathways-electricity'!$G$4:$G$40,'E3-Pathways-electricity'!$A$4:$A$40,$D24))/SUMIFS('E3-Pathways-electricity'!$G$4:$G$40,'E3-Pathways-electricity'!$A$4:$A$40,$D24),0)</f>
        <v>-0.44179891784095893</v>
      </c>
      <c r="AG24" s="71">
        <f>IFERROR((SUMIFS('E3-Pathways-electricity'!AI$4:AI$40,'E3-Pathways-electricity'!$A$4:$A$40,$D24)-SUMIFS('E3-Pathways-electricity'!$G$4:$G$40,'E3-Pathways-electricity'!$A$4:$A$40,$D24))/SUMIFS('E3-Pathways-electricity'!$G$4:$G$40,'E3-Pathways-electricity'!$A$4:$A$40,$D24),0)</f>
        <v>-0.4545520536851877</v>
      </c>
      <c r="AH24" s="71">
        <f>IFERROR((SUMIFS('E3-Pathways-electricity'!AJ$4:AJ$40,'E3-Pathways-electricity'!$A$4:$A$40,$D24)-SUMIFS('E3-Pathways-electricity'!$G$4:$G$40,'E3-Pathways-electricity'!$A$4:$A$40,$D24))/SUMIFS('E3-Pathways-electricity'!$G$4:$G$40,'E3-Pathways-electricity'!$A$4:$A$40,$D24),0)</f>
        <v>-0.46730518952941585</v>
      </c>
      <c r="AI24" s="71">
        <f>IFERROR((SUMIFS('E3-Pathways-electricity'!AK$4:AK$40,'E3-Pathways-electricity'!$A$4:$A$40,$D24)-SUMIFS('E3-Pathways-electricity'!$G$4:$G$40,'E3-Pathways-electricity'!$A$4:$A$40,$D24))/SUMIFS('E3-Pathways-electricity'!$G$4:$G$40,'E3-Pathways-electricity'!$A$4:$A$40,$D24),0)</f>
        <v>-0.48005832537364457</v>
      </c>
      <c r="AJ24" s="71">
        <f>IFERROR((SUMIFS('E3-Pathways-electricity'!AL$4:AL$40,'E3-Pathways-electricity'!$A$4:$A$40,$D24)-SUMIFS('E3-Pathways-electricity'!$G$4:$G$40,'E3-Pathways-electricity'!$A$4:$A$40,$D24))/SUMIFS('E3-Pathways-electricity'!$G$4:$G$40,'E3-Pathways-electricity'!$A$4:$A$40,$D24),0)</f>
        <v>-0.49281146121787278</v>
      </c>
      <c r="AK24" s="71">
        <f>IFERROR((SUMIFS('E3-Pathways-electricity'!AM$4:AM$40,'E3-Pathways-electricity'!$A$4:$A$40,$D24)-SUMIFS('E3-Pathways-electricity'!$G$4:$G$40,'E3-Pathways-electricity'!$A$4:$A$40,$D24))/SUMIFS('E3-Pathways-electricity'!$G$4:$G$40,'E3-Pathways-electricity'!$A$4:$A$40,$D24),0)</f>
        <v>-0.505564597062101</v>
      </c>
    </row>
    <row r="25" spans="2:37" x14ac:dyDescent="0.25">
      <c r="B25" s="329" t="s">
        <v>1180</v>
      </c>
      <c r="C25" s="172" t="s">
        <v>1176</v>
      </c>
      <c r="D25" s="172" t="s">
        <v>74</v>
      </c>
      <c r="E25" s="71">
        <f>IFERROR((SUMIFS('E3-Pathways-electricity'!G$4:G$40,'E3-Pathways-electricity'!$A$4:$A$40,$D25)-SUMIFS('E3-Pathways-electricity'!$G$4:$G$40,'E3-Pathways-electricity'!$A$4:$A$40,$D25))/SUMIFS('E3-Pathways-electricity'!$G$4:$G$40,'E3-Pathways-electricity'!$A$4:$A$40,$D25),0)</f>
        <v>0</v>
      </c>
      <c r="F25" s="333">
        <f>IFERROR((SUMIFS('E3-Pathways-electricity'!H$4:H$40,'E3-Pathways-electricity'!$A$4:$A$40,$D25)-SUMIFS('E3-Pathways-electricity'!$G$4:$G$40,'E3-Pathways-electricity'!$A$4:$A$40,$D25))/SUMIFS('E3-Pathways-electricity'!$G$4:$G$40,'E3-Pathways-electricity'!$A$4:$A$40,$D25),0)</f>
        <v>0</v>
      </c>
      <c r="G25" s="71">
        <f>IFERROR((SUMIFS('E3-Pathways-electricity'!I$4:I$40,'E3-Pathways-electricity'!$A$4:$A$40,$D25)-SUMIFS('E3-Pathways-electricity'!$G$4:$G$40,'E3-Pathways-electricity'!$A$4:$A$40,$D25))/SUMIFS('E3-Pathways-electricity'!$G$4:$G$40,'E3-Pathways-electricity'!$A$4:$A$40,$D25),0)</f>
        <v>0</v>
      </c>
      <c r="H25" s="71">
        <f>IFERROR((SUMIFS('E3-Pathways-electricity'!J$4:J$40,'E3-Pathways-electricity'!$A$4:$A$40,$D25)-SUMIFS('E3-Pathways-electricity'!$G$4:$G$40,'E3-Pathways-electricity'!$A$4:$A$40,$D25))/SUMIFS('E3-Pathways-electricity'!$G$4:$G$40,'E3-Pathways-electricity'!$A$4:$A$40,$D25),0)</f>
        <v>0</v>
      </c>
      <c r="I25" s="71">
        <f>IFERROR((SUMIFS('E3-Pathways-electricity'!K$4:K$40,'E3-Pathways-electricity'!$A$4:$A$40,$D25)-SUMIFS('E3-Pathways-electricity'!$G$4:$G$40,'E3-Pathways-electricity'!$A$4:$A$40,$D25))/SUMIFS('E3-Pathways-electricity'!$G$4:$G$40,'E3-Pathways-electricity'!$A$4:$A$40,$D25),0)</f>
        <v>0</v>
      </c>
      <c r="J25" s="71">
        <f>IFERROR((SUMIFS('E3-Pathways-electricity'!L$4:L$40,'E3-Pathways-electricity'!$A$4:$A$40,$D25)-SUMIFS('E3-Pathways-electricity'!$G$4:$G$40,'E3-Pathways-electricity'!$A$4:$A$40,$D25))/SUMIFS('E3-Pathways-electricity'!$G$4:$G$40,'E3-Pathways-electricity'!$A$4:$A$40,$D25),0)</f>
        <v>0</v>
      </c>
      <c r="K25" s="71">
        <f>IFERROR((SUMIFS('E3-Pathways-electricity'!M$4:M$40,'E3-Pathways-electricity'!$A$4:$A$40,$D25)-SUMIFS('E3-Pathways-electricity'!$G$4:$G$40,'E3-Pathways-electricity'!$A$4:$A$40,$D25))/SUMIFS('E3-Pathways-electricity'!$G$4:$G$40,'E3-Pathways-electricity'!$A$4:$A$40,$D25),0)</f>
        <v>0</v>
      </c>
      <c r="L25" s="71">
        <f>IFERROR((SUMIFS('E3-Pathways-electricity'!N$4:N$40,'E3-Pathways-electricity'!$A$4:$A$40,$D25)-SUMIFS('E3-Pathways-electricity'!$G$4:$G$40,'E3-Pathways-electricity'!$A$4:$A$40,$D25))/SUMIFS('E3-Pathways-electricity'!$G$4:$G$40,'E3-Pathways-electricity'!$A$4:$A$40,$D25),0)</f>
        <v>0</v>
      </c>
      <c r="M25" s="71">
        <f>IFERROR((SUMIFS('E3-Pathways-electricity'!O$4:O$40,'E3-Pathways-electricity'!$A$4:$A$40,$D25)-SUMIFS('E3-Pathways-electricity'!$G$4:$G$40,'E3-Pathways-electricity'!$A$4:$A$40,$D25))/SUMIFS('E3-Pathways-electricity'!$G$4:$G$40,'E3-Pathways-electricity'!$A$4:$A$40,$D25),0)</f>
        <v>0</v>
      </c>
      <c r="N25" s="71">
        <f>IFERROR((SUMIFS('E3-Pathways-electricity'!P$4:P$40,'E3-Pathways-electricity'!$A$4:$A$40,$D25)-SUMIFS('E3-Pathways-electricity'!$G$4:$G$40,'E3-Pathways-electricity'!$A$4:$A$40,$D25))/SUMIFS('E3-Pathways-electricity'!$G$4:$G$40,'E3-Pathways-electricity'!$A$4:$A$40,$D25),0)</f>
        <v>0</v>
      </c>
      <c r="O25" s="71">
        <f>IFERROR((SUMIFS('E3-Pathways-electricity'!Q$4:Q$40,'E3-Pathways-electricity'!$A$4:$A$40,$D25)-SUMIFS('E3-Pathways-electricity'!$G$4:$G$40,'E3-Pathways-electricity'!$A$4:$A$40,$D25))/SUMIFS('E3-Pathways-electricity'!$G$4:$G$40,'E3-Pathways-electricity'!$A$4:$A$40,$D25),0)</f>
        <v>0</v>
      </c>
      <c r="P25" s="71">
        <f>IFERROR((SUMIFS('E3-Pathways-electricity'!R$4:R$40,'E3-Pathways-electricity'!$A$4:$A$40,$D25)-SUMIFS('E3-Pathways-electricity'!$G$4:$G$40,'E3-Pathways-electricity'!$A$4:$A$40,$D25))/SUMIFS('E3-Pathways-electricity'!$G$4:$G$40,'E3-Pathways-electricity'!$A$4:$A$40,$D25),0)</f>
        <v>0</v>
      </c>
      <c r="Q25" s="71">
        <f>IFERROR((SUMIFS('E3-Pathways-electricity'!S$4:S$40,'E3-Pathways-electricity'!$A$4:$A$40,$D25)-SUMIFS('E3-Pathways-electricity'!$G$4:$G$40,'E3-Pathways-electricity'!$A$4:$A$40,$D25))/SUMIFS('E3-Pathways-electricity'!$G$4:$G$40,'E3-Pathways-electricity'!$A$4:$A$40,$D25),0)</f>
        <v>0</v>
      </c>
      <c r="R25" s="71">
        <f>IFERROR((SUMIFS('E3-Pathways-electricity'!T$4:T$40,'E3-Pathways-electricity'!$A$4:$A$40,$D25)-SUMIFS('E3-Pathways-electricity'!$G$4:$G$40,'E3-Pathways-electricity'!$A$4:$A$40,$D25))/SUMIFS('E3-Pathways-electricity'!$G$4:$G$40,'E3-Pathways-electricity'!$A$4:$A$40,$D25),0)</f>
        <v>0</v>
      </c>
      <c r="S25" s="71">
        <f>IFERROR((SUMIFS('E3-Pathways-electricity'!U$4:U$40,'E3-Pathways-electricity'!$A$4:$A$40,$D25)-SUMIFS('E3-Pathways-electricity'!$G$4:$G$40,'E3-Pathways-electricity'!$A$4:$A$40,$D25))/SUMIFS('E3-Pathways-electricity'!$G$4:$G$40,'E3-Pathways-electricity'!$A$4:$A$40,$D25),0)</f>
        <v>0</v>
      </c>
      <c r="T25" s="71">
        <f>IFERROR((SUMIFS('E3-Pathways-electricity'!V$4:V$40,'E3-Pathways-electricity'!$A$4:$A$40,$D25)-SUMIFS('E3-Pathways-electricity'!$G$4:$G$40,'E3-Pathways-electricity'!$A$4:$A$40,$D25))/SUMIFS('E3-Pathways-electricity'!$G$4:$G$40,'E3-Pathways-electricity'!$A$4:$A$40,$D25),0)</f>
        <v>0</v>
      </c>
      <c r="U25" s="71">
        <f>IFERROR((SUMIFS('E3-Pathways-electricity'!W$4:W$40,'E3-Pathways-electricity'!$A$4:$A$40,$D25)-SUMIFS('E3-Pathways-electricity'!$G$4:$G$40,'E3-Pathways-electricity'!$A$4:$A$40,$D25))/SUMIFS('E3-Pathways-electricity'!$G$4:$G$40,'E3-Pathways-electricity'!$A$4:$A$40,$D25),0)</f>
        <v>0</v>
      </c>
      <c r="V25" s="71">
        <f>IFERROR((SUMIFS('E3-Pathways-electricity'!X$4:X$40,'E3-Pathways-electricity'!$A$4:$A$40,$D25)-SUMIFS('E3-Pathways-electricity'!$G$4:$G$40,'E3-Pathways-electricity'!$A$4:$A$40,$D25))/SUMIFS('E3-Pathways-electricity'!$G$4:$G$40,'E3-Pathways-electricity'!$A$4:$A$40,$D25),0)</f>
        <v>0</v>
      </c>
      <c r="W25" s="71">
        <f>IFERROR((SUMIFS('E3-Pathways-electricity'!Y$4:Y$40,'E3-Pathways-electricity'!$A$4:$A$40,$D25)-SUMIFS('E3-Pathways-electricity'!$G$4:$G$40,'E3-Pathways-electricity'!$A$4:$A$40,$D25))/SUMIFS('E3-Pathways-electricity'!$G$4:$G$40,'E3-Pathways-electricity'!$A$4:$A$40,$D25),0)</f>
        <v>0</v>
      </c>
      <c r="X25" s="71">
        <f>IFERROR((SUMIFS('E3-Pathways-electricity'!Z$4:Z$40,'E3-Pathways-electricity'!$A$4:$A$40,$D25)-SUMIFS('E3-Pathways-electricity'!$G$4:$G$40,'E3-Pathways-electricity'!$A$4:$A$40,$D25))/SUMIFS('E3-Pathways-electricity'!$G$4:$G$40,'E3-Pathways-electricity'!$A$4:$A$40,$D25),0)</f>
        <v>0</v>
      </c>
      <c r="Y25" s="71">
        <f>IFERROR((SUMIFS('E3-Pathways-electricity'!AA$4:AA$40,'E3-Pathways-electricity'!$A$4:$A$40,$D25)-SUMIFS('E3-Pathways-electricity'!$G$4:$G$40,'E3-Pathways-electricity'!$A$4:$A$40,$D25))/SUMIFS('E3-Pathways-electricity'!$G$4:$G$40,'E3-Pathways-electricity'!$A$4:$A$40,$D25),0)</f>
        <v>0</v>
      </c>
      <c r="Z25" s="71">
        <f>IFERROR((SUMIFS('E3-Pathways-electricity'!AB$4:AB$40,'E3-Pathways-electricity'!$A$4:$A$40,$D25)-SUMIFS('E3-Pathways-electricity'!$G$4:$G$40,'E3-Pathways-electricity'!$A$4:$A$40,$D25))/SUMIFS('E3-Pathways-electricity'!$G$4:$G$40,'E3-Pathways-electricity'!$A$4:$A$40,$D25),0)</f>
        <v>0</v>
      </c>
      <c r="AA25" s="71">
        <f>IFERROR((SUMIFS('E3-Pathways-electricity'!AC$4:AC$40,'E3-Pathways-electricity'!$A$4:$A$40,$D25)-SUMIFS('E3-Pathways-electricity'!$G$4:$G$40,'E3-Pathways-electricity'!$A$4:$A$40,$D25))/SUMIFS('E3-Pathways-electricity'!$G$4:$G$40,'E3-Pathways-electricity'!$A$4:$A$40,$D25),0)</f>
        <v>0</v>
      </c>
      <c r="AB25" s="71">
        <f>IFERROR((SUMIFS('E3-Pathways-electricity'!AD$4:AD$40,'E3-Pathways-electricity'!$A$4:$A$40,$D25)-SUMIFS('E3-Pathways-electricity'!$G$4:$G$40,'E3-Pathways-electricity'!$A$4:$A$40,$D25))/SUMIFS('E3-Pathways-electricity'!$G$4:$G$40,'E3-Pathways-electricity'!$A$4:$A$40,$D25),0)</f>
        <v>0</v>
      </c>
      <c r="AC25" s="71">
        <f>IFERROR((SUMIFS('E3-Pathways-electricity'!AE$4:AE$40,'E3-Pathways-electricity'!$A$4:$A$40,$D25)-SUMIFS('E3-Pathways-electricity'!$G$4:$G$40,'E3-Pathways-electricity'!$A$4:$A$40,$D25))/SUMIFS('E3-Pathways-electricity'!$G$4:$G$40,'E3-Pathways-electricity'!$A$4:$A$40,$D25),0)</f>
        <v>0</v>
      </c>
      <c r="AD25" s="71">
        <f>IFERROR((SUMIFS('E3-Pathways-electricity'!AF$4:AF$40,'E3-Pathways-electricity'!$A$4:$A$40,$D25)-SUMIFS('E3-Pathways-electricity'!$G$4:$G$40,'E3-Pathways-electricity'!$A$4:$A$40,$D25))/SUMIFS('E3-Pathways-electricity'!$G$4:$G$40,'E3-Pathways-electricity'!$A$4:$A$40,$D25),0)</f>
        <v>0</v>
      </c>
      <c r="AE25" s="71">
        <f>IFERROR((SUMIFS('E3-Pathways-electricity'!AG$4:AG$40,'E3-Pathways-electricity'!$A$4:$A$40,$D25)-SUMIFS('E3-Pathways-electricity'!$G$4:$G$40,'E3-Pathways-electricity'!$A$4:$A$40,$D25))/SUMIFS('E3-Pathways-electricity'!$G$4:$G$40,'E3-Pathways-electricity'!$A$4:$A$40,$D25),0)</f>
        <v>0</v>
      </c>
      <c r="AF25" s="71">
        <f>IFERROR((SUMIFS('E3-Pathways-electricity'!AH$4:AH$40,'E3-Pathways-electricity'!$A$4:$A$40,$D25)-SUMIFS('E3-Pathways-electricity'!$G$4:$G$40,'E3-Pathways-electricity'!$A$4:$A$40,$D25))/SUMIFS('E3-Pathways-electricity'!$G$4:$G$40,'E3-Pathways-electricity'!$A$4:$A$40,$D25),0)</f>
        <v>0</v>
      </c>
      <c r="AG25" s="71">
        <f>IFERROR((SUMIFS('E3-Pathways-electricity'!AI$4:AI$40,'E3-Pathways-electricity'!$A$4:$A$40,$D25)-SUMIFS('E3-Pathways-electricity'!$G$4:$G$40,'E3-Pathways-electricity'!$A$4:$A$40,$D25))/SUMIFS('E3-Pathways-electricity'!$G$4:$G$40,'E3-Pathways-electricity'!$A$4:$A$40,$D25),0)</f>
        <v>0</v>
      </c>
      <c r="AH25" s="71">
        <f>IFERROR((SUMIFS('E3-Pathways-electricity'!AJ$4:AJ$40,'E3-Pathways-electricity'!$A$4:$A$40,$D25)-SUMIFS('E3-Pathways-electricity'!$G$4:$G$40,'E3-Pathways-electricity'!$A$4:$A$40,$D25))/SUMIFS('E3-Pathways-electricity'!$G$4:$G$40,'E3-Pathways-electricity'!$A$4:$A$40,$D25),0)</f>
        <v>0</v>
      </c>
      <c r="AI25" s="71">
        <f>IFERROR((SUMIFS('E3-Pathways-electricity'!AK$4:AK$40,'E3-Pathways-electricity'!$A$4:$A$40,$D25)-SUMIFS('E3-Pathways-electricity'!$G$4:$G$40,'E3-Pathways-electricity'!$A$4:$A$40,$D25))/SUMIFS('E3-Pathways-electricity'!$G$4:$G$40,'E3-Pathways-electricity'!$A$4:$A$40,$D25),0)</f>
        <v>0</v>
      </c>
      <c r="AJ25" s="71">
        <f>IFERROR((SUMIFS('E3-Pathways-electricity'!AL$4:AL$40,'E3-Pathways-electricity'!$A$4:$A$40,$D25)-SUMIFS('E3-Pathways-electricity'!$G$4:$G$40,'E3-Pathways-electricity'!$A$4:$A$40,$D25))/SUMIFS('E3-Pathways-electricity'!$G$4:$G$40,'E3-Pathways-electricity'!$A$4:$A$40,$D25),0)</f>
        <v>0</v>
      </c>
      <c r="AK25" s="71">
        <f>IFERROR((SUMIFS('E3-Pathways-electricity'!AM$4:AM$40,'E3-Pathways-electricity'!$A$4:$A$40,$D25)-SUMIFS('E3-Pathways-electricity'!$G$4:$G$40,'E3-Pathways-electricity'!$A$4:$A$40,$D25))/SUMIFS('E3-Pathways-electricity'!$G$4:$G$40,'E3-Pathways-electricity'!$A$4:$A$40,$D25),0)</f>
        <v>0</v>
      </c>
    </row>
    <row r="26" spans="2:37" x14ac:dyDescent="0.25">
      <c r="B26" s="329" t="s">
        <v>1180</v>
      </c>
      <c r="C26" s="172" t="s">
        <v>1176</v>
      </c>
      <c r="D26" s="172" t="s">
        <v>75</v>
      </c>
      <c r="E26" s="71">
        <f>IFERROR((SUMIFS('E3-Pathways-electricity'!G$4:G$40,'E3-Pathways-electricity'!$A$4:$A$40,$D26)-SUMIFS('E3-Pathways-electricity'!$G$4:$G$40,'E3-Pathways-electricity'!$A$4:$A$40,$D26))/SUMIFS('E3-Pathways-electricity'!$G$4:$G$40,'E3-Pathways-electricity'!$A$4:$A$40,$D26),0)</f>
        <v>0</v>
      </c>
      <c r="F26" s="333">
        <f>IFERROR((SUMIFS('E3-Pathways-electricity'!H$4:H$40,'E3-Pathways-electricity'!$A$4:$A$40,$D26)-SUMIFS('E3-Pathways-electricity'!$G$4:$G$40,'E3-Pathways-electricity'!$A$4:$A$40,$D26))/SUMIFS('E3-Pathways-electricity'!$G$4:$G$40,'E3-Pathways-electricity'!$A$4:$A$40,$D26),0)</f>
        <v>0</v>
      </c>
      <c r="G26" s="71">
        <f>IFERROR((SUMIFS('E3-Pathways-electricity'!I$4:I$40,'E3-Pathways-electricity'!$A$4:$A$40,$D26)-SUMIFS('E3-Pathways-electricity'!$G$4:$G$40,'E3-Pathways-electricity'!$A$4:$A$40,$D26))/SUMIFS('E3-Pathways-electricity'!$G$4:$G$40,'E3-Pathways-electricity'!$A$4:$A$40,$D26),0)</f>
        <v>0</v>
      </c>
      <c r="H26" s="71">
        <f>IFERROR((SUMIFS('E3-Pathways-electricity'!J$4:J$40,'E3-Pathways-electricity'!$A$4:$A$40,$D26)-SUMIFS('E3-Pathways-electricity'!$G$4:$G$40,'E3-Pathways-electricity'!$A$4:$A$40,$D26))/SUMIFS('E3-Pathways-electricity'!$G$4:$G$40,'E3-Pathways-electricity'!$A$4:$A$40,$D26),0)</f>
        <v>0</v>
      </c>
      <c r="I26" s="71">
        <f>IFERROR((SUMIFS('E3-Pathways-electricity'!K$4:K$40,'E3-Pathways-electricity'!$A$4:$A$40,$D26)-SUMIFS('E3-Pathways-electricity'!$G$4:$G$40,'E3-Pathways-electricity'!$A$4:$A$40,$D26))/SUMIFS('E3-Pathways-electricity'!$G$4:$G$40,'E3-Pathways-electricity'!$A$4:$A$40,$D26),0)</f>
        <v>0</v>
      </c>
      <c r="J26" s="71">
        <f>IFERROR((SUMIFS('E3-Pathways-electricity'!L$4:L$40,'E3-Pathways-electricity'!$A$4:$A$40,$D26)-SUMIFS('E3-Pathways-electricity'!$G$4:$G$40,'E3-Pathways-electricity'!$A$4:$A$40,$D26))/SUMIFS('E3-Pathways-electricity'!$G$4:$G$40,'E3-Pathways-electricity'!$A$4:$A$40,$D26),0)</f>
        <v>0</v>
      </c>
      <c r="K26" s="71">
        <f>IFERROR((SUMIFS('E3-Pathways-electricity'!M$4:M$40,'E3-Pathways-electricity'!$A$4:$A$40,$D26)-SUMIFS('E3-Pathways-electricity'!$G$4:$G$40,'E3-Pathways-electricity'!$A$4:$A$40,$D26))/SUMIFS('E3-Pathways-electricity'!$G$4:$G$40,'E3-Pathways-electricity'!$A$4:$A$40,$D26),0)</f>
        <v>0</v>
      </c>
      <c r="L26" s="71">
        <f>IFERROR((SUMIFS('E3-Pathways-electricity'!N$4:N$40,'E3-Pathways-electricity'!$A$4:$A$40,$D26)-SUMIFS('E3-Pathways-electricity'!$G$4:$G$40,'E3-Pathways-electricity'!$A$4:$A$40,$D26))/SUMIFS('E3-Pathways-electricity'!$G$4:$G$40,'E3-Pathways-electricity'!$A$4:$A$40,$D26),0)</f>
        <v>0</v>
      </c>
      <c r="M26" s="71">
        <f>IFERROR((SUMIFS('E3-Pathways-electricity'!O$4:O$40,'E3-Pathways-electricity'!$A$4:$A$40,$D26)-SUMIFS('E3-Pathways-electricity'!$G$4:$G$40,'E3-Pathways-electricity'!$A$4:$A$40,$D26))/SUMIFS('E3-Pathways-electricity'!$G$4:$G$40,'E3-Pathways-electricity'!$A$4:$A$40,$D26),0)</f>
        <v>0</v>
      </c>
      <c r="N26" s="71">
        <f>IFERROR((SUMIFS('E3-Pathways-electricity'!P$4:P$40,'E3-Pathways-electricity'!$A$4:$A$40,$D26)-SUMIFS('E3-Pathways-electricity'!$G$4:$G$40,'E3-Pathways-electricity'!$A$4:$A$40,$D26))/SUMIFS('E3-Pathways-electricity'!$G$4:$G$40,'E3-Pathways-electricity'!$A$4:$A$40,$D26),0)</f>
        <v>0</v>
      </c>
      <c r="O26" s="71">
        <f>IFERROR((SUMIFS('E3-Pathways-electricity'!Q$4:Q$40,'E3-Pathways-electricity'!$A$4:$A$40,$D26)-SUMIFS('E3-Pathways-electricity'!$G$4:$G$40,'E3-Pathways-electricity'!$A$4:$A$40,$D26))/SUMIFS('E3-Pathways-electricity'!$G$4:$G$40,'E3-Pathways-electricity'!$A$4:$A$40,$D26),0)</f>
        <v>0</v>
      </c>
      <c r="P26" s="71">
        <f>IFERROR((SUMIFS('E3-Pathways-electricity'!R$4:R$40,'E3-Pathways-electricity'!$A$4:$A$40,$D26)-SUMIFS('E3-Pathways-electricity'!$G$4:$G$40,'E3-Pathways-electricity'!$A$4:$A$40,$D26))/SUMIFS('E3-Pathways-electricity'!$G$4:$G$40,'E3-Pathways-electricity'!$A$4:$A$40,$D26),0)</f>
        <v>0</v>
      </c>
      <c r="Q26" s="71">
        <f>IFERROR((SUMIFS('E3-Pathways-electricity'!S$4:S$40,'E3-Pathways-electricity'!$A$4:$A$40,$D26)-SUMIFS('E3-Pathways-electricity'!$G$4:$G$40,'E3-Pathways-electricity'!$A$4:$A$40,$D26))/SUMIFS('E3-Pathways-electricity'!$G$4:$G$40,'E3-Pathways-electricity'!$A$4:$A$40,$D26),0)</f>
        <v>0</v>
      </c>
      <c r="R26" s="71">
        <f>IFERROR((SUMIFS('E3-Pathways-electricity'!T$4:T$40,'E3-Pathways-electricity'!$A$4:$A$40,$D26)-SUMIFS('E3-Pathways-electricity'!$G$4:$G$40,'E3-Pathways-electricity'!$A$4:$A$40,$D26))/SUMIFS('E3-Pathways-electricity'!$G$4:$G$40,'E3-Pathways-electricity'!$A$4:$A$40,$D26),0)</f>
        <v>0</v>
      </c>
      <c r="S26" s="71">
        <f>IFERROR((SUMIFS('E3-Pathways-electricity'!U$4:U$40,'E3-Pathways-electricity'!$A$4:$A$40,$D26)-SUMIFS('E3-Pathways-electricity'!$G$4:$G$40,'E3-Pathways-electricity'!$A$4:$A$40,$D26))/SUMIFS('E3-Pathways-electricity'!$G$4:$G$40,'E3-Pathways-electricity'!$A$4:$A$40,$D26),0)</f>
        <v>0</v>
      </c>
      <c r="T26" s="71">
        <f>IFERROR((SUMIFS('E3-Pathways-electricity'!V$4:V$40,'E3-Pathways-electricity'!$A$4:$A$40,$D26)-SUMIFS('E3-Pathways-electricity'!$G$4:$G$40,'E3-Pathways-electricity'!$A$4:$A$40,$D26))/SUMIFS('E3-Pathways-electricity'!$G$4:$G$40,'E3-Pathways-electricity'!$A$4:$A$40,$D26),0)</f>
        <v>0</v>
      </c>
      <c r="U26" s="71">
        <f>IFERROR((SUMIFS('E3-Pathways-electricity'!W$4:W$40,'E3-Pathways-electricity'!$A$4:$A$40,$D26)-SUMIFS('E3-Pathways-electricity'!$G$4:$G$40,'E3-Pathways-electricity'!$A$4:$A$40,$D26))/SUMIFS('E3-Pathways-electricity'!$G$4:$G$40,'E3-Pathways-electricity'!$A$4:$A$40,$D26),0)</f>
        <v>0</v>
      </c>
      <c r="V26" s="71">
        <f>IFERROR((SUMIFS('E3-Pathways-electricity'!X$4:X$40,'E3-Pathways-electricity'!$A$4:$A$40,$D26)-SUMIFS('E3-Pathways-electricity'!$G$4:$G$40,'E3-Pathways-electricity'!$A$4:$A$40,$D26))/SUMIFS('E3-Pathways-electricity'!$G$4:$G$40,'E3-Pathways-electricity'!$A$4:$A$40,$D26),0)</f>
        <v>0</v>
      </c>
      <c r="W26" s="71">
        <f>IFERROR((SUMIFS('E3-Pathways-electricity'!Y$4:Y$40,'E3-Pathways-electricity'!$A$4:$A$40,$D26)-SUMIFS('E3-Pathways-electricity'!$G$4:$G$40,'E3-Pathways-electricity'!$A$4:$A$40,$D26))/SUMIFS('E3-Pathways-electricity'!$G$4:$G$40,'E3-Pathways-electricity'!$A$4:$A$40,$D26),0)</f>
        <v>0</v>
      </c>
      <c r="X26" s="71">
        <f>IFERROR((SUMIFS('E3-Pathways-electricity'!Z$4:Z$40,'E3-Pathways-electricity'!$A$4:$A$40,$D26)-SUMIFS('E3-Pathways-electricity'!$G$4:$G$40,'E3-Pathways-electricity'!$A$4:$A$40,$D26))/SUMIFS('E3-Pathways-electricity'!$G$4:$G$40,'E3-Pathways-electricity'!$A$4:$A$40,$D26),0)</f>
        <v>0</v>
      </c>
      <c r="Y26" s="71">
        <f>IFERROR((SUMIFS('E3-Pathways-electricity'!AA$4:AA$40,'E3-Pathways-electricity'!$A$4:$A$40,$D26)-SUMIFS('E3-Pathways-electricity'!$G$4:$G$40,'E3-Pathways-electricity'!$A$4:$A$40,$D26))/SUMIFS('E3-Pathways-electricity'!$G$4:$G$40,'E3-Pathways-electricity'!$A$4:$A$40,$D26),0)</f>
        <v>0</v>
      </c>
      <c r="Z26" s="71">
        <f>IFERROR((SUMIFS('E3-Pathways-electricity'!AB$4:AB$40,'E3-Pathways-electricity'!$A$4:$A$40,$D26)-SUMIFS('E3-Pathways-electricity'!$G$4:$G$40,'E3-Pathways-electricity'!$A$4:$A$40,$D26))/SUMIFS('E3-Pathways-electricity'!$G$4:$G$40,'E3-Pathways-electricity'!$A$4:$A$40,$D26),0)</f>
        <v>0</v>
      </c>
      <c r="AA26" s="71">
        <f>IFERROR((SUMIFS('E3-Pathways-electricity'!AC$4:AC$40,'E3-Pathways-electricity'!$A$4:$A$40,$D26)-SUMIFS('E3-Pathways-electricity'!$G$4:$G$40,'E3-Pathways-electricity'!$A$4:$A$40,$D26))/SUMIFS('E3-Pathways-electricity'!$G$4:$G$40,'E3-Pathways-electricity'!$A$4:$A$40,$D26),0)</f>
        <v>0</v>
      </c>
      <c r="AB26" s="71">
        <f>IFERROR((SUMIFS('E3-Pathways-electricity'!AD$4:AD$40,'E3-Pathways-electricity'!$A$4:$A$40,$D26)-SUMIFS('E3-Pathways-electricity'!$G$4:$G$40,'E3-Pathways-electricity'!$A$4:$A$40,$D26))/SUMIFS('E3-Pathways-electricity'!$G$4:$G$40,'E3-Pathways-electricity'!$A$4:$A$40,$D26),0)</f>
        <v>0</v>
      </c>
      <c r="AC26" s="71">
        <f>IFERROR((SUMIFS('E3-Pathways-electricity'!AE$4:AE$40,'E3-Pathways-electricity'!$A$4:$A$40,$D26)-SUMIFS('E3-Pathways-electricity'!$G$4:$G$40,'E3-Pathways-electricity'!$A$4:$A$40,$D26))/SUMIFS('E3-Pathways-electricity'!$G$4:$G$40,'E3-Pathways-electricity'!$A$4:$A$40,$D26),0)</f>
        <v>0</v>
      </c>
      <c r="AD26" s="71">
        <f>IFERROR((SUMIFS('E3-Pathways-electricity'!AF$4:AF$40,'E3-Pathways-electricity'!$A$4:$A$40,$D26)-SUMIFS('E3-Pathways-electricity'!$G$4:$G$40,'E3-Pathways-electricity'!$A$4:$A$40,$D26))/SUMIFS('E3-Pathways-electricity'!$G$4:$G$40,'E3-Pathways-electricity'!$A$4:$A$40,$D26),0)</f>
        <v>0</v>
      </c>
      <c r="AE26" s="71">
        <f>IFERROR((SUMIFS('E3-Pathways-electricity'!AG$4:AG$40,'E3-Pathways-electricity'!$A$4:$A$40,$D26)-SUMIFS('E3-Pathways-electricity'!$G$4:$G$40,'E3-Pathways-electricity'!$A$4:$A$40,$D26))/SUMIFS('E3-Pathways-electricity'!$G$4:$G$40,'E3-Pathways-electricity'!$A$4:$A$40,$D26),0)</f>
        <v>0</v>
      </c>
      <c r="AF26" s="71">
        <f>IFERROR((SUMIFS('E3-Pathways-electricity'!AH$4:AH$40,'E3-Pathways-electricity'!$A$4:$A$40,$D26)-SUMIFS('E3-Pathways-electricity'!$G$4:$G$40,'E3-Pathways-electricity'!$A$4:$A$40,$D26))/SUMIFS('E3-Pathways-electricity'!$G$4:$G$40,'E3-Pathways-electricity'!$A$4:$A$40,$D26),0)</f>
        <v>0</v>
      </c>
      <c r="AG26" s="71">
        <f>IFERROR((SUMIFS('E3-Pathways-electricity'!AI$4:AI$40,'E3-Pathways-electricity'!$A$4:$A$40,$D26)-SUMIFS('E3-Pathways-electricity'!$G$4:$G$40,'E3-Pathways-electricity'!$A$4:$A$40,$D26))/SUMIFS('E3-Pathways-electricity'!$G$4:$G$40,'E3-Pathways-electricity'!$A$4:$A$40,$D26),0)</f>
        <v>0</v>
      </c>
      <c r="AH26" s="71">
        <f>IFERROR((SUMIFS('E3-Pathways-electricity'!AJ$4:AJ$40,'E3-Pathways-electricity'!$A$4:$A$40,$D26)-SUMIFS('E3-Pathways-electricity'!$G$4:$G$40,'E3-Pathways-electricity'!$A$4:$A$40,$D26))/SUMIFS('E3-Pathways-electricity'!$G$4:$G$40,'E3-Pathways-electricity'!$A$4:$A$40,$D26),0)</f>
        <v>0</v>
      </c>
      <c r="AI26" s="71">
        <f>IFERROR((SUMIFS('E3-Pathways-electricity'!AK$4:AK$40,'E3-Pathways-electricity'!$A$4:$A$40,$D26)-SUMIFS('E3-Pathways-electricity'!$G$4:$G$40,'E3-Pathways-electricity'!$A$4:$A$40,$D26))/SUMIFS('E3-Pathways-electricity'!$G$4:$G$40,'E3-Pathways-electricity'!$A$4:$A$40,$D26),0)</f>
        <v>0</v>
      </c>
      <c r="AJ26" s="71">
        <f>IFERROR((SUMIFS('E3-Pathways-electricity'!AL$4:AL$40,'E3-Pathways-electricity'!$A$4:$A$40,$D26)-SUMIFS('E3-Pathways-electricity'!$G$4:$G$40,'E3-Pathways-electricity'!$A$4:$A$40,$D26))/SUMIFS('E3-Pathways-electricity'!$G$4:$G$40,'E3-Pathways-electricity'!$A$4:$A$40,$D26),0)</f>
        <v>0</v>
      </c>
      <c r="AK26" s="71">
        <f>IFERROR((SUMIFS('E3-Pathways-electricity'!AM$4:AM$40,'E3-Pathways-electricity'!$A$4:$A$40,$D26)-SUMIFS('E3-Pathways-electricity'!$G$4:$G$40,'E3-Pathways-electricity'!$A$4:$A$40,$D26))/SUMIFS('E3-Pathways-electricity'!$G$4:$G$40,'E3-Pathways-electricity'!$A$4:$A$40,$D26),0)</f>
        <v>0</v>
      </c>
    </row>
    <row r="27" spans="2:37" x14ac:dyDescent="0.25">
      <c r="B27" s="329" t="s">
        <v>1180</v>
      </c>
      <c r="C27" s="73" t="s">
        <v>1176</v>
      </c>
      <c r="D27" s="73" t="s">
        <v>76</v>
      </c>
      <c r="E27" s="71">
        <f>IFERROR((SUMIFS('E3-Pathways-electricity'!G$4:G$40,'E3-Pathways-electricity'!$A$4:$A$40,$D27)-SUMIFS('E3-Pathways-electricity'!$G$4:$G$40,'E3-Pathways-electricity'!$A$4:$A$40,$D27))/SUMIFS('E3-Pathways-electricity'!$G$4:$G$40,'E3-Pathways-electricity'!$A$4:$A$40,$D27),0)</f>
        <v>0</v>
      </c>
      <c r="F27" s="333">
        <f>IFERROR((SUMIFS('E3-Pathways-electricity'!H$4:H$40,'E3-Pathways-electricity'!$A$4:$A$40,$D27)-SUMIFS('E3-Pathways-electricity'!$G$4:$G$40,'E3-Pathways-electricity'!$A$4:$A$40,$D27))/SUMIFS('E3-Pathways-electricity'!$G$4:$G$40,'E3-Pathways-electricity'!$A$4:$A$40,$D27),0)</f>
        <v>-6.1845943257952934E-3</v>
      </c>
      <c r="G27" s="71">
        <f>IFERROR((SUMIFS('E3-Pathways-electricity'!I$4:I$40,'E3-Pathways-electricity'!$A$4:$A$40,$D27)-SUMIFS('E3-Pathways-electricity'!$G$4:$G$40,'E3-Pathways-electricity'!$A$4:$A$40,$D27))/SUMIFS('E3-Pathways-electricity'!$G$4:$G$40,'E3-Pathways-electricity'!$A$4:$A$40,$D27),0)</f>
        <v>-1.322296144077335E-2</v>
      </c>
      <c r="H27" s="71">
        <f>IFERROR((SUMIFS('E3-Pathways-electricity'!J$4:J$40,'E3-Pathways-electricity'!$A$4:$A$40,$D27)-SUMIFS('E3-Pathways-electricity'!$G$4:$G$40,'E3-Pathways-electricity'!$A$4:$A$40,$D27))/SUMIFS('E3-Pathways-electricity'!$G$4:$G$40,'E3-Pathways-electricity'!$A$4:$A$40,$D27),0)</f>
        <v>-2.3470682834250783E-2</v>
      </c>
      <c r="I27" s="71">
        <f>IFERROR((SUMIFS('E3-Pathways-electricity'!K$4:K$40,'E3-Pathways-electricity'!$A$4:$A$40,$D27)-SUMIFS('E3-Pathways-electricity'!$G$4:$G$40,'E3-Pathways-electricity'!$A$4:$A$40,$D27))/SUMIFS('E3-Pathways-electricity'!$G$4:$G$40,'E3-Pathways-electricity'!$A$4:$A$40,$D27),0)</f>
        <v>-3.0502977657482465E-2</v>
      </c>
      <c r="J27" s="71">
        <f>IFERROR((SUMIFS('E3-Pathways-electricity'!L$4:L$40,'E3-Pathways-electricity'!$A$4:$A$40,$D27)-SUMIFS('E3-Pathways-electricity'!$G$4:$G$40,'E3-Pathways-electricity'!$A$4:$A$40,$D27))/SUMIFS('E3-Pathways-electricity'!$G$4:$G$40,'E3-Pathways-electricity'!$A$4:$A$40,$D27),0)</f>
        <v>-3.8174086118098728E-2</v>
      </c>
      <c r="K27" s="71">
        <f>IFERROR((SUMIFS('E3-Pathways-electricity'!M$4:M$40,'E3-Pathways-electricity'!$A$4:$A$40,$D27)-SUMIFS('E3-Pathways-electricity'!$G$4:$G$40,'E3-Pathways-electricity'!$A$4:$A$40,$D27))/SUMIFS('E3-Pathways-electricity'!$G$4:$G$40,'E3-Pathways-electricity'!$A$4:$A$40,$D27),0)</f>
        <v>-4.7082858339675404E-2</v>
      </c>
      <c r="L27" s="71">
        <f>IFERROR((SUMIFS('E3-Pathways-electricity'!N$4:N$40,'E3-Pathways-electricity'!$A$4:$A$40,$D27)-SUMIFS('E3-Pathways-electricity'!$G$4:$G$40,'E3-Pathways-electricity'!$A$4:$A$40,$D27))/SUMIFS('E3-Pathways-electricity'!$G$4:$G$40,'E3-Pathways-electricity'!$A$4:$A$40,$D27),0)</f>
        <v>-3.7104677230685591E-2</v>
      </c>
      <c r="M27" s="71">
        <f>IFERROR((SUMIFS('E3-Pathways-electricity'!O$4:O$40,'E3-Pathways-electricity'!$A$4:$A$40,$D27)-SUMIFS('E3-Pathways-electricity'!$G$4:$G$40,'E3-Pathways-electricity'!$A$4:$A$40,$D27))/SUMIFS('E3-Pathways-electricity'!$G$4:$G$40,'E3-Pathways-electricity'!$A$4:$A$40,$D27),0)</f>
        <v>-3.7619835533287939E-2</v>
      </c>
      <c r="N27" s="71">
        <f>IFERROR((SUMIFS('E3-Pathways-electricity'!P$4:P$40,'E3-Pathways-electricity'!$A$4:$A$40,$D27)-SUMIFS('E3-Pathways-electricity'!$G$4:$G$40,'E3-Pathways-electricity'!$A$4:$A$40,$D27))/SUMIFS('E3-Pathways-electricity'!$G$4:$G$40,'E3-Pathways-electricity'!$A$4:$A$40,$D27),0)</f>
        <v>-3.8190737153929719E-2</v>
      </c>
      <c r="O27" s="71">
        <f>IFERROR((SUMIFS('E3-Pathways-electricity'!Q$4:Q$40,'E3-Pathways-electricity'!$A$4:$A$40,$D27)-SUMIFS('E3-Pathways-electricity'!$G$4:$G$40,'E3-Pathways-electricity'!$A$4:$A$40,$D27))/SUMIFS('E3-Pathways-electricity'!$G$4:$G$40,'E3-Pathways-electricity'!$A$4:$A$40,$D27),0)</f>
        <v>-3.8817382092602451E-2</v>
      </c>
      <c r="P27" s="71">
        <f>IFERROR((SUMIFS('E3-Pathways-electricity'!R$4:R$40,'E3-Pathways-electricity'!$A$4:$A$40,$D27)-SUMIFS('E3-Pathways-electricity'!$G$4:$G$40,'E3-Pathways-electricity'!$A$4:$A$40,$D27))/SUMIFS('E3-Pathways-electricity'!$G$4:$G$40,'E3-Pathways-electricity'!$A$4:$A$40,$D27),0)</f>
        <v>-3.9499770349314817E-2</v>
      </c>
      <c r="Q27" s="71">
        <f>IFERROR((SUMIFS('E3-Pathways-electricity'!S$4:S$40,'E3-Pathways-electricity'!$A$4:$A$40,$D27)-SUMIFS('E3-Pathways-electricity'!$G$4:$G$40,'E3-Pathways-electricity'!$A$4:$A$40,$D27))/SUMIFS('E3-Pathways-electricity'!$G$4:$G$40,'E3-Pathways-electricity'!$A$4:$A$40,$D27),0)</f>
        <v>-4.0237901924066809E-2</v>
      </c>
      <c r="R27" s="71">
        <f>IFERROR((SUMIFS('E3-Pathways-electricity'!T$4:T$40,'E3-Pathways-electricity'!$A$4:$A$40,$D27)-SUMIFS('E3-Pathways-electricity'!$G$4:$G$40,'E3-Pathways-electricity'!$A$4:$A$40,$D27))/SUMIFS('E3-Pathways-electricity'!$G$4:$G$40,'E3-Pathways-electricity'!$A$4:$A$40,$D27),0)</f>
        <v>-3.5434686020056609E-2</v>
      </c>
      <c r="S27" s="71">
        <f>IFERROR((SUMIFS('E3-Pathways-electricity'!U$4:U$40,'E3-Pathways-electricity'!$A$4:$A$40,$D27)-SUMIFS('E3-Pathways-electricity'!$G$4:$G$40,'E3-Pathways-electricity'!$A$4:$A$40,$D27))/SUMIFS('E3-Pathways-electricity'!$G$4:$G$40,'E3-Pathways-electricity'!$A$4:$A$40,$D27),0)</f>
        <v>-3.0631470116046406E-2</v>
      </c>
      <c r="T27" s="71">
        <f>IFERROR((SUMIFS('E3-Pathways-electricity'!V$4:V$40,'E3-Pathways-electricity'!$A$4:$A$40,$D27)-SUMIFS('E3-Pathways-electricity'!$G$4:$G$40,'E3-Pathways-electricity'!$A$4:$A$40,$D27))/SUMIFS('E3-Pathways-electricity'!$G$4:$G$40,'E3-Pathways-electricity'!$A$4:$A$40,$D27),0)</f>
        <v>-2.5828254212036203E-2</v>
      </c>
      <c r="U27" s="71">
        <f>IFERROR((SUMIFS('E3-Pathways-electricity'!W$4:W$40,'E3-Pathways-electricity'!$A$4:$A$40,$D27)-SUMIFS('E3-Pathways-electricity'!$G$4:$G$40,'E3-Pathways-electricity'!$A$4:$A$40,$D27))/SUMIFS('E3-Pathways-electricity'!$G$4:$G$40,'E3-Pathways-electricity'!$A$4:$A$40,$D27),0)</f>
        <v>-2.1025038308026205E-2</v>
      </c>
      <c r="V27" s="71">
        <f>IFERROR((SUMIFS('E3-Pathways-electricity'!X$4:X$40,'E3-Pathways-electricity'!$A$4:$A$40,$D27)-SUMIFS('E3-Pathways-electricity'!$G$4:$G$40,'E3-Pathways-electricity'!$A$4:$A$40,$D27))/SUMIFS('E3-Pathways-electricity'!$G$4:$G$40,'E3-Pathways-electricity'!$A$4:$A$40,$D27),0)</f>
        <v>-1.6221822404024876E-2</v>
      </c>
      <c r="W27" s="71">
        <f>IFERROR((SUMIFS('E3-Pathways-electricity'!Y$4:Y$40,'E3-Pathways-electricity'!$A$4:$A$40,$D27)-SUMIFS('E3-Pathways-electricity'!$G$4:$G$40,'E3-Pathways-electricity'!$A$4:$A$40,$D27))/SUMIFS('E3-Pathways-electricity'!$G$4:$G$40,'E3-Pathways-electricity'!$A$4:$A$40,$D27),0)</f>
        <v>-1.1418606500014677E-2</v>
      </c>
      <c r="X27" s="71">
        <f>IFERROR((SUMIFS('E3-Pathways-electricity'!Z$4:Z$40,'E3-Pathways-electricity'!$A$4:$A$40,$D27)-SUMIFS('E3-Pathways-electricity'!$G$4:$G$40,'E3-Pathways-electricity'!$A$4:$A$40,$D27))/SUMIFS('E3-Pathways-electricity'!$G$4:$G$40,'E3-Pathways-electricity'!$A$4:$A$40,$D27),0)</f>
        <v>-6.6153905960044746E-3</v>
      </c>
      <c r="Y27" s="71">
        <f>IFERROR((SUMIFS('E3-Pathways-electricity'!AA$4:AA$40,'E3-Pathways-electricity'!$A$4:$A$40,$D27)-SUMIFS('E3-Pathways-electricity'!$G$4:$G$40,'E3-Pathways-electricity'!$A$4:$A$40,$D27))/SUMIFS('E3-Pathways-electricity'!$G$4:$G$40,'E3-Pathways-electricity'!$A$4:$A$40,$D27),0)</f>
        <v>-1.8121746919944751E-3</v>
      </c>
      <c r="Z27" s="71">
        <f>IFERROR((SUMIFS('E3-Pathways-electricity'!AB$4:AB$40,'E3-Pathways-electricity'!$A$4:$A$40,$D27)-SUMIFS('E3-Pathways-electricity'!$G$4:$G$40,'E3-Pathways-electricity'!$A$4:$A$40,$D27))/SUMIFS('E3-Pathways-electricity'!$G$4:$G$40,'E3-Pathways-electricity'!$A$4:$A$40,$D27),0)</f>
        <v>2.991041212015726E-3</v>
      </c>
      <c r="AA27" s="71">
        <f>IFERROR((SUMIFS('E3-Pathways-electricity'!AC$4:AC$40,'E3-Pathways-electricity'!$A$4:$A$40,$D27)-SUMIFS('E3-Pathways-electricity'!$G$4:$G$40,'E3-Pathways-electricity'!$A$4:$A$40,$D27))/SUMIFS('E3-Pathways-electricity'!$G$4:$G$40,'E3-Pathways-electricity'!$A$4:$A$40,$D27),0)</f>
        <v>7.7942571160170534E-3</v>
      </c>
      <c r="AB27" s="71">
        <f>IFERROR((SUMIFS('E3-Pathways-electricity'!AD$4:AD$40,'E3-Pathways-electricity'!$A$4:$A$40,$D27)-SUMIFS('E3-Pathways-electricity'!$G$4:$G$40,'E3-Pathways-electricity'!$A$4:$A$40,$D27))/SUMIFS('E3-Pathways-electricity'!$G$4:$G$40,'E3-Pathways-electricity'!$A$4:$A$40,$D27),0)</f>
        <v>1.2597473020027256E-2</v>
      </c>
      <c r="AC27" s="71">
        <f>IFERROR((SUMIFS('E3-Pathways-electricity'!AE$4:AE$40,'E3-Pathways-electricity'!$A$4:$A$40,$D27)-SUMIFS('E3-Pathways-electricity'!$G$4:$G$40,'E3-Pathways-electricity'!$A$4:$A$40,$D27))/SUMIFS('E3-Pathways-electricity'!$G$4:$G$40,'E3-Pathways-electricity'!$A$4:$A$40,$D27),0)</f>
        <v>1.7400688924037254E-2</v>
      </c>
      <c r="AD27" s="71">
        <f>IFERROR((SUMIFS('E3-Pathways-electricity'!AF$4:AF$40,'E3-Pathways-electricity'!$A$4:$A$40,$D27)-SUMIFS('E3-Pathways-electricity'!$G$4:$G$40,'E3-Pathways-electricity'!$A$4:$A$40,$D27))/SUMIFS('E3-Pathways-electricity'!$G$4:$G$40,'E3-Pathways-electricity'!$A$4:$A$40,$D27),0)</f>
        <v>2.2203904828047457E-2</v>
      </c>
      <c r="AE27" s="71">
        <f>IFERROR((SUMIFS('E3-Pathways-electricity'!AG$4:AG$40,'E3-Pathways-electricity'!$A$4:$A$40,$D27)-SUMIFS('E3-Pathways-electricity'!$G$4:$G$40,'E3-Pathways-electricity'!$A$4:$A$40,$D27))/SUMIFS('E3-Pathways-electricity'!$G$4:$G$40,'E3-Pathways-electricity'!$A$4:$A$40,$D27),0)</f>
        <v>2.7007120732057657E-2</v>
      </c>
      <c r="AF27" s="71">
        <f>IFERROR((SUMIFS('E3-Pathways-electricity'!AH$4:AH$40,'E3-Pathways-electricity'!$A$4:$A$40,$D27)-SUMIFS('E3-Pathways-electricity'!$G$4:$G$40,'E3-Pathways-electricity'!$A$4:$A$40,$D27))/SUMIFS('E3-Pathways-electricity'!$G$4:$G$40,'E3-Pathways-electricity'!$A$4:$A$40,$D27),0)</f>
        <v>3.1810336636058985E-2</v>
      </c>
      <c r="AG27" s="71">
        <f>IFERROR((SUMIFS('E3-Pathways-electricity'!AI$4:AI$40,'E3-Pathways-electricity'!$A$4:$A$40,$D27)-SUMIFS('E3-Pathways-electricity'!$G$4:$G$40,'E3-Pathways-electricity'!$A$4:$A$40,$D27))/SUMIFS('E3-Pathways-electricity'!$G$4:$G$40,'E3-Pathways-electricity'!$A$4:$A$40,$D27),0)</f>
        <v>3.6613552540068983E-2</v>
      </c>
      <c r="AH27" s="71">
        <f>IFERROR((SUMIFS('E3-Pathways-electricity'!AJ$4:AJ$40,'E3-Pathways-electricity'!$A$4:$A$40,$D27)-SUMIFS('E3-Pathways-electricity'!$G$4:$G$40,'E3-Pathways-electricity'!$A$4:$A$40,$D27))/SUMIFS('E3-Pathways-electricity'!$G$4:$G$40,'E3-Pathways-electricity'!$A$4:$A$40,$D27),0)</f>
        <v>4.1416768444079183E-2</v>
      </c>
      <c r="AI27" s="71">
        <f>IFERROR((SUMIFS('E3-Pathways-electricity'!AK$4:AK$40,'E3-Pathways-electricity'!$A$4:$A$40,$D27)-SUMIFS('E3-Pathways-electricity'!$G$4:$G$40,'E3-Pathways-electricity'!$A$4:$A$40,$D27))/SUMIFS('E3-Pathways-electricity'!$G$4:$G$40,'E3-Pathways-electricity'!$A$4:$A$40,$D27),0)</f>
        <v>4.6219984348089389E-2</v>
      </c>
      <c r="AJ27" s="71">
        <f>IFERROR((SUMIFS('E3-Pathways-electricity'!AL$4:AL$40,'E3-Pathways-electricity'!$A$4:$A$40,$D27)-SUMIFS('E3-Pathways-electricity'!$G$4:$G$40,'E3-Pathways-electricity'!$A$4:$A$40,$D27))/SUMIFS('E3-Pathways-electricity'!$G$4:$G$40,'E3-Pathways-electricity'!$A$4:$A$40,$D27),0)</f>
        <v>5.1023200252090714E-2</v>
      </c>
      <c r="AK27" s="71">
        <f>IFERROR((SUMIFS('E3-Pathways-electricity'!AM$4:AM$40,'E3-Pathways-electricity'!$A$4:$A$40,$D27)-SUMIFS('E3-Pathways-electricity'!$G$4:$G$40,'E3-Pathways-electricity'!$A$4:$A$40,$D27))/SUMIFS('E3-Pathways-electricity'!$G$4:$G$40,'E3-Pathways-electricity'!$A$4:$A$40,$D27),0)</f>
        <v>5.5826416156100712E-2</v>
      </c>
    </row>
    <row r="29" spans="2:37" x14ac:dyDescent="0.25">
      <c r="B29" s="7" t="s">
        <v>1484</v>
      </c>
      <c r="C29" s="73" t="s">
        <v>1181</v>
      </c>
      <c r="D29" s="172" t="s">
        <v>52</v>
      </c>
      <c r="E29" s="71">
        <v>0</v>
      </c>
      <c r="F29" s="333">
        <v>0</v>
      </c>
      <c r="G29" s="71">
        <v>0</v>
      </c>
      <c r="H29" s="175">
        <f>'AEO Industrial growth rate'!D$19</f>
        <v>-1.0102393753638578E-2</v>
      </c>
      <c r="I29" s="175">
        <f>'AEO Industrial growth rate'!E$19</f>
        <v>-8.5613506386770025E-4</v>
      </c>
      <c r="J29" s="175">
        <f>'AEO Industrial growth rate'!F$19</f>
        <v>-5.4450190061985163E-3</v>
      </c>
      <c r="K29" s="175">
        <f>'AEO Industrial growth rate'!G$19</f>
        <v>-1.7944590938666488E-2</v>
      </c>
      <c r="L29" s="175">
        <f>'AEO Industrial growth rate'!H$19</f>
        <v>-3.0615389883908169E-2</v>
      </c>
      <c r="M29" s="175">
        <f>'AEO Industrial growth rate'!I$19</f>
        <v>-4.4519023321119226E-2</v>
      </c>
      <c r="N29" s="175">
        <f>'AEO Industrial growth rate'!J$19</f>
        <v>-6.0511626314167365E-2</v>
      </c>
      <c r="O29" s="175">
        <f>'AEO Industrial growth rate'!K$19</f>
        <v>-7.7805554604294364E-2</v>
      </c>
      <c r="P29" s="175">
        <f>'AEO Industrial growth rate'!L$19</f>
        <v>-9.2942022533474916E-2</v>
      </c>
      <c r="Q29" s="175">
        <f>'AEO Industrial growth rate'!M$19</f>
        <v>-0.10852368069586664</v>
      </c>
      <c r="R29" s="175">
        <f>'AEO Industrial growth rate'!N$19</f>
        <v>-0.12136570665388179</v>
      </c>
      <c r="S29" s="175">
        <f>'AEO Industrial growth rate'!O$19</f>
        <v>-0.13615972055751516</v>
      </c>
      <c r="T29" s="175">
        <f>'AEO Industrial growth rate'!P$19</f>
        <v>-0.15006335399472623</v>
      </c>
      <c r="U29" s="175">
        <f>'AEO Industrial growth rate'!Q$19</f>
        <v>-0.16317934317317906</v>
      </c>
      <c r="V29" s="175">
        <f>'AEO Industrial growth rate'!R$19</f>
        <v>-0.16609020239032909</v>
      </c>
      <c r="W29" s="175">
        <f>'AEO Industrial growth rate'!S$19</f>
        <v>-0.16954898804835453</v>
      </c>
      <c r="X29" s="175">
        <f>'AEO Industrial growth rate'!T$19</f>
        <v>-0.17259682887572353</v>
      </c>
      <c r="Y29" s="175">
        <f>'AEO Industrial growth rate'!U$19</f>
        <v>-0.16985719667134697</v>
      </c>
      <c r="Z29" s="175">
        <f>'AEO Industrial growth rate'!V$19</f>
        <v>-0.17146673059141812</v>
      </c>
      <c r="AA29" s="175">
        <f>'AEO Industrial growth rate'!W$19</f>
        <v>-0.17252833807061405</v>
      </c>
      <c r="AB29" s="175">
        <f>'AEO Industrial growth rate'!X$19</f>
        <v>-0.17232286565528582</v>
      </c>
      <c r="AC29" s="175">
        <f>'AEO Industrial growth rate'!Y$19</f>
        <v>-0.17102154035820696</v>
      </c>
      <c r="AD29" s="175">
        <f>'AEO Industrial growth rate'!Z$19</f>
        <v>-0.169035307010034</v>
      </c>
      <c r="AE29" s="175">
        <f>'AEO Industrial growth rate'!AA$19</f>
        <v>-0.16722030067463448</v>
      </c>
      <c r="AF29" s="175">
        <f>'AEO Industrial growth rate'!AB$19</f>
        <v>-0.16526831272901613</v>
      </c>
      <c r="AG29" s="175">
        <f>'AEO Industrial growth rate'!AC$19</f>
        <v>-0.16246018971953019</v>
      </c>
      <c r="AH29" s="175">
        <f>'AEO Industrial growth rate'!AD$19</f>
        <v>-0.15992602993048186</v>
      </c>
      <c r="AI29" s="175">
        <f>'AEO Industrial growth rate'!AE$19</f>
        <v>-0.15756309715420708</v>
      </c>
      <c r="AJ29" s="175">
        <f>'AEO Industrial growth rate'!AF$19</f>
        <v>-0.1506112804356016</v>
      </c>
      <c r="AK29" s="175">
        <f>'AEO Industrial growth rate'!AG$19</f>
        <v>-0.14739221259545912</v>
      </c>
    </row>
    <row r="30" spans="2:37" x14ac:dyDescent="0.25">
      <c r="B30" s="7" t="s">
        <v>1484</v>
      </c>
      <c r="C30" s="73" t="s">
        <v>1181</v>
      </c>
      <c r="D30" s="311" t="s">
        <v>53</v>
      </c>
      <c r="E30" s="71">
        <v>0</v>
      </c>
      <c r="F30" s="333">
        <v>0</v>
      </c>
      <c r="G30" s="71">
        <v>0</v>
      </c>
      <c r="H30" s="175">
        <f>'AEO Industrial growth rate'!D$19</f>
        <v>-1.0102393753638578E-2</v>
      </c>
      <c r="I30" s="175">
        <f>'AEO Industrial growth rate'!E$19</f>
        <v>-8.5613506386770025E-4</v>
      </c>
      <c r="J30" s="175">
        <f>'AEO Industrial growth rate'!F$19</f>
        <v>-5.4450190061985163E-3</v>
      </c>
      <c r="K30" s="175">
        <f>'AEO Industrial growth rate'!G$19</f>
        <v>-1.7944590938666488E-2</v>
      </c>
      <c r="L30" s="175">
        <f>'AEO Industrial growth rate'!H$19</f>
        <v>-3.0615389883908169E-2</v>
      </c>
      <c r="M30" s="175">
        <f>'AEO Industrial growth rate'!I$19</f>
        <v>-4.4519023321119226E-2</v>
      </c>
      <c r="N30" s="175">
        <f>'AEO Industrial growth rate'!J$19</f>
        <v>-6.0511626314167365E-2</v>
      </c>
      <c r="O30" s="175">
        <f>'AEO Industrial growth rate'!K$19</f>
        <v>-7.7805554604294364E-2</v>
      </c>
      <c r="P30" s="175">
        <f>'AEO Industrial growth rate'!L$19</f>
        <v>-9.2942022533474916E-2</v>
      </c>
      <c r="Q30" s="175">
        <f>'AEO Industrial growth rate'!M$19</f>
        <v>-0.10852368069586664</v>
      </c>
      <c r="R30" s="175">
        <f>'AEO Industrial growth rate'!N$19</f>
        <v>-0.12136570665388179</v>
      </c>
      <c r="S30" s="175">
        <f>'AEO Industrial growth rate'!O$19</f>
        <v>-0.13615972055751516</v>
      </c>
      <c r="T30" s="175">
        <f>'AEO Industrial growth rate'!P$19</f>
        <v>-0.15006335399472623</v>
      </c>
      <c r="U30" s="175">
        <f>'AEO Industrial growth rate'!Q$19</f>
        <v>-0.16317934317317906</v>
      </c>
      <c r="V30" s="175">
        <f>'AEO Industrial growth rate'!R$19</f>
        <v>-0.16609020239032909</v>
      </c>
      <c r="W30" s="175">
        <f>'AEO Industrial growth rate'!S$19</f>
        <v>-0.16954898804835453</v>
      </c>
      <c r="X30" s="175">
        <f>'AEO Industrial growth rate'!T$19</f>
        <v>-0.17259682887572353</v>
      </c>
      <c r="Y30" s="175">
        <f>'AEO Industrial growth rate'!U$19</f>
        <v>-0.16985719667134697</v>
      </c>
      <c r="Z30" s="175">
        <f>'AEO Industrial growth rate'!V$19</f>
        <v>-0.17146673059141812</v>
      </c>
      <c r="AA30" s="175">
        <f>'AEO Industrial growth rate'!W$19</f>
        <v>-0.17252833807061405</v>
      </c>
      <c r="AB30" s="175">
        <f>'AEO Industrial growth rate'!X$19</f>
        <v>-0.17232286565528582</v>
      </c>
      <c r="AC30" s="175">
        <f>'AEO Industrial growth rate'!Y$19</f>
        <v>-0.17102154035820696</v>
      </c>
      <c r="AD30" s="175">
        <f>'AEO Industrial growth rate'!Z$19</f>
        <v>-0.169035307010034</v>
      </c>
      <c r="AE30" s="175">
        <f>'AEO Industrial growth rate'!AA$19</f>
        <v>-0.16722030067463448</v>
      </c>
      <c r="AF30" s="175">
        <f>'AEO Industrial growth rate'!AB$19</f>
        <v>-0.16526831272901613</v>
      </c>
      <c r="AG30" s="175">
        <f>'AEO Industrial growth rate'!AC$19</f>
        <v>-0.16246018971953019</v>
      </c>
      <c r="AH30" s="175">
        <f>'AEO Industrial growth rate'!AD$19</f>
        <v>-0.15992602993048186</v>
      </c>
      <c r="AI30" s="175">
        <f>'AEO Industrial growth rate'!AE$19</f>
        <v>-0.15756309715420708</v>
      </c>
      <c r="AJ30" s="175">
        <f>'AEO Industrial growth rate'!AF$19</f>
        <v>-0.1506112804356016</v>
      </c>
      <c r="AK30" s="175">
        <f>'AEO Industrial growth rate'!AG$19</f>
        <v>-0.14739221259545912</v>
      </c>
    </row>
    <row r="31" spans="2:37" x14ac:dyDescent="0.25">
      <c r="B31" s="7" t="s">
        <v>1484</v>
      </c>
      <c r="C31" s="172" t="s">
        <v>1181</v>
      </c>
      <c r="D31" s="73" t="s">
        <v>54</v>
      </c>
      <c r="E31" s="71">
        <v>0</v>
      </c>
      <c r="F31" s="333">
        <v>0</v>
      </c>
      <c r="G31" s="71">
        <v>0</v>
      </c>
      <c r="H31" s="175">
        <f>'AEO Industrial growth rate'!D$19</f>
        <v>-1.0102393753638578E-2</v>
      </c>
      <c r="I31" s="175">
        <f>'AEO Industrial growth rate'!E$19</f>
        <v>-8.5613506386770025E-4</v>
      </c>
      <c r="J31" s="175">
        <f>'AEO Industrial growth rate'!F$19</f>
        <v>-5.4450190061985163E-3</v>
      </c>
      <c r="K31" s="175">
        <f>'AEO Industrial growth rate'!G$19</f>
        <v>-1.7944590938666488E-2</v>
      </c>
      <c r="L31" s="175">
        <f>'AEO Industrial growth rate'!H$19</f>
        <v>-3.0615389883908169E-2</v>
      </c>
      <c r="M31" s="175">
        <f>'AEO Industrial growth rate'!I$19</f>
        <v>-4.4519023321119226E-2</v>
      </c>
      <c r="N31" s="175">
        <f>'AEO Industrial growth rate'!J$19</f>
        <v>-6.0511626314167365E-2</v>
      </c>
      <c r="O31" s="175">
        <f>'AEO Industrial growth rate'!K$19</f>
        <v>-7.7805554604294364E-2</v>
      </c>
      <c r="P31" s="175">
        <f>'AEO Industrial growth rate'!L$19</f>
        <v>-9.2942022533474916E-2</v>
      </c>
      <c r="Q31" s="175">
        <f>'AEO Industrial growth rate'!M$19</f>
        <v>-0.10852368069586664</v>
      </c>
      <c r="R31" s="175">
        <f>'AEO Industrial growth rate'!N$19</f>
        <v>-0.12136570665388179</v>
      </c>
      <c r="S31" s="175">
        <f>'AEO Industrial growth rate'!O$19</f>
        <v>-0.13615972055751516</v>
      </c>
      <c r="T31" s="175">
        <f>'AEO Industrial growth rate'!P$19</f>
        <v>-0.15006335399472623</v>
      </c>
      <c r="U31" s="175">
        <f>'AEO Industrial growth rate'!Q$19</f>
        <v>-0.16317934317317906</v>
      </c>
      <c r="V31" s="175">
        <f>'AEO Industrial growth rate'!R$19</f>
        <v>-0.16609020239032909</v>
      </c>
      <c r="W31" s="175">
        <f>'AEO Industrial growth rate'!S$19</f>
        <v>-0.16954898804835453</v>
      </c>
      <c r="X31" s="175">
        <f>'AEO Industrial growth rate'!T$19</f>
        <v>-0.17259682887572353</v>
      </c>
      <c r="Y31" s="175">
        <f>'AEO Industrial growth rate'!U$19</f>
        <v>-0.16985719667134697</v>
      </c>
      <c r="Z31" s="175">
        <f>'AEO Industrial growth rate'!V$19</f>
        <v>-0.17146673059141812</v>
      </c>
      <c r="AA31" s="175">
        <f>'AEO Industrial growth rate'!W$19</f>
        <v>-0.17252833807061405</v>
      </c>
      <c r="AB31" s="175">
        <f>'AEO Industrial growth rate'!X$19</f>
        <v>-0.17232286565528582</v>
      </c>
      <c r="AC31" s="175">
        <f>'AEO Industrial growth rate'!Y$19</f>
        <v>-0.17102154035820696</v>
      </c>
      <c r="AD31" s="175">
        <f>'AEO Industrial growth rate'!Z$19</f>
        <v>-0.169035307010034</v>
      </c>
      <c r="AE31" s="175">
        <f>'AEO Industrial growth rate'!AA$19</f>
        <v>-0.16722030067463448</v>
      </c>
      <c r="AF31" s="175">
        <f>'AEO Industrial growth rate'!AB$19</f>
        <v>-0.16526831272901613</v>
      </c>
      <c r="AG31" s="175">
        <f>'AEO Industrial growth rate'!AC$19</f>
        <v>-0.16246018971953019</v>
      </c>
      <c r="AH31" s="175">
        <f>'AEO Industrial growth rate'!AD$19</f>
        <v>-0.15992602993048186</v>
      </c>
      <c r="AI31" s="175">
        <f>'AEO Industrial growth rate'!AE$19</f>
        <v>-0.15756309715420708</v>
      </c>
      <c r="AJ31" s="175">
        <f>'AEO Industrial growth rate'!AF$19</f>
        <v>-0.1506112804356016</v>
      </c>
      <c r="AK31" s="175">
        <f>'AEO Industrial growth rate'!AG$19</f>
        <v>-0.14739221259545912</v>
      </c>
    </row>
    <row r="32" spans="2:37" x14ac:dyDescent="0.25">
      <c r="B32" s="7" t="s">
        <v>1484</v>
      </c>
      <c r="C32" s="172" t="s">
        <v>1181</v>
      </c>
      <c r="D32" s="73" t="s">
        <v>55</v>
      </c>
      <c r="E32" s="71">
        <v>0</v>
      </c>
      <c r="F32" s="333">
        <v>0</v>
      </c>
      <c r="G32" s="71">
        <v>0</v>
      </c>
      <c r="H32" s="175">
        <f>'AEO Industrial growth rate'!D$19</f>
        <v>-1.0102393753638578E-2</v>
      </c>
      <c r="I32" s="175">
        <f>'AEO Industrial growth rate'!E$19</f>
        <v>-8.5613506386770025E-4</v>
      </c>
      <c r="J32" s="175">
        <f>'AEO Industrial growth rate'!F$19</f>
        <v>-5.4450190061985163E-3</v>
      </c>
      <c r="K32" s="175">
        <f>'AEO Industrial growth rate'!G$19</f>
        <v>-1.7944590938666488E-2</v>
      </c>
      <c r="L32" s="175">
        <f>'AEO Industrial growth rate'!H$19</f>
        <v>-3.0615389883908169E-2</v>
      </c>
      <c r="M32" s="175">
        <f>'AEO Industrial growth rate'!I$19</f>
        <v>-4.4519023321119226E-2</v>
      </c>
      <c r="N32" s="175">
        <f>'AEO Industrial growth rate'!J$19</f>
        <v>-6.0511626314167365E-2</v>
      </c>
      <c r="O32" s="175">
        <f>'AEO Industrial growth rate'!K$19</f>
        <v>-7.7805554604294364E-2</v>
      </c>
      <c r="P32" s="175">
        <f>'AEO Industrial growth rate'!L$19</f>
        <v>-9.2942022533474916E-2</v>
      </c>
      <c r="Q32" s="175">
        <f>'AEO Industrial growth rate'!M$19</f>
        <v>-0.10852368069586664</v>
      </c>
      <c r="R32" s="175">
        <f>'AEO Industrial growth rate'!N$19</f>
        <v>-0.12136570665388179</v>
      </c>
      <c r="S32" s="175">
        <f>'AEO Industrial growth rate'!O$19</f>
        <v>-0.13615972055751516</v>
      </c>
      <c r="T32" s="175">
        <f>'AEO Industrial growth rate'!P$19</f>
        <v>-0.15006335399472623</v>
      </c>
      <c r="U32" s="175">
        <f>'AEO Industrial growth rate'!Q$19</f>
        <v>-0.16317934317317906</v>
      </c>
      <c r="V32" s="175">
        <f>'AEO Industrial growth rate'!R$19</f>
        <v>-0.16609020239032909</v>
      </c>
      <c r="W32" s="175">
        <f>'AEO Industrial growth rate'!S$19</f>
        <v>-0.16954898804835453</v>
      </c>
      <c r="X32" s="175">
        <f>'AEO Industrial growth rate'!T$19</f>
        <v>-0.17259682887572353</v>
      </c>
      <c r="Y32" s="175">
        <f>'AEO Industrial growth rate'!U$19</f>
        <v>-0.16985719667134697</v>
      </c>
      <c r="Z32" s="175">
        <f>'AEO Industrial growth rate'!V$19</f>
        <v>-0.17146673059141812</v>
      </c>
      <c r="AA32" s="175">
        <f>'AEO Industrial growth rate'!W$19</f>
        <v>-0.17252833807061405</v>
      </c>
      <c r="AB32" s="175">
        <f>'AEO Industrial growth rate'!X$19</f>
        <v>-0.17232286565528582</v>
      </c>
      <c r="AC32" s="175">
        <f>'AEO Industrial growth rate'!Y$19</f>
        <v>-0.17102154035820696</v>
      </c>
      <c r="AD32" s="175">
        <f>'AEO Industrial growth rate'!Z$19</f>
        <v>-0.169035307010034</v>
      </c>
      <c r="AE32" s="175">
        <f>'AEO Industrial growth rate'!AA$19</f>
        <v>-0.16722030067463448</v>
      </c>
      <c r="AF32" s="175">
        <f>'AEO Industrial growth rate'!AB$19</f>
        <v>-0.16526831272901613</v>
      </c>
      <c r="AG32" s="175">
        <f>'AEO Industrial growth rate'!AC$19</f>
        <v>-0.16246018971953019</v>
      </c>
      <c r="AH32" s="175">
        <f>'AEO Industrial growth rate'!AD$19</f>
        <v>-0.15992602993048186</v>
      </c>
      <c r="AI32" s="175">
        <f>'AEO Industrial growth rate'!AE$19</f>
        <v>-0.15756309715420708</v>
      </c>
      <c r="AJ32" s="175">
        <f>'AEO Industrial growth rate'!AF$19</f>
        <v>-0.1506112804356016</v>
      </c>
      <c r="AK32" s="175">
        <f>'AEO Industrial growth rate'!AG$19</f>
        <v>-0.14739221259545912</v>
      </c>
    </row>
    <row r="33" spans="2:37" x14ac:dyDescent="0.25">
      <c r="B33" s="7" t="s">
        <v>1484</v>
      </c>
      <c r="C33" s="172" t="s">
        <v>1181</v>
      </c>
      <c r="D33" s="73" t="s">
        <v>56</v>
      </c>
      <c r="E33" s="71">
        <v>0</v>
      </c>
      <c r="F33" s="333">
        <v>0</v>
      </c>
      <c r="G33" s="71">
        <v>0</v>
      </c>
      <c r="H33" s="175">
        <f>'AEO Industrial growth rate'!D$19</f>
        <v>-1.0102393753638578E-2</v>
      </c>
      <c r="I33" s="175">
        <f>'AEO Industrial growth rate'!E$19</f>
        <v>-8.5613506386770025E-4</v>
      </c>
      <c r="J33" s="175">
        <f>'AEO Industrial growth rate'!F$19</f>
        <v>-5.4450190061985163E-3</v>
      </c>
      <c r="K33" s="175">
        <f>'AEO Industrial growth rate'!G$19</f>
        <v>-1.7944590938666488E-2</v>
      </c>
      <c r="L33" s="175">
        <f>'AEO Industrial growth rate'!H$19</f>
        <v>-3.0615389883908169E-2</v>
      </c>
      <c r="M33" s="175">
        <f>'AEO Industrial growth rate'!I$19</f>
        <v>-4.4519023321119226E-2</v>
      </c>
      <c r="N33" s="175">
        <f>'AEO Industrial growth rate'!J$19</f>
        <v>-6.0511626314167365E-2</v>
      </c>
      <c r="O33" s="175">
        <f>'AEO Industrial growth rate'!K$19</f>
        <v>-7.7805554604294364E-2</v>
      </c>
      <c r="P33" s="175">
        <f>'AEO Industrial growth rate'!L$19</f>
        <v>-9.2942022533474916E-2</v>
      </c>
      <c r="Q33" s="175">
        <f>'AEO Industrial growth rate'!M$19</f>
        <v>-0.10852368069586664</v>
      </c>
      <c r="R33" s="175">
        <f>'AEO Industrial growth rate'!N$19</f>
        <v>-0.12136570665388179</v>
      </c>
      <c r="S33" s="175">
        <f>'AEO Industrial growth rate'!O$19</f>
        <v>-0.13615972055751516</v>
      </c>
      <c r="T33" s="175">
        <f>'AEO Industrial growth rate'!P$19</f>
        <v>-0.15006335399472623</v>
      </c>
      <c r="U33" s="175">
        <f>'AEO Industrial growth rate'!Q$19</f>
        <v>-0.16317934317317906</v>
      </c>
      <c r="V33" s="175">
        <f>'AEO Industrial growth rate'!R$19</f>
        <v>-0.16609020239032909</v>
      </c>
      <c r="W33" s="175">
        <f>'AEO Industrial growth rate'!S$19</f>
        <v>-0.16954898804835453</v>
      </c>
      <c r="X33" s="175">
        <f>'AEO Industrial growth rate'!T$19</f>
        <v>-0.17259682887572353</v>
      </c>
      <c r="Y33" s="175">
        <f>'AEO Industrial growth rate'!U$19</f>
        <v>-0.16985719667134697</v>
      </c>
      <c r="Z33" s="175">
        <f>'AEO Industrial growth rate'!V$19</f>
        <v>-0.17146673059141812</v>
      </c>
      <c r="AA33" s="175">
        <f>'AEO Industrial growth rate'!W$19</f>
        <v>-0.17252833807061405</v>
      </c>
      <c r="AB33" s="175">
        <f>'AEO Industrial growth rate'!X$19</f>
        <v>-0.17232286565528582</v>
      </c>
      <c r="AC33" s="175">
        <f>'AEO Industrial growth rate'!Y$19</f>
        <v>-0.17102154035820696</v>
      </c>
      <c r="AD33" s="175">
        <f>'AEO Industrial growth rate'!Z$19</f>
        <v>-0.169035307010034</v>
      </c>
      <c r="AE33" s="175">
        <f>'AEO Industrial growth rate'!AA$19</f>
        <v>-0.16722030067463448</v>
      </c>
      <c r="AF33" s="175">
        <f>'AEO Industrial growth rate'!AB$19</f>
        <v>-0.16526831272901613</v>
      </c>
      <c r="AG33" s="175">
        <f>'AEO Industrial growth rate'!AC$19</f>
        <v>-0.16246018971953019</v>
      </c>
      <c r="AH33" s="175">
        <f>'AEO Industrial growth rate'!AD$19</f>
        <v>-0.15992602993048186</v>
      </c>
      <c r="AI33" s="175">
        <f>'AEO Industrial growth rate'!AE$19</f>
        <v>-0.15756309715420708</v>
      </c>
      <c r="AJ33" s="175">
        <f>'AEO Industrial growth rate'!AF$19</f>
        <v>-0.1506112804356016</v>
      </c>
      <c r="AK33" s="175">
        <f>'AEO Industrial growth rate'!AG$19</f>
        <v>-0.14739221259545912</v>
      </c>
    </row>
    <row r="34" spans="2:37" x14ac:dyDescent="0.25">
      <c r="B34" s="7" t="s">
        <v>1484</v>
      </c>
      <c r="C34" s="172" t="s">
        <v>1181</v>
      </c>
      <c r="D34" s="73" t="s">
        <v>57</v>
      </c>
      <c r="E34" s="71">
        <v>0</v>
      </c>
      <c r="F34" s="333">
        <v>0</v>
      </c>
      <c r="G34" s="71">
        <v>0</v>
      </c>
      <c r="H34" s="175">
        <f>'AEO Industrial growth rate'!D$19</f>
        <v>-1.0102393753638578E-2</v>
      </c>
      <c r="I34" s="175">
        <f>'AEO Industrial growth rate'!E$19</f>
        <v>-8.5613506386770025E-4</v>
      </c>
      <c r="J34" s="175">
        <f>'AEO Industrial growth rate'!F$19</f>
        <v>-5.4450190061985163E-3</v>
      </c>
      <c r="K34" s="175">
        <f>'AEO Industrial growth rate'!G$19</f>
        <v>-1.7944590938666488E-2</v>
      </c>
      <c r="L34" s="175">
        <f>'AEO Industrial growth rate'!H$19</f>
        <v>-3.0615389883908169E-2</v>
      </c>
      <c r="M34" s="175">
        <f>'AEO Industrial growth rate'!I$19</f>
        <v>-4.4519023321119226E-2</v>
      </c>
      <c r="N34" s="175">
        <f>'AEO Industrial growth rate'!J$19</f>
        <v>-6.0511626314167365E-2</v>
      </c>
      <c r="O34" s="175">
        <f>'AEO Industrial growth rate'!K$19</f>
        <v>-7.7805554604294364E-2</v>
      </c>
      <c r="P34" s="175">
        <f>'AEO Industrial growth rate'!L$19</f>
        <v>-9.2942022533474916E-2</v>
      </c>
      <c r="Q34" s="175">
        <f>'AEO Industrial growth rate'!M$19</f>
        <v>-0.10852368069586664</v>
      </c>
      <c r="R34" s="175">
        <f>'AEO Industrial growth rate'!N$19</f>
        <v>-0.12136570665388179</v>
      </c>
      <c r="S34" s="175">
        <f>'AEO Industrial growth rate'!O$19</f>
        <v>-0.13615972055751516</v>
      </c>
      <c r="T34" s="175">
        <f>'AEO Industrial growth rate'!P$19</f>
        <v>-0.15006335399472623</v>
      </c>
      <c r="U34" s="175">
        <f>'AEO Industrial growth rate'!Q$19</f>
        <v>-0.16317934317317906</v>
      </c>
      <c r="V34" s="175">
        <f>'AEO Industrial growth rate'!R$19</f>
        <v>-0.16609020239032909</v>
      </c>
      <c r="W34" s="175">
        <f>'AEO Industrial growth rate'!S$19</f>
        <v>-0.16954898804835453</v>
      </c>
      <c r="X34" s="175">
        <f>'AEO Industrial growth rate'!T$19</f>
        <v>-0.17259682887572353</v>
      </c>
      <c r="Y34" s="175">
        <f>'AEO Industrial growth rate'!U$19</f>
        <v>-0.16985719667134697</v>
      </c>
      <c r="Z34" s="175">
        <f>'AEO Industrial growth rate'!V$19</f>
        <v>-0.17146673059141812</v>
      </c>
      <c r="AA34" s="175">
        <f>'AEO Industrial growth rate'!W$19</f>
        <v>-0.17252833807061405</v>
      </c>
      <c r="AB34" s="175">
        <f>'AEO Industrial growth rate'!X$19</f>
        <v>-0.17232286565528582</v>
      </c>
      <c r="AC34" s="175">
        <f>'AEO Industrial growth rate'!Y$19</f>
        <v>-0.17102154035820696</v>
      </c>
      <c r="AD34" s="175">
        <f>'AEO Industrial growth rate'!Z$19</f>
        <v>-0.169035307010034</v>
      </c>
      <c r="AE34" s="175">
        <f>'AEO Industrial growth rate'!AA$19</f>
        <v>-0.16722030067463448</v>
      </c>
      <c r="AF34" s="175">
        <f>'AEO Industrial growth rate'!AB$19</f>
        <v>-0.16526831272901613</v>
      </c>
      <c r="AG34" s="175">
        <f>'AEO Industrial growth rate'!AC$19</f>
        <v>-0.16246018971953019</v>
      </c>
      <c r="AH34" s="175">
        <f>'AEO Industrial growth rate'!AD$19</f>
        <v>-0.15992602993048186</v>
      </c>
      <c r="AI34" s="175">
        <f>'AEO Industrial growth rate'!AE$19</f>
        <v>-0.15756309715420708</v>
      </c>
      <c r="AJ34" s="175">
        <f>'AEO Industrial growth rate'!AF$19</f>
        <v>-0.1506112804356016</v>
      </c>
      <c r="AK34" s="175">
        <f>'AEO Industrial growth rate'!AG$19</f>
        <v>-0.14739221259545912</v>
      </c>
    </row>
    <row r="35" spans="2:37" x14ac:dyDescent="0.25">
      <c r="B35" s="7" t="s">
        <v>1484</v>
      </c>
      <c r="C35" s="172" t="s">
        <v>1181</v>
      </c>
      <c r="D35" s="73" t="s">
        <v>58</v>
      </c>
      <c r="E35" s="71">
        <v>0</v>
      </c>
      <c r="F35" s="333">
        <v>0</v>
      </c>
      <c r="G35" s="71">
        <v>0</v>
      </c>
      <c r="H35" s="175">
        <f>'AEO Industrial growth rate'!D$19</f>
        <v>-1.0102393753638578E-2</v>
      </c>
      <c r="I35" s="175">
        <f>'AEO Industrial growth rate'!E$19</f>
        <v>-8.5613506386770025E-4</v>
      </c>
      <c r="J35" s="175">
        <f>'AEO Industrial growth rate'!F$19</f>
        <v>-5.4450190061985163E-3</v>
      </c>
      <c r="K35" s="175">
        <f>'AEO Industrial growth rate'!G$19</f>
        <v>-1.7944590938666488E-2</v>
      </c>
      <c r="L35" s="175">
        <f>'AEO Industrial growth rate'!H$19</f>
        <v>-3.0615389883908169E-2</v>
      </c>
      <c r="M35" s="175">
        <f>'AEO Industrial growth rate'!I$19</f>
        <v>-4.4519023321119226E-2</v>
      </c>
      <c r="N35" s="175">
        <f>'AEO Industrial growth rate'!J$19</f>
        <v>-6.0511626314167365E-2</v>
      </c>
      <c r="O35" s="175">
        <f>'AEO Industrial growth rate'!K$19</f>
        <v>-7.7805554604294364E-2</v>
      </c>
      <c r="P35" s="175">
        <f>'AEO Industrial growth rate'!L$19</f>
        <v>-9.2942022533474916E-2</v>
      </c>
      <c r="Q35" s="175">
        <f>'AEO Industrial growth rate'!M$19</f>
        <v>-0.10852368069586664</v>
      </c>
      <c r="R35" s="175">
        <f>'AEO Industrial growth rate'!N$19</f>
        <v>-0.12136570665388179</v>
      </c>
      <c r="S35" s="175">
        <f>'AEO Industrial growth rate'!O$19</f>
        <v>-0.13615972055751516</v>
      </c>
      <c r="T35" s="175">
        <f>'AEO Industrial growth rate'!P$19</f>
        <v>-0.15006335399472623</v>
      </c>
      <c r="U35" s="175">
        <f>'AEO Industrial growth rate'!Q$19</f>
        <v>-0.16317934317317906</v>
      </c>
      <c r="V35" s="175">
        <f>'AEO Industrial growth rate'!R$19</f>
        <v>-0.16609020239032909</v>
      </c>
      <c r="W35" s="175">
        <f>'AEO Industrial growth rate'!S$19</f>
        <v>-0.16954898804835453</v>
      </c>
      <c r="X35" s="175">
        <f>'AEO Industrial growth rate'!T$19</f>
        <v>-0.17259682887572353</v>
      </c>
      <c r="Y35" s="175">
        <f>'AEO Industrial growth rate'!U$19</f>
        <v>-0.16985719667134697</v>
      </c>
      <c r="Z35" s="175">
        <f>'AEO Industrial growth rate'!V$19</f>
        <v>-0.17146673059141812</v>
      </c>
      <c r="AA35" s="175">
        <f>'AEO Industrial growth rate'!W$19</f>
        <v>-0.17252833807061405</v>
      </c>
      <c r="AB35" s="175">
        <f>'AEO Industrial growth rate'!X$19</f>
        <v>-0.17232286565528582</v>
      </c>
      <c r="AC35" s="175">
        <f>'AEO Industrial growth rate'!Y$19</f>
        <v>-0.17102154035820696</v>
      </c>
      <c r="AD35" s="175">
        <f>'AEO Industrial growth rate'!Z$19</f>
        <v>-0.169035307010034</v>
      </c>
      <c r="AE35" s="175">
        <f>'AEO Industrial growth rate'!AA$19</f>
        <v>-0.16722030067463448</v>
      </c>
      <c r="AF35" s="175">
        <f>'AEO Industrial growth rate'!AB$19</f>
        <v>-0.16526831272901613</v>
      </c>
      <c r="AG35" s="175">
        <f>'AEO Industrial growth rate'!AC$19</f>
        <v>-0.16246018971953019</v>
      </c>
      <c r="AH35" s="175">
        <f>'AEO Industrial growth rate'!AD$19</f>
        <v>-0.15992602993048186</v>
      </c>
      <c r="AI35" s="175">
        <f>'AEO Industrial growth rate'!AE$19</f>
        <v>-0.15756309715420708</v>
      </c>
      <c r="AJ35" s="175">
        <f>'AEO Industrial growth rate'!AF$19</f>
        <v>-0.1506112804356016</v>
      </c>
      <c r="AK35" s="175">
        <f>'AEO Industrial growth rate'!AG$19</f>
        <v>-0.14739221259545912</v>
      </c>
    </row>
    <row r="36" spans="2:37" x14ac:dyDescent="0.25">
      <c r="B36" s="7" t="s">
        <v>1484</v>
      </c>
      <c r="C36" s="172" t="s">
        <v>1181</v>
      </c>
      <c r="D36" s="73" t="s">
        <v>59</v>
      </c>
      <c r="E36" s="71">
        <v>0</v>
      </c>
      <c r="F36" s="333">
        <v>0</v>
      </c>
      <c r="G36" s="71">
        <v>0</v>
      </c>
      <c r="H36" s="175">
        <f>'AEO Industrial growth rate'!D$19</f>
        <v>-1.0102393753638578E-2</v>
      </c>
      <c r="I36" s="175">
        <f>'AEO Industrial growth rate'!E$19</f>
        <v>-8.5613506386770025E-4</v>
      </c>
      <c r="J36" s="175">
        <f>'AEO Industrial growth rate'!F$19</f>
        <v>-5.4450190061985163E-3</v>
      </c>
      <c r="K36" s="175">
        <f>'AEO Industrial growth rate'!G$19</f>
        <v>-1.7944590938666488E-2</v>
      </c>
      <c r="L36" s="175">
        <f>'AEO Industrial growth rate'!H$19</f>
        <v>-3.0615389883908169E-2</v>
      </c>
      <c r="M36" s="175">
        <f>'AEO Industrial growth rate'!I$19</f>
        <v>-4.4519023321119226E-2</v>
      </c>
      <c r="N36" s="175">
        <f>'AEO Industrial growth rate'!J$19</f>
        <v>-6.0511626314167365E-2</v>
      </c>
      <c r="O36" s="175">
        <f>'AEO Industrial growth rate'!K$19</f>
        <v>-7.7805554604294364E-2</v>
      </c>
      <c r="P36" s="175">
        <f>'AEO Industrial growth rate'!L$19</f>
        <v>-9.2942022533474916E-2</v>
      </c>
      <c r="Q36" s="175">
        <f>'AEO Industrial growth rate'!M$19</f>
        <v>-0.10852368069586664</v>
      </c>
      <c r="R36" s="175">
        <f>'AEO Industrial growth rate'!N$19</f>
        <v>-0.12136570665388179</v>
      </c>
      <c r="S36" s="175">
        <f>'AEO Industrial growth rate'!O$19</f>
        <v>-0.13615972055751516</v>
      </c>
      <c r="T36" s="175">
        <f>'AEO Industrial growth rate'!P$19</f>
        <v>-0.15006335399472623</v>
      </c>
      <c r="U36" s="175">
        <f>'AEO Industrial growth rate'!Q$19</f>
        <v>-0.16317934317317906</v>
      </c>
      <c r="V36" s="175">
        <f>'AEO Industrial growth rate'!R$19</f>
        <v>-0.16609020239032909</v>
      </c>
      <c r="W36" s="175">
        <f>'AEO Industrial growth rate'!S$19</f>
        <v>-0.16954898804835453</v>
      </c>
      <c r="X36" s="175">
        <f>'AEO Industrial growth rate'!T$19</f>
        <v>-0.17259682887572353</v>
      </c>
      <c r="Y36" s="175">
        <f>'AEO Industrial growth rate'!U$19</f>
        <v>-0.16985719667134697</v>
      </c>
      <c r="Z36" s="175">
        <f>'AEO Industrial growth rate'!V$19</f>
        <v>-0.17146673059141812</v>
      </c>
      <c r="AA36" s="175">
        <f>'AEO Industrial growth rate'!W$19</f>
        <v>-0.17252833807061405</v>
      </c>
      <c r="AB36" s="175">
        <f>'AEO Industrial growth rate'!X$19</f>
        <v>-0.17232286565528582</v>
      </c>
      <c r="AC36" s="175">
        <f>'AEO Industrial growth rate'!Y$19</f>
        <v>-0.17102154035820696</v>
      </c>
      <c r="AD36" s="175">
        <f>'AEO Industrial growth rate'!Z$19</f>
        <v>-0.169035307010034</v>
      </c>
      <c r="AE36" s="175">
        <f>'AEO Industrial growth rate'!AA$19</f>
        <v>-0.16722030067463448</v>
      </c>
      <c r="AF36" s="175">
        <f>'AEO Industrial growth rate'!AB$19</f>
        <v>-0.16526831272901613</v>
      </c>
      <c r="AG36" s="175">
        <f>'AEO Industrial growth rate'!AC$19</f>
        <v>-0.16246018971953019</v>
      </c>
      <c r="AH36" s="175">
        <f>'AEO Industrial growth rate'!AD$19</f>
        <v>-0.15992602993048186</v>
      </c>
      <c r="AI36" s="175">
        <f>'AEO Industrial growth rate'!AE$19</f>
        <v>-0.15756309715420708</v>
      </c>
      <c r="AJ36" s="175">
        <f>'AEO Industrial growth rate'!AF$19</f>
        <v>-0.1506112804356016</v>
      </c>
      <c r="AK36" s="175">
        <f>'AEO Industrial growth rate'!AG$19</f>
        <v>-0.14739221259545912</v>
      </c>
    </row>
    <row r="37" spans="2:37" x14ac:dyDescent="0.25">
      <c r="B37" s="7" t="s">
        <v>1484</v>
      </c>
      <c r="C37" s="172" t="s">
        <v>1181</v>
      </c>
      <c r="D37" s="73" t="s">
        <v>60</v>
      </c>
      <c r="E37" s="71">
        <v>0</v>
      </c>
      <c r="F37" s="333">
        <v>0</v>
      </c>
      <c r="G37" s="71">
        <v>0</v>
      </c>
      <c r="H37" s="175">
        <f>'AEO Industrial growth rate'!D$19</f>
        <v>-1.0102393753638578E-2</v>
      </c>
      <c r="I37" s="175">
        <f>'AEO Industrial growth rate'!E$19</f>
        <v>-8.5613506386770025E-4</v>
      </c>
      <c r="J37" s="175">
        <f>'AEO Industrial growth rate'!F$19</f>
        <v>-5.4450190061985163E-3</v>
      </c>
      <c r="K37" s="175">
        <f>'AEO Industrial growth rate'!G$19</f>
        <v>-1.7944590938666488E-2</v>
      </c>
      <c r="L37" s="175">
        <f>'AEO Industrial growth rate'!H$19</f>
        <v>-3.0615389883908169E-2</v>
      </c>
      <c r="M37" s="175">
        <f>'AEO Industrial growth rate'!I$19</f>
        <v>-4.4519023321119226E-2</v>
      </c>
      <c r="N37" s="175">
        <f>'AEO Industrial growth rate'!J$19</f>
        <v>-6.0511626314167365E-2</v>
      </c>
      <c r="O37" s="175">
        <f>'AEO Industrial growth rate'!K$19</f>
        <v>-7.7805554604294364E-2</v>
      </c>
      <c r="P37" s="175">
        <f>'AEO Industrial growth rate'!L$19</f>
        <v>-9.2942022533474916E-2</v>
      </c>
      <c r="Q37" s="175">
        <f>'AEO Industrial growth rate'!M$19</f>
        <v>-0.10852368069586664</v>
      </c>
      <c r="R37" s="175">
        <f>'AEO Industrial growth rate'!N$19</f>
        <v>-0.12136570665388179</v>
      </c>
      <c r="S37" s="175">
        <f>'AEO Industrial growth rate'!O$19</f>
        <v>-0.13615972055751516</v>
      </c>
      <c r="T37" s="175">
        <f>'AEO Industrial growth rate'!P$19</f>
        <v>-0.15006335399472623</v>
      </c>
      <c r="U37" s="175">
        <f>'AEO Industrial growth rate'!Q$19</f>
        <v>-0.16317934317317906</v>
      </c>
      <c r="V37" s="175">
        <f>'AEO Industrial growth rate'!R$19</f>
        <v>-0.16609020239032909</v>
      </c>
      <c r="W37" s="175">
        <f>'AEO Industrial growth rate'!S$19</f>
        <v>-0.16954898804835453</v>
      </c>
      <c r="X37" s="175">
        <f>'AEO Industrial growth rate'!T$19</f>
        <v>-0.17259682887572353</v>
      </c>
      <c r="Y37" s="175">
        <f>'AEO Industrial growth rate'!U$19</f>
        <v>-0.16985719667134697</v>
      </c>
      <c r="Z37" s="175">
        <f>'AEO Industrial growth rate'!V$19</f>
        <v>-0.17146673059141812</v>
      </c>
      <c r="AA37" s="175">
        <f>'AEO Industrial growth rate'!W$19</f>
        <v>-0.17252833807061405</v>
      </c>
      <c r="AB37" s="175">
        <f>'AEO Industrial growth rate'!X$19</f>
        <v>-0.17232286565528582</v>
      </c>
      <c r="AC37" s="175">
        <f>'AEO Industrial growth rate'!Y$19</f>
        <v>-0.17102154035820696</v>
      </c>
      <c r="AD37" s="175">
        <f>'AEO Industrial growth rate'!Z$19</f>
        <v>-0.169035307010034</v>
      </c>
      <c r="AE37" s="175">
        <f>'AEO Industrial growth rate'!AA$19</f>
        <v>-0.16722030067463448</v>
      </c>
      <c r="AF37" s="175">
        <f>'AEO Industrial growth rate'!AB$19</f>
        <v>-0.16526831272901613</v>
      </c>
      <c r="AG37" s="175">
        <f>'AEO Industrial growth rate'!AC$19</f>
        <v>-0.16246018971953019</v>
      </c>
      <c r="AH37" s="175">
        <f>'AEO Industrial growth rate'!AD$19</f>
        <v>-0.15992602993048186</v>
      </c>
      <c r="AI37" s="175">
        <f>'AEO Industrial growth rate'!AE$19</f>
        <v>-0.15756309715420708</v>
      </c>
      <c r="AJ37" s="175">
        <f>'AEO Industrial growth rate'!AF$19</f>
        <v>-0.1506112804356016</v>
      </c>
      <c r="AK37" s="175">
        <f>'AEO Industrial growth rate'!AG$19</f>
        <v>-0.14739221259545912</v>
      </c>
    </row>
    <row r="38" spans="2:37" x14ac:dyDescent="0.25">
      <c r="B38" s="7" t="s">
        <v>1484</v>
      </c>
      <c r="C38" s="172" t="s">
        <v>1181</v>
      </c>
      <c r="D38" s="73" t="s">
        <v>61</v>
      </c>
      <c r="E38" s="71">
        <v>0</v>
      </c>
      <c r="F38" s="333">
        <v>0</v>
      </c>
      <c r="G38" s="71">
        <v>0</v>
      </c>
      <c r="H38" s="175">
        <f>'AEO Industrial growth rate'!D$19</f>
        <v>-1.0102393753638578E-2</v>
      </c>
      <c r="I38" s="175">
        <f>'AEO Industrial growth rate'!E$19</f>
        <v>-8.5613506386770025E-4</v>
      </c>
      <c r="J38" s="175">
        <f>'AEO Industrial growth rate'!F$19</f>
        <v>-5.4450190061985163E-3</v>
      </c>
      <c r="K38" s="175">
        <f>'AEO Industrial growth rate'!G$19</f>
        <v>-1.7944590938666488E-2</v>
      </c>
      <c r="L38" s="175">
        <f>'AEO Industrial growth rate'!H$19</f>
        <v>-3.0615389883908169E-2</v>
      </c>
      <c r="M38" s="175">
        <f>'AEO Industrial growth rate'!I$19</f>
        <v>-4.4519023321119226E-2</v>
      </c>
      <c r="N38" s="175">
        <f>'AEO Industrial growth rate'!J$19</f>
        <v>-6.0511626314167365E-2</v>
      </c>
      <c r="O38" s="175">
        <f>'AEO Industrial growth rate'!K$19</f>
        <v>-7.7805554604294364E-2</v>
      </c>
      <c r="P38" s="175">
        <f>'AEO Industrial growth rate'!L$19</f>
        <v>-9.2942022533474916E-2</v>
      </c>
      <c r="Q38" s="175">
        <f>'AEO Industrial growth rate'!M$19</f>
        <v>-0.10852368069586664</v>
      </c>
      <c r="R38" s="175">
        <f>'AEO Industrial growth rate'!N$19</f>
        <v>-0.12136570665388179</v>
      </c>
      <c r="S38" s="175">
        <f>'AEO Industrial growth rate'!O$19</f>
        <v>-0.13615972055751516</v>
      </c>
      <c r="T38" s="175">
        <f>'AEO Industrial growth rate'!P$19</f>
        <v>-0.15006335399472623</v>
      </c>
      <c r="U38" s="175">
        <f>'AEO Industrial growth rate'!Q$19</f>
        <v>-0.16317934317317906</v>
      </c>
      <c r="V38" s="175">
        <f>'AEO Industrial growth rate'!R$19</f>
        <v>-0.16609020239032909</v>
      </c>
      <c r="W38" s="175">
        <f>'AEO Industrial growth rate'!S$19</f>
        <v>-0.16954898804835453</v>
      </c>
      <c r="X38" s="175">
        <f>'AEO Industrial growth rate'!T$19</f>
        <v>-0.17259682887572353</v>
      </c>
      <c r="Y38" s="175">
        <f>'AEO Industrial growth rate'!U$19</f>
        <v>-0.16985719667134697</v>
      </c>
      <c r="Z38" s="175">
        <f>'AEO Industrial growth rate'!V$19</f>
        <v>-0.17146673059141812</v>
      </c>
      <c r="AA38" s="175">
        <f>'AEO Industrial growth rate'!W$19</f>
        <v>-0.17252833807061405</v>
      </c>
      <c r="AB38" s="175">
        <f>'AEO Industrial growth rate'!X$19</f>
        <v>-0.17232286565528582</v>
      </c>
      <c r="AC38" s="175">
        <f>'AEO Industrial growth rate'!Y$19</f>
        <v>-0.17102154035820696</v>
      </c>
      <c r="AD38" s="175">
        <f>'AEO Industrial growth rate'!Z$19</f>
        <v>-0.169035307010034</v>
      </c>
      <c r="AE38" s="175">
        <f>'AEO Industrial growth rate'!AA$19</f>
        <v>-0.16722030067463448</v>
      </c>
      <c r="AF38" s="175">
        <f>'AEO Industrial growth rate'!AB$19</f>
        <v>-0.16526831272901613</v>
      </c>
      <c r="AG38" s="175">
        <f>'AEO Industrial growth rate'!AC$19</f>
        <v>-0.16246018971953019</v>
      </c>
      <c r="AH38" s="175">
        <f>'AEO Industrial growth rate'!AD$19</f>
        <v>-0.15992602993048186</v>
      </c>
      <c r="AI38" s="175">
        <f>'AEO Industrial growth rate'!AE$19</f>
        <v>-0.15756309715420708</v>
      </c>
      <c r="AJ38" s="175">
        <f>'AEO Industrial growth rate'!AF$19</f>
        <v>-0.1506112804356016</v>
      </c>
      <c r="AK38" s="175">
        <f>'AEO Industrial growth rate'!AG$19</f>
        <v>-0.14739221259545912</v>
      </c>
    </row>
    <row r="39" spans="2:37" x14ac:dyDescent="0.25">
      <c r="B39" s="7" t="s">
        <v>1484</v>
      </c>
      <c r="C39" s="172" t="s">
        <v>1181</v>
      </c>
      <c r="D39" s="73" t="s">
        <v>62</v>
      </c>
      <c r="E39" s="71">
        <v>0</v>
      </c>
      <c r="F39" s="333">
        <v>0</v>
      </c>
      <c r="G39" s="71">
        <v>0</v>
      </c>
      <c r="H39" s="175">
        <f>'AEO Industrial growth rate'!D$19</f>
        <v>-1.0102393753638578E-2</v>
      </c>
      <c r="I39" s="175">
        <f>'AEO Industrial growth rate'!E$19</f>
        <v>-8.5613506386770025E-4</v>
      </c>
      <c r="J39" s="175">
        <f>'AEO Industrial growth rate'!F$19</f>
        <v>-5.4450190061985163E-3</v>
      </c>
      <c r="K39" s="175">
        <f>'AEO Industrial growth rate'!G$19</f>
        <v>-1.7944590938666488E-2</v>
      </c>
      <c r="L39" s="175">
        <f>'AEO Industrial growth rate'!H$19</f>
        <v>-3.0615389883908169E-2</v>
      </c>
      <c r="M39" s="175">
        <f>'AEO Industrial growth rate'!I$19</f>
        <v>-4.4519023321119226E-2</v>
      </c>
      <c r="N39" s="175">
        <f>'AEO Industrial growth rate'!J$19</f>
        <v>-6.0511626314167365E-2</v>
      </c>
      <c r="O39" s="175">
        <f>'AEO Industrial growth rate'!K$19</f>
        <v>-7.7805554604294364E-2</v>
      </c>
      <c r="P39" s="175">
        <f>'AEO Industrial growth rate'!L$19</f>
        <v>-9.2942022533474916E-2</v>
      </c>
      <c r="Q39" s="175">
        <f>'AEO Industrial growth rate'!M$19</f>
        <v>-0.10852368069586664</v>
      </c>
      <c r="R39" s="175">
        <f>'AEO Industrial growth rate'!N$19</f>
        <v>-0.12136570665388179</v>
      </c>
      <c r="S39" s="175">
        <f>'AEO Industrial growth rate'!O$19</f>
        <v>-0.13615972055751516</v>
      </c>
      <c r="T39" s="175">
        <f>'AEO Industrial growth rate'!P$19</f>
        <v>-0.15006335399472623</v>
      </c>
      <c r="U39" s="175">
        <f>'AEO Industrial growth rate'!Q$19</f>
        <v>-0.16317934317317906</v>
      </c>
      <c r="V39" s="175">
        <f>'AEO Industrial growth rate'!R$19</f>
        <v>-0.16609020239032909</v>
      </c>
      <c r="W39" s="175">
        <f>'AEO Industrial growth rate'!S$19</f>
        <v>-0.16954898804835453</v>
      </c>
      <c r="X39" s="175">
        <f>'AEO Industrial growth rate'!T$19</f>
        <v>-0.17259682887572353</v>
      </c>
      <c r="Y39" s="175">
        <f>'AEO Industrial growth rate'!U$19</f>
        <v>-0.16985719667134697</v>
      </c>
      <c r="Z39" s="175">
        <f>'AEO Industrial growth rate'!V$19</f>
        <v>-0.17146673059141812</v>
      </c>
      <c r="AA39" s="175">
        <f>'AEO Industrial growth rate'!W$19</f>
        <v>-0.17252833807061405</v>
      </c>
      <c r="AB39" s="175">
        <f>'AEO Industrial growth rate'!X$19</f>
        <v>-0.17232286565528582</v>
      </c>
      <c r="AC39" s="175">
        <f>'AEO Industrial growth rate'!Y$19</f>
        <v>-0.17102154035820696</v>
      </c>
      <c r="AD39" s="175">
        <f>'AEO Industrial growth rate'!Z$19</f>
        <v>-0.169035307010034</v>
      </c>
      <c r="AE39" s="175">
        <f>'AEO Industrial growth rate'!AA$19</f>
        <v>-0.16722030067463448</v>
      </c>
      <c r="AF39" s="175">
        <f>'AEO Industrial growth rate'!AB$19</f>
        <v>-0.16526831272901613</v>
      </c>
      <c r="AG39" s="175">
        <f>'AEO Industrial growth rate'!AC$19</f>
        <v>-0.16246018971953019</v>
      </c>
      <c r="AH39" s="175">
        <f>'AEO Industrial growth rate'!AD$19</f>
        <v>-0.15992602993048186</v>
      </c>
      <c r="AI39" s="175">
        <f>'AEO Industrial growth rate'!AE$19</f>
        <v>-0.15756309715420708</v>
      </c>
      <c r="AJ39" s="175">
        <f>'AEO Industrial growth rate'!AF$19</f>
        <v>-0.1506112804356016</v>
      </c>
      <c r="AK39" s="175">
        <f>'AEO Industrial growth rate'!AG$19</f>
        <v>-0.14739221259545912</v>
      </c>
    </row>
    <row r="40" spans="2:37" x14ac:dyDescent="0.25">
      <c r="B40" s="7" t="s">
        <v>1484</v>
      </c>
      <c r="C40" s="172" t="s">
        <v>1181</v>
      </c>
      <c r="D40" s="73" t="s">
        <v>63</v>
      </c>
      <c r="E40" s="71">
        <v>0</v>
      </c>
      <c r="F40" s="333">
        <v>0</v>
      </c>
      <c r="G40" s="71">
        <v>0</v>
      </c>
      <c r="H40" s="175">
        <f>'AEO Industrial growth rate'!D$19</f>
        <v>-1.0102393753638578E-2</v>
      </c>
      <c r="I40" s="175">
        <f>'AEO Industrial growth rate'!E$19</f>
        <v>-8.5613506386770025E-4</v>
      </c>
      <c r="J40" s="175">
        <f>'AEO Industrial growth rate'!F$19</f>
        <v>-5.4450190061985163E-3</v>
      </c>
      <c r="K40" s="175">
        <f>'AEO Industrial growth rate'!G$19</f>
        <v>-1.7944590938666488E-2</v>
      </c>
      <c r="L40" s="175">
        <f>'AEO Industrial growth rate'!H$19</f>
        <v>-3.0615389883908169E-2</v>
      </c>
      <c r="M40" s="175">
        <f>'AEO Industrial growth rate'!I$19</f>
        <v>-4.4519023321119226E-2</v>
      </c>
      <c r="N40" s="175">
        <f>'AEO Industrial growth rate'!J$19</f>
        <v>-6.0511626314167365E-2</v>
      </c>
      <c r="O40" s="175">
        <f>'AEO Industrial growth rate'!K$19</f>
        <v>-7.7805554604294364E-2</v>
      </c>
      <c r="P40" s="175">
        <f>'AEO Industrial growth rate'!L$19</f>
        <v>-9.2942022533474916E-2</v>
      </c>
      <c r="Q40" s="175">
        <f>'AEO Industrial growth rate'!M$19</f>
        <v>-0.10852368069586664</v>
      </c>
      <c r="R40" s="175">
        <f>'AEO Industrial growth rate'!N$19</f>
        <v>-0.12136570665388179</v>
      </c>
      <c r="S40" s="175">
        <f>'AEO Industrial growth rate'!O$19</f>
        <v>-0.13615972055751516</v>
      </c>
      <c r="T40" s="175">
        <f>'AEO Industrial growth rate'!P$19</f>
        <v>-0.15006335399472623</v>
      </c>
      <c r="U40" s="175">
        <f>'AEO Industrial growth rate'!Q$19</f>
        <v>-0.16317934317317906</v>
      </c>
      <c r="V40" s="175">
        <f>'AEO Industrial growth rate'!R$19</f>
        <v>-0.16609020239032909</v>
      </c>
      <c r="W40" s="175">
        <f>'AEO Industrial growth rate'!S$19</f>
        <v>-0.16954898804835453</v>
      </c>
      <c r="X40" s="175">
        <f>'AEO Industrial growth rate'!T$19</f>
        <v>-0.17259682887572353</v>
      </c>
      <c r="Y40" s="175">
        <f>'AEO Industrial growth rate'!U$19</f>
        <v>-0.16985719667134697</v>
      </c>
      <c r="Z40" s="175">
        <f>'AEO Industrial growth rate'!V$19</f>
        <v>-0.17146673059141812</v>
      </c>
      <c r="AA40" s="175">
        <f>'AEO Industrial growth rate'!W$19</f>
        <v>-0.17252833807061405</v>
      </c>
      <c r="AB40" s="175">
        <f>'AEO Industrial growth rate'!X$19</f>
        <v>-0.17232286565528582</v>
      </c>
      <c r="AC40" s="175">
        <f>'AEO Industrial growth rate'!Y$19</f>
        <v>-0.17102154035820696</v>
      </c>
      <c r="AD40" s="175">
        <f>'AEO Industrial growth rate'!Z$19</f>
        <v>-0.169035307010034</v>
      </c>
      <c r="AE40" s="175">
        <f>'AEO Industrial growth rate'!AA$19</f>
        <v>-0.16722030067463448</v>
      </c>
      <c r="AF40" s="175">
        <f>'AEO Industrial growth rate'!AB$19</f>
        <v>-0.16526831272901613</v>
      </c>
      <c r="AG40" s="175">
        <f>'AEO Industrial growth rate'!AC$19</f>
        <v>-0.16246018971953019</v>
      </c>
      <c r="AH40" s="175">
        <f>'AEO Industrial growth rate'!AD$19</f>
        <v>-0.15992602993048186</v>
      </c>
      <c r="AI40" s="175">
        <f>'AEO Industrial growth rate'!AE$19</f>
        <v>-0.15756309715420708</v>
      </c>
      <c r="AJ40" s="175">
        <f>'AEO Industrial growth rate'!AF$19</f>
        <v>-0.1506112804356016</v>
      </c>
      <c r="AK40" s="175">
        <f>'AEO Industrial growth rate'!AG$19</f>
        <v>-0.14739221259545912</v>
      </c>
    </row>
    <row r="41" spans="2:37" x14ac:dyDescent="0.25">
      <c r="B41" s="7" t="s">
        <v>1484</v>
      </c>
      <c r="C41" s="172" t="s">
        <v>1181</v>
      </c>
      <c r="D41" s="73" t="s">
        <v>64</v>
      </c>
      <c r="E41" s="71">
        <v>0</v>
      </c>
      <c r="F41" s="333">
        <v>0</v>
      </c>
      <c r="G41" s="71">
        <v>0</v>
      </c>
      <c r="H41" s="175">
        <f>'AEO Industrial growth rate'!D$19</f>
        <v>-1.0102393753638578E-2</v>
      </c>
      <c r="I41" s="175">
        <f>'AEO Industrial growth rate'!E$19</f>
        <v>-8.5613506386770025E-4</v>
      </c>
      <c r="J41" s="175">
        <f>'AEO Industrial growth rate'!F$19</f>
        <v>-5.4450190061985163E-3</v>
      </c>
      <c r="K41" s="175">
        <f>'AEO Industrial growth rate'!G$19</f>
        <v>-1.7944590938666488E-2</v>
      </c>
      <c r="L41" s="175">
        <f>'AEO Industrial growth rate'!H$19</f>
        <v>-3.0615389883908169E-2</v>
      </c>
      <c r="M41" s="175">
        <f>'AEO Industrial growth rate'!I$19</f>
        <v>-4.4519023321119226E-2</v>
      </c>
      <c r="N41" s="175">
        <f>'AEO Industrial growth rate'!J$19</f>
        <v>-6.0511626314167365E-2</v>
      </c>
      <c r="O41" s="175">
        <f>'AEO Industrial growth rate'!K$19</f>
        <v>-7.7805554604294364E-2</v>
      </c>
      <c r="P41" s="175">
        <f>'AEO Industrial growth rate'!L$19</f>
        <v>-9.2942022533474916E-2</v>
      </c>
      <c r="Q41" s="175">
        <f>'AEO Industrial growth rate'!M$19</f>
        <v>-0.10852368069586664</v>
      </c>
      <c r="R41" s="175">
        <f>'AEO Industrial growth rate'!N$19</f>
        <v>-0.12136570665388179</v>
      </c>
      <c r="S41" s="175">
        <f>'AEO Industrial growth rate'!O$19</f>
        <v>-0.13615972055751516</v>
      </c>
      <c r="T41" s="175">
        <f>'AEO Industrial growth rate'!P$19</f>
        <v>-0.15006335399472623</v>
      </c>
      <c r="U41" s="175">
        <f>'AEO Industrial growth rate'!Q$19</f>
        <v>-0.16317934317317906</v>
      </c>
      <c r="V41" s="175">
        <f>'AEO Industrial growth rate'!R$19</f>
        <v>-0.16609020239032909</v>
      </c>
      <c r="W41" s="175">
        <f>'AEO Industrial growth rate'!S$19</f>
        <v>-0.16954898804835453</v>
      </c>
      <c r="X41" s="175">
        <f>'AEO Industrial growth rate'!T$19</f>
        <v>-0.17259682887572353</v>
      </c>
      <c r="Y41" s="175">
        <f>'AEO Industrial growth rate'!U$19</f>
        <v>-0.16985719667134697</v>
      </c>
      <c r="Z41" s="175">
        <f>'AEO Industrial growth rate'!V$19</f>
        <v>-0.17146673059141812</v>
      </c>
      <c r="AA41" s="175">
        <f>'AEO Industrial growth rate'!W$19</f>
        <v>-0.17252833807061405</v>
      </c>
      <c r="AB41" s="175">
        <f>'AEO Industrial growth rate'!X$19</f>
        <v>-0.17232286565528582</v>
      </c>
      <c r="AC41" s="175">
        <f>'AEO Industrial growth rate'!Y$19</f>
        <v>-0.17102154035820696</v>
      </c>
      <c r="AD41" s="175">
        <f>'AEO Industrial growth rate'!Z$19</f>
        <v>-0.169035307010034</v>
      </c>
      <c r="AE41" s="175">
        <f>'AEO Industrial growth rate'!AA$19</f>
        <v>-0.16722030067463448</v>
      </c>
      <c r="AF41" s="175">
        <f>'AEO Industrial growth rate'!AB$19</f>
        <v>-0.16526831272901613</v>
      </c>
      <c r="AG41" s="175">
        <f>'AEO Industrial growth rate'!AC$19</f>
        <v>-0.16246018971953019</v>
      </c>
      <c r="AH41" s="175">
        <f>'AEO Industrial growth rate'!AD$19</f>
        <v>-0.15992602993048186</v>
      </c>
      <c r="AI41" s="175">
        <f>'AEO Industrial growth rate'!AE$19</f>
        <v>-0.15756309715420708</v>
      </c>
      <c r="AJ41" s="175">
        <f>'AEO Industrial growth rate'!AF$19</f>
        <v>-0.1506112804356016</v>
      </c>
      <c r="AK41" s="175">
        <f>'AEO Industrial growth rate'!AG$19</f>
        <v>-0.14739221259545912</v>
      </c>
    </row>
    <row r="42" spans="2:37" x14ac:dyDescent="0.25">
      <c r="B42" s="7" t="s">
        <v>1484</v>
      </c>
      <c r="C42" s="172" t="s">
        <v>1181</v>
      </c>
      <c r="D42" s="331" t="s">
        <v>65</v>
      </c>
      <c r="E42" s="71">
        <v>0</v>
      </c>
      <c r="F42" s="333">
        <v>0</v>
      </c>
      <c r="G42" s="71">
        <v>0</v>
      </c>
      <c r="H42" s="175">
        <f>'AEO Industrial growth rate'!D$19</f>
        <v>-1.0102393753638578E-2</v>
      </c>
      <c r="I42" s="175">
        <f>'AEO Industrial growth rate'!E$19</f>
        <v>-8.5613506386770025E-4</v>
      </c>
      <c r="J42" s="175">
        <f>'AEO Industrial growth rate'!F$19</f>
        <v>-5.4450190061985163E-3</v>
      </c>
      <c r="K42" s="175">
        <f>'AEO Industrial growth rate'!G$19</f>
        <v>-1.7944590938666488E-2</v>
      </c>
      <c r="L42" s="175">
        <f>'AEO Industrial growth rate'!H$19</f>
        <v>-3.0615389883908169E-2</v>
      </c>
      <c r="M42" s="175">
        <f>'AEO Industrial growth rate'!I$19</f>
        <v>-4.4519023321119226E-2</v>
      </c>
      <c r="N42" s="175">
        <f>'AEO Industrial growth rate'!J$19</f>
        <v>-6.0511626314167365E-2</v>
      </c>
      <c r="O42" s="175">
        <f>'AEO Industrial growth rate'!K$19</f>
        <v>-7.7805554604294364E-2</v>
      </c>
      <c r="P42" s="175">
        <f>'AEO Industrial growth rate'!L$19</f>
        <v>-9.2942022533474916E-2</v>
      </c>
      <c r="Q42" s="175">
        <f>'AEO Industrial growth rate'!M$19</f>
        <v>-0.10852368069586664</v>
      </c>
      <c r="R42" s="175">
        <f>'AEO Industrial growth rate'!N$19</f>
        <v>-0.12136570665388179</v>
      </c>
      <c r="S42" s="175">
        <f>'AEO Industrial growth rate'!O$19</f>
        <v>-0.13615972055751516</v>
      </c>
      <c r="T42" s="175">
        <f>'AEO Industrial growth rate'!P$19</f>
        <v>-0.15006335399472623</v>
      </c>
      <c r="U42" s="175">
        <f>'AEO Industrial growth rate'!Q$19</f>
        <v>-0.16317934317317906</v>
      </c>
      <c r="V42" s="175">
        <f>'AEO Industrial growth rate'!R$19</f>
        <v>-0.16609020239032909</v>
      </c>
      <c r="W42" s="175">
        <f>'AEO Industrial growth rate'!S$19</f>
        <v>-0.16954898804835453</v>
      </c>
      <c r="X42" s="175">
        <f>'AEO Industrial growth rate'!T$19</f>
        <v>-0.17259682887572353</v>
      </c>
      <c r="Y42" s="175">
        <f>'AEO Industrial growth rate'!U$19</f>
        <v>-0.16985719667134697</v>
      </c>
      <c r="Z42" s="175">
        <f>'AEO Industrial growth rate'!V$19</f>
        <v>-0.17146673059141812</v>
      </c>
      <c r="AA42" s="175">
        <f>'AEO Industrial growth rate'!W$19</f>
        <v>-0.17252833807061405</v>
      </c>
      <c r="AB42" s="175">
        <f>'AEO Industrial growth rate'!X$19</f>
        <v>-0.17232286565528582</v>
      </c>
      <c r="AC42" s="175">
        <f>'AEO Industrial growth rate'!Y$19</f>
        <v>-0.17102154035820696</v>
      </c>
      <c r="AD42" s="175">
        <f>'AEO Industrial growth rate'!Z$19</f>
        <v>-0.169035307010034</v>
      </c>
      <c r="AE42" s="175">
        <f>'AEO Industrial growth rate'!AA$19</f>
        <v>-0.16722030067463448</v>
      </c>
      <c r="AF42" s="175">
        <f>'AEO Industrial growth rate'!AB$19</f>
        <v>-0.16526831272901613</v>
      </c>
      <c r="AG42" s="175">
        <f>'AEO Industrial growth rate'!AC$19</f>
        <v>-0.16246018971953019</v>
      </c>
      <c r="AH42" s="175">
        <f>'AEO Industrial growth rate'!AD$19</f>
        <v>-0.15992602993048186</v>
      </c>
      <c r="AI42" s="175">
        <f>'AEO Industrial growth rate'!AE$19</f>
        <v>-0.15756309715420708</v>
      </c>
      <c r="AJ42" s="175">
        <f>'AEO Industrial growth rate'!AF$19</f>
        <v>-0.1506112804356016</v>
      </c>
      <c r="AK42" s="175">
        <f>'AEO Industrial growth rate'!AG$19</f>
        <v>-0.14739221259545912</v>
      </c>
    </row>
    <row r="43" spans="2:37" x14ac:dyDescent="0.25">
      <c r="B43" s="7" t="s">
        <v>1484</v>
      </c>
      <c r="C43" s="172" t="s">
        <v>1181</v>
      </c>
      <c r="D43" s="73" t="s">
        <v>66</v>
      </c>
      <c r="E43" s="71">
        <v>0</v>
      </c>
      <c r="F43" s="333">
        <v>0</v>
      </c>
      <c r="G43" s="71">
        <v>0</v>
      </c>
      <c r="H43" s="175">
        <f>'AEO Industrial growth rate'!D$19</f>
        <v>-1.0102393753638578E-2</v>
      </c>
      <c r="I43" s="175">
        <f>'AEO Industrial growth rate'!E$19</f>
        <v>-8.5613506386770025E-4</v>
      </c>
      <c r="J43" s="175">
        <f>'AEO Industrial growth rate'!F$19</f>
        <v>-5.4450190061985163E-3</v>
      </c>
      <c r="K43" s="175">
        <f>'AEO Industrial growth rate'!G$19</f>
        <v>-1.7944590938666488E-2</v>
      </c>
      <c r="L43" s="175">
        <f>'AEO Industrial growth rate'!H$19</f>
        <v>-3.0615389883908169E-2</v>
      </c>
      <c r="M43" s="175">
        <f>'AEO Industrial growth rate'!I$19</f>
        <v>-4.4519023321119226E-2</v>
      </c>
      <c r="N43" s="175">
        <f>'AEO Industrial growth rate'!J$19</f>
        <v>-6.0511626314167365E-2</v>
      </c>
      <c r="O43" s="175">
        <f>'AEO Industrial growth rate'!K$19</f>
        <v>-7.7805554604294364E-2</v>
      </c>
      <c r="P43" s="175">
        <f>'AEO Industrial growth rate'!L$19</f>
        <v>-9.2942022533474916E-2</v>
      </c>
      <c r="Q43" s="175">
        <f>'AEO Industrial growth rate'!M$19</f>
        <v>-0.10852368069586664</v>
      </c>
      <c r="R43" s="175">
        <f>'AEO Industrial growth rate'!N$19</f>
        <v>-0.12136570665388179</v>
      </c>
      <c r="S43" s="175">
        <f>'AEO Industrial growth rate'!O$19</f>
        <v>-0.13615972055751516</v>
      </c>
      <c r="T43" s="175">
        <f>'AEO Industrial growth rate'!P$19</f>
        <v>-0.15006335399472623</v>
      </c>
      <c r="U43" s="175">
        <f>'AEO Industrial growth rate'!Q$19</f>
        <v>-0.16317934317317906</v>
      </c>
      <c r="V43" s="175">
        <f>'AEO Industrial growth rate'!R$19</f>
        <v>-0.16609020239032909</v>
      </c>
      <c r="W43" s="175">
        <f>'AEO Industrial growth rate'!S$19</f>
        <v>-0.16954898804835453</v>
      </c>
      <c r="X43" s="175">
        <f>'AEO Industrial growth rate'!T$19</f>
        <v>-0.17259682887572353</v>
      </c>
      <c r="Y43" s="175">
        <f>'AEO Industrial growth rate'!U$19</f>
        <v>-0.16985719667134697</v>
      </c>
      <c r="Z43" s="175">
        <f>'AEO Industrial growth rate'!V$19</f>
        <v>-0.17146673059141812</v>
      </c>
      <c r="AA43" s="175">
        <f>'AEO Industrial growth rate'!W$19</f>
        <v>-0.17252833807061405</v>
      </c>
      <c r="AB43" s="175">
        <f>'AEO Industrial growth rate'!X$19</f>
        <v>-0.17232286565528582</v>
      </c>
      <c r="AC43" s="175">
        <f>'AEO Industrial growth rate'!Y$19</f>
        <v>-0.17102154035820696</v>
      </c>
      <c r="AD43" s="175">
        <f>'AEO Industrial growth rate'!Z$19</f>
        <v>-0.169035307010034</v>
      </c>
      <c r="AE43" s="175">
        <f>'AEO Industrial growth rate'!AA$19</f>
        <v>-0.16722030067463448</v>
      </c>
      <c r="AF43" s="175">
        <f>'AEO Industrial growth rate'!AB$19</f>
        <v>-0.16526831272901613</v>
      </c>
      <c r="AG43" s="175">
        <f>'AEO Industrial growth rate'!AC$19</f>
        <v>-0.16246018971953019</v>
      </c>
      <c r="AH43" s="175">
        <f>'AEO Industrial growth rate'!AD$19</f>
        <v>-0.15992602993048186</v>
      </c>
      <c r="AI43" s="175">
        <f>'AEO Industrial growth rate'!AE$19</f>
        <v>-0.15756309715420708</v>
      </c>
      <c r="AJ43" s="175">
        <f>'AEO Industrial growth rate'!AF$19</f>
        <v>-0.1506112804356016</v>
      </c>
      <c r="AK43" s="175">
        <f>'AEO Industrial growth rate'!AG$19</f>
        <v>-0.14739221259545912</v>
      </c>
    </row>
    <row r="44" spans="2:37" x14ac:dyDescent="0.25">
      <c r="B44" s="7" t="s">
        <v>1484</v>
      </c>
      <c r="C44" s="172" t="s">
        <v>1181</v>
      </c>
      <c r="D44" s="73" t="s">
        <v>67</v>
      </c>
      <c r="E44" s="71">
        <v>0</v>
      </c>
      <c r="F44" s="333">
        <v>0</v>
      </c>
      <c r="G44" s="71">
        <v>0</v>
      </c>
      <c r="H44" s="175">
        <f>'AEO Industrial growth rate'!D$19</f>
        <v>-1.0102393753638578E-2</v>
      </c>
      <c r="I44" s="175">
        <f>'AEO Industrial growth rate'!E$19</f>
        <v>-8.5613506386770025E-4</v>
      </c>
      <c r="J44" s="175">
        <f>'AEO Industrial growth rate'!F$19</f>
        <v>-5.4450190061985163E-3</v>
      </c>
      <c r="K44" s="175">
        <f>'AEO Industrial growth rate'!G$19</f>
        <v>-1.7944590938666488E-2</v>
      </c>
      <c r="L44" s="175">
        <f>'AEO Industrial growth rate'!H$19</f>
        <v>-3.0615389883908169E-2</v>
      </c>
      <c r="M44" s="175">
        <f>'AEO Industrial growth rate'!I$19</f>
        <v>-4.4519023321119226E-2</v>
      </c>
      <c r="N44" s="175">
        <f>'AEO Industrial growth rate'!J$19</f>
        <v>-6.0511626314167365E-2</v>
      </c>
      <c r="O44" s="175">
        <f>'AEO Industrial growth rate'!K$19</f>
        <v>-7.7805554604294364E-2</v>
      </c>
      <c r="P44" s="175">
        <f>'AEO Industrial growth rate'!L$19</f>
        <v>-9.2942022533474916E-2</v>
      </c>
      <c r="Q44" s="175">
        <f>'AEO Industrial growth rate'!M$19</f>
        <v>-0.10852368069586664</v>
      </c>
      <c r="R44" s="175">
        <f>'AEO Industrial growth rate'!N$19</f>
        <v>-0.12136570665388179</v>
      </c>
      <c r="S44" s="175">
        <f>'AEO Industrial growth rate'!O$19</f>
        <v>-0.13615972055751516</v>
      </c>
      <c r="T44" s="175">
        <f>'AEO Industrial growth rate'!P$19</f>
        <v>-0.15006335399472623</v>
      </c>
      <c r="U44" s="175">
        <f>'AEO Industrial growth rate'!Q$19</f>
        <v>-0.16317934317317906</v>
      </c>
      <c r="V44" s="175">
        <f>'AEO Industrial growth rate'!R$19</f>
        <v>-0.16609020239032909</v>
      </c>
      <c r="W44" s="175">
        <f>'AEO Industrial growth rate'!S$19</f>
        <v>-0.16954898804835453</v>
      </c>
      <c r="X44" s="175">
        <f>'AEO Industrial growth rate'!T$19</f>
        <v>-0.17259682887572353</v>
      </c>
      <c r="Y44" s="175">
        <f>'AEO Industrial growth rate'!U$19</f>
        <v>-0.16985719667134697</v>
      </c>
      <c r="Z44" s="175">
        <f>'AEO Industrial growth rate'!V$19</f>
        <v>-0.17146673059141812</v>
      </c>
      <c r="AA44" s="175">
        <f>'AEO Industrial growth rate'!W$19</f>
        <v>-0.17252833807061405</v>
      </c>
      <c r="AB44" s="175">
        <f>'AEO Industrial growth rate'!X$19</f>
        <v>-0.17232286565528582</v>
      </c>
      <c r="AC44" s="175">
        <f>'AEO Industrial growth rate'!Y$19</f>
        <v>-0.17102154035820696</v>
      </c>
      <c r="AD44" s="175">
        <f>'AEO Industrial growth rate'!Z$19</f>
        <v>-0.169035307010034</v>
      </c>
      <c r="AE44" s="175">
        <f>'AEO Industrial growth rate'!AA$19</f>
        <v>-0.16722030067463448</v>
      </c>
      <c r="AF44" s="175">
        <f>'AEO Industrial growth rate'!AB$19</f>
        <v>-0.16526831272901613</v>
      </c>
      <c r="AG44" s="175">
        <f>'AEO Industrial growth rate'!AC$19</f>
        <v>-0.16246018971953019</v>
      </c>
      <c r="AH44" s="175">
        <f>'AEO Industrial growth rate'!AD$19</f>
        <v>-0.15992602993048186</v>
      </c>
      <c r="AI44" s="175">
        <f>'AEO Industrial growth rate'!AE$19</f>
        <v>-0.15756309715420708</v>
      </c>
      <c r="AJ44" s="175">
        <f>'AEO Industrial growth rate'!AF$19</f>
        <v>-0.1506112804356016</v>
      </c>
      <c r="AK44" s="175">
        <f>'AEO Industrial growth rate'!AG$19</f>
        <v>-0.14739221259545912</v>
      </c>
    </row>
    <row r="45" spans="2:37" x14ac:dyDescent="0.25">
      <c r="B45" s="7" t="s">
        <v>1484</v>
      </c>
      <c r="C45" s="172" t="s">
        <v>1181</v>
      </c>
      <c r="D45" s="331" t="s">
        <v>68</v>
      </c>
      <c r="E45" s="71">
        <v>0</v>
      </c>
      <c r="F45" s="333">
        <v>0</v>
      </c>
      <c r="G45" s="71">
        <v>0</v>
      </c>
      <c r="H45" s="175">
        <f>'AEO Industrial growth rate'!D$19</f>
        <v>-1.0102393753638578E-2</v>
      </c>
      <c r="I45" s="175">
        <f>'AEO Industrial growth rate'!E$19</f>
        <v>-8.5613506386770025E-4</v>
      </c>
      <c r="J45" s="175">
        <f>'AEO Industrial growth rate'!F$19</f>
        <v>-5.4450190061985163E-3</v>
      </c>
      <c r="K45" s="175">
        <f>'AEO Industrial growth rate'!G$19</f>
        <v>-1.7944590938666488E-2</v>
      </c>
      <c r="L45" s="175">
        <f>'AEO Industrial growth rate'!H$19</f>
        <v>-3.0615389883908169E-2</v>
      </c>
      <c r="M45" s="175">
        <f>'AEO Industrial growth rate'!I$19</f>
        <v>-4.4519023321119226E-2</v>
      </c>
      <c r="N45" s="175">
        <f>'AEO Industrial growth rate'!J$19</f>
        <v>-6.0511626314167365E-2</v>
      </c>
      <c r="O45" s="175">
        <f>'AEO Industrial growth rate'!K$19</f>
        <v>-7.7805554604294364E-2</v>
      </c>
      <c r="P45" s="175">
        <f>'AEO Industrial growth rate'!L$19</f>
        <v>-9.2942022533474916E-2</v>
      </c>
      <c r="Q45" s="175">
        <f>'AEO Industrial growth rate'!M$19</f>
        <v>-0.10852368069586664</v>
      </c>
      <c r="R45" s="175">
        <f>'AEO Industrial growth rate'!N$19</f>
        <v>-0.12136570665388179</v>
      </c>
      <c r="S45" s="175">
        <f>'AEO Industrial growth rate'!O$19</f>
        <v>-0.13615972055751516</v>
      </c>
      <c r="T45" s="175">
        <f>'AEO Industrial growth rate'!P$19</f>
        <v>-0.15006335399472623</v>
      </c>
      <c r="U45" s="175">
        <f>'AEO Industrial growth rate'!Q$19</f>
        <v>-0.16317934317317906</v>
      </c>
      <c r="V45" s="175">
        <f>'AEO Industrial growth rate'!R$19</f>
        <v>-0.16609020239032909</v>
      </c>
      <c r="W45" s="175">
        <f>'AEO Industrial growth rate'!S$19</f>
        <v>-0.16954898804835453</v>
      </c>
      <c r="X45" s="175">
        <f>'AEO Industrial growth rate'!T$19</f>
        <v>-0.17259682887572353</v>
      </c>
      <c r="Y45" s="175">
        <f>'AEO Industrial growth rate'!U$19</f>
        <v>-0.16985719667134697</v>
      </c>
      <c r="Z45" s="175">
        <f>'AEO Industrial growth rate'!V$19</f>
        <v>-0.17146673059141812</v>
      </c>
      <c r="AA45" s="175">
        <f>'AEO Industrial growth rate'!W$19</f>
        <v>-0.17252833807061405</v>
      </c>
      <c r="AB45" s="175">
        <f>'AEO Industrial growth rate'!X$19</f>
        <v>-0.17232286565528582</v>
      </c>
      <c r="AC45" s="175">
        <f>'AEO Industrial growth rate'!Y$19</f>
        <v>-0.17102154035820696</v>
      </c>
      <c r="AD45" s="175">
        <f>'AEO Industrial growth rate'!Z$19</f>
        <v>-0.169035307010034</v>
      </c>
      <c r="AE45" s="175">
        <f>'AEO Industrial growth rate'!AA$19</f>
        <v>-0.16722030067463448</v>
      </c>
      <c r="AF45" s="175">
        <f>'AEO Industrial growth rate'!AB$19</f>
        <v>-0.16526831272901613</v>
      </c>
      <c r="AG45" s="175">
        <f>'AEO Industrial growth rate'!AC$19</f>
        <v>-0.16246018971953019</v>
      </c>
      <c r="AH45" s="175">
        <f>'AEO Industrial growth rate'!AD$19</f>
        <v>-0.15992602993048186</v>
      </c>
      <c r="AI45" s="175">
        <f>'AEO Industrial growth rate'!AE$19</f>
        <v>-0.15756309715420708</v>
      </c>
      <c r="AJ45" s="175">
        <f>'AEO Industrial growth rate'!AF$19</f>
        <v>-0.1506112804356016</v>
      </c>
      <c r="AK45" s="175">
        <f>'AEO Industrial growth rate'!AG$19</f>
        <v>-0.14739221259545912</v>
      </c>
    </row>
    <row r="46" spans="2:37" x14ac:dyDescent="0.25">
      <c r="B46" s="7" t="s">
        <v>1484</v>
      </c>
      <c r="C46" s="172" t="s">
        <v>1181</v>
      </c>
      <c r="D46" s="73" t="s">
        <v>69</v>
      </c>
      <c r="E46" s="71">
        <v>0</v>
      </c>
      <c r="F46" s="333">
        <v>0</v>
      </c>
      <c r="G46" s="71">
        <v>0</v>
      </c>
      <c r="H46" s="175">
        <f>'AEO Industrial growth rate'!D$19</f>
        <v>-1.0102393753638578E-2</v>
      </c>
      <c r="I46" s="175">
        <f>'AEO Industrial growth rate'!E$19</f>
        <v>-8.5613506386770025E-4</v>
      </c>
      <c r="J46" s="175">
        <f>'AEO Industrial growth rate'!F$19</f>
        <v>-5.4450190061985163E-3</v>
      </c>
      <c r="K46" s="175">
        <f>'AEO Industrial growth rate'!G$19</f>
        <v>-1.7944590938666488E-2</v>
      </c>
      <c r="L46" s="175">
        <f>'AEO Industrial growth rate'!H$19</f>
        <v>-3.0615389883908169E-2</v>
      </c>
      <c r="M46" s="175">
        <f>'AEO Industrial growth rate'!I$19</f>
        <v>-4.4519023321119226E-2</v>
      </c>
      <c r="N46" s="175">
        <f>'AEO Industrial growth rate'!J$19</f>
        <v>-6.0511626314167365E-2</v>
      </c>
      <c r="O46" s="175">
        <f>'AEO Industrial growth rate'!K$19</f>
        <v>-7.7805554604294364E-2</v>
      </c>
      <c r="P46" s="175">
        <f>'AEO Industrial growth rate'!L$19</f>
        <v>-9.2942022533474916E-2</v>
      </c>
      <c r="Q46" s="175">
        <f>'AEO Industrial growth rate'!M$19</f>
        <v>-0.10852368069586664</v>
      </c>
      <c r="R46" s="175">
        <f>'AEO Industrial growth rate'!N$19</f>
        <v>-0.12136570665388179</v>
      </c>
      <c r="S46" s="175">
        <f>'AEO Industrial growth rate'!O$19</f>
        <v>-0.13615972055751516</v>
      </c>
      <c r="T46" s="175">
        <f>'AEO Industrial growth rate'!P$19</f>
        <v>-0.15006335399472623</v>
      </c>
      <c r="U46" s="175">
        <f>'AEO Industrial growth rate'!Q$19</f>
        <v>-0.16317934317317906</v>
      </c>
      <c r="V46" s="175">
        <f>'AEO Industrial growth rate'!R$19</f>
        <v>-0.16609020239032909</v>
      </c>
      <c r="W46" s="175">
        <f>'AEO Industrial growth rate'!S$19</f>
        <v>-0.16954898804835453</v>
      </c>
      <c r="X46" s="175">
        <f>'AEO Industrial growth rate'!T$19</f>
        <v>-0.17259682887572353</v>
      </c>
      <c r="Y46" s="175">
        <f>'AEO Industrial growth rate'!U$19</f>
        <v>-0.16985719667134697</v>
      </c>
      <c r="Z46" s="175">
        <f>'AEO Industrial growth rate'!V$19</f>
        <v>-0.17146673059141812</v>
      </c>
      <c r="AA46" s="175">
        <f>'AEO Industrial growth rate'!W$19</f>
        <v>-0.17252833807061405</v>
      </c>
      <c r="AB46" s="175">
        <f>'AEO Industrial growth rate'!X$19</f>
        <v>-0.17232286565528582</v>
      </c>
      <c r="AC46" s="175">
        <f>'AEO Industrial growth rate'!Y$19</f>
        <v>-0.17102154035820696</v>
      </c>
      <c r="AD46" s="175">
        <f>'AEO Industrial growth rate'!Z$19</f>
        <v>-0.169035307010034</v>
      </c>
      <c r="AE46" s="175">
        <f>'AEO Industrial growth rate'!AA$19</f>
        <v>-0.16722030067463448</v>
      </c>
      <c r="AF46" s="175">
        <f>'AEO Industrial growth rate'!AB$19</f>
        <v>-0.16526831272901613</v>
      </c>
      <c r="AG46" s="175">
        <f>'AEO Industrial growth rate'!AC$19</f>
        <v>-0.16246018971953019</v>
      </c>
      <c r="AH46" s="175">
        <f>'AEO Industrial growth rate'!AD$19</f>
        <v>-0.15992602993048186</v>
      </c>
      <c r="AI46" s="175">
        <f>'AEO Industrial growth rate'!AE$19</f>
        <v>-0.15756309715420708</v>
      </c>
      <c r="AJ46" s="175">
        <f>'AEO Industrial growth rate'!AF$19</f>
        <v>-0.1506112804356016</v>
      </c>
      <c r="AK46" s="175">
        <f>'AEO Industrial growth rate'!AG$19</f>
        <v>-0.14739221259545912</v>
      </c>
    </row>
    <row r="47" spans="2:37" x14ac:dyDescent="0.25">
      <c r="B47" s="7" t="s">
        <v>1484</v>
      </c>
      <c r="C47" s="172" t="s">
        <v>1181</v>
      </c>
      <c r="D47" s="73" t="s">
        <v>70</v>
      </c>
      <c r="E47" s="71">
        <v>0</v>
      </c>
      <c r="F47" s="333">
        <v>0</v>
      </c>
      <c r="G47" s="71">
        <v>0</v>
      </c>
      <c r="H47" s="175">
        <f>'AEO Industrial growth rate'!D$19</f>
        <v>-1.0102393753638578E-2</v>
      </c>
      <c r="I47" s="175">
        <f>'AEO Industrial growth rate'!E$19</f>
        <v>-8.5613506386770025E-4</v>
      </c>
      <c r="J47" s="175">
        <f>'AEO Industrial growth rate'!F$19</f>
        <v>-5.4450190061985163E-3</v>
      </c>
      <c r="K47" s="175">
        <f>'AEO Industrial growth rate'!G$19</f>
        <v>-1.7944590938666488E-2</v>
      </c>
      <c r="L47" s="175">
        <f>'AEO Industrial growth rate'!H$19</f>
        <v>-3.0615389883908169E-2</v>
      </c>
      <c r="M47" s="175">
        <f>'AEO Industrial growth rate'!I$19</f>
        <v>-4.4519023321119226E-2</v>
      </c>
      <c r="N47" s="175">
        <f>'AEO Industrial growth rate'!J$19</f>
        <v>-6.0511626314167365E-2</v>
      </c>
      <c r="O47" s="175">
        <f>'AEO Industrial growth rate'!K$19</f>
        <v>-7.7805554604294364E-2</v>
      </c>
      <c r="P47" s="175">
        <f>'AEO Industrial growth rate'!L$19</f>
        <v>-9.2942022533474916E-2</v>
      </c>
      <c r="Q47" s="175">
        <f>'AEO Industrial growth rate'!M$19</f>
        <v>-0.10852368069586664</v>
      </c>
      <c r="R47" s="175">
        <f>'AEO Industrial growth rate'!N$19</f>
        <v>-0.12136570665388179</v>
      </c>
      <c r="S47" s="175">
        <f>'AEO Industrial growth rate'!O$19</f>
        <v>-0.13615972055751516</v>
      </c>
      <c r="T47" s="175">
        <f>'AEO Industrial growth rate'!P$19</f>
        <v>-0.15006335399472623</v>
      </c>
      <c r="U47" s="175">
        <f>'AEO Industrial growth rate'!Q$19</f>
        <v>-0.16317934317317906</v>
      </c>
      <c r="V47" s="175">
        <f>'AEO Industrial growth rate'!R$19</f>
        <v>-0.16609020239032909</v>
      </c>
      <c r="W47" s="175">
        <f>'AEO Industrial growth rate'!S$19</f>
        <v>-0.16954898804835453</v>
      </c>
      <c r="X47" s="175">
        <f>'AEO Industrial growth rate'!T$19</f>
        <v>-0.17259682887572353</v>
      </c>
      <c r="Y47" s="175">
        <f>'AEO Industrial growth rate'!U$19</f>
        <v>-0.16985719667134697</v>
      </c>
      <c r="Z47" s="175">
        <f>'AEO Industrial growth rate'!V$19</f>
        <v>-0.17146673059141812</v>
      </c>
      <c r="AA47" s="175">
        <f>'AEO Industrial growth rate'!W$19</f>
        <v>-0.17252833807061405</v>
      </c>
      <c r="AB47" s="175">
        <f>'AEO Industrial growth rate'!X$19</f>
        <v>-0.17232286565528582</v>
      </c>
      <c r="AC47" s="175">
        <f>'AEO Industrial growth rate'!Y$19</f>
        <v>-0.17102154035820696</v>
      </c>
      <c r="AD47" s="175">
        <f>'AEO Industrial growth rate'!Z$19</f>
        <v>-0.169035307010034</v>
      </c>
      <c r="AE47" s="175">
        <f>'AEO Industrial growth rate'!AA$19</f>
        <v>-0.16722030067463448</v>
      </c>
      <c r="AF47" s="175">
        <f>'AEO Industrial growth rate'!AB$19</f>
        <v>-0.16526831272901613</v>
      </c>
      <c r="AG47" s="175">
        <f>'AEO Industrial growth rate'!AC$19</f>
        <v>-0.16246018971953019</v>
      </c>
      <c r="AH47" s="175">
        <f>'AEO Industrial growth rate'!AD$19</f>
        <v>-0.15992602993048186</v>
      </c>
      <c r="AI47" s="175">
        <f>'AEO Industrial growth rate'!AE$19</f>
        <v>-0.15756309715420708</v>
      </c>
      <c r="AJ47" s="175">
        <f>'AEO Industrial growth rate'!AF$19</f>
        <v>-0.1506112804356016</v>
      </c>
      <c r="AK47" s="175">
        <f>'AEO Industrial growth rate'!AG$19</f>
        <v>-0.14739221259545912</v>
      </c>
    </row>
    <row r="48" spans="2:37" x14ac:dyDescent="0.25">
      <c r="B48" s="7" t="s">
        <v>1484</v>
      </c>
      <c r="C48" s="172" t="s">
        <v>1181</v>
      </c>
      <c r="D48" s="73" t="s">
        <v>71</v>
      </c>
      <c r="E48" s="71">
        <v>0</v>
      </c>
      <c r="F48" s="333">
        <v>0</v>
      </c>
      <c r="G48" s="71">
        <v>0</v>
      </c>
      <c r="H48" s="175">
        <f>'AEO Industrial growth rate'!D$19</f>
        <v>-1.0102393753638578E-2</v>
      </c>
      <c r="I48" s="175">
        <f>'AEO Industrial growth rate'!E$19</f>
        <v>-8.5613506386770025E-4</v>
      </c>
      <c r="J48" s="175">
        <f>'AEO Industrial growth rate'!F$19</f>
        <v>-5.4450190061985163E-3</v>
      </c>
      <c r="K48" s="175">
        <f>'AEO Industrial growth rate'!G$19</f>
        <v>-1.7944590938666488E-2</v>
      </c>
      <c r="L48" s="175">
        <f>'AEO Industrial growth rate'!H$19</f>
        <v>-3.0615389883908169E-2</v>
      </c>
      <c r="M48" s="175">
        <f>'AEO Industrial growth rate'!I$19</f>
        <v>-4.4519023321119226E-2</v>
      </c>
      <c r="N48" s="175">
        <f>'AEO Industrial growth rate'!J$19</f>
        <v>-6.0511626314167365E-2</v>
      </c>
      <c r="O48" s="175">
        <f>'AEO Industrial growth rate'!K$19</f>
        <v>-7.7805554604294364E-2</v>
      </c>
      <c r="P48" s="175">
        <f>'AEO Industrial growth rate'!L$19</f>
        <v>-9.2942022533474916E-2</v>
      </c>
      <c r="Q48" s="175">
        <f>'AEO Industrial growth rate'!M$19</f>
        <v>-0.10852368069586664</v>
      </c>
      <c r="R48" s="175">
        <f>'AEO Industrial growth rate'!N$19</f>
        <v>-0.12136570665388179</v>
      </c>
      <c r="S48" s="175">
        <f>'AEO Industrial growth rate'!O$19</f>
        <v>-0.13615972055751516</v>
      </c>
      <c r="T48" s="175">
        <f>'AEO Industrial growth rate'!P$19</f>
        <v>-0.15006335399472623</v>
      </c>
      <c r="U48" s="175">
        <f>'AEO Industrial growth rate'!Q$19</f>
        <v>-0.16317934317317906</v>
      </c>
      <c r="V48" s="175">
        <f>'AEO Industrial growth rate'!R$19</f>
        <v>-0.16609020239032909</v>
      </c>
      <c r="W48" s="175">
        <f>'AEO Industrial growth rate'!S$19</f>
        <v>-0.16954898804835453</v>
      </c>
      <c r="X48" s="175">
        <f>'AEO Industrial growth rate'!T$19</f>
        <v>-0.17259682887572353</v>
      </c>
      <c r="Y48" s="175">
        <f>'AEO Industrial growth rate'!U$19</f>
        <v>-0.16985719667134697</v>
      </c>
      <c r="Z48" s="175">
        <f>'AEO Industrial growth rate'!V$19</f>
        <v>-0.17146673059141812</v>
      </c>
      <c r="AA48" s="175">
        <f>'AEO Industrial growth rate'!W$19</f>
        <v>-0.17252833807061405</v>
      </c>
      <c r="AB48" s="175">
        <f>'AEO Industrial growth rate'!X$19</f>
        <v>-0.17232286565528582</v>
      </c>
      <c r="AC48" s="175">
        <f>'AEO Industrial growth rate'!Y$19</f>
        <v>-0.17102154035820696</v>
      </c>
      <c r="AD48" s="175">
        <f>'AEO Industrial growth rate'!Z$19</f>
        <v>-0.169035307010034</v>
      </c>
      <c r="AE48" s="175">
        <f>'AEO Industrial growth rate'!AA$19</f>
        <v>-0.16722030067463448</v>
      </c>
      <c r="AF48" s="175">
        <f>'AEO Industrial growth rate'!AB$19</f>
        <v>-0.16526831272901613</v>
      </c>
      <c r="AG48" s="175">
        <f>'AEO Industrial growth rate'!AC$19</f>
        <v>-0.16246018971953019</v>
      </c>
      <c r="AH48" s="175">
        <f>'AEO Industrial growth rate'!AD$19</f>
        <v>-0.15992602993048186</v>
      </c>
      <c r="AI48" s="175">
        <f>'AEO Industrial growth rate'!AE$19</f>
        <v>-0.15756309715420708</v>
      </c>
      <c r="AJ48" s="175">
        <f>'AEO Industrial growth rate'!AF$19</f>
        <v>-0.1506112804356016</v>
      </c>
      <c r="AK48" s="175">
        <f>'AEO Industrial growth rate'!AG$19</f>
        <v>-0.14739221259545912</v>
      </c>
    </row>
    <row r="49" spans="2:38" x14ac:dyDescent="0.25">
      <c r="B49" s="7" t="s">
        <v>1484</v>
      </c>
      <c r="C49" s="172" t="s">
        <v>1181</v>
      </c>
      <c r="D49" s="331" t="s">
        <v>72</v>
      </c>
      <c r="E49" s="71">
        <v>0</v>
      </c>
      <c r="F49" s="333">
        <v>0</v>
      </c>
      <c r="G49" s="71">
        <v>0</v>
      </c>
      <c r="H49" s="175">
        <f>'AEO Industrial growth rate'!D$19</f>
        <v>-1.0102393753638578E-2</v>
      </c>
      <c r="I49" s="175">
        <f>'AEO Industrial growth rate'!E$19</f>
        <v>-8.5613506386770025E-4</v>
      </c>
      <c r="J49" s="175">
        <f>'AEO Industrial growth rate'!F$19</f>
        <v>-5.4450190061985163E-3</v>
      </c>
      <c r="K49" s="175">
        <f>'AEO Industrial growth rate'!G$19</f>
        <v>-1.7944590938666488E-2</v>
      </c>
      <c r="L49" s="175">
        <f>'AEO Industrial growth rate'!H$19</f>
        <v>-3.0615389883908169E-2</v>
      </c>
      <c r="M49" s="175">
        <f>'AEO Industrial growth rate'!I$19</f>
        <v>-4.4519023321119226E-2</v>
      </c>
      <c r="N49" s="175">
        <f>'AEO Industrial growth rate'!J$19</f>
        <v>-6.0511626314167365E-2</v>
      </c>
      <c r="O49" s="175">
        <f>'AEO Industrial growth rate'!K$19</f>
        <v>-7.7805554604294364E-2</v>
      </c>
      <c r="P49" s="175">
        <f>'AEO Industrial growth rate'!L$19</f>
        <v>-9.2942022533474916E-2</v>
      </c>
      <c r="Q49" s="175">
        <f>'AEO Industrial growth rate'!M$19</f>
        <v>-0.10852368069586664</v>
      </c>
      <c r="R49" s="175">
        <f>'AEO Industrial growth rate'!N$19</f>
        <v>-0.12136570665388179</v>
      </c>
      <c r="S49" s="175">
        <f>'AEO Industrial growth rate'!O$19</f>
        <v>-0.13615972055751516</v>
      </c>
      <c r="T49" s="175">
        <f>'AEO Industrial growth rate'!P$19</f>
        <v>-0.15006335399472623</v>
      </c>
      <c r="U49" s="175">
        <f>'AEO Industrial growth rate'!Q$19</f>
        <v>-0.16317934317317906</v>
      </c>
      <c r="V49" s="175">
        <f>'AEO Industrial growth rate'!R$19</f>
        <v>-0.16609020239032909</v>
      </c>
      <c r="W49" s="175">
        <f>'AEO Industrial growth rate'!S$19</f>
        <v>-0.16954898804835453</v>
      </c>
      <c r="X49" s="175">
        <f>'AEO Industrial growth rate'!T$19</f>
        <v>-0.17259682887572353</v>
      </c>
      <c r="Y49" s="175">
        <f>'AEO Industrial growth rate'!U$19</f>
        <v>-0.16985719667134697</v>
      </c>
      <c r="Z49" s="175">
        <f>'AEO Industrial growth rate'!V$19</f>
        <v>-0.17146673059141812</v>
      </c>
      <c r="AA49" s="175">
        <f>'AEO Industrial growth rate'!W$19</f>
        <v>-0.17252833807061405</v>
      </c>
      <c r="AB49" s="175">
        <f>'AEO Industrial growth rate'!X$19</f>
        <v>-0.17232286565528582</v>
      </c>
      <c r="AC49" s="175">
        <f>'AEO Industrial growth rate'!Y$19</f>
        <v>-0.17102154035820696</v>
      </c>
      <c r="AD49" s="175">
        <f>'AEO Industrial growth rate'!Z$19</f>
        <v>-0.169035307010034</v>
      </c>
      <c r="AE49" s="175">
        <f>'AEO Industrial growth rate'!AA$19</f>
        <v>-0.16722030067463448</v>
      </c>
      <c r="AF49" s="175">
        <f>'AEO Industrial growth rate'!AB$19</f>
        <v>-0.16526831272901613</v>
      </c>
      <c r="AG49" s="175">
        <f>'AEO Industrial growth rate'!AC$19</f>
        <v>-0.16246018971953019</v>
      </c>
      <c r="AH49" s="175">
        <f>'AEO Industrial growth rate'!AD$19</f>
        <v>-0.15992602993048186</v>
      </c>
      <c r="AI49" s="175">
        <f>'AEO Industrial growth rate'!AE$19</f>
        <v>-0.15756309715420708</v>
      </c>
      <c r="AJ49" s="175">
        <f>'AEO Industrial growth rate'!AF$19</f>
        <v>-0.1506112804356016</v>
      </c>
      <c r="AK49" s="175">
        <f>'AEO Industrial growth rate'!AG$19</f>
        <v>-0.14739221259545912</v>
      </c>
    </row>
    <row r="50" spans="2:38" x14ac:dyDescent="0.25">
      <c r="B50" s="7" t="s">
        <v>1484</v>
      </c>
      <c r="C50" s="172" t="s">
        <v>1181</v>
      </c>
      <c r="D50" s="73" t="s">
        <v>73</v>
      </c>
      <c r="E50" s="71">
        <v>0</v>
      </c>
      <c r="F50" s="333">
        <v>0</v>
      </c>
      <c r="G50" s="71">
        <v>0</v>
      </c>
      <c r="H50" s="175">
        <f>'AEO Industrial growth rate'!D$19</f>
        <v>-1.0102393753638578E-2</v>
      </c>
      <c r="I50" s="175">
        <f>'AEO Industrial growth rate'!E$19</f>
        <v>-8.5613506386770025E-4</v>
      </c>
      <c r="J50" s="175">
        <f>'AEO Industrial growth rate'!F$19</f>
        <v>-5.4450190061985163E-3</v>
      </c>
      <c r="K50" s="175">
        <f>'AEO Industrial growth rate'!G$19</f>
        <v>-1.7944590938666488E-2</v>
      </c>
      <c r="L50" s="175">
        <f>'AEO Industrial growth rate'!H$19</f>
        <v>-3.0615389883908169E-2</v>
      </c>
      <c r="M50" s="175">
        <f>'AEO Industrial growth rate'!I$19</f>
        <v>-4.4519023321119226E-2</v>
      </c>
      <c r="N50" s="175">
        <f>'AEO Industrial growth rate'!J$19</f>
        <v>-6.0511626314167365E-2</v>
      </c>
      <c r="O50" s="175">
        <f>'AEO Industrial growth rate'!K$19</f>
        <v>-7.7805554604294364E-2</v>
      </c>
      <c r="P50" s="175">
        <f>'AEO Industrial growth rate'!L$19</f>
        <v>-9.2942022533474916E-2</v>
      </c>
      <c r="Q50" s="175">
        <f>'AEO Industrial growth rate'!M$19</f>
        <v>-0.10852368069586664</v>
      </c>
      <c r="R50" s="175">
        <f>'AEO Industrial growth rate'!N$19</f>
        <v>-0.12136570665388179</v>
      </c>
      <c r="S50" s="175">
        <f>'AEO Industrial growth rate'!O$19</f>
        <v>-0.13615972055751516</v>
      </c>
      <c r="T50" s="175">
        <f>'AEO Industrial growth rate'!P$19</f>
        <v>-0.15006335399472623</v>
      </c>
      <c r="U50" s="175">
        <f>'AEO Industrial growth rate'!Q$19</f>
        <v>-0.16317934317317906</v>
      </c>
      <c r="V50" s="175">
        <f>'AEO Industrial growth rate'!R$19</f>
        <v>-0.16609020239032909</v>
      </c>
      <c r="W50" s="175">
        <f>'AEO Industrial growth rate'!S$19</f>
        <v>-0.16954898804835453</v>
      </c>
      <c r="X50" s="175">
        <f>'AEO Industrial growth rate'!T$19</f>
        <v>-0.17259682887572353</v>
      </c>
      <c r="Y50" s="175">
        <f>'AEO Industrial growth rate'!U$19</f>
        <v>-0.16985719667134697</v>
      </c>
      <c r="Z50" s="175">
        <f>'AEO Industrial growth rate'!V$19</f>
        <v>-0.17146673059141812</v>
      </c>
      <c r="AA50" s="175">
        <f>'AEO Industrial growth rate'!W$19</f>
        <v>-0.17252833807061405</v>
      </c>
      <c r="AB50" s="175">
        <f>'AEO Industrial growth rate'!X$19</f>
        <v>-0.17232286565528582</v>
      </c>
      <c r="AC50" s="175">
        <f>'AEO Industrial growth rate'!Y$19</f>
        <v>-0.17102154035820696</v>
      </c>
      <c r="AD50" s="175">
        <f>'AEO Industrial growth rate'!Z$19</f>
        <v>-0.169035307010034</v>
      </c>
      <c r="AE50" s="175">
        <f>'AEO Industrial growth rate'!AA$19</f>
        <v>-0.16722030067463448</v>
      </c>
      <c r="AF50" s="175">
        <f>'AEO Industrial growth rate'!AB$19</f>
        <v>-0.16526831272901613</v>
      </c>
      <c r="AG50" s="175">
        <f>'AEO Industrial growth rate'!AC$19</f>
        <v>-0.16246018971953019</v>
      </c>
      <c r="AH50" s="175">
        <f>'AEO Industrial growth rate'!AD$19</f>
        <v>-0.15992602993048186</v>
      </c>
      <c r="AI50" s="175">
        <f>'AEO Industrial growth rate'!AE$19</f>
        <v>-0.15756309715420708</v>
      </c>
      <c r="AJ50" s="175">
        <f>'AEO Industrial growth rate'!AF$19</f>
        <v>-0.1506112804356016</v>
      </c>
      <c r="AK50" s="175">
        <f>'AEO Industrial growth rate'!AG$19</f>
        <v>-0.14739221259545912</v>
      </c>
    </row>
    <row r="51" spans="2:38" x14ac:dyDescent="0.25">
      <c r="B51" s="7" t="s">
        <v>1484</v>
      </c>
      <c r="C51" s="172" t="s">
        <v>1181</v>
      </c>
      <c r="D51" s="73" t="s">
        <v>74</v>
      </c>
      <c r="E51" s="71">
        <v>0</v>
      </c>
      <c r="F51" s="333">
        <v>0</v>
      </c>
      <c r="G51" s="71">
        <v>0</v>
      </c>
      <c r="H51" s="175">
        <f>'AEO Industrial growth rate'!D$19</f>
        <v>-1.0102393753638578E-2</v>
      </c>
      <c r="I51" s="175">
        <f>'AEO Industrial growth rate'!E$19</f>
        <v>-8.5613506386770025E-4</v>
      </c>
      <c r="J51" s="175">
        <f>'AEO Industrial growth rate'!F$19</f>
        <v>-5.4450190061985163E-3</v>
      </c>
      <c r="K51" s="175">
        <f>'AEO Industrial growth rate'!G$19</f>
        <v>-1.7944590938666488E-2</v>
      </c>
      <c r="L51" s="175">
        <f>'AEO Industrial growth rate'!H$19</f>
        <v>-3.0615389883908169E-2</v>
      </c>
      <c r="M51" s="175">
        <f>'AEO Industrial growth rate'!I$19</f>
        <v>-4.4519023321119226E-2</v>
      </c>
      <c r="N51" s="175">
        <f>'AEO Industrial growth rate'!J$19</f>
        <v>-6.0511626314167365E-2</v>
      </c>
      <c r="O51" s="175">
        <f>'AEO Industrial growth rate'!K$19</f>
        <v>-7.7805554604294364E-2</v>
      </c>
      <c r="P51" s="175">
        <f>'AEO Industrial growth rate'!L$19</f>
        <v>-9.2942022533474916E-2</v>
      </c>
      <c r="Q51" s="175">
        <f>'AEO Industrial growth rate'!M$19</f>
        <v>-0.10852368069586664</v>
      </c>
      <c r="R51" s="175">
        <f>'AEO Industrial growth rate'!N$19</f>
        <v>-0.12136570665388179</v>
      </c>
      <c r="S51" s="175">
        <f>'AEO Industrial growth rate'!O$19</f>
        <v>-0.13615972055751516</v>
      </c>
      <c r="T51" s="175">
        <f>'AEO Industrial growth rate'!P$19</f>
        <v>-0.15006335399472623</v>
      </c>
      <c r="U51" s="175">
        <f>'AEO Industrial growth rate'!Q$19</f>
        <v>-0.16317934317317906</v>
      </c>
      <c r="V51" s="175">
        <f>'AEO Industrial growth rate'!R$19</f>
        <v>-0.16609020239032909</v>
      </c>
      <c r="W51" s="175">
        <f>'AEO Industrial growth rate'!S$19</f>
        <v>-0.16954898804835453</v>
      </c>
      <c r="X51" s="175">
        <f>'AEO Industrial growth rate'!T$19</f>
        <v>-0.17259682887572353</v>
      </c>
      <c r="Y51" s="175">
        <f>'AEO Industrial growth rate'!U$19</f>
        <v>-0.16985719667134697</v>
      </c>
      <c r="Z51" s="175">
        <f>'AEO Industrial growth rate'!V$19</f>
        <v>-0.17146673059141812</v>
      </c>
      <c r="AA51" s="175">
        <f>'AEO Industrial growth rate'!W$19</f>
        <v>-0.17252833807061405</v>
      </c>
      <c r="AB51" s="175">
        <f>'AEO Industrial growth rate'!X$19</f>
        <v>-0.17232286565528582</v>
      </c>
      <c r="AC51" s="175">
        <f>'AEO Industrial growth rate'!Y$19</f>
        <v>-0.17102154035820696</v>
      </c>
      <c r="AD51" s="175">
        <f>'AEO Industrial growth rate'!Z$19</f>
        <v>-0.169035307010034</v>
      </c>
      <c r="AE51" s="175">
        <f>'AEO Industrial growth rate'!AA$19</f>
        <v>-0.16722030067463448</v>
      </c>
      <c r="AF51" s="175">
        <f>'AEO Industrial growth rate'!AB$19</f>
        <v>-0.16526831272901613</v>
      </c>
      <c r="AG51" s="175">
        <f>'AEO Industrial growth rate'!AC$19</f>
        <v>-0.16246018971953019</v>
      </c>
      <c r="AH51" s="175">
        <f>'AEO Industrial growth rate'!AD$19</f>
        <v>-0.15992602993048186</v>
      </c>
      <c r="AI51" s="175">
        <f>'AEO Industrial growth rate'!AE$19</f>
        <v>-0.15756309715420708</v>
      </c>
      <c r="AJ51" s="175">
        <f>'AEO Industrial growth rate'!AF$19</f>
        <v>-0.1506112804356016</v>
      </c>
      <c r="AK51" s="175">
        <f>'AEO Industrial growth rate'!AG$19</f>
        <v>-0.14739221259545912</v>
      </c>
    </row>
    <row r="52" spans="2:38" x14ac:dyDescent="0.25">
      <c r="B52" s="7" t="s">
        <v>1484</v>
      </c>
      <c r="C52" s="172" t="s">
        <v>1181</v>
      </c>
      <c r="D52" s="73" t="s">
        <v>75</v>
      </c>
      <c r="E52" s="71">
        <v>0</v>
      </c>
      <c r="F52" s="333">
        <v>0</v>
      </c>
      <c r="G52" s="71">
        <v>0</v>
      </c>
      <c r="H52" s="175">
        <f>'AEO Industrial growth rate'!D$19</f>
        <v>-1.0102393753638578E-2</v>
      </c>
      <c r="I52" s="175">
        <f>'AEO Industrial growth rate'!E$19</f>
        <v>-8.5613506386770025E-4</v>
      </c>
      <c r="J52" s="175">
        <f>'AEO Industrial growth rate'!F$19</f>
        <v>-5.4450190061985163E-3</v>
      </c>
      <c r="K52" s="175">
        <f>'AEO Industrial growth rate'!G$19</f>
        <v>-1.7944590938666488E-2</v>
      </c>
      <c r="L52" s="175">
        <f>'AEO Industrial growth rate'!H$19</f>
        <v>-3.0615389883908169E-2</v>
      </c>
      <c r="M52" s="175">
        <f>'AEO Industrial growth rate'!I$19</f>
        <v>-4.4519023321119226E-2</v>
      </c>
      <c r="N52" s="175">
        <f>'AEO Industrial growth rate'!J$19</f>
        <v>-6.0511626314167365E-2</v>
      </c>
      <c r="O52" s="175">
        <f>'AEO Industrial growth rate'!K$19</f>
        <v>-7.7805554604294364E-2</v>
      </c>
      <c r="P52" s="175">
        <f>'AEO Industrial growth rate'!L$19</f>
        <v>-9.2942022533474916E-2</v>
      </c>
      <c r="Q52" s="175">
        <f>'AEO Industrial growth rate'!M$19</f>
        <v>-0.10852368069586664</v>
      </c>
      <c r="R52" s="175">
        <f>'AEO Industrial growth rate'!N$19</f>
        <v>-0.12136570665388179</v>
      </c>
      <c r="S52" s="175">
        <f>'AEO Industrial growth rate'!O$19</f>
        <v>-0.13615972055751516</v>
      </c>
      <c r="T52" s="175">
        <f>'AEO Industrial growth rate'!P$19</f>
        <v>-0.15006335399472623</v>
      </c>
      <c r="U52" s="175">
        <f>'AEO Industrial growth rate'!Q$19</f>
        <v>-0.16317934317317906</v>
      </c>
      <c r="V52" s="175">
        <f>'AEO Industrial growth rate'!R$19</f>
        <v>-0.16609020239032909</v>
      </c>
      <c r="W52" s="175">
        <f>'AEO Industrial growth rate'!S$19</f>
        <v>-0.16954898804835453</v>
      </c>
      <c r="X52" s="175">
        <f>'AEO Industrial growth rate'!T$19</f>
        <v>-0.17259682887572353</v>
      </c>
      <c r="Y52" s="175">
        <f>'AEO Industrial growth rate'!U$19</f>
        <v>-0.16985719667134697</v>
      </c>
      <c r="Z52" s="175">
        <f>'AEO Industrial growth rate'!V$19</f>
        <v>-0.17146673059141812</v>
      </c>
      <c r="AA52" s="175">
        <f>'AEO Industrial growth rate'!W$19</f>
        <v>-0.17252833807061405</v>
      </c>
      <c r="AB52" s="175">
        <f>'AEO Industrial growth rate'!X$19</f>
        <v>-0.17232286565528582</v>
      </c>
      <c r="AC52" s="175">
        <f>'AEO Industrial growth rate'!Y$19</f>
        <v>-0.17102154035820696</v>
      </c>
      <c r="AD52" s="175">
        <f>'AEO Industrial growth rate'!Z$19</f>
        <v>-0.169035307010034</v>
      </c>
      <c r="AE52" s="175">
        <f>'AEO Industrial growth rate'!AA$19</f>
        <v>-0.16722030067463448</v>
      </c>
      <c r="AF52" s="175">
        <f>'AEO Industrial growth rate'!AB$19</f>
        <v>-0.16526831272901613</v>
      </c>
      <c r="AG52" s="175">
        <f>'AEO Industrial growth rate'!AC$19</f>
        <v>-0.16246018971953019</v>
      </c>
      <c r="AH52" s="175">
        <f>'AEO Industrial growth rate'!AD$19</f>
        <v>-0.15992602993048186</v>
      </c>
      <c r="AI52" s="175">
        <f>'AEO Industrial growth rate'!AE$19</f>
        <v>-0.15756309715420708</v>
      </c>
      <c r="AJ52" s="175">
        <f>'AEO Industrial growth rate'!AF$19</f>
        <v>-0.1506112804356016</v>
      </c>
      <c r="AK52" s="175">
        <f>'AEO Industrial growth rate'!AG$19</f>
        <v>-0.14739221259545912</v>
      </c>
    </row>
    <row r="53" spans="2:38" x14ac:dyDescent="0.25">
      <c r="B53" s="7" t="s">
        <v>1484</v>
      </c>
      <c r="C53" s="172" t="s">
        <v>1181</v>
      </c>
      <c r="D53" s="73" t="s">
        <v>76</v>
      </c>
      <c r="E53" s="71">
        <v>0</v>
      </c>
      <c r="F53" s="333">
        <v>0</v>
      </c>
      <c r="G53" s="71">
        <v>0</v>
      </c>
      <c r="H53" s="175">
        <f>'AEO Industrial growth rate'!D$19</f>
        <v>-1.0102393753638578E-2</v>
      </c>
      <c r="I53" s="175">
        <f>'AEO Industrial growth rate'!E$19</f>
        <v>-8.5613506386770025E-4</v>
      </c>
      <c r="J53" s="175">
        <f>'AEO Industrial growth rate'!F$19</f>
        <v>-5.4450190061985163E-3</v>
      </c>
      <c r="K53" s="175">
        <f>'AEO Industrial growth rate'!G$19</f>
        <v>-1.7944590938666488E-2</v>
      </c>
      <c r="L53" s="175">
        <f>'AEO Industrial growth rate'!H$19</f>
        <v>-3.0615389883908169E-2</v>
      </c>
      <c r="M53" s="175">
        <f>'AEO Industrial growth rate'!I$19</f>
        <v>-4.4519023321119226E-2</v>
      </c>
      <c r="N53" s="175">
        <f>'AEO Industrial growth rate'!J$19</f>
        <v>-6.0511626314167365E-2</v>
      </c>
      <c r="O53" s="175">
        <f>'AEO Industrial growth rate'!K$19</f>
        <v>-7.7805554604294364E-2</v>
      </c>
      <c r="P53" s="175">
        <f>'AEO Industrial growth rate'!L$19</f>
        <v>-9.2942022533474916E-2</v>
      </c>
      <c r="Q53" s="175">
        <f>'AEO Industrial growth rate'!M$19</f>
        <v>-0.10852368069586664</v>
      </c>
      <c r="R53" s="175">
        <f>'AEO Industrial growth rate'!N$19</f>
        <v>-0.12136570665388179</v>
      </c>
      <c r="S53" s="175">
        <f>'AEO Industrial growth rate'!O$19</f>
        <v>-0.13615972055751516</v>
      </c>
      <c r="T53" s="175">
        <f>'AEO Industrial growth rate'!P$19</f>
        <v>-0.15006335399472623</v>
      </c>
      <c r="U53" s="175">
        <f>'AEO Industrial growth rate'!Q$19</f>
        <v>-0.16317934317317906</v>
      </c>
      <c r="V53" s="175">
        <f>'AEO Industrial growth rate'!R$19</f>
        <v>-0.16609020239032909</v>
      </c>
      <c r="W53" s="175">
        <f>'AEO Industrial growth rate'!S$19</f>
        <v>-0.16954898804835453</v>
      </c>
      <c r="X53" s="175">
        <f>'AEO Industrial growth rate'!T$19</f>
        <v>-0.17259682887572353</v>
      </c>
      <c r="Y53" s="175">
        <f>'AEO Industrial growth rate'!U$19</f>
        <v>-0.16985719667134697</v>
      </c>
      <c r="Z53" s="175">
        <f>'AEO Industrial growth rate'!V$19</f>
        <v>-0.17146673059141812</v>
      </c>
      <c r="AA53" s="175">
        <f>'AEO Industrial growth rate'!W$19</f>
        <v>-0.17252833807061405</v>
      </c>
      <c r="AB53" s="175">
        <f>'AEO Industrial growth rate'!X$19</f>
        <v>-0.17232286565528582</v>
      </c>
      <c r="AC53" s="175">
        <f>'AEO Industrial growth rate'!Y$19</f>
        <v>-0.17102154035820696</v>
      </c>
      <c r="AD53" s="175">
        <f>'AEO Industrial growth rate'!Z$19</f>
        <v>-0.169035307010034</v>
      </c>
      <c r="AE53" s="175">
        <f>'AEO Industrial growth rate'!AA$19</f>
        <v>-0.16722030067463448</v>
      </c>
      <c r="AF53" s="175">
        <f>'AEO Industrial growth rate'!AB$19</f>
        <v>-0.16526831272901613</v>
      </c>
      <c r="AG53" s="175">
        <f>'AEO Industrial growth rate'!AC$19</f>
        <v>-0.16246018971953019</v>
      </c>
      <c r="AH53" s="175">
        <f>'AEO Industrial growth rate'!AD$19</f>
        <v>-0.15992602993048186</v>
      </c>
      <c r="AI53" s="175">
        <f>'AEO Industrial growth rate'!AE$19</f>
        <v>-0.15756309715420708</v>
      </c>
      <c r="AJ53" s="175">
        <f>'AEO Industrial growth rate'!AF$19</f>
        <v>-0.1506112804356016</v>
      </c>
      <c r="AK53" s="175">
        <f>'AEO Industrial growth rate'!AG$19</f>
        <v>-0.14739221259545912</v>
      </c>
    </row>
    <row r="54" spans="2:38" x14ac:dyDescent="0.25">
      <c r="B54" s="18"/>
      <c r="C54" s="172"/>
      <c r="D54" s="172"/>
      <c r="E54" s="71"/>
      <c r="F54" s="333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</row>
    <row r="55" spans="2:38" x14ac:dyDescent="0.25">
      <c r="B55" s="329" t="s">
        <v>1180</v>
      </c>
      <c r="C55" s="172" t="s">
        <v>1182</v>
      </c>
      <c r="D55" s="172" t="s">
        <v>52</v>
      </c>
      <c r="E55" s="71">
        <f>IFERROR((SUMIFS('Pathways-natural gas'!G$4:G$40,'Pathways-natural gas'!$A$4:$A$40,$D55)-SUMIFS('Pathways-natural gas'!$G$4:$G$40,'Pathways-natural gas'!$A$4:$A$40,$D55))/SUMIFS('Pathways-natural gas'!$G$4:$G$40,'Pathways-natural gas'!$A$4:$A$40,$D55),0)</f>
        <v>0</v>
      </c>
      <c r="F55" s="333">
        <f>IFERROR((SUMIFS('Pathways-natural gas'!H$4:H$40,'Pathways-natural gas'!$A$4:$A$40,$D55)-SUMIFS('Pathways-natural gas'!$G$4:$G$40,'Pathways-natural gas'!$A$4:$A$40,$D55))/SUMIFS('Pathways-natural gas'!$G$4:$G$40,'Pathways-natural gas'!$A$4:$A$40,$D55),0)</f>
        <v>-2.9174696020472326E-3</v>
      </c>
      <c r="G55" s="71">
        <f>IFERROR((SUMIFS('Pathways-natural gas'!I$4:I$40,'Pathways-natural gas'!$A$4:$A$40,$D55)-SUMIFS('Pathways-natural gas'!$G$4:$G$40,'Pathways-natural gas'!$A$4:$A$40,$D55))/SUMIFS('Pathways-natural gas'!$G$4:$G$40,'Pathways-natural gas'!$A$4:$A$40,$D55),0)</f>
        <v>-8.2374338278754927E-3</v>
      </c>
      <c r="H55" s="71">
        <f>IFERROR((SUMIFS('Pathways-natural gas'!J$4:J$40,'Pathways-natural gas'!$A$4:$A$40,$D55)-SUMIFS('Pathways-natural gas'!$G$4:$G$40,'Pathways-natural gas'!$A$4:$A$40,$D55))/SUMIFS('Pathways-natural gas'!$G$4:$G$40,'Pathways-natural gas'!$A$4:$A$40,$D55),0)</f>
        <v>-1.5679709889567021E-2</v>
      </c>
      <c r="I55" s="71">
        <f>IFERROR((SUMIFS('Pathways-natural gas'!K$4:K$40,'Pathways-natural gas'!$A$4:$A$40,$D55)-SUMIFS('Pathways-natural gas'!$G$4:$G$40,'Pathways-natural gas'!$A$4:$A$40,$D55))/SUMIFS('Pathways-natural gas'!$G$4:$G$40,'Pathways-natural gas'!$A$4:$A$40,$D55),0)</f>
        <v>-2.725121056414704E-2</v>
      </c>
      <c r="J55" s="71">
        <f>IFERROR((SUMIFS('Pathways-natural gas'!L$4:L$40,'Pathways-natural gas'!$A$4:$A$40,$D55)-SUMIFS('Pathways-natural gas'!$G$4:$G$40,'Pathways-natural gas'!$A$4:$A$40,$D55))/SUMIFS('Pathways-natural gas'!$G$4:$G$40,'Pathways-natural gas'!$A$4:$A$40,$D55),0)</f>
        <v>-4.2074248020713849E-2</v>
      </c>
      <c r="K55" s="71">
        <f>IFERROR((SUMIFS('Pathways-natural gas'!M$4:M$40,'Pathways-natural gas'!$A$4:$A$40,$D55)-SUMIFS('Pathways-natural gas'!$G$4:$G$40,'Pathways-natural gas'!$A$4:$A$40,$D55))/SUMIFS('Pathways-natural gas'!$G$4:$G$40,'Pathways-natural gas'!$A$4:$A$40,$D55),0)</f>
        <v>-5.9749600770534018E-2</v>
      </c>
      <c r="L55" s="71">
        <f>IFERROR((SUMIFS('Pathways-natural gas'!N$4:N$40,'Pathways-natural gas'!$A$4:$A$40,$D55)-SUMIFS('Pathways-natural gas'!$G$4:$G$40,'Pathways-natural gas'!$A$4:$A$40,$D55))/SUMIFS('Pathways-natural gas'!$G$4:$G$40,'Pathways-natural gas'!$A$4:$A$40,$D55),0)</f>
        <v>-5.801053720218869E-2</v>
      </c>
      <c r="M55" s="71">
        <f>IFERROR((SUMIFS('Pathways-natural gas'!O$4:O$40,'Pathways-natural gas'!$A$4:$A$40,$D55)-SUMIFS('Pathways-natural gas'!$G$4:$G$40,'Pathways-natural gas'!$A$4:$A$40,$D55))/SUMIFS('Pathways-natural gas'!$G$4:$G$40,'Pathways-natural gas'!$A$4:$A$40,$D55),0)</f>
        <v>-5.6271473633843369E-2</v>
      </c>
      <c r="N55" s="71">
        <f>IFERROR((SUMIFS('Pathways-natural gas'!P$4:P$40,'Pathways-natural gas'!$A$4:$A$40,$D55)-SUMIFS('Pathways-natural gas'!$G$4:$G$40,'Pathways-natural gas'!$A$4:$A$40,$D55))/SUMIFS('Pathways-natural gas'!$G$4:$G$40,'Pathways-natural gas'!$A$4:$A$40,$D55),0)</f>
        <v>-5.4532410065498041E-2</v>
      </c>
      <c r="O55" s="71">
        <f>IFERROR((SUMIFS('Pathways-natural gas'!Q$4:Q$40,'Pathways-natural gas'!$A$4:$A$40,$D55)-SUMIFS('Pathways-natural gas'!$G$4:$G$40,'Pathways-natural gas'!$A$4:$A$40,$D55))/SUMIFS('Pathways-natural gas'!$G$4:$G$40,'Pathways-natural gas'!$A$4:$A$40,$D55),0)</f>
        <v>-5.279334649715272E-2</v>
      </c>
      <c r="P55" s="71">
        <f>IFERROR((SUMIFS('Pathways-natural gas'!R$4:R$40,'Pathways-natural gas'!$A$4:$A$40,$D55)-SUMIFS('Pathways-natural gas'!$G$4:$G$40,'Pathways-natural gas'!$A$4:$A$40,$D55))/SUMIFS('Pathways-natural gas'!$G$4:$G$40,'Pathways-natural gas'!$A$4:$A$40,$D55),0)</f>
        <v>-5.1054282928807392E-2</v>
      </c>
      <c r="Q55" s="71">
        <f>IFERROR((SUMIFS('Pathways-natural gas'!S$4:S$40,'Pathways-natural gas'!$A$4:$A$40,$D55)-SUMIFS('Pathways-natural gas'!$G$4:$G$40,'Pathways-natural gas'!$A$4:$A$40,$D55))/SUMIFS('Pathways-natural gas'!$G$4:$G$40,'Pathways-natural gas'!$A$4:$A$40,$D55),0)</f>
        <v>-4.931521936046207E-2</v>
      </c>
      <c r="R55" s="71">
        <f>IFERROR((SUMIFS('Pathways-natural gas'!T$4:T$40,'Pathways-natural gas'!$A$4:$A$40,$D55)-SUMIFS('Pathways-natural gas'!$G$4:$G$40,'Pathways-natural gas'!$A$4:$A$40,$D55))/SUMIFS('Pathways-natural gas'!$G$4:$G$40,'Pathways-natural gas'!$A$4:$A$40,$D55),0)</f>
        <v>-4.7576155792116749E-2</v>
      </c>
      <c r="S55" s="71">
        <f>IFERROR((SUMIFS('Pathways-natural gas'!U$4:U$40,'Pathways-natural gas'!$A$4:$A$40,$D55)-SUMIFS('Pathways-natural gas'!$G$4:$G$40,'Pathways-natural gas'!$A$4:$A$40,$D55))/SUMIFS('Pathways-natural gas'!$G$4:$G$40,'Pathways-natural gas'!$A$4:$A$40,$D55),0)</f>
        <v>-4.5837092223771421E-2</v>
      </c>
      <c r="T55" s="71">
        <f>IFERROR((SUMIFS('Pathways-natural gas'!V$4:V$40,'Pathways-natural gas'!$A$4:$A$40,$D55)-SUMIFS('Pathways-natural gas'!$G$4:$G$40,'Pathways-natural gas'!$A$4:$A$40,$D55))/SUMIFS('Pathways-natural gas'!$G$4:$G$40,'Pathways-natural gas'!$A$4:$A$40,$D55),0)</f>
        <v>-4.40980286554261E-2</v>
      </c>
      <c r="U55" s="71">
        <f>IFERROR((SUMIFS('Pathways-natural gas'!W$4:W$40,'Pathways-natural gas'!$A$4:$A$40,$D55)-SUMIFS('Pathways-natural gas'!$G$4:$G$40,'Pathways-natural gas'!$A$4:$A$40,$D55))/SUMIFS('Pathways-natural gas'!$G$4:$G$40,'Pathways-natural gas'!$A$4:$A$40,$D55),0)</f>
        <v>-4.2358965087080772E-2</v>
      </c>
      <c r="V55" s="71">
        <f>IFERROR((SUMIFS('Pathways-natural gas'!X$4:X$40,'Pathways-natural gas'!$A$4:$A$40,$D55)-SUMIFS('Pathways-natural gas'!$G$4:$G$40,'Pathways-natural gas'!$A$4:$A$40,$D55))/SUMIFS('Pathways-natural gas'!$G$4:$G$40,'Pathways-natural gas'!$A$4:$A$40,$D55),0)</f>
        <v>-4.061990151873545E-2</v>
      </c>
      <c r="W55" s="71">
        <f>IFERROR((SUMIFS('Pathways-natural gas'!Y$4:Y$40,'Pathways-natural gas'!$A$4:$A$40,$D55)-SUMIFS('Pathways-natural gas'!$G$4:$G$40,'Pathways-natural gas'!$A$4:$A$40,$D55))/SUMIFS('Pathways-natural gas'!$G$4:$G$40,'Pathways-natural gas'!$A$4:$A$40,$D55),0)</f>
        <v>-3.8880837950390122E-2</v>
      </c>
      <c r="X55" s="71">
        <f>IFERROR((SUMIFS('Pathways-natural gas'!Z$4:Z$40,'Pathways-natural gas'!$A$4:$A$40,$D55)-SUMIFS('Pathways-natural gas'!$G$4:$G$40,'Pathways-natural gas'!$A$4:$A$40,$D55))/SUMIFS('Pathways-natural gas'!$G$4:$G$40,'Pathways-natural gas'!$A$4:$A$40,$D55),0)</f>
        <v>-3.7141774382044801E-2</v>
      </c>
      <c r="Y55" s="71">
        <f>IFERROR((SUMIFS('Pathways-natural gas'!AA$4:AA$40,'Pathways-natural gas'!$A$4:$A$40,$D55)-SUMIFS('Pathways-natural gas'!$G$4:$G$40,'Pathways-natural gas'!$A$4:$A$40,$D55))/SUMIFS('Pathways-natural gas'!$G$4:$G$40,'Pathways-natural gas'!$A$4:$A$40,$D55),0)</f>
        <v>-3.540271081369948E-2</v>
      </c>
      <c r="Z55" s="71">
        <f>IFERROR((SUMIFS('Pathways-natural gas'!AB$4:AB$40,'Pathways-natural gas'!$A$4:$A$40,$D55)-SUMIFS('Pathways-natural gas'!$G$4:$G$40,'Pathways-natural gas'!$A$4:$A$40,$D55))/SUMIFS('Pathways-natural gas'!$G$4:$G$40,'Pathways-natural gas'!$A$4:$A$40,$D55),0)</f>
        <v>-3.3663647245354152E-2</v>
      </c>
      <c r="AA55" s="71">
        <f>IFERROR((SUMIFS('Pathways-natural gas'!AC$4:AC$40,'Pathways-natural gas'!$A$4:$A$40,$D55)-SUMIFS('Pathways-natural gas'!$G$4:$G$40,'Pathways-natural gas'!$A$4:$A$40,$D55))/SUMIFS('Pathways-natural gas'!$G$4:$G$40,'Pathways-natural gas'!$A$4:$A$40,$D55),0)</f>
        <v>-3.192458367700883E-2</v>
      </c>
      <c r="AB55" s="71">
        <f>IFERROR((SUMIFS('Pathways-natural gas'!AD$4:AD$40,'Pathways-natural gas'!$A$4:$A$40,$D55)-SUMIFS('Pathways-natural gas'!$G$4:$G$40,'Pathways-natural gas'!$A$4:$A$40,$D55))/SUMIFS('Pathways-natural gas'!$G$4:$G$40,'Pathways-natural gas'!$A$4:$A$40,$D55),0)</f>
        <v>-3.0185520108663506E-2</v>
      </c>
      <c r="AC55" s="71">
        <f>IFERROR((SUMIFS('Pathways-natural gas'!AE$4:AE$40,'Pathways-natural gas'!$A$4:$A$40,$D55)-SUMIFS('Pathways-natural gas'!$G$4:$G$40,'Pathways-natural gas'!$A$4:$A$40,$D55))/SUMIFS('Pathways-natural gas'!$G$4:$G$40,'Pathways-natural gas'!$A$4:$A$40,$D55),0)</f>
        <v>-2.8446456540318181E-2</v>
      </c>
      <c r="AD55" s="71">
        <f>IFERROR((SUMIFS('Pathways-natural gas'!AF$4:AF$40,'Pathways-natural gas'!$A$4:$A$40,$D55)-SUMIFS('Pathways-natural gas'!$G$4:$G$40,'Pathways-natural gas'!$A$4:$A$40,$D55))/SUMIFS('Pathways-natural gas'!$G$4:$G$40,'Pathways-natural gas'!$A$4:$A$40,$D55),0)</f>
        <v>-2.6707392971972856E-2</v>
      </c>
      <c r="AE55" s="71">
        <f>IFERROR((SUMIFS('Pathways-natural gas'!AG$4:AG$40,'Pathways-natural gas'!$A$4:$A$40,$D55)-SUMIFS('Pathways-natural gas'!$G$4:$G$40,'Pathways-natural gas'!$A$4:$A$40,$D55))/SUMIFS('Pathways-natural gas'!$G$4:$G$40,'Pathways-natural gas'!$A$4:$A$40,$D55),0)</f>
        <v>-2.4968329403627532E-2</v>
      </c>
      <c r="AF55" s="71">
        <f>IFERROR((SUMIFS('Pathways-natural gas'!AH$4:AH$40,'Pathways-natural gas'!$A$4:$A$40,$D55)-SUMIFS('Pathways-natural gas'!$G$4:$G$40,'Pathways-natural gas'!$A$4:$A$40,$D55))/SUMIFS('Pathways-natural gas'!$G$4:$G$40,'Pathways-natural gas'!$A$4:$A$40,$D55),0)</f>
        <v>-2.3229265835282325E-2</v>
      </c>
      <c r="AG55" s="71">
        <f>IFERROR((SUMIFS('Pathways-natural gas'!AI$4:AI$40,'Pathways-natural gas'!$A$4:$A$40,$D55)-SUMIFS('Pathways-natural gas'!$G$4:$G$40,'Pathways-natural gas'!$A$4:$A$40,$D55))/SUMIFS('Pathways-natural gas'!$G$4:$G$40,'Pathways-natural gas'!$A$4:$A$40,$D55),0)</f>
        <v>-2.1490202266937004E-2</v>
      </c>
      <c r="AH55" s="71">
        <f>IFERROR((SUMIFS('Pathways-natural gas'!AJ$4:AJ$40,'Pathways-natural gas'!$A$4:$A$40,$D55)-SUMIFS('Pathways-natural gas'!$G$4:$G$40,'Pathways-natural gas'!$A$4:$A$40,$D55))/SUMIFS('Pathways-natural gas'!$G$4:$G$40,'Pathways-natural gas'!$A$4:$A$40,$D55),0)</f>
        <v>-1.9751138698591679E-2</v>
      </c>
      <c r="AI55" s="71">
        <f>IFERROR((SUMIFS('Pathways-natural gas'!AK$4:AK$40,'Pathways-natural gas'!$A$4:$A$40,$D55)-SUMIFS('Pathways-natural gas'!$G$4:$G$40,'Pathways-natural gas'!$A$4:$A$40,$D55))/SUMIFS('Pathways-natural gas'!$G$4:$G$40,'Pathways-natural gas'!$A$4:$A$40,$D55),0)</f>
        <v>-1.8012075130246354E-2</v>
      </c>
      <c r="AJ55" s="71">
        <f>IFERROR((SUMIFS('Pathways-natural gas'!AL$4:AL$40,'Pathways-natural gas'!$A$4:$A$40,$D55)-SUMIFS('Pathways-natural gas'!$G$4:$G$40,'Pathways-natural gas'!$A$4:$A$40,$D55))/SUMIFS('Pathways-natural gas'!$G$4:$G$40,'Pathways-natural gas'!$A$4:$A$40,$D55),0)</f>
        <v>-1.627301156190103E-2</v>
      </c>
      <c r="AK55" s="71">
        <f>IFERROR((SUMIFS('Pathways-natural gas'!AM$4:AM$40,'Pathways-natural gas'!$A$4:$A$40,$D55)-SUMIFS('Pathways-natural gas'!$G$4:$G$40,'Pathways-natural gas'!$A$4:$A$40,$D55))/SUMIFS('Pathways-natural gas'!$G$4:$G$40,'Pathways-natural gas'!$A$4:$A$40,$D55),0)</f>
        <v>-1.4533947993555705E-2</v>
      </c>
    </row>
    <row r="56" spans="2:38" x14ac:dyDescent="0.25">
      <c r="B56" s="329" t="s">
        <v>1180</v>
      </c>
      <c r="C56" s="311" t="s">
        <v>1182</v>
      </c>
      <c r="D56" s="311" t="s">
        <v>53</v>
      </c>
      <c r="E56" s="71">
        <f>IFERROR((SUMIFS('Pathways-natural gas'!G$4:G$40,'Pathways-natural gas'!$A$4:$A$40,$D56)-SUMIFS('Pathways-natural gas'!$G$4:$G$40,'Pathways-natural gas'!$A$4:$A$40,$D56))/SUMIFS('Pathways-natural gas'!$G$4:$G$40,'Pathways-natural gas'!$A$4:$A$40,$D56),0)</f>
        <v>0</v>
      </c>
      <c r="F56" s="333">
        <f>IFERROR((SUMIFS('Pathways-natural gas'!H$4:H$40,'Pathways-natural gas'!$A$4:$A$40,$D56)-SUMIFS('Pathways-natural gas'!$G$4:$G$40,'Pathways-natural gas'!$A$4:$A$40,$D56))/SUMIFS('Pathways-natural gas'!$G$4:$G$40,'Pathways-natural gas'!$A$4:$A$40,$D56),0)</f>
        <v>0</v>
      </c>
      <c r="G56" s="71">
        <f>IFERROR((SUMIFS('Pathways-natural gas'!I$4:I$40,'Pathways-natural gas'!$A$4:$A$40,$D56)-SUMIFS('Pathways-natural gas'!$G$4:$G$40,'Pathways-natural gas'!$A$4:$A$40,$D56))/SUMIFS('Pathways-natural gas'!$G$4:$G$40,'Pathways-natural gas'!$A$4:$A$40,$D56),0)</f>
        <v>0</v>
      </c>
      <c r="H56" s="71">
        <f>IFERROR((SUMIFS('Pathways-natural gas'!J$4:J$40,'Pathways-natural gas'!$A$4:$A$40,$D56)-SUMIFS('Pathways-natural gas'!$G$4:$G$40,'Pathways-natural gas'!$A$4:$A$40,$D56))/SUMIFS('Pathways-natural gas'!$G$4:$G$40,'Pathways-natural gas'!$A$4:$A$40,$D56),0)</f>
        <v>0</v>
      </c>
      <c r="I56" s="71">
        <f>IFERROR((SUMIFS('Pathways-natural gas'!K$4:K$40,'Pathways-natural gas'!$A$4:$A$40,$D56)-SUMIFS('Pathways-natural gas'!$G$4:$G$40,'Pathways-natural gas'!$A$4:$A$40,$D56))/SUMIFS('Pathways-natural gas'!$G$4:$G$40,'Pathways-natural gas'!$A$4:$A$40,$D56),0)</f>
        <v>0</v>
      </c>
      <c r="J56" s="71">
        <f>IFERROR((SUMIFS('Pathways-natural gas'!L$4:L$40,'Pathways-natural gas'!$A$4:$A$40,$D56)-SUMIFS('Pathways-natural gas'!$G$4:$G$40,'Pathways-natural gas'!$A$4:$A$40,$D56))/SUMIFS('Pathways-natural gas'!$G$4:$G$40,'Pathways-natural gas'!$A$4:$A$40,$D56),0)</f>
        <v>0</v>
      </c>
      <c r="K56" s="71">
        <f>IFERROR((SUMIFS('Pathways-natural gas'!M$4:M$40,'Pathways-natural gas'!$A$4:$A$40,$D56)-SUMIFS('Pathways-natural gas'!$G$4:$G$40,'Pathways-natural gas'!$A$4:$A$40,$D56))/SUMIFS('Pathways-natural gas'!$G$4:$G$40,'Pathways-natural gas'!$A$4:$A$40,$D56),0)</f>
        <v>0</v>
      </c>
      <c r="L56" s="71">
        <f>IFERROR((SUMIFS('Pathways-natural gas'!N$4:N$40,'Pathways-natural gas'!$A$4:$A$40,$D56)-SUMIFS('Pathways-natural gas'!$G$4:$G$40,'Pathways-natural gas'!$A$4:$A$40,$D56))/SUMIFS('Pathways-natural gas'!$G$4:$G$40,'Pathways-natural gas'!$A$4:$A$40,$D56),0)</f>
        <v>0</v>
      </c>
      <c r="M56" s="71">
        <f>IFERROR((SUMIFS('Pathways-natural gas'!O$4:O$40,'Pathways-natural gas'!$A$4:$A$40,$D56)-SUMIFS('Pathways-natural gas'!$G$4:$G$40,'Pathways-natural gas'!$A$4:$A$40,$D56))/SUMIFS('Pathways-natural gas'!$G$4:$G$40,'Pathways-natural gas'!$A$4:$A$40,$D56),0)</f>
        <v>0</v>
      </c>
      <c r="N56" s="71">
        <f>IFERROR((SUMIFS('Pathways-natural gas'!P$4:P$40,'Pathways-natural gas'!$A$4:$A$40,$D56)-SUMIFS('Pathways-natural gas'!$G$4:$G$40,'Pathways-natural gas'!$A$4:$A$40,$D56))/SUMIFS('Pathways-natural gas'!$G$4:$G$40,'Pathways-natural gas'!$A$4:$A$40,$D56),0)</f>
        <v>0</v>
      </c>
      <c r="O56" s="71">
        <f>IFERROR((SUMIFS('Pathways-natural gas'!Q$4:Q$40,'Pathways-natural gas'!$A$4:$A$40,$D56)-SUMIFS('Pathways-natural gas'!$G$4:$G$40,'Pathways-natural gas'!$A$4:$A$40,$D56))/SUMIFS('Pathways-natural gas'!$G$4:$G$40,'Pathways-natural gas'!$A$4:$A$40,$D56),0)</f>
        <v>0</v>
      </c>
      <c r="P56" s="71">
        <f>IFERROR((SUMIFS('Pathways-natural gas'!R$4:R$40,'Pathways-natural gas'!$A$4:$A$40,$D56)-SUMIFS('Pathways-natural gas'!$G$4:$G$40,'Pathways-natural gas'!$A$4:$A$40,$D56))/SUMIFS('Pathways-natural gas'!$G$4:$G$40,'Pathways-natural gas'!$A$4:$A$40,$D56),0)</f>
        <v>0</v>
      </c>
      <c r="Q56" s="71">
        <f>IFERROR((SUMIFS('Pathways-natural gas'!S$4:S$40,'Pathways-natural gas'!$A$4:$A$40,$D56)-SUMIFS('Pathways-natural gas'!$G$4:$G$40,'Pathways-natural gas'!$A$4:$A$40,$D56))/SUMIFS('Pathways-natural gas'!$G$4:$G$40,'Pathways-natural gas'!$A$4:$A$40,$D56),0)</f>
        <v>0</v>
      </c>
      <c r="R56" s="71">
        <f>IFERROR((SUMIFS('Pathways-natural gas'!T$4:T$40,'Pathways-natural gas'!$A$4:$A$40,$D56)-SUMIFS('Pathways-natural gas'!$G$4:$G$40,'Pathways-natural gas'!$A$4:$A$40,$D56))/SUMIFS('Pathways-natural gas'!$G$4:$G$40,'Pathways-natural gas'!$A$4:$A$40,$D56),0)</f>
        <v>0</v>
      </c>
      <c r="S56" s="71">
        <f>IFERROR((SUMIFS('Pathways-natural gas'!U$4:U$40,'Pathways-natural gas'!$A$4:$A$40,$D56)-SUMIFS('Pathways-natural gas'!$G$4:$G$40,'Pathways-natural gas'!$A$4:$A$40,$D56))/SUMIFS('Pathways-natural gas'!$G$4:$G$40,'Pathways-natural gas'!$A$4:$A$40,$D56),0)</f>
        <v>0</v>
      </c>
      <c r="T56" s="71">
        <f>IFERROR((SUMIFS('Pathways-natural gas'!V$4:V$40,'Pathways-natural gas'!$A$4:$A$40,$D56)-SUMIFS('Pathways-natural gas'!$G$4:$G$40,'Pathways-natural gas'!$A$4:$A$40,$D56))/SUMIFS('Pathways-natural gas'!$G$4:$G$40,'Pathways-natural gas'!$A$4:$A$40,$D56),0)</f>
        <v>0</v>
      </c>
      <c r="U56" s="71">
        <f>IFERROR((SUMIFS('Pathways-natural gas'!W$4:W$40,'Pathways-natural gas'!$A$4:$A$40,$D56)-SUMIFS('Pathways-natural gas'!$G$4:$G$40,'Pathways-natural gas'!$A$4:$A$40,$D56))/SUMIFS('Pathways-natural gas'!$G$4:$G$40,'Pathways-natural gas'!$A$4:$A$40,$D56),0)</f>
        <v>0</v>
      </c>
      <c r="V56" s="71">
        <f>IFERROR((SUMIFS('Pathways-natural gas'!X$4:X$40,'Pathways-natural gas'!$A$4:$A$40,$D56)-SUMIFS('Pathways-natural gas'!$G$4:$G$40,'Pathways-natural gas'!$A$4:$A$40,$D56))/SUMIFS('Pathways-natural gas'!$G$4:$G$40,'Pathways-natural gas'!$A$4:$A$40,$D56),0)</f>
        <v>0</v>
      </c>
      <c r="W56" s="71">
        <f>IFERROR((SUMIFS('Pathways-natural gas'!Y$4:Y$40,'Pathways-natural gas'!$A$4:$A$40,$D56)-SUMIFS('Pathways-natural gas'!$G$4:$G$40,'Pathways-natural gas'!$A$4:$A$40,$D56))/SUMIFS('Pathways-natural gas'!$G$4:$G$40,'Pathways-natural gas'!$A$4:$A$40,$D56),0)</f>
        <v>0</v>
      </c>
      <c r="X56" s="71">
        <f>IFERROR((SUMIFS('Pathways-natural gas'!Z$4:Z$40,'Pathways-natural gas'!$A$4:$A$40,$D56)-SUMIFS('Pathways-natural gas'!$G$4:$G$40,'Pathways-natural gas'!$A$4:$A$40,$D56))/SUMIFS('Pathways-natural gas'!$G$4:$G$40,'Pathways-natural gas'!$A$4:$A$40,$D56),0)</f>
        <v>0</v>
      </c>
      <c r="Y56" s="71">
        <f>IFERROR((SUMIFS('Pathways-natural gas'!AA$4:AA$40,'Pathways-natural gas'!$A$4:$A$40,$D56)-SUMIFS('Pathways-natural gas'!$G$4:$G$40,'Pathways-natural gas'!$A$4:$A$40,$D56))/SUMIFS('Pathways-natural gas'!$G$4:$G$40,'Pathways-natural gas'!$A$4:$A$40,$D56),0)</f>
        <v>0</v>
      </c>
      <c r="Z56" s="71">
        <f>IFERROR((SUMIFS('Pathways-natural gas'!AB$4:AB$40,'Pathways-natural gas'!$A$4:$A$40,$D56)-SUMIFS('Pathways-natural gas'!$G$4:$G$40,'Pathways-natural gas'!$A$4:$A$40,$D56))/SUMIFS('Pathways-natural gas'!$G$4:$G$40,'Pathways-natural gas'!$A$4:$A$40,$D56),0)</f>
        <v>0</v>
      </c>
      <c r="AA56" s="71">
        <f>IFERROR((SUMIFS('Pathways-natural gas'!AC$4:AC$40,'Pathways-natural gas'!$A$4:$A$40,$D56)-SUMIFS('Pathways-natural gas'!$G$4:$G$40,'Pathways-natural gas'!$A$4:$A$40,$D56))/SUMIFS('Pathways-natural gas'!$G$4:$G$40,'Pathways-natural gas'!$A$4:$A$40,$D56),0)</f>
        <v>0</v>
      </c>
      <c r="AB56" s="71">
        <f>IFERROR((SUMIFS('Pathways-natural gas'!AD$4:AD$40,'Pathways-natural gas'!$A$4:$A$40,$D56)-SUMIFS('Pathways-natural gas'!$G$4:$G$40,'Pathways-natural gas'!$A$4:$A$40,$D56))/SUMIFS('Pathways-natural gas'!$G$4:$G$40,'Pathways-natural gas'!$A$4:$A$40,$D56),0)</f>
        <v>0</v>
      </c>
      <c r="AC56" s="71">
        <f>IFERROR((SUMIFS('Pathways-natural gas'!AE$4:AE$40,'Pathways-natural gas'!$A$4:$A$40,$D56)-SUMIFS('Pathways-natural gas'!$G$4:$G$40,'Pathways-natural gas'!$A$4:$A$40,$D56))/SUMIFS('Pathways-natural gas'!$G$4:$G$40,'Pathways-natural gas'!$A$4:$A$40,$D56),0)</f>
        <v>0</v>
      </c>
      <c r="AD56" s="71">
        <f>IFERROR((SUMIFS('Pathways-natural gas'!AF$4:AF$40,'Pathways-natural gas'!$A$4:$A$40,$D56)-SUMIFS('Pathways-natural gas'!$G$4:$G$40,'Pathways-natural gas'!$A$4:$A$40,$D56))/SUMIFS('Pathways-natural gas'!$G$4:$G$40,'Pathways-natural gas'!$A$4:$A$40,$D56),0)</f>
        <v>0</v>
      </c>
      <c r="AE56" s="71">
        <f>IFERROR((SUMIFS('Pathways-natural gas'!AG$4:AG$40,'Pathways-natural gas'!$A$4:$A$40,$D56)-SUMIFS('Pathways-natural gas'!$G$4:$G$40,'Pathways-natural gas'!$A$4:$A$40,$D56))/SUMIFS('Pathways-natural gas'!$G$4:$G$40,'Pathways-natural gas'!$A$4:$A$40,$D56),0)</f>
        <v>0</v>
      </c>
      <c r="AF56" s="71">
        <f>IFERROR((SUMIFS('Pathways-natural gas'!AH$4:AH$40,'Pathways-natural gas'!$A$4:$A$40,$D56)-SUMIFS('Pathways-natural gas'!$G$4:$G$40,'Pathways-natural gas'!$A$4:$A$40,$D56))/SUMIFS('Pathways-natural gas'!$G$4:$G$40,'Pathways-natural gas'!$A$4:$A$40,$D56),0)</f>
        <v>0</v>
      </c>
      <c r="AG56" s="71">
        <f>IFERROR((SUMIFS('Pathways-natural gas'!AI$4:AI$40,'Pathways-natural gas'!$A$4:$A$40,$D56)-SUMIFS('Pathways-natural gas'!$G$4:$G$40,'Pathways-natural gas'!$A$4:$A$40,$D56))/SUMIFS('Pathways-natural gas'!$G$4:$G$40,'Pathways-natural gas'!$A$4:$A$40,$D56),0)</f>
        <v>0</v>
      </c>
      <c r="AH56" s="71">
        <f>IFERROR((SUMIFS('Pathways-natural gas'!AJ$4:AJ$40,'Pathways-natural gas'!$A$4:$A$40,$D56)-SUMIFS('Pathways-natural gas'!$G$4:$G$40,'Pathways-natural gas'!$A$4:$A$40,$D56))/SUMIFS('Pathways-natural gas'!$G$4:$G$40,'Pathways-natural gas'!$A$4:$A$40,$D56),0)</f>
        <v>0</v>
      </c>
      <c r="AI56" s="71">
        <f>IFERROR((SUMIFS('Pathways-natural gas'!AK$4:AK$40,'Pathways-natural gas'!$A$4:$A$40,$D56)-SUMIFS('Pathways-natural gas'!$G$4:$G$40,'Pathways-natural gas'!$A$4:$A$40,$D56))/SUMIFS('Pathways-natural gas'!$G$4:$G$40,'Pathways-natural gas'!$A$4:$A$40,$D56),0)</f>
        <v>0</v>
      </c>
      <c r="AJ56" s="71">
        <f>IFERROR((SUMIFS('Pathways-natural gas'!AL$4:AL$40,'Pathways-natural gas'!$A$4:$A$40,$D56)-SUMIFS('Pathways-natural gas'!$G$4:$G$40,'Pathways-natural gas'!$A$4:$A$40,$D56))/SUMIFS('Pathways-natural gas'!$G$4:$G$40,'Pathways-natural gas'!$A$4:$A$40,$D56),0)</f>
        <v>0</v>
      </c>
      <c r="AK56" s="71">
        <f>IFERROR((SUMIFS('Pathways-natural gas'!AM$4:AM$40,'Pathways-natural gas'!$A$4:$A$40,$D56)-SUMIFS('Pathways-natural gas'!$G$4:$G$40,'Pathways-natural gas'!$A$4:$A$40,$D56))/SUMIFS('Pathways-natural gas'!$G$4:$G$40,'Pathways-natural gas'!$A$4:$A$40,$D56),0)</f>
        <v>0</v>
      </c>
      <c r="AL56" s="7"/>
    </row>
    <row r="57" spans="2:38" x14ac:dyDescent="0.25">
      <c r="B57" s="329" t="s">
        <v>1180</v>
      </c>
      <c r="C57" s="73" t="s">
        <v>1182</v>
      </c>
      <c r="D57" s="73" t="s">
        <v>54</v>
      </c>
      <c r="E57" s="71">
        <f>IFERROR((SUMIFS('Pathways-natural gas'!G$4:G$40,'Pathways-natural gas'!$A$4:$A$40,$D57)-SUMIFS('Pathways-natural gas'!$G$4:$G$40,'Pathways-natural gas'!$A$4:$A$40,$D57))/SUMIFS('Pathways-natural gas'!$G$4:$G$40,'Pathways-natural gas'!$A$4:$A$40,$D57),0)</f>
        <v>0</v>
      </c>
      <c r="F57" s="333">
        <f>IFERROR((SUMIFS('Pathways-natural gas'!H$4:H$40,'Pathways-natural gas'!$A$4:$A$40,$D57)-SUMIFS('Pathways-natural gas'!$G$4:$G$40,'Pathways-natural gas'!$A$4:$A$40,$D57))/SUMIFS('Pathways-natural gas'!$G$4:$G$40,'Pathways-natural gas'!$A$4:$A$40,$D57),0)</f>
        <v>-1.814645511064503E-2</v>
      </c>
      <c r="G57" s="71">
        <f>IFERROR((SUMIFS('Pathways-natural gas'!I$4:I$40,'Pathways-natural gas'!$A$4:$A$40,$D57)-SUMIFS('Pathways-natural gas'!$G$4:$G$40,'Pathways-natural gas'!$A$4:$A$40,$D57))/SUMIFS('Pathways-natural gas'!$G$4:$G$40,'Pathways-natural gas'!$A$4:$A$40,$D57),0)</f>
        <v>-3.627749030234885E-2</v>
      </c>
      <c r="H57" s="71">
        <f>IFERROR((SUMIFS('Pathways-natural gas'!J$4:J$40,'Pathways-natural gas'!$A$4:$A$40,$D57)-SUMIFS('Pathways-natural gas'!$G$4:$G$40,'Pathways-natural gas'!$A$4:$A$40,$D57))/SUMIFS('Pathways-natural gas'!$G$4:$G$40,'Pathways-natural gas'!$A$4:$A$40,$D57),0)</f>
        <v>-5.4393105575111608E-2</v>
      </c>
      <c r="I57" s="71">
        <f>IFERROR((SUMIFS('Pathways-natural gas'!K$4:K$40,'Pathways-natural gas'!$A$4:$A$40,$D57)-SUMIFS('Pathways-natural gas'!$G$4:$G$40,'Pathways-natural gas'!$A$4:$A$40,$D57))/SUMIFS('Pathways-natural gas'!$G$4:$G$40,'Pathways-natural gas'!$A$4:$A$40,$D57),0)</f>
        <v>-7.2493300928933302E-2</v>
      </c>
      <c r="J57" s="71">
        <f>IFERROR((SUMIFS('Pathways-natural gas'!L$4:L$40,'Pathways-natural gas'!$A$4:$A$40,$D57)-SUMIFS('Pathways-natural gas'!$G$4:$G$40,'Pathways-natural gas'!$A$4:$A$40,$D57))/SUMIFS('Pathways-natural gas'!$G$4:$G$40,'Pathways-natural gas'!$A$4:$A$40,$D57),0)</f>
        <v>-9.0578076363813945E-2</v>
      </c>
      <c r="K57" s="71">
        <f>IFERROR((SUMIFS('Pathways-natural gas'!M$4:M$40,'Pathways-natural gas'!$A$4:$A$40,$D57)-SUMIFS('Pathways-natural gas'!$G$4:$G$40,'Pathways-natural gas'!$A$4:$A$40,$D57))/SUMIFS('Pathways-natural gas'!$G$4:$G$40,'Pathways-natural gas'!$A$4:$A$40,$D57),0)</f>
        <v>-0.10864743187975652</v>
      </c>
      <c r="L57" s="71">
        <f>IFERROR((SUMIFS('Pathways-natural gas'!N$4:N$40,'Pathways-natural gas'!$A$4:$A$40,$D57)-SUMIFS('Pathways-natural gas'!$G$4:$G$40,'Pathways-natural gas'!$A$4:$A$40,$D57))/SUMIFS('Pathways-natural gas'!$G$4:$G$40,'Pathways-natural gas'!$A$4:$A$40,$D57),0)</f>
        <v>-0.10864743187975652</v>
      </c>
      <c r="M57" s="71">
        <f>IFERROR((SUMIFS('Pathways-natural gas'!O$4:O$40,'Pathways-natural gas'!$A$4:$A$40,$D57)-SUMIFS('Pathways-natural gas'!$G$4:$G$40,'Pathways-natural gas'!$A$4:$A$40,$D57))/SUMIFS('Pathways-natural gas'!$G$4:$G$40,'Pathways-natural gas'!$A$4:$A$40,$D57),0)</f>
        <v>-0.10864743187975652</v>
      </c>
      <c r="N57" s="71">
        <f>IFERROR((SUMIFS('Pathways-natural gas'!P$4:P$40,'Pathways-natural gas'!$A$4:$A$40,$D57)-SUMIFS('Pathways-natural gas'!$G$4:$G$40,'Pathways-natural gas'!$A$4:$A$40,$D57))/SUMIFS('Pathways-natural gas'!$G$4:$G$40,'Pathways-natural gas'!$A$4:$A$40,$D57),0)</f>
        <v>-0.10864743187975652</v>
      </c>
      <c r="O57" s="71">
        <f>IFERROR((SUMIFS('Pathways-natural gas'!Q$4:Q$40,'Pathways-natural gas'!$A$4:$A$40,$D57)-SUMIFS('Pathways-natural gas'!$G$4:$G$40,'Pathways-natural gas'!$A$4:$A$40,$D57))/SUMIFS('Pathways-natural gas'!$G$4:$G$40,'Pathways-natural gas'!$A$4:$A$40,$D57),0)</f>
        <v>-0.10864743187975652</v>
      </c>
      <c r="P57" s="71">
        <f>IFERROR((SUMIFS('Pathways-natural gas'!R$4:R$40,'Pathways-natural gas'!$A$4:$A$40,$D57)-SUMIFS('Pathways-natural gas'!$G$4:$G$40,'Pathways-natural gas'!$A$4:$A$40,$D57))/SUMIFS('Pathways-natural gas'!$G$4:$G$40,'Pathways-natural gas'!$A$4:$A$40,$D57),0)</f>
        <v>-0.10864743187975652</v>
      </c>
      <c r="Q57" s="71">
        <f>IFERROR((SUMIFS('Pathways-natural gas'!S$4:S$40,'Pathways-natural gas'!$A$4:$A$40,$D57)-SUMIFS('Pathways-natural gas'!$G$4:$G$40,'Pathways-natural gas'!$A$4:$A$40,$D57))/SUMIFS('Pathways-natural gas'!$G$4:$G$40,'Pathways-natural gas'!$A$4:$A$40,$D57),0)</f>
        <v>-0.10864743187975652</v>
      </c>
      <c r="R57" s="71">
        <f>IFERROR((SUMIFS('Pathways-natural gas'!T$4:T$40,'Pathways-natural gas'!$A$4:$A$40,$D57)-SUMIFS('Pathways-natural gas'!$G$4:$G$40,'Pathways-natural gas'!$A$4:$A$40,$D57))/SUMIFS('Pathways-natural gas'!$G$4:$G$40,'Pathways-natural gas'!$A$4:$A$40,$D57),0)</f>
        <v>-0.10205594659773348</v>
      </c>
      <c r="S57" s="71">
        <f>IFERROR((SUMIFS('Pathways-natural gas'!U$4:U$40,'Pathways-natural gas'!$A$4:$A$40,$D57)-SUMIFS('Pathways-natural gas'!$G$4:$G$40,'Pathways-natural gas'!$A$4:$A$40,$D57))/SUMIFS('Pathways-natural gas'!$G$4:$G$40,'Pathways-natural gas'!$A$4:$A$40,$D57),0)</f>
        <v>-9.5464461315713747E-2</v>
      </c>
      <c r="T57" s="71">
        <f>IFERROR((SUMIFS('Pathways-natural gas'!V$4:V$40,'Pathways-natural gas'!$A$4:$A$40,$D57)-SUMIFS('Pathways-natural gas'!$G$4:$G$40,'Pathways-natural gas'!$A$4:$A$40,$D57))/SUMIFS('Pathways-natural gas'!$G$4:$G$40,'Pathways-natural gas'!$A$4:$A$40,$D57),0)</f>
        <v>-8.8872976033690723E-2</v>
      </c>
      <c r="U57" s="71">
        <f>IFERROR((SUMIFS('Pathways-natural gas'!W$4:W$40,'Pathways-natural gas'!$A$4:$A$40,$D57)-SUMIFS('Pathways-natural gas'!$G$4:$G$40,'Pathways-natural gas'!$A$4:$A$40,$D57))/SUMIFS('Pathways-natural gas'!$G$4:$G$40,'Pathways-natural gas'!$A$4:$A$40,$D57),0)</f>
        <v>-8.2281490751667685E-2</v>
      </c>
      <c r="V57" s="71">
        <f>IFERROR((SUMIFS('Pathways-natural gas'!X$4:X$40,'Pathways-natural gas'!$A$4:$A$40,$D57)-SUMIFS('Pathways-natural gas'!$G$4:$G$40,'Pathways-natural gas'!$A$4:$A$40,$D57))/SUMIFS('Pathways-natural gas'!$G$4:$G$40,'Pathways-natural gas'!$A$4:$A$40,$D57),0)</f>
        <v>-7.569000546964795E-2</v>
      </c>
      <c r="W57" s="71">
        <f>IFERROR((SUMIFS('Pathways-natural gas'!Y$4:Y$40,'Pathways-natural gas'!$A$4:$A$40,$D57)-SUMIFS('Pathways-natural gas'!$G$4:$G$40,'Pathways-natural gas'!$A$4:$A$40,$D57))/SUMIFS('Pathways-natural gas'!$G$4:$G$40,'Pathways-natural gas'!$A$4:$A$40,$D57),0)</f>
        <v>-6.9098520187624912E-2</v>
      </c>
      <c r="X57" s="71">
        <f>IFERROR((SUMIFS('Pathways-natural gas'!Z$4:Z$40,'Pathways-natural gas'!$A$4:$A$40,$D57)-SUMIFS('Pathways-natural gas'!$G$4:$G$40,'Pathways-natural gas'!$A$4:$A$40,$D57))/SUMIFS('Pathways-natural gas'!$G$4:$G$40,'Pathways-natural gas'!$A$4:$A$40,$D57),0)</f>
        <v>-6.2507034905601874E-2</v>
      </c>
      <c r="Y57" s="71">
        <f>IFERROR((SUMIFS('Pathways-natural gas'!AA$4:AA$40,'Pathways-natural gas'!$A$4:$A$40,$D57)-SUMIFS('Pathways-natural gas'!$G$4:$G$40,'Pathways-natural gas'!$A$4:$A$40,$D57))/SUMIFS('Pathways-natural gas'!$G$4:$G$40,'Pathways-natural gas'!$A$4:$A$40,$D57),0)</f>
        <v>-5.5915549623582132E-2</v>
      </c>
      <c r="Z57" s="71">
        <f>IFERROR((SUMIFS('Pathways-natural gas'!AB$4:AB$40,'Pathways-natural gas'!$A$4:$A$40,$D57)-SUMIFS('Pathways-natural gas'!$G$4:$G$40,'Pathways-natural gas'!$A$4:$A$40,$D57))/SUMIFS('Pathways-natural gas'!$G$4:$G$40,'Pathways-natural gas'!$A$4:$A$40,$D57),0)</f>
        <v>-4.9324064341559094E-2</v>
      </c>
      <c r="AA57" s="71">
        <f>IFERROR((SUMIFS('Pathways-natural gas'!AC$4:AC$40,'Pathways-natural gas'!$A$4:$A$40,$D57)-SUMIFS('Pathways-natural gas'!$G$4:$G$40,'Pathways-natural gas'!$A$4:$A$40,$D57))/SUMIFS('Pathways-natural gas'!$G$4:$G$40,'Pathways-natural gas'!$A$4:$A$40,$D57),0)</f>
        <v>-4.2732579059536202E-2</v>
      </c>
      <c r="AB57" s="71">
        <f>IFERROR((SUMIFS('Pathways-natural gas'!AD$4:AD$40,'Pathways-natural gas'!$A$4:$A$40,$D57)-SUMIFS('Pathways-natural gas'!$G$4:$G$40,'Pathways-natural gas'!$A$4:$A$40,$D57))/SUMIFS('Pathways-natural gas'!$G$4:$G$40,'Pathways-natural gas'!$A$4:$A$40,$D57),0)</f>
        <v>-3.6141093777513164E-2</v>
      </c>
      <c r="AC57" s="71">
        <f>IFERROR((SUMIFS('Pathways-natural gas'!AE$4:AE$40,'Pathways-natural gas'!$A$4:$A$40,$D57)-SUMIFS('Pathways-natural gas'!$G$4:$G$40,'Pathways-natural gas'!$A$4:$A$40,$D57))/SUMIFS('Pathways-natural gas'!$G$4:$G$40,'Pathways-natural gas'!$A$4:$A$40,$D57),0)</f>
        <v>-2.9549608495493287E-2</v>
      </c>
      <c r="AD57" s="71">
        <f>IFERROR((SUMIFS('Pathways-natural gas'!AF$4:AF$40,'Pathways-natural gas'!$A$4:$A$40,$D57)-SUMIFS('Pathways-natural gas'!$G$4:$G$40,'Pathways-natural gas'!$A$4:$A$40,$D57))/SUMIFS('Pathways-natural gas'!$G$4:$G$40,'Pathways-natural gas'!$A$4:$A$40,$D57),0)</f>
        <v>-2.2958123213470395E-2</v>
      </c>
      <c r="AE57" s="71">
        <f>IFERROR((SUMIFS('Pathways-natural gas'!AG$4:AG$40,'Pathways-natural gas'!$A$4:$A$40,$D57)-SUMIFS('Pathways-natural gas'!$G$4:$G$40,'Pathways-natural gas'!$A$4:$A$40,$D57))/SUMIFS('Pathways-natural gas'!$G$4:$G$40,'Pathways-natural gas'!$A$4:$A$40,$D57),0)</f>
        <v>-1.6366637931447357E-2</v>
      </c>
      <c r="AF57" s="71">
        <f>IFERROR((SUMIFS('Pathways-natural gas'!AH$4:AH$40,'Pathways-natural gas'!$A$4:$A$40,$D57)-SUMIFS('Pathways-natural gas'!$G$4:$G$40,'Pathways-natural gas'!$A$4:$A$40,$D57))/SUMIFS('Pathways-natural gas'!$G$4:$G$40,'Pathways-natural gas'!$A$4:$A$40,$D57),0)</f>
        <v>-9.7751526494274793E-3</v>
      </c>
      <c r="AG57" s="71">
        <f>IFERROR((SUMIFS('Pathways-natural gas'!AI$4:AI$40,'Pathways-natural gas'!$A$4:$A$40,$D57)-SUMIFS('Pathways-natural gas'!$G$4:$G$40,'Pathways-natural gas'!$A$4:$A$40,$D57))/SUMIFS('Pathways-natural gas'!$G$4:$G$40,'Pathways-natural gas'!$A$4:$A$40,$D57),0)</f>
        <v>-3.1836673674045849E-3</v>
      </c>
      <c r="AH57" s="71">
        <f>IFERROR((SUMIFS('Pathways-natural gas'!AJ$4:AJ$40,'Pathways-natural gas'!$A$4:$A$40,$D57)-SUMIFS('Pathways-natural gas'!$G$4:$G$40,'Pathways-natural gas'!$A$4:$A$40,$D57))/SUMIFS('Pathways-natural gas'!$G$4:$G$40,'Pathways-natural gas'!$A$4:$A$40,$D57),0)</f>
        <v>3.4078179146184526E-3</v>
      </c>
      <c r="AI57" s="71">
        <f>IFERROR((SUMIFS('Pathways-natural gas'!AK$4:AK$40,'Pathways-natural gas'!$A$4:$A$40,$D57)-SUMIFS('Pathways-natural gas'!$G$4:$G$40,'Pathways-natural gas'!$A$4:$A$40,$D57))/SUMIFS('Pathways-natural gas'!$G$4:$G$40,'Pathways-natural gas'!$A$4:$A$40,$D57),0)</f>
        <v>9.9993031966413466E-3</v>
      </c>
      <c r="AJ57" s="71">
        <f>IFERROR((SUMIFS('Pathways-natural gas'!AL$4:AL$40,'Pathways-natural gas'!$A$4:$A$40,$D57)-SUMIFS('Pathways-natural gas'!$G$4:$G$40,'Pathways-natural gas'!$A$4:$A$40,$D57))/SUMIFS('Pathways-natural gas'!$G$4:$G$40,'Pathways-natural gas'!$A$4:$A$40,$D57),0)</f>
        <v>1.6590788478661224E-2</v>
      </c>
      <c r="AK57" s="71">
        <f>IFERROR((SUMIFS('Pathways-natural gas'!AM$4:AM$40,'Pathways-natural gas'!$A$4:$A$40,$D57)-SUMIFS('Pathways-natural gas'!$G$4:$G$40,'Pathways-natural gas'!$A$4:$A$40,$D57))/SUMIFS('Pathways-natural gas'!$G$4:$G$40,'Pathways-natural gas'!$A$4:$A$40,$D57),0)</f>
        <v>2.3182273760684262E-2</v>
      </c>
    </row>
    <row r="58" spans="2:38" x14ac:dyDescent="0.25">
      <c r="B58" s="329" t="s">
        <v>1180</v>
      </c>
      <c r="C58" s="73" t="s">
        <v>1182</v>
      </c>
      <c r="D58" s="73" t="s">
        <v>55</v>
      </c>
      <c r="E58" s="71">
        <f>IFERROR((SUMIFS('Pathways-natural gas'!G$4:G$40,'Pathways-natural gas'!$A$4:$A$40,$D58)-SUMIFS('Pathways-natural gas'!$G$4:$G$40,'Pathways-natural gas'!$A$4:$A$40,$D58))/SUMIFS('Pathways-natural gas'!$G$4:$G$40,'Pathways-natural gas'!$A$4:$A$40,$D58),0)</f>
        <v>0</v>
      </c>
      <c r="F58" s="333">
        <f>IFERROR((SUMIFS('Pathways-natural gas'!H$4:H$40,'Pathways-natural gas'!$A$4:$A$40,$D58)-SUMIFS('Pathways-natural gas'!$G$4:$G$40,'Pathways-natural gas'!$A$4:$A$40,$D58))/SUMIFS('Pathways-natural gas'!$G$4:$G$40,'Pathways-natural gas'!$A$4:$A$40,$D58),0)</f>
        <v>-5.1228955428017031E-2</v>
      </c>
      <c r="G58" s="71">
        <f>IFERROR((SUMIFS('Pathways-natural gas'!I$4:I$40,'Pathways-natural gas'!$A$4:$A$40,$D58)-SUMIFS('Pathways-natural gas'!$G$4:$G$40,'Pathways-natural gas'!$A$4:$A$40,$D58))/SUMIFS('Pathways-natural gas'!$G$4:$G$40,'Pathways-natural gas'!$A$4:$A$40,$D58),0)</f>
        <v>6.2351093224552283E-2</v>
      </c>
      <c r="H58" s="71">
        <f>IFERROR((SUMIFS('Pathways-natural gas'!J$4:J$40,'Pathways-natural gas'!$A$4:$A$40,$D58)-SUMIFS('Pathways-natural gas'!$G$4:$G$40,'Pathways-natural gas'!$A$4:$A$40,$D58))/SUMIFS('Pathways-natural gas'!$G$4:$G$40,'Pathways-natural gas'!$A$4:$A$40,$D58),0)</f>
        <v>-0.14014281983872148</v>
      </c>
      <c r="I58" s="71">
        <f>IFERROR((SUMIFS('Pathways-natural gas'!K$4:K$40,'Pathways-natural gas'!$A$4:$A$40,$D58)-SUMIFS('Pathways-natural gas'!$G$4:$G$40,'Pathways-natural gas'!$A$4:$A$40,$D58))/SUMIFS('Pathways-natural gas'!$G$4:$G$40,'Pathways-natural gas'!$A$4:$A$40,$D58),0)</f>
        <v>-0.18958893385322884</v>
      </c>
      <c r="J58" s="71">
        <f>IFERROR((SUMIFS('Pathways-natural gas'!L$4:L$40,'Pathways-natural gas'!$A$4:$A$40,$D58)-SUMIFS('Pathways-natural gas'!$G$4:$G$40,'Pathways-natural gas'!$A$4:$A$40,$D58))/SUMIFS('Pathways-natural gas'!$G$4:$G$40,'Pathways-natural gas'!$A$4:$A$40,$D58),0)</f>
        <v>-0.23408448772290302</v>
      </c>
      <c r="K58" s="71">
        <f>IFERROR((SUMIFS('Pathways-natural gas'!M$4:M$40,'Pathways-natural gas'!$A$4:$A$40,$D58)-SUMIFS('Pathways-natural gas'!$G$4:$G$40,'Pathways-natural gas'!$A$4:$A$40,$D58))/SUMIFS('Pathways-natural gas'!$G$4:$G$40,'Pathways-natural gas'!$A$4:$A$40,$D58),0)</f>
        <v>-0.29015816335045885</v>
      </c>
      <c r="L58" s="71">
        <f>IFERROR((SUMIFS('Pathways-natural gas'!N$4:N$40,'Pathways-natural gas'!$A$4:$A$40,$D58)-SUMIFS('Pathways-natural gas'!$G$4:$G$40,'Pathways-natural gas'!$A$4:$A$40,$D58))/SUMIFS('Pathways-natural gas'!$G$4:$G$40,'Pathways-natural gas'!$A$4:$A$40,$D58),0)</f>
        <v>-0.35771456580586253</v>
      </c>
      <c r="M58" s="71">
        <f>IFERROR((SUMIFS('Pathways-natural gas'!O$4:O$40,'Pathways-natural gas'!$A$4:$A$40,$D58)-SUMIFS('Pathways-natural gas'!$G$4:$G$40,'Pathways-natural gas'!$A$4:$A$40,$D58))/SUMIFS('Pathways-natural gas'!$G$4:$G$40,'Pathways-natural gas'!$A$4:$A$40,$D58),0)</f>
        <v>-0.4115059522722756</v>
      </c>
      <c r="N58" s="71">
        <f>IFERROR((SUMIFS('Pathways-natural gas'!P$4:P$40,'Pathways-natural gas'!$A$4:$A$40,$D58)-SUMIFS('Pathways-natural gas'!$G$4:$G$40,'Pathways-natural gas'!$A$4:$A$40,$D58))/SUMIFS('Pathways-natural gas'!$G$4:$G$40,'Pathways-natural gas'!$A$4:$A$40,$D58),0)</f>
        <v>-0.46469880013979753</v>
      </c>
      <c r="O58" s="71">
        <f>IFERROR((SUMIFS('Pathways-natural gas'!Q$4:Q$40,'Pathways-natural gas'!$A$4:$A$40,$D58)-SUMIFS('Pathways-natural gas'!$G$4:$G$40,'Pathways-natural gas'!$A$4:$A$40,$D58))/SUMIFS('Pathways-natural gas'!$G$4:$G$40,'Pathways-natural gas'!$A$4:$A$40,$D58),0)</f>
        <v>-0.51729310940844209</v>
      </c>
      <c r="P58" s="71">
        <f>IFERROR((SUMIFS('Pathways-natural gas'!R$4:R$40,'Pathways-natural gas'!$A$4:$A$40,$D58)-SUMIFS('Pathways-natural gas'!$G$4:$G$40,'Pathways-natural gas'!$A$4:$A$40,$D58))/SUMIFS('Pathways-natural gas'!$G$4:$G$40,'Pathways-natural gas'!$A$4:$A$40,$D58),0)</f>
        <v>-0.56928888007819767</v>
      </c>
      <c r="Q58" s="71">
        <f>IFERROR((SUMIFS('Pathways-natural gas'!S$4:S$40,'Pathways-natural gas'!$A$4:$A$40,$D58)-SUMIFS('Pathways-natural gas'!$G$4:$G$40,'Pathways-natural gas'!$A$4:$A$40,$D58))/SUMIFS('Pathways-natural gas'!$G$4:$G$40,'Pathways-natural gas'!$A$4:$A$40,$D58),0)</f>
        <v>-0.6206861121490731</v>
      </c>
      <c r="R58" s="71">
        <f>IFERROR((SUMIFS('Pathways-natural gas'!T$4:T$40,'Pathways-natural gas'!$A$4:$A$40,$D58)-SUMIFS('Pathways-natural gas'!$G$4:$G$40,'Pathways-natural gas'!$A$4:$A$40,$D58))/SUMIFS('Pathways-natural gas'!$G$4:$G$40,'Pathways-natural gas'!$A$4:$A$40,$D58),0)</f>
        <v>-0.6613991449151444</v>
      </c>
      <c r="S58" s="71">
        <f>IFERROR((SUMIFS('Pathways-natural gas'!U$4:U$40,'Pathways-natural gas'!$A$4:$A$40,$D58)-SUMIFS('Pathways-natural gas'!$G$4:$G$40,'Pathways-natural gas'!$A$4:$A$40,$D58))/SUMIFS('Pathways-natural gas'!$G$4:$G$40,'Pathways-natural gas'!$A$4:$A$40,$D58),0)</f>
        <v>-0.70218812903206262</v>
      </c>
      <c r="T58" s="71">
        <f>IFERROR((SUMIFS('Pathways-natural gas'!V$4:V$40,'Pathways-natural gas'!$A$4:$A$40,$D58)-SUMIFS('Pathways-natural gas'!$G$4:$G$40,'Pathways-natural gas'!$A$4:$A$40,$D58))/SUMIFS('Pathways-natural gas'!$G$4:$G$40,'Pathways-natural gas'!$A$4:$A$40,$D58),0)</f>
        <v>-0.74290116179813392</v>
      </c>
      <c r="U58" s="71">
        <f>IFERROR((SUMIFS('Pathways-natural gas'!W$4:W$40,'Pathways-natural gas'!$A$4:$A$40,$D58)-SUMIFS('Pathways-natural gas'!$G$4:$G$40,'Pathways-natural gas'!$A$4:$A$40,$D58))/SUMIFS('Pathways-natural gas'!$G$4:$G$40,'Pathways-natural gas'!$A$4:$A$40,$D58),0)</f>
        <v>-0.78361419456420534</v>
      </c>
      <c r="V58" s="71">
        <f>IFERROR((SUMIFS('Pathways-natural gas'!X$4:X$40,'Pathways-natural gas'!$A$4:$A$40,$D58)-SUMIFS('Pathways-natural gas'!$G$4:$G$40,'Pathways-natural gas'!$A$4:$A$40,$D58))/SUMIFS('Pathways-natural gas'!$G$4:$G$40,'Pathways-natural gas'!$A$4:$A$40,$D58),0)</f>
        <v>-0.82432722733027708</v>
      </c>
      <c r="W58" s="71">
        <f>IFERROR((SUMIFS('Pathways-natural gas'!Y$4:Y$40,'Pathways-natural gas'!$A$4:$A$40,$D58)-SUMIFS('Pathways-natural gas'!$G$4:$G$40,'Pathways-natural gas'!$A$4:$A$40,$D58))/SUMIFS('Pathways-natural gas'!$G$4:$G$40,'Pathways-natural gas'!$A$4:$A$40,$D58),0)</f>
        <v>-0.86511621144719486</v>
      </c>
      <c r="X58" s="71">
        <f>IFERROR((SUMIFS('Pathways-natural gas'!Z$4:Z$40,'Pathways-natural gas'!$A$4:$A$40,$D58)-SUMIFS('Pathways-natural gas'!$G$4:$G$40,'Pathways-natural gas'!$A$4:$A$40,$D58))/SUMIFS('Pathways-natural gas'!$G$4:$G$40,'Pathways-natural gas'!$A$4:$A$40,$D58),0)</f>
        <v>-0.89644275710007693</v>
      </c>
      <c r="Y58" s="71">
        <f>IFERROR((SUMIFS('Pathways-natural gas'!AA$4:AA$40,'Pathways-natural gas'!$A$4:$A$40,$D58)-SUMIFS('Pathways-natural gas'!$G$4:$G$40,'Pathways-natural gas'!$A$4:$A$40,$D58))/SUMIFS('Pathways-natural gas'!$G$4:$G$40,'Pathways-natural gas'!$A$4:$A$40,$D58),0)</f>
        <v>-0.88558171392902729</v>
      </c>
      <c r="Z58" s="71">
        <f>IFERROR((SUMIFS('Pathways-natural gas'!AB$4:AB$40,'Pathways-natural gas'!$A$4:$A$40,$D58)-SUMIFS('Pathways-natural gas'!$G$4:$G$40,'Pathways-natural gas'!$A$4:$A$40,$D58))/SUMIFS('Pathways-natural gas'!$G$4:$G$40,'Pathways-natural gas'!$A$4:$A$40,$D58),0)</f>
        <v>-0.87472067075797744</v>
      </c>
      <c r="AA58" s="71">
        <f>IFERROR((SUMIFS('Pathways-natural gas'!AC$4:AC$40,'Pathways-natural gas'!$A$4:$A$40,$D58)-SUMIFS('Pathways-natural gas'!$G$4:$G$40,'Pathways-natural gas'!$A$4:$A$40,$D58))/SUMIFS('Pathways-natural gas'!$G$4:$G$40,'Pathways-natural gas'!$A$4:$A$40,$D58),0)</f>
        <v>-0.86393557893777417</v>
      </c>
      <c r="AB58" s="71">
        <f>IFERROR((SUMIFS('Pathways-natural gas'!AD$4:AD$40,'Pathways-natural gas'!$A$4:$A$40,$D58)-SUMIFS('Pathways-natural gas'!$G$4:$G$40,'Pathways-natural gas'!$A$4:$A$40,$D58))/SUMIFS('Pathways-natural gas'!$G$4:$G$40,'Pathways-natural gas'!$A$4:$A$40,$D58),0)</f>
        <v>-0.85307453576672387</v>
      </c>
      <c r="AC58" s="71">
        <f>IFERROR((SUMIFS('Pathways-natural gas'!AE$4:AE$40,'Pathways-natural gas'!$A$4:$A$40,$D58)-SUMIFS('Pathways-natural gas'!$G$4:$G$40,'Pathways-natural gas'!$A$4:$A$40,$D58))/SUMIFS('Pathways-natural gas'!$G$4:$G$40,'Pathways-natural gas'!$A$4:$A$40,$D58),0)</f>
        <v>-0.84221349259567424</v>
      </c>
      <c r="AD58" s="71">
        <f>IFERROR((SUMIFS('Pathways-natural gas'!AF$4:AF$40,'Pathways-natural gas'!$A$4:$A$40,$D58)-SUMIFS('Pathways-natural gas'!$G$4:$G$40,'Pathways-natural gas'!$A$4:$A$40,$D58))/SUMIFS('Pathways-natural gas'!$G$4:$G$40,'Pathways-natural gas'!$A$4:$A$40,$D58),0)</f>
        <v>-0.83135244942462438</v>
      </c>
      <c r="AE58" s="71">
        <f>IFERROR((SUMIFS('Pathways-natural gas'!AG$4:AG$40,'Pathways-natural gas'!$A$4:$A$40,$D58)-SUMIFS('Pathways-natural gas'!$G$4:$G$40,'Pathways-natural gas'!$A$4:$A$40,$D58))/SUMIFS('Pathways-natural gas'!$G$4:$G$40,'Pathways-natural gas'!$A$4:$A$40,$D58),0)</f>
        <v>-0.82056735760442112</v>
      </c>
      <c r="AF58" s="71">
        <f>IFERROR((SUMIFS('Pathways-natural gas'!AH$4:AH$40,'Pathways-natural gas'!$A$4:$A$40,$D58)-SUMIFS('Pathways-natural gas'!$G$4:$G$40,'Pathways-natural gas'!$A$4:$A$40,$D58))/SUMIFS('Pathways-natural gas'!$G$4:$G$40,'Pathways-natural gas'!$A$4:$A$40,$D58),0)</f>
        <v>-0.80970631443337138</v>
      </c>
      <c r="AG58" s="71">
        <f>IFERROR((SUMIFS('Pathways-natural gas'!AI$4:AI$40,'Pathways-natural gas'!$A$4:$A$40,$D58)-SUMIFS('Pathways-natural gas'!$G$4:$G$40,'Pathways-natural gas'!$A$4:$A$40,$D58))/SUMIFS('Pathways-natural gas'!$G$4:$G$40,'Pathways-natural gas'!$A$4:$A$40,$D58),0)</f>
        <v>-0.79884527126232163</v>
      </c>
      <c r="AH58" s="71">
        <f>IFERROR((SUMIFS('Pathways-natural gas'!AJ$4:AJ$40,'Pathways-natural gas'!$A$4:$A$40,$D58)-SUMIFS('Pathways-natural gas'!$G$4:$G$40,'Pathways-natural gas'!$A$4:$A$40,$D58))/SUMIFS('Pathways-natural gas'!$G$4:$G$40,'Pathways-natural gas'!$A$4:$A$40,$D58),0)</f>
        <v>-0.78798422809127189</v>
      </c>
      <c r="AI58" s="71">
        <f>IFERROR((SUMIFS('Pathways-natural gas'!AK$4:AK$40,'Pathways-natural gas'!$A$4:$A$40,$D58)-SUMIFS('Pathways-natural gas'!$G$4:$G$40,'Pathways-natural gas'!$A$4:$A$40,$D58))/SUMIFS('Pathways-natural gas'!$G$4:$G$40,'Pathways-natural gas'!$A$4:$A$40,$D58),0)</f>
        <v>-0.7771991362710684</v>
      </c>
      <c r="AJ58" s="71">
        <f>IFERROR((SUMIFS('Pathways-natural gas'!AL$4:AL$40,'Pathways-natural gas'!$A$4:$A$40,$D58)-SUMIFS('Pathways-natural gas'!$G$4:$G$40,'Pathways-natural gas'!$A$4:$A$40,$D58))/SUMIFS('Pathways-natural gas'!$G$4:$G$40,'Pathways-natural gas'!$A$4:$A$40,$D58),0)</f>
        <v>-0.76633809310001877</v>
      </c>
      <c r="AK58" s="71">
        <f>IFERROR((SUMIFS('Pathways-natural gas'!AM$4:AM$40,'Pathways-natural gas'!$A$4:$A$40,$D58)-SUMIFS('Pathways-natural gas'!$G$4:$G$40,'Pathways-natural gas'!$A$4:$A$40,$D58))/SUMIFS('Pathways-natural gas'!$G$4:$G$40,'Pathways-natural gas'!$A$4:$A$40,$D58),0)</f>
        <v>-0.75547704992896891</v>
      </c>
    </row>
    <row r="59" spans="2:38" x14ac:dyDescent="0.25">
      <c r="B59" s="329" t="s">
        <v>1180</v>
      </c>
      <c r="C59" s="73" t="s">
        <v>1182</v>
      </c>
      <c r="D59" s="73" t="s">
        <v>56</v>
      </c>
      <c r="E59" s="71">
        <f>IFERROR((SUMIFS('Pathways-natural gas'!G$4:G$40,'Pathways-natural gas'!$A$4:$A$40,$D59)-SUMIFS('Pathways-natural gas'!$G$4:$G$40,'Pathways-natural gas'!$A$4:$A$40,$D59))/SUMIFS('Pathways-natural gas'!$G$4:$G$40,'Pathways-natural gas'!$A$4:$A$40,$D59),0)</f>
        <v>0</v>
      </c>
      <c r="F59" s="333">
        <f>IFERROR((SUMIFS('Pathways-natural gas'!H$4:H$40,'Pathways-natural gas'!$A$4:$A$40,$D59)-SUMIFS('Pathways-natural gas'!$G$4:$G$40,'Pathways-natural gas'!$A$4:$A$40,$D59))/SUMIFS('Pathways-natural gas'!$G$4:$G$40,'Pathways-natural gas'!$A$4:$A$40,$D59),0)</f>
        <v>-9.4997941509126164E-3</v>
      </c>
      <c r="G59" s="71">
        <f>IFERROR((SUMIFS('Pathways-natural gas'!I$4:I$40,'Pathways-natural gas'!$A$4:$A$40,$D59)-SUMIFS('Pathways-natural gas'!$G$4:$G$40,'Pathways-natural gas'!$A$4:$A$40,$D59))/SUMIFS('Pathways-natural gas'!$G$4:$G$40,'Pathways-natural gas'!$A$4:$A$40,$D59),0)</f>
        <v>-2.3569799152991629E-2</v>
      </c>
      <c r="H59" s="71">
        <f>IFERROR((SUMIFS('Pathways-natural gas'!J$4:J$40,'Pathways-natural gas'!$A$4:$A$40,$D59)-SUMIFS('Pathways-natural gas'!$G$4:$G$40,'Pathways-natural gas'!$A$4:$A$40,$D59))/SUMIFS('Pathways-natural gas'!$G$4:$G$40,'Pathways-natural gas'!$A$4:$A$40,$D59),0)</f>
        <v>-3.5958092400314515E-2</v>
      </c>
      <c r="I59" s="71">
        <f>IFERROR((SUMIFS('Pathways-natural gas'!K$4:K$40,'Pathways-natural gas'!$A$4:$A$40,$D59)-SUMIFS('Pathways-natural gas'!$G$4:$G$40,'Pathways-natural gas'!$A$4:$A$40,$D59))/SUMIFS('Pathways-natural gas'!$G$4:$G$40,'Pathways-natural gas'!$A$4:$A$40,$D59),0)</f>
        <v>-5.0186832282053055E-2</v>
      </c>
      <c r="J59" s="71">
        <f>IFERROR((SUMIFS('Pathways-natural gas'!L$4:L$40,'Pathways-natural gas'!$A$4:$A$40,$D59)-SUMIFS('Pathways-natural gas'!$G$4:$G$40,'Pathways-natural gas'!$A$4:$A$40,$D59))/SUMIFS('Pathways-natural gas'!$G$4:$G$40,'Pathways-natural gas'!$A$4:$A$40,$D59),0)</f>
        <v>-6.4544624898238465E-2</v>
      </c>
      <c r="K59" s="71">
        <f>IFERROR((SUMIFS('Pathways-natural gas'!M$4:M$40,'Pathways-natural gas'!$A$4:$A$40,$D59)-SUMIFS('Pathways-natural gas'!$G$4:$G$40,'Pathways-natural gas'!$A$4:$A$40,$D59))/SUMIFS('Pathways-natural gas'!$G$4:$G$40,'Pathways-natural gas'!$A$4:$A$40,$D59),0)</f>
        <v>-8.0212425283637701E-2</v>
      </c>
      <c r="L59" s="71">
        <f>IFERROR((SUMIFS('Pathways-natural gas'!N$4:N$40,'Pathways-natural gas'!$A$4:$A$40,$D59)-SUMIFS('Pathways-natural gas'!$G$4:$G$40,'Pathways-natural gas'!$A$4:$A$40,$D59))/SUMIFS('Pathways-natural gas'!$G$4:$G$40,'Pathways-natural gas'!$A$4:$A$40,$D59),0)</f>
        <v>-7.8781483686383894E-2</v>
      </c>
      <c r="M59" s="71">
        <f>IFERROR((SUMIFS('Pathways-natural gas'!O$4:O$40,'Pathways-natural gas'!$A$4:$A$40,$D59)-SUMIFS('Pathways-natural gas'!$G$4:$G$40,'Pathways-natural gas'!$A$4:$A$40,$D59))/SUMIFS('Pathways-natural gas'!$G$4:$G$40,'Pathways-natural gas'!$A$4:$A$40,$D59),0)</f>
        <v>-8.1984701970351986E-2</v>
      </c>
      <c r="N59" s="71">
        <f>IFERROR((SUMIFS('Pathways-natural gas'!P$4:P$40,'Pathways-natural gas'!$A$4:$A$40,$D59)-SUMIFS('Pathways-natural gas'!$G$4:$G$40,'Pathways-natural gas'!$A$4:$A$40,$D59))/SUMIFS('Pathways-natural gas'!$G$4:$G$40,'Pathways-natural gas'!$A$4:$A$40,$D59),0)</f>
        <v>-8.5198007587552138E-2</v>
      </c>
      <c r="O59" s="71">
        <f>IFERROR((SUMIFS('Pathways-natural gas'!Q$4:Q$40,'Pathways-natural gas'!$A$4:$A$40,$D59)-SUMIFS('Pathways-natural gas'!$G$4:$G$40,'Pathways-natural gas'!$A$4:$A$40,$D59))/SUMIFS('Pathways-natural gas'!$G$4:$G$40,'Pathways-natural gas'!$A$4:$A$40,$D59),0)</f>
        <v>-8.8421400537987596E-2</v>
      </c>
      <c r="P59" s="71">
        <f>IFERROR((SUMIFS('Pathways-natural gas'!R$4:R$40,'Pathways-natural gas'!$A$4:$A$40,$D59)-SUMIFS('Pathways-natural gas'!$G$4:$G$40,'Pathways-natural gas'!$A$4:$A$40,$D59))/SUMIFS('Pathways-natural gas'!$G$4:$G$40,'Pathways-natural gas'!$A$4:$A$40,$D59),0)</f>
        <v>-9.1654880821657056E-2</v>
      </c>
      <c r="Q59" s="71">
        <f>IFERROR((SUMIFS('Pathways-natural gas'!S$4:S$40,'Pathways-natural gas'!$A$4:$A$40,$D59)-SUMIFS('Pathways-natural gas'!$G$4:$G$40,'Pathways-natural gas'!$A$4:$A$40,$D59))/SUMIFS('Pathways-natural gas'!$G$4:$G$40,'Pathways-natural gas'!$A$4:$A$40,$D59),0)</f>
        <v>-9.4898448438561503E-2</v>
      </c>
      <c r="R59" s="71">
        <f>IFERROR((SUMIFS('Pathways-natural gas'!T$4:T$40,'Pathways-natural gas'!$A$4:$A$40,$D59)-SUMIFS('Pathways-natural gas'!$G$4:$G$40,'Pathways-natural gas'!$A$4:$A$40,$D59))/SUMIFS('Pathways-natural gas'!$G$4:$G$40,'Pathways-natural gas'!$A$4:$A$40,$D59),0)</f>
        <v>-8.9434028231548626E-2</v>
      </c>
      <c r="S59" s="71">
        <f>IFERROR((SUMIFS('Pathways-natural gas'!U$4:U$40,'Pathways-natural gas'!$A$4:$A$40,$D59)-SUMIFS('Pathways-natural gas'!$G$4:$G$40,'Pathways-natural gas'!$A$4:$A$40,$D59))/SUMIFS('Pathways-natural gas'!$G$4:$G$40,'Pathways-natural gas'!$A$4:$A$40,$D59),0)</f>
        <v>-8.3969608024536069E-2</v>
      </c>
      <c r="T59" s="71">
        <f>IFERROR((SUMIFS('Pathways-natural gas'!V$4:V$40,'Pathways-natural gas'!$A$4:$A$40,$D59)-SUMIFS('Pathways-natural gas'!$G$4:$G$40,'Pathways-natural gas'!$A$4:$A$40,$D59))/SUMIFS('Pathways-natural gas'!$G$4:$G$40,'Pathways-natural gas'!$A$4:$A$40,$D59),0)</f>
        <v>-7.8505187817521888E-2</v>
      </c>
      <c r="U59" s="71">
        <f>IFERROR((SUMIFS('Pathways-natural gas'!W$4:W$40,'Pathways-natural gas'!$A$4:$A$40,$D59)-SUMIFS('Pathways-natural gas'!$G$4:$G$40,'Pathways-natural gas'!$A$4:$A$40,$D59))/SUMIFS('Pathways-natural gas'!$G$4:$G$40,'Pathways-natural gas'!$A$4:$A$40,$D59),0)</f>
        <v>-7.3040767610509011E-2</v>
      </c>
      <c r="V59" s="71">
        <f>IFERROR((SUMIFS('Pathways-natural gas'!X$4:X$40,'Pathways-natural gas'!$A$4:$A$40,$D59)-SUMIFS('Pathways-natural gas'!$G$4:$G$40,'Pathways-natural gas'!$A$4:$A$40,$D59))/SUMIFS('Pathways-natural gas'!$G$4:$G$40,'Pathways-natural gas'!$A$4:$A$40,$D59),0)</f>
        <v>-6.7576347403496453E-2</v>
      </c>
      <c r="W59" s="71">
        <f>IFERROR((SUMIFS('Pathways-natural gas'!Y$4:Y$40,'Pathways-natural gas'!$A$4:$A$40,$D59)-SUMIFS('Pathways-natural gas'!$G$4:$G$40,'Pathways-natural gas'!$A$4:$A$40,$D59))/SUMIFS('Pathways-natural gas'!$G$4:$G$40,'Pathways-natural gas'!$A$4:$A$40,$D59),0)</f>
        <v>-6.2111927196483563E-2</v>
      </c>
      <c r="X59" s="71">
        <f>IFERROR((SUMIFS('Pathways-natural gas'!Z$4:Z$40,'Pathways-natural gas'!$A$4:$A$40,$D59)-SUMIFS('Pathways-natural gas'!$G$4:$G$40,'Pathways-natural gas'!$A$4:$A$40,$D59))/SUMIFS('Pathways-natural gas'!$G$4:$G$40,'Pathways-natural gas'!$A$4:$A$40,$D59),0)</f>
        <v>-5.667095203195216E-2</v>
      </c>
      <c r="Y59" s="71">
        <f>IFERROR((SUMIFS('Pathways-natural gas'!AA$4:AA$40,'Pathways-natural gas'!$A$4:$A$40,$D59)-SUMIFS('Pathways-natural gas'!$G$4:$G$40,'Pathways-natural gas'!$A$4:$A$40,$D59))/SUMIFS('Pathways-natural gas'!$G$4:$G$40,'Pathways-natural gas'!$A$4:$A$40,$D59),0)</f>
        <v>-5.1206531824938305E-2</v>
      </c>
      <c r="Z59" s="71">
        <f>IFERROR((SUMIFS('Pathways-natural gas'!AB$4:AB$40,'Pathways-natural gas'!$A$4:$A$40,$D59)-SUMIFS('Pathways-natural gas'!$G$4:$G$40,'Pathways-natural gas'!$A$4:$A$40,$D59))/SUMIFS('Pathways-natural gas'!$G$4:$G$40,'Pathways-natural gas'!$A$4:$A$40,$D59),0)</f>
        <v>-4.5742111617925421E-2</v>
      </c>
      <c r="AA59" s="71">
        <f>IFERROR((SUMIFS('Pathways-natural gas'!AC$4:AC$40,'Pathways-natural gas'!$A$4:$A$40,$D59)-SUMIFS('Pathways-natural gas'!$G$4:$G$40,'Pathways-natural gas'!$A$4:$A$40,$D59))/SUMIFS('Pathways-natural gas'!$G$4:$G$40,'Pathways-natural gas'!$A$4:$A$40,$D59),0)</f>
        <v>-4.027769141091124E-2</v>
      </c>
      <c r="AB59" s="71">
        <f>IFERROR((SUMIFS('Pathways-natural gas'!AD$4:AD$40,'Pathways-natural gas'!$A$4:$A$40,$D59)-SUMIFS('Pathways-natural gas'!$G$4:$G$40,'Pathways-natural gas'!$A$4:$A$40,$D59))/SUMIFS('Pathways-natural gas'!$G$4:$G$40,'Pathways-natural gas'!$A$4:$A$40,$D59),0)</f>
        <v>-3.4813271203898523E-2</v>
      </c>
      <c r="AC59" s="71">
        <f>IFERROR((SUMIFS('Pathways-natural gas'!AE$4:AE$40,'Pathways-natural gas'!$A$4:$A$40,$D59)-SUMIFS('Pathways-natural gas'!$G$4:$G$40,'Pathways-natural gas'!$A$4:$A$40,$D59))/SUMIFS('Pathways-natural gas'!$G$4:$G$40,'Pathways-natural gas'!$A$4:$A$40,$D59),0)</f>
        <v>-2.9348850996885802E-2</v>
      </c>
      <c r="AD59" s="71">
        <f>IFERROR((SUMIFS('Pathways-natural gas'!AF$4:AF$40,'Pathways-natural gas'!$A$4:$A$40,$D59)-SUMIFS('Pathways-natural gas'!$G$4:$G$40,'Pathways-natural gas'!$A$4:$A$40,$D59))/SUMIFS('Pathways-natural gas'!$G$4:$G$40,'Pathways-natural gas'!$A$4:$A$40,$D59),0)</f>
        <v>-2.3884430789871621E-2</v>
      </c>
      <c r="AE59" s="71">
        <f>IFERROR((SUMIFS('Pathways-natural gas'!AG$4:AG$40,'Pathways-natural gas'!$A$4:$A$40,$D59)-SUMIFS('Pathways-natural gas'!$G$4:$G$40,'Pathways-natural gas'!$A$4:$A$40,$D59))/SUMIFS('Pathways-natural gas'!$G$4:$G$40,'Pathways-natural gas'!$A$4:$A$40,$D59),0)</f>
        <v>-1.8420010582858901E-2</v>
      </c>
      <c r="AF59" s="71">
        <f>IFERROR((SUMIFS('Pathways-natural gas'!AH$4:AH$40,'Pathways-natural gas'!$A$4:$A$40,$D59)-SUMIFS('Pathways-natural gas'!$G$4:$G$40,'Pathways-natural gas'!$A$4:$A$40,$D59))/SUMIFS('Pathways-natural gas'!$G$4:$G$40,'Pathways-natural gas'!$A$4:$A$40,$D59),0)</f>
        <v>-1.2955590375846184E-2</v>
      </c>
      <c r="AG59" s="71">
        <f>IFERROR((SUMIFS('Pathways-natural gas'!AI$4:AI$40,'Pathways-natural gas'!$A$4:$A$40,$D59)-SUMIFS('Pathways-natural gas'!$G$4:$G$40,'Pathways-natural gas'!$A$4:$A$40,$D59))/SUMIFS('Pathways-natural gas'!$G$4:$G$40,'Pathways-natural gas'!$A$4:$A$40,$D59),0)</f>
        <v>-7.491170168833463E-3</v>
      </c>
      <c r="AH59" s="71">
        <f>IFERROR((SUMIFS('Pathways-natural gas'!AJ$4:AJ$40,'Pathways-natural gas'!$A$4:$A$40,$D59)-SUMIFS('Pathways-natural gas'!$G$4:$G$40,'Pathways-natural gas'!$A$4:$A$40,$D59))/SUMIFS('Pathways-natural gas'!$G$4:$G$40,'Pathways-natural gas'!$A$4:$A$40,$D59),0)</f>
        <v>-2.0267499618194453E-3</v>
      </c>
      <c r="AI59" s="71">
        <f>IFERROR((SUMIFS('Pathways-natural gas'!AK$4:AK$40,'Pathways-natural gas'!$A$4:$A$40,$D59)-SUMIFS('Pathways-natural gas'!$G$4:$G$40,'Pathways-natural gas'!$A$4:$A$40,$D59))/SUMIFS('Pathways-natural gas'!$G$4:$G$40,'Pathways-natural gas'!$A$4:$A$40,$D59),0)</f>
        <v>3.4376702451934366E-3</v>
      </c>
      <c r="AJ59" s="71">
        <f>IFERROR((SUMIFS('Pathways-natural gas'!AL$4:AL$40,'Pathways-natural gas'!$A$4:$A$40,$D59)-SUMIFS('Pathways-natural gas'!$G$4:$G$40,'Pathways-natural gas'!$A$4:$A$40,$D59))/SUMIFS('Pathways-natural gas'!$G$4:$G$40,'Pathways-natural gas'!$A$4:$A$40,$D59),0)</f>
        <v>8.9020904522061559E-3</v>
      </c>
      <c r="AK59" s="71">
        <f>IFERROR((SUMIFS('Pathways-natural gas'!AM$4:AM$40,'Pathways-natural gas'!$A$4:$A$40,$D59)-SUMIFS('Pathways-natural gas'!$G$4:$G$40,'Pathways-natural gas'!$A$4:$A$40,$D59))/SUMIFS('Pathways-natural gas'!$G$4:$G$40,'Pathways-natural gas'!$A$4:$A$40,$D59),0)</f>
        <v>1.4343065616737401E-2</v>
      </c>
    </row>
    <row r="60" spans="2:38" x14ac:dyDescent="0.25">
      <c r="B60" s="329" t="s">
        <v>1180</v>
      </c>
      <c r="C60" s="73" t="s">
        <v>1182</v>
      </c>
      <c r="D60" s="73" t="s">
        <v>57</v>
      </c>
      <c r="E60" s="71">
        <f>IFERROR((SUMIFS('Pathways-natural gas'!G$4:G$40,'Pathways-natural gas'!$A$4:$A$40,$D60)-SUMIFS('Pathways-natural gas'!$G$4:$G$40,'Pathways-natural gas'!$A$4:$A$40,$D60))/SUMIFS('Pathways-natural gas'!$G$4:$G$40,'Pathways-natural gas'!$A$4:$A$40,$D60),0)</f>
        <v>0</v>
      </c>
      <c r="F60" s="333">
        <f>IFERROR((SUMIFS('Pathways-natural gas'!H$4:H$40,'Pathways-natural gas'!$A$4:$A$40,$D60)-SUMIFS('Pathways-natural gas'!$G$4:$G$40,'Pathways-natural gas'!$A$4:$A$40,$D60))/SUMIFS('Pathways-natural gas'!$G$4:$G$40,'Pathways-natural gas'!$A$4:$A$40,$D60),0)</f>
        <v>-1.6190418979801387E-2</v>
      </c>
      <c r="G60" s="71">
        <f>IFERROR((SUMIFS('Pathways-natural gas'!I$4:I$40,'Pathways-natural gas'!$A$4:$A$40,$D60)-SUMIFS('Pathways-natural gas'!$G$4:$G$40,'Pathways-natural gas'!$A$4:$A$40,$D60))/SUMIFS('Pathways-natural gas'!$G$4:$G$40,'Pathways-natural gas'!$A$4:$A$40,$D60),0)</f>
        <v>-3.7016754046832731E-2</v>
      </c>
      <c r="H60" s="71">
        <f>IFERROR((SUMIFS('Pathways-natural gas'!J$4:J$40,'Pathways-natural gas'!$A$4:$A$40,$D60)-SUMIFS('Pathways-natural gas'!$G$4:$G$40,'Pathways-natural gas'!$A$4:$A$40,$D60))/SUMIFS('Pathways-natural gas'!$G$4:$G$40,'Pathways-natural gas'!$A$4:$A$40,$D60),0)</f>
        <v>-5.6546426302504095E-2</v>
      </c>
      <c r="I60" s="71">
        <f>IFERROR((SUMIFS('Pathways-natural gas'!K$4:K$40,'Pathways-natural gas'!$A$4:$A$40,$D60)-SUMIFS('Pathways-natural gas'!$G$4:$G$40,'Pathways-natural gas'!$A$4:$A$40,$D60))/SUMIFS('Pathways-natural gas'!$G$4:$G$40,'Pathways-natural gas'!$A$4:$A$40,$D60),0)</f>
        <v>-7.7538935990742547E-2</v>
      </c>
      <c r="J60" s="71">
        <f>IFERROR((SUMIFS('Pathways-natural gas'!L$4:L$40,'Pathways-natural gas'!$A$4:$A$40,$D60)-SUMIFS('Pathways-natural gas'!$G$4:$G$40,'Pathways-natural gas'!$A$4:$A$40,$D60))/SUMIFS('Pathways-natural gas'!$G$4:$G$40,'Pathways-natural gas'!$A$4:$A$40,$D60),0)</f>
        <v>-9.8707304414606026E-2</v>
      </c>
      <c r="K60" s="71">
        <f>IFERROR((SUMIFS('Pathways-natural gas'!M$4:M$40,'Pathways-natural gas'!$A$4:$A$40,$D60)-SUMIFS('Pathways-natural gas'!$G$4:$G$40,'Pathways-natural gas'!$A$4:$A$40,$D60))/SUMIFS('Pathways-natural gas'!$G$4:$G$40,'Pathways-natural gas'!$A$4:$A$40,$D60),0)</f>
        <v>-0.12125197820476631</v>
      </c>
      <c r="L60" s="71">
        <f>IFERROR((SUMIFS('Pathways-natural gas'!N$4:N$40,'Pathways-natural gas'!$A$4:$A$40,$D60)-SUMIFS('Pathways-natural gas'!$G$4:$G$40,'Pathways-natural gas'!$A$4:$A$40,$D60))/SUMIFS('Pathways-natural gas'!$G$4:$G$40,'Pathways-natural gas'!$A$4:$A$40,$D60),0)</f>
        <v>-0.13316205085493665</v>
      </c>
      <c r="M60" s="71">
        <f>IFERROR((SUMIFS('Pathways-natural gas'!O$4:O$40,'Pathways-natural gas'!$A$4:$A$40,$D60)-SUMIFS('Pathways-natural gas'!$G$4:$G$40,'Pathways-natural gas'!$A$4:$A$40,$D60))/SUMIFS('Pathways-natural gas'!$G$4:$G$40,'Pathways-natural gas'!$A$4:$A$40,$D60),0)</f>
        <v>-0.14611437755736839</v>
      </c>
      <c r="N60" s="71">
        <f>IFERROR((SUMIFS('Pathways-natural gas'!P$4:P$40,'Pathways-natural gas'!$A$4:$A$40,$D60)-SUMIFS('Pathways-natural gas'!$G$4:$G$40,'Pathways-natural gas'!$A$4:$A$40,$D60))/SUMIFS('Pathways-natural gas'!$G$4:$G$40,'Pathways-natural gas'!$A$4:$A$40,$D60),0)</f>
        <v>-0.15897523950238526</v>
      </c>
      <c r="O60" s="71">
        <f>IFERROR((SUMIFS('Pathways-natural gas'!Q$4:Q$40,'Pathways-natural gas'!$A$4:$A$40,$D60)-SUMIFS('Pathways-natural gas'!$G$4:$G$40,'Pathways-natural gas'!$A$4:$A$40,$D60))/SUMIFS('Pathways-natural gas'!$G$4:$G$40,'Pathways-natural gas'!$A$4:$A$40,$D60),0)</f>
        <v>-0.17174463668998952</v>
      </c>
      <c r="P60" s="71">
        <f>IFERROR((SUMIFS('Pathways-natural gas'!R$4:R$40,'Pathways-natural gas'!$A$4:$A$40,$D60)-SUMIFS('Pathways-natural gas'!$G$4:$G$40,'Pathways-natural gas'!$A$4:$A$40,$D60))/SUMIFS('Pathways-natural gas'!$G$4:$G$40,'Pathways-natural gas'!$A$4:$A$40,$D60),0)</f>
        <v>-0.18442256912017896</v>
      </c>
      <c r="Q60" s="71">
        <f>IFERROR((SUMIFS('Pathways-natural gas'!S$4:S$40,'Pathways-natural gas'!$A$4:$A$40,$D60)-SUMIFS('Pathways-natural gas'!$G$4:$G$40,'Pathways-natural gas'!$A$4:$A$40,$D60))/SUMIFS('Pathways-natural gas'!$G$4:$G$40,'Pathways-natural gas'!$A$4:$A$40,$D60),0)</f>
        <v>-0.19700903679295576</v>
      </c>
      <c r="R60" s="71">
        <f>IFERROR((SUMIFS('Pathways-natural gas'!T$4:T$40,'Pathways-natural gas'!$A$4:$A$40,$D60)-SUMIFS('Pathways-natural gas'!$G$4:$G$40,'Pathways-natural gas'!$A$4:$A$40,$D60))/SUMIFS('Pathways-natural gas'!$G$4:$G$40,'Pathways-natural gas'!$A$4:$A$40,$D60),0)</f>
        <v>-0.20489025005680786</v>
      </c>
      <c r="S60" s="71">
        <f>IFERROR((SUMIFS('Pathways-natural gas'!U$4:U$40,'Pathways-natural gas'!$A$4:$A$40,$D60)-SUMIFS('Pathways-natural gas'!$G$4:$G$40,'Pathways-natural gas'!$A$4:$A$40,$D60))/SUMIFS('Pathways-natural gas'!$G$4:$G$40,'Pathways-natural gas'!$A$4:$A$40,$D60),0)</f>
        <v>-0.21277146332066202</v>
      </c>
      <c r="T60" s="71">
        <f>IFERROR((SUMIFS('Pathways-natural gas'!V$4:V$40,'Pathways-natural gas'!$A$4:$A$40,$D60)-SUMIFS('Pathways-natural gas'!$G$4:$G$40,'Pathways-natural gas'!$A$4:$A$40,$D60))/SUMIFS('Pathways-natural gas'!$G$4:$G$40,'Pathways-natural gas'!$A$4:$A$40,$D60),0)</f>
        <v>-0.22065267658451654</v>
      </c>
      <c r="U60" s="71">
        <f>IFERROR((SUMIFS('Pathways-natural gas'!W$4:W$40,'Pathways-natural gas'!$A$4:$A$40,$D60)-SUMIFS('Pathways-natural gas'!$G$4:$G$40,'Pathways-natural gas'!$A$4:$A$40,$D60))/SUMIFS('Pathways-natural gas'!$G$4:$G$40,'Pathways-natural gas'!$A$4:$A$40,$D60),0)</f>
        <v>-0.22853388984836831</v>
      </c>
      <c r="V60" s="71">
        <f>IFERROR((SUMIFS('Pathways-natural gas'!X$4:X$40,'Pathways-natural gas'!$A$4:$A$40,$D60)-SUMIFS('Pathways-natural gas'!$G$4:$G$40,'Pathways-natural gas'!$A$4:$A$40,$D60))/SUMIFS('Pathways-natural gas'!$G$4:$G$40,'Pathways-natural gas'!$A$4:$A$40,$D60),0)</f>
        <v>-0.2364151031122228</v>
      </c>
      <c r="W60" s="71">
        <f>IFERROR((SUMIFS('Pathways-natural gas'!Y$4:Y$40,'Pathways-natural gas'!$A$4:$A$40,$D60)-SUMIFS('Pathways-natural gas'!$G$4:$G$40,'Pathways-natural gas'!$A$4:$A$40,$D60))/SUMIFS('Pathways-natural gas'!$G$4:$G$40,'Pathways-natural gas'!$A$4:$A$40,$D60),0)</f>
        <v>-0.24429631637607732</v>
      </c>
      <c r="X60" s="71">
        <f>IFERROR((SUMIFS('Pathways-natural gas'!Z$4:Z$40,'Pathways-natural gas'!$A$4:$A$40,$D60)-SUMIFS('Pathways-natural gas'!$G$4:$G$40,'Pathways-natural gas'!$A$4:$A$40,$D60))/SUMIFS('Pathways-natural gas'!$G$4:$G$40,'Pathways-natural gas'!$A$4:$A$40,$D60),0)</f>
        <v>-0.25217752963992912</v>
      </c>
      <c r="Y60" s="71">
        <f>IFERROR((SUMIFS('Pathways-natural gas'!AA$4:AA$40,'Pathways-natural gas'!$A$4:$A$40,$D60)-SUMIFS('Pathways-natural gas'!$G$4:$G$40,'Pathways-natural gas'!$A$4:$A$40,$D60))/SUMIFS('Pathways-natural gas'!$G$4:$G$40,'Pathways-natural gas'!$A$4:$A$40,$D60),0)</f>
        <v>-0.26005874290378383</v>
      </c>
      <c r="Z60" s="71">
        <f>IFERROR((SUMIFS('Pathways-natural gas'!AB$4:AB$40,'Pathways-natural gas'!$A$4:$A$40,$D60)-SUMIFS('Pathways-natural gas'!$G$4:$G$40,'Pathways-natural gas'!$A$4:$A$40,$D60))/SUMIFS('Pathways-natural gas'!$G$4:$G$40,'Pathways-natural gas'!$A$4:$A$40,$D60),0)</f>
        <v>-0.2679399561676381</v>
      </c>
      <c r="AA60" s="71">
        <f>IFERROR((SUMIFS('Pathways-natural gas'!AC$4:AC$40,'Pathways-natural gas'!$A$4:$A$40,$D60)-SUMIFS('Pathways-natural gas'!$G$4:$G$40,'Pathways-natural gas'!$A$4:$A$40,$D60))/SUMIFS('Pathways-natural gas'!$G$4:$G$40,'Pathways-natural gas'!$A$4:$A$40,$D60),0)</f>
        <v>-0.27582116943149015</v>
      </c>
      <c r="AB60" s="71">
        <f>IFERROR((SUMIFS('Pathways-natural gas'!AD$4:AD$40,'Pathways-natural gas'!$A$4:$A$40,$D60)-SUMIFS('Pathways-natural gas'!$G$4:$G$40,'Pathways-natural gas'!$A$4:$A$40,$D60))/SUMIFS('Pathways-natural gas'!$G$4:$G$40,'Pathways-natural gas'!$A$4:$A$40,$D60),0)</f>
        <v>-0.28370238269534465</v>
      </c>
      <c r="AC60" s="71">
        <f>IFERROR((SUMIFS('Pathways-natural gas'!AE$4:AE$40,'Pathways-natural gas'!$A$4:$A$40,$D60)-SUMIFS('Pathways-natural gas'!$G$4:$G$40,'Pathways-natural gas'!$A$4:$A$40,$D60))/SUMIFS('Pathways-natural gas'!$G$4:$G$40,'Pathways-natural gas'!$A$4:$A$40,$D60),0)</f>
        <v>-0.2915835959591988</v>
      </c>
      <c r="AD60" s="71">
        <f>IFERROR((SUMIFS('Pathways-natural gas'!AF$4:AF$40,'Pathways-natural gas'!$A$4:$A$40,$D60)-SUMIFS('Pathways-natural gas'!$G$4:$G$40,'Pathways-natural gas'!$A$4:$A$40,$D60))/SUMIFS('Pathways-natural gas'!$G$4:$G$40,'Pathways-natural gas'!$A$4:$A$40,$D60),0)</f>
        <v>-0.2994648092230508</v>
      </c>
      <c r="AE60" s="71">
        <f>IFERROR((SUMIFS('Pathways-natural gas'!AG$4:AG$40,'Pathways-natural gas'!$A$4:$A$40,$D60)-SUMIFS('Pathways-natural gas'!$G$4:$G$40,'Pathways-natural gas'!$A$4:$A$40,$D60))/SUMIFS('Pathways-natural gas'!$G$4:$G$40,'Pathways-natural gas'!$A$4:$A$40,$D60),0)</f>
        <v>-0.30734602248690535</v>
      </c>
      <c r="AF60" s="71">
        <f>IFERROR((SUMIFS('Pathways-natural gas'!AH$4:AH$40,'Pathways-natural gas'!$A$4:$A$40,$D60)-SUMIFS('Pathways-natural gas'!$G$4:$G$40,'Pathways-natural gas'!$A$4:$A$40,$D60))/SUMIFS('Pathways-natural gas'!$G$4:$G$40,'Pathways-natural gas'!$A$4:$A$40,$D60),0)</f>
        <v>-0.31522723575075717</v>
      </c>
      <c r="AG60" s="71">
        <f>IFERROR((SUMIFS('Pathways-natural gas'!AI$4:AI$40,'Pathways-natural gas'!$A$4:$A$40,$D60)-SUMIFS('Pathways-natural gas'!$G$4:$G$40,'Pathways-natural gas'!$A$4:$A$40,$D60))/SUMIFS('Pathways-natural gas'!$G$4:$G$40,'Pathways-natural gas'!$A$4:$A$40,$D60),0)</f>
        <v>-0.32310844901461161</v>
      </c>
      <c r="AH60" s="71">
        <f>IFERROR((SUMIFS('Pathways-natural gas'!AJ$4:AJ$40,'Pathways-natural gas'!$A$4:$A$40,$D60)-SUMIFS('Pathways-natural gas'!$G$4:$G$40,'Pathways-natural gas'!$A$4:$A$40,$D60))/SUMIFS('Pathways-natural gas'!$G$4:$G$40,'Pathways-natural gas'!$A$4:$A$40,$D60),0)</f>
        <v>-0.3309896622784661</v>
      </c>
      <c r="AI60" s="71">
        <f>IFERROR((SUMIFS('Pathways-natural gas'!AK$4:AK$40,'Pathways-natural gas'!$A$4:$A$40,$D60)-SUMIFS('Pathways-natural gas'!$G$4:$G$40,'Pathways-natural gas'!$A$4:$A$40,$D60))/SUMIFS('Pathways-natural gas'!$G$4:$G$40,'Pathways-natural gas'!$A$4:$A$40,$D60),0)</f>
        <v>-0.33887087554231798</v>
      </c>
      <c r="AJ60" s="71">
        <f>IFERROR((SUMIFS('Pathways-natural gas'!AL$4:AL$40,'Pathways-natural gas'!$A$4:$A$40,$D60)-SUMIFS('Pathways-natural gas'!$G$4:$G$40,'Pathways-natural gas'!$A$4:$A$40,$D60))/SUMIFS('Pathways-natural gas'!$G$4:$G$40,'Pathways-natural gas'!$A$4:$A$40,$D60),0)</f>
        <v>-0.34675208880617236</v>
      </c>
      <c r="AK60" s="71">
        <f>IFERROR((SUMIFS('Pathways-natural gas'!AM$4:AM$40,'Pathways-natural gas'!$A$4:$A$40,$D60)-SUMIFS('Pathways-natural gas'!$G$4:$G$40,'Pathways-natural gas'!$A$4:$A$40,$D60))/SUMIFS('Pathways-natural gas'!$G$4:$G$40,'Pathways-natural gas'!$A$4:$A$40,$D60),0)</f>
        <v>-0.35463330207002663</v>
      </c>
    </row>
    <row r="61" spans="2:38" x14ac:dyDescent="0.25">
      <c r="B61" s="329" t="s">
        <v>1180</v>
      </c>
      <c r="C61" s="73" t="s">
        <v>1182</v>
      </c>
      <c r="D61" s="73" t="s">
        <v>58</v>
      </c>
      <c r="E61" s="71">
        <f>IFERROR((SUMIFS('Pathways-natural gas'!G$4:G$40,'Pathways-natural gas'!$A$4:$A$40,$D61)-SUMIFS('Pathways-natural gas'!$G$4:$G$40,'Pathways-natural gas'!$A$4:$A$40,$D61))/SUMIFS('Pathways-natural gas'!$G$4:$G$40,'Pathways-natural gas'!$A$4:$A$40,$D61),0)</f>
        <v>0</v>
      </c>
      <c r="F61" s="333">
        <f>IFERROR((SUMIFS('Pathways-natural gas'!H$4:H$40,'Pathways-natural gas'!$A$4:$A$40,$D61)-SUMIFS('Pathways-natural gas'!$G$4:$G$40,'Pathways-natural gas'!$A$4:$A$40,$D61))/SUMIFS('Pathways-natural gas'!$G$4:$G$40,'Pathways-natural gas'!$A$4:$A$40,$D61),0)</f>
        <v>-1.7395123316238333E-2</v>
      </c>
      <c r="G61" s="71">
        <f>IFERROR((SUMIFS('Pathways-natural gas'!I$4:I$40,'Pathways-natural gas'!$A$4:$A$40,$D61)-SUMIFS('Pathways-natural gas'!$G$4:$G$40,'Pathways-natural gas'!$A$4:$A$40,$D61))/SUMIFS('Pathways-natural gas'!$G$4:$G$40,'Pathways-natural gas'!$A$4:$A$40,$D61),0)</f>
        <v>6.0065574297928893E-2</v>
      </c>
      <c r="H61" s="71">
        <f>IFERROR((SUMIFS('Pathways-natural gas'!J$4:J$40,'Pathways-natural gas'!$A$4:$A$40,$D61)-SUMIFS('Pathways-natural gas'!$G$4:$G$40,'Pathways-natural gas'!$A$4:$A$40,$D61))/SUMIFS('Pathways-natural gas'!$G$4:$G$40,'Pathways-natural gas'!$A$4:$A$40,$D61),0)</f>
        <v>0.13019200267027273</v>
      </c>
      <c r="I61" s="71">
        <f>IFERROR((SUMIFS('Pathways-natural gas'!K$4:K$40,'Pathways-natural gas'!$A$4:$A$40,$D61)-SUMIFS('Pathways-natural gas'!$G$4:$G$40,'Pathways-natural gas'!$A$4:$A$40,$D61))/SUMIFS('Pathways-natural gas'!$G$4:$G$40,'Pathways-natural gas'!$A$4:$A$40,$D61),0)</f>
        <v>0.19632398679138885</v>
      </c>
      <c r="J61" s="71">
        <f>IFERROR((SUMIFS('Pathways-natural gas'!L$4:L$40,'Pathways-natural gas'!$A$4:$A$40,$D61)-SUMIFS('Pathways-natural gas'!$G$4:$G$40,'Pathways-natural gas'!$A$4:$A$40,$D61))/SUMIFS('Pathways-natural gas'!$G$4:$G$40,'Pathways-natural gas'!$A$4:$A$40,$D61),0)</f>
        <v>0.26158684934293153</v>
      </c>
      <c r="K61" s="71">
        <f>IFERROR((SUMIFS('Pathways-natural gas'!M$4:M$40,'Pathways-natural gas'!$A$4:$A$40,$D61)-SUMIFS('Pathways-natural gas'!$G$4:$G$40,'Pathways-natural gas'!$A$4:$A$40,$D61))/SUMIFS('Pathways-natural gas'!$G$4:$G$40,'Pathways-natural gas'!$A$4:$A$40,$D61),0)</f>
        <v>0.31659514840990544</v>
      </c>
      <c r="L61" s="71">
        <f>IFERROR((SUMIFS('Pathways-natural gas'!N$4:N$40,'Pathways-natural gas'!$A$4:$A$40,$D61)-SUMIFS('Pathways-natural gas'!$G$4:$G$40,'Pathways-natural gas'!$A$4:$A$40,$D61))/SUMIFS('Pathways-natural gas'!$G$4:$G$40,'Pathways-natural gas'!$A$4:$A$40,$D61),0)</f>
        <v>0.40407335089149032</v>
      </c>
      <c r="M61" s="71">
        <f>IFERROR((SUMIFS('Pathways-natural gas'!O$4:O$40,'Pathways-natural gas'!$A$4:$A$40,$D61)-SUMIFS('Pathways-natural gas'!$G$4:$G$40,'Pathways-natural gas'!$A$4:$A$40,$D61))/SUMIFS('Pathways-natural gas'!$G$4:$G$40,'Pathways-natural gas'!$A$4:$A$40,$D61),0)</f>
        <v>0.48381752964274266</v>
      </c>
      <c r="N61" s="71">
        <f>IFERROR((SUMIFS('Pathways-natural gas'!P$4:P$40,'Pathways-natural gas'!$A$4:$A$40,$D61)-SUMIFS('Pathways-natural gas'!$G$4:$G$40,'Pathways-natural gas'!$A$4:$A$40,$D61))/SUMIFS('Pathways-natural gas'!$G$4:$G$40,'Pathways-natural gas'!$A$4:$A$40,$D61),0)</f>
        <v>0.56359979520958858</v>
      </c>
      <c r="O61" s="71">
        <f>IFERROR((SUMIFS('Pathways-natural gas'!Q$4:Q$40,'Pathways-natural gas'!$A$4:$A$40,$D61)-SUMIFS('Pathways-natural gas'!$G$4:$G$40,'Pathways-natural gas'!$A$4:$A$40,$D61))/SUMIFS('Pathways-natural gas'!$G$4:$G$40,'Pathways-natural gas'!$A$4:$A$40,$D61),0)</f>
        <v>0.64342014759203459</v>
      </c>
      <c r="P61" s="71">
        <f>IFERROR((SUMIFS('Pathways-natural gas'!R$4:R$40,'Pathways-natural gas'!$A$4:$A$40,$D61)-SUMIFS('Pathways-natural gas'!$G$4:$G$40,'Pathways-natural gas'!$A$4:$A$40,$D61))/SUMIFS('Pathways-natural gas'!$G$4:$G$40,'Pathways-natural gas'!$A$4:$A$40,$D61),0)</f>
        <v>0.72327858679007739</v>
      </c>
      <c r="Q61" s="71">
        <f>IFERROR((SUMIFS('Pathways-natural gas'!S$4:S$40,'Pathways-natural gas'!$A$4:$A$40,$D61)-SUMIFS('Pathways-natural gas'!$G$4:$G$40,'Pathways-natural gas'!$A$4:$A$40,$D61))/SUMIFS('Pathways-natural gas'!$G$4:$G$40,'Pathways-natural gas'!$A$4:$A$40,$D61),0)</f>
        <v>0.80317511280371678</v>
      </c>
      <c r="R61" s="71">
        <f>IFERROR((SUMIFS('Pathways-natural gas'!T$4:T$40,'Pathways-natural gas'!$A$4:$A$40,$D61)-SUMIFS('Pathways-natural gas'!$G$4:$G$40,'Pathways-natural gas'!$A$4:$A$40,$D61))/SUMIFS('Pathways-natural gas'!$G$4:$G$40,'Pathways-natural gas'!$A$4:$A$40,$D61),0)</f>
        <v>1.1810060105326312</v>
      </c>
      <c r="S61" s="71">
        <f>IFERROR((SUMIFS('Pathways-natural gas'!U$4:U$40,'Pathways-natural gas'!$A$4:$A$40,$D61)-SUMIFS('Pathways-natural gas'!$G$4:$G$40,'Pathways-natural gas'!$A$4:$A$40,$D61))/SUMIFS('Pathways-natural gas'!$G$4:$G$40,'Pathways-natural gas'!$A$4:$A$40,$D61),0)</f>
        <v>1.5536867364821807</v>
      </c>
      <c r="T61" s="71">
        <f>IFERROR((SUMIFS('Pathways-natural gas'!V$4:V$40,'Pathways-natural gas'!$A$4:$A$40,$D61)-SUMIFS('Pathways-natural gas'!$G$4:$G$40,'Pathways-natural gas'!$A$4:$A$40,$D61))/SUMIFS('Pathways-natural gas'!$G$4:$G$40,'Pathways-natural gas'!$A$4:$A$40,$D61),0)</f>
        <v>1.931517634211098</v>
      </c>
      <c r="U61" s="71">
        <f>IFERROR((SUMIFS('Pathways-natural gas'!W$4:W$40,'Pathways-natural gas'!$A$4:$A$40,$D61)-SUMIFS('Pathways-natural gas'!$G$4:$G$40,'Pathways-natural gas'!$A$4:$A$40,$D61))/SUMIFS('Pathways-natural gas'!$G$4:$G$40,'Pathways-natural gas'!$A$4:$A$40,$D61),0)</f>
        <v>2.3093485319399996</v>
      </c>
      <c r="V61" s="71">
        <f>IFERROR((SUMIFS('Pathways-natural gas'!X$4:X$40,'Pathways-natural gas'!$A$4:$A$40,$D61)-SUMIFS('Pathways-natural gas'!$G$4:$G$40,'Pathways-natural gas'!$A$4:$A$40,$D61))/SUMIFS('Pathways-natural gas'!$G$4:$G$40,'Pathways-natural gas'!$A$4:$A$40,$D61),0)</f>
        <v>2.6820292578895395</v>
      </c>
      <c r="W61" s="71">
        <f>IFERROR((SUMIFS('Pathways-natural gas'!Y$4:Y$40,'Pathways-natural gas'!$A$4:$A$40,$D61)-SUMIFS('Pathways-natural gas'!$G$4:$G$40,'Pathways-natural gas'!$A$4:$A$40,$D61))/SUMIFS('Pathways-natural gas'!$G$4:$G$40,'Pathways-natural gas'!$A$4:$A$40,$D61),0)</f>
        <v>3.0598601556184666</v>
      </c>
      <c r="X61" s="71">
        <f>IFERROR((SUMIFS('Pathways-natural gas'!Z$4:Z$40,'Pathways-natural gas'!$A$4:$A$40,$D61)-SUMIFS('Pathways-natural gas'!$G$4:$G$40,'Pathways-natural gas'!$A$4:$A$40,$D61))/SUMIFS('Pathways-natural gas'!$G$4:$G$40,'Pathways-natural gas'!$A$4:$A$40,$D61),0)</f>
        <v>3.4376910533473928</v>
      </c>
      <c r="Y61" s="71">
        <f>IFERROR((SUMIFS('Pathways-natural gas'!AA$4:AA$40,'Pathways-natural gas'!$A$4:$A$40,$D61)-SUMIFS('Pathways-natural gas'!$G$4:$G$40,'Pathways-natural gas'!$A$4:$A$40,$D61))/SUMIFS('Pathways-natural gas'!$G$4:$G$40,'Pathways-natural gas'!$A$4:$A$40,$D61),0)</f>
        <v>3.8103717792969332</v>
      </c>
      <c r="Z61" s="71">
        <f>IFERROR((SUMIFS('Pathways-natural gas'!AB$4:AB$40,'Pathways-natural gas'!$A$4:$A$40,$D61)-SUMIFS('Pathways-natural gas'!$G$4:$G$40,'Pathways-natural gas'!$A$4:$A$40,$D61))/SUMIFS('Pathways-natural gas'!$G$4:$G$40,'Pathways-natural gas'!$A$4:$A$40,$D61),0)</f>
        <v>4.1882026770258598</v>
      </c>
      <c r="AA61" s="71">
        <f>IFERROR((SUMIFS('Pathways-natural gas'!AC$4:AC$40,'Pathways-natural gas'!$A$4:$A$40,$D61)-SUMIFS('Pathways-natural gas'!$G$4:$G$40,'Pathways-natural gas'!$A$4:$A$40,$D61))/SUMIFS('Pathways-natural gas'!$G$4:$G$40,'Pathways-natural gas'!$A$4:$A$40,$D61),0)</f>
        <v>4.5608834029753993</v>
      </c>
      <c r="AB61" s="71">
        <f>IFERROR((SUMIFS('Pathways-natural gas'!AD$4:AD$40,'Pathways-natural gas'!$A$4:$A$40,$D61)-SUMIFS('Pathways-natural gas'!$G$4:$G$40,'Pathways-natural gas'!$A$4:$A$40,$D61))/SUMIFS('Pathways-natural gas'!$G$4:$G$40,'Pathways-natural gas'!$A$4:$A$40,$D61),0)</f>
        <v>4.9387143007043273</v>
      </c>
      <c r="AC61" s="71">
        <f>IFERROR((SUMIFS('Pathways-natural gas'!AE$4:AE$40,'Pathways-natural gas'!$A$4:$A$40,$D61)-SUMIFS('Pathways-natural gas'!$G$4:$G$40,'Pathways-natural gas'!$A$4:$A$40,$D61))/SUMIFS('Pathways-natural gas'!$G$4:$G$40,'Pathways-natural gas'!$A$4:$A$40,$D61),0)</f>
        <v>5.3165451984332215</v>
      </c>
      <c r="AD61" s="71">
        <f>IFERROR((SUMIFS('Pathways-natural gas'!AF$4:AF$40,'Pathways-natural gas'!$A$4:$A$40,$D61)-SUMIFS('Pathways-natural gas'!$G$4:$G$40,'Pathways-natural gas'!$A$4:$A$40,$D61))/SUMIFS('Pathways-natural gas'!$G$4:$G$40,'Pathways-natural gas'!$A$4:$A$40,$D61),0)</f>
        <v>5.689225924382761</v>
      </c>
      <c r="AE61" s="71">
        <f>IFERROR((SUMIFS('Pathways-natural gas'!AG$4:AG$40,'Pathways-natural gas'!$A$4:$A$40,$D61)-SUMIFS('Pathways-natural gas'!$G$4:$G$40,'Pathways-natural gas'!$A$4:$A$40,$D61))/SUMIFS('Pathways-natural gas'!$G$4:$G$40,'Pathways-natural gas'!$A$4:$A$40,$D61),0)</f>
        <v>6.0670568221116881</v>
      </c>
      <c r="AF61" s="71">
        <f>IFERROR((SUMIFS('Pathways-natural gas'!AH$4:AH$40,'Pathways-natural gas'!$A$4:$A$40,$D61)-SUMIFS('Pathways-natural gas'!$G$4:$G$40,'Pathways-natural gas'!$A$4:$A$40,$D61))/SUMIFS('Pathways-natural gas'!$G$4:$G$40,'Pathways-natural gas'!$A$4:$A$40,$D61),0)</f>
        <v>6.4448877198406151</v>
      </c>
      <c r="AG61" s="71">
        <f>IFERROR((SUMIFS('Pathways-natural gas'!AI$4:AI$40,'Pathways-natural gas'!$A$4:$A$40,$D61)-SUMIFS('Pathways-natural gas'!$G$4:$G$40,'Pathways-natural gas'!$A$4:$A$40,$D61))/SUMIFS('Pathways-natural gas'!$G$4:$G$40,'Pathways-natural gas'!$A$4:$A$40,$D61),0)</f>
        <v>6.8175684457901546</v>
      </c>
      <c r="AH61" s="71">
        <f>IFERROR((SUMIFS('Pathways-natural gas'!AJ$4:AJ$40,'Pathways-natural gas'!$A$4:$A$40,$D61)-SUMIFS('Pathways-natural gas'!$G$4:$G$40,'Pathways-natural gas'!$A$4:$A$40,$D61))/SUMIFS('Pathways-natural gas'!$G$4:$G$40,'Pathways-natural gas'!$A$4:$A$40,$D61),0)</f>
        <v>7.1953993435190808</v>
      </c>
      <c r="AI61" s="71">
        <f>IFERROR((SUMIFS('Pathways-natural gas'!AK$4:AK$40,'Pathways-natural gas'!$A$4:$A$40,$D61)-SUMIFS('Pathways-natural gas'!$G$4:$G$40,'Pathways-natural gas'!$A$4:$A$40,$D61))/SUMIFS('Pathways-natural gas'!$G$4:$G$40,'Pathways-natural gas'!$A$4:$A$40,$D61),0)</f>
        <v>7.5732302412479777</v>
      </c>
      <c r="AJ61" s="71">
        <f>IFERROR((SUMIFS('Pathways-natural gas'!AL$4:AL$40,'Pathways-natural gas'!$A$4:$A$40,$D61)-SUMIFS('Pathways-natural gas'!$G$4:$G$40,'Pathways-natural gas'!$A$4:$A$40,$D61))/SUMIFS('Pathways-natural gas'!$G$4:$G$40,'Pathways-natural gas'!$A$4:$A$40,$D61),0)</f>
        <v>7.9459109671975483</v>
      </c>
      <c r="AK61" s="71">
        <f>IFERROR((SUMIFS('Pathways-natural gas'!AM$4:AM$40,'Pathways-natural gas'!$A$4:$A$40,$D61)-SUMIFS('Pathways-natural gas'!$G$4:$G$40,'Pathways-natural gas'!$A$4:$A$40,$D61))/SUMIFS('Pathways-natural gas'!$G$4:$G$40,'Pathways-natural gas'!$A$4:$A$40,$D61),0)</f>
        <v>8.3237418649264434</v>
      </c>
    </row>
    <row r="62" spans="2:38" x14ac:dyDescent="0.25">
      <c r="B62" s="329" t="s">
        <v>1180</v>
      </c>
      <c r="C62" s="73" t="s">
        <v>1182</v>
      </c>
      <c r="D62" s="73" t="s">
        <v>59</v>
      </c>
      <c r="E62" s="71">
        <f>IFERROR((SUMIFS('Pathways-natural gas'!G$4:G$40,'Pathways-natural gas'!$A$4:$A$40,$D62)-SUMIFS('Pathways-natural gas'!$G$4:$G$40,'Pathways-natural gas'!$A$4:$A$40,$D62))/SUMIFS('Pathways-natural gas'!$G$4:$G$40,'Pathways-natural gas'!$A$4:$A$40,$D62),0)</f>
        <v>0</v>
      </c>
      <c r="F62" s="333">
        <f>IFERROR((SUMIFS('Pathways-natural gas'!H$4:H$40,'Pathways-natural gas'!$A$4:$A$40,$D62)-SUMIFS('Pathways-natural gas'!$G$4:$G$40,'Pathways-natural gas'!$A$4:$A$40,$D62))/SUMIFS('Pathways-natural gas'!$G$4:$G$40,'Pathways-natural gas'!$A$4:$A$40,$D62),0)</f>
        <v>-1.2274966145000689E-2</v>
      </c>
      <c r="G62" s="71">
        <f>IFERROR((SUMIFS('Pathways-natural gas'!I$4:I$40,'Pathways-natural gas'!$A$4:$A$40,$D62)-SUMIFS('Pathways-natural gas'!$G$4:$G$40,'Pathways-natural gas'!$A$4:$A$40,$D62))/SUMIFS('Pathways-natural gas'!$G$4:$G$40,'Pathways-natural gas'!$A$4:$A$40,$D62),0)</f>
        <v>-2.650296615344443E-2</v>
      </c>
      <c r="H62" s="71">
        <f>IFERROR((SUMIFS('Pathways-natural gas'!J$4:J$40,'Pathways-natural gas'!$A$4:$A$40,$D62)-SUMIFS('Pathways-natural gas'!$G$4:$G$40,'Pathways-natural gas'!$A$4:$A$40,$D62))/SUMIFS('Pathways-natural gas'!$G$4:$G$40,'Pathways-natural gas'!$A$4:$A$40,$D62),0)</f>
        <v>-3.9164732686057586E-2</v>
      </c>
      <c r="I62" s="71">
        <f>IFERROR((SUMIFS('Pathways-natural gas'!K$4:K$40,'Pathways-natural gas'!$A$4:$A$40,$D62)-SUMIFS('Pathways-natural gas'!$G$4:$G$40,'Pathways-natural gas'!$A$4:$A$40,$D62))/SUMIFS('Pathways-natural gas'!$G$4:$G$40,'Pathways-natural gas'!$A$4:$A$40,$D62),0)</f>
        <v>-5.4082633934613919E-2</v>
      </c>
      <c r="J62" s="71">
        <f>IFERROR((SUMIFS('Pathways-natural gas'!L$4:L$40,'Pathways-natural gas'!$A$4:$A$40,$D62)-SUMIFS('Pathways-natural gas'!$G$4:$G$40,'Pathways-natural gas'!$A$4:$A$40,$D62))/SUMIFS('Pathways-natural gas'!$G$4:$G$40,'Pathways-natural gas'!$A$4:$A$40,$D62),0)</f>
        <v>-6.9364304231543036E-2</v>
      </c>
      <c r="K62" s="71">
        <f>IFERROR((SUMIFS('Pathways-natural gas'!M$4:M$40,'Pathways-natural gas'!$A$4:$A$40,$D62)-SUMIFS('Pathways-natural gas'!$G$4:$G$40,'Pathways-natural gas'!$A$4:$A$40,$D62))/SUMIFS('Pathways-natural gas'!$G$4:$G$40,'Pathways-natural gas'!$A$4:$A$40,$D62),0)</f>
        <v>-8.6350351821665047E-2</v>
      </c>
      <c r="L62" s="71">
        <f>IFERROR((SUMIFS('Pathways-natural gas'!N$4:N$40,'Pathways-natural gas'!$A$4:$A$40,$D62)-SUMIFS('Pathways-natural gas'!$G$4:$G$40,'Pathways-natural gas'!$A$4:$A$40,$D62))/SUMIFS('Pathways-natural gas'!$G$4:$G$40,'Pathways-natural gas'!$A$4:$A$40,$D62),0)</f>
        <v>-9.20566478452437E-2</v>
      </c>
      <c r="M62" s="71">
        <f>IFERROR((SUMIFS('Pathways-natural gas'!O$4:O$40,'Pathways-natural gas'!$A$4:$A$40,$D62)-SUMIFS('Pathways-natural gas'!$G$4:$G$40,'Pathways-natural gas'!$A$4:$A$40,$D62))/SUMIFS('Pathways-natural gas'!$G$4:$G$40,'Pathways-natural gas'!$A$4:$A$40,$D62),0)</f>
        <v>-9.8108321541112306E-2</v>
      </c>
      <c r="N62" s="71">
        <f>IFERROR((SUMIFS('Pathways-natural gas'!P$4:P$40,'Pathways-natural gas'!$A$4:$A$40,$D62)-SUMIFS('Pathways-natural gas'!$G$4:$G$40,'Pathways-natural gas'!$A$4:$A$40,$D62))/SUMIFS('Pathways-natural gas'!$G$4:$G$40,'Pathways-natural gas'!$A$4:$A$40,$D62),0)</f>
        <v>-0.1041130027944229</v>
      </c>
      <c r="O62" s="71">
        <f>IFERROR((SUMIFS('Pathways-natural gas'!Q$4:Q$40,'Pathways-natural gas'!$A$4:$A$40,$D62)-SUMIFS('Pathways-natural gas'!$G$4:$G$40,'Pathways-natural gas'!$A$4:$A$40,$D62))/SUMIFS('Pathways-natural gas'!$G$4:$G$40,'Pathways-natural gas'!$A$4:$A$40,$D62),0)</f>
        <v>-0.1100706916051762</v>
      </c>
      <c r="P62" s="71">
        <f>IFERROR((SUMIFS('Pathways-natural gas'!R$4:R$40,'Pathways-natural gas'!$A$4:$A$40,$D62)-SUMIFS('Pathways-natural gas'!$G$4:$G$40,'Pathways-natural gas'!$A$4:$A$40,$D62))/SUMIFS('Pathways-natural gas'!$G$4:$G$40,'Pathways-natural gas'!$A$4:$A$40,$D62),0)</f>
        <v>-0.11598138797337298</v>
      </c>
      <c r="Q62" s="71">
        <f>IFERROR((SUMIFS('Pathways-natural gas'!S$4:S$40,'Pathways-natural gas'!$A$4:$A$40,$D62)-SUMIFS('Pathways-natural gas'!$G$4:$G$40,'Pathways-natural gas'!$A$4:$A$40,$D62))/SUMIFS('Pathways-natural gas'!$G$4:$G$40,'Pathways-natural gas'!$A$4:$A$40,$D62),0)</f>
        <v>-0.12184509189901099</v>
      </c>
      <c r="R62" s="71">
        <f>IFERROR((SUMIFS('Pathways-natural gas'!T$4:T$40,'Pathways-natural gas'!$A$4:$A$40,$D62)-SUMIFS('Pathways-natural gas'!$G$4:$G$40,'Pathways-natural gas'!$A$4:$A$40,$D62))/SUMIFS('Pathways-natural gas'!$G$4:$G$40,'Pathways-natural gas'!$A$4:$A$40,$D62),0)</f>
        <v>-0.11253332285814699</v>
      </c>
      <c r="S62" s="71">
        <f>IFERROR((SUMIFS('Pathways-natural gas'!U$4:U$40,'Pathways-natural gas'!$A$4:$A$40,$D62)-SUMIFS('Pathways-natural gas'!$G$4:$G$40,'Pathways-natural gas'!$A$4:$A$40,$D62))/SUMIFS('Pathways-natural gas'!$G$4:$G$40,'Pathways-natural gas'!$A$4:$A$40,$D62),0)</f>
        <v>-0.10304803497086022</v>
      </c>
      <c r="T62" s="71">
        <f>IFERROR((SUMIFS('Pathways-natural gas'!V$4:V$40,'Pathways-natural gas'!$A$4:$A$40,$D62)-SUMIFS('Pathways-natural gas'!$G$4:$G$40,'Pathways-natural gas'!$A$4:$A$40,$D62))/SUMIFS('Pathways-natural gas'!$G$4:$G$40,'Pathways-natural gas'!$A$4:$A$40,$D62),0)</f>
        <v>-9.3908066768038659E-2</v>
      </c>
      <c r="U62" s="71">
        <f>IFERROR((SUMIFS('Pathways-natural gas'!W$4:W$40,'Pathways-natural gas'!$A$4:$A$40,$D62)-SUMIFS('Pathways-natural gas'!$G$4:$G$40,'Pathways-natural gas'!$A$4:$A$40,$D62))/SUMIFS('Pathways-natural gas'!$G$4:$G$40,'Pathways-natural gas'!$A$4:$A$40,$D62),0)</f>
        <v>-8.459457971879418E-2</v>
      </c>
      <c r="V62" s="71">
        <f>IFERROR((SUMIFS('Pathways-natural gas'!X$4:X$40,'Pathways-natural gas'!$A$4:$A$40,$D62)-SUMIFS('Pathways-natural gas'!$G$4:$G$40,'Pathways-natural gas'!$A$4:$A$40,$D62))/SUMIFS('Pathways-natural gas'!$G$4:$G$40,'Pathways-natural gas'!$A$4:$A$40,$D62),0)</f>
        <v>-7.5111009839886708E-2</v>
      </c>
      <c r="W62" s="71">
        <f>IFERROR((SUMIFS('Pathways-natural gas'!Y$4:Y$40,'Pathways-natural gas'!$A$4:$A$40,$D62)-SUMIFS('Pathways-natural gas'!$G$4:$G$40,'Pathways-natural gas'!$A$4:$A$40,$D62))/SUMIFS('Pathways-natural gas'!$G$4:$G$40,'Pathways-natural gas'!$A$4:$A$40,$D62),0)</f>
        <v>-6.5797522790642382E-2</v>
      </c>
      <c r="X62" s="71">
        <f>IFERROR((SUMIFS('Pathways-natural gas'!Z$4:Z$40,'Pathways-natural gas'!$A$4:$A$40,$D62)-SUMIFS('Pathways-natural gas'!$G$4:$G$40,'Pathways-natural gas'!$A$4:$A$40,$D62))/SUMIFS('Pathways-natural gas'!$G$4:$G$40,'Pathways-natural gas'!$A$4:$A$40,$D62),0)</f>
        <v>-5.6485753749778232E-2</v>
      </c>
      <c r="Y62" s="71">
        <f>IFERROR((SUMIFS('Pathways-natural gas'!AA$4:AA$40,'Pathways-natural gas'!$A$4:$A$40,$D62)-SUMIFS('Pathways-natural gas'!$G$4:$G$40,'Pathways-natural gas'!$A$4:$A$40,$D62))/SUMIFS('Pathways-natural gas'!$G$4:$G$40,'Pathways-natural gas'!$A$4:$A$40,$D62),0)</f>
        <v>-4.7172266700534933E-2</v>
      </c>
      <c r="Z62" s="71">
        <f>IFERROR((SUMIFS('Pathways-natural gas'!AB$4:AB$40,'Pathways-natural gas'!$A$4:$A$40,$D62)-SUMIFS('Pathways-natural gas'!$G$4:$G$40,'Pathways-natural gas'!$A$4:$A$40,$D62))/SUMIFS('Pathways-natural gas'!$G$4:$G$40,'Pathways-natural gas'!$A$4:$A$40,$D62),0)</f>
        <v>-3.786049765967079E-2</v>
      </c>
      <c r="AA62" s="71">
        <f>IFERROR((SUMIFS('Pathways-natural gas'!AC$4:AC$40,'Pathways-natural gas'!$A$4:$A$40,$D62)-SUMIFS('Pathways-natural gas'!$G$4:$G$40,'Pathways-natural gas'!$A$4:$A$40,$D62))/SUMIFS('Pathways-natural gas'!$G$4:$G$40,'Pathways-natural gas'!$A$4:$A$40,$D62),0)</f>
        <v>-2.8547010610426457E-2</v>
      </c>
      <c r="AB62" s="71">
        <f>IFERROR((SUMIFS('Pathways-natural gas'!AD$4:AD$40,'Pathways-natural gas'!$A$4:$A$40,$D62)-SUMIFS('Pathways-natural gas'!$G$4:$G$40,'Pathways-natural gas'!$A$4:$A$40,$D62))/SUMIFS('Pathways-natural gas'!$G$4:$G$40,'Pathways-natural gas'!$A$4:$A$40,$D62),0)</f>
        <v>-1.9063440731518839E-2</v>
      </c>
      <c r="AC62" s="71">
        <f>IFERROR((SUMIFS('Pathways-natural gas'!AE$4:AE$40,'Pathways-natural gas'!$A$4:$A$40,$D62)-SUMIFS('Pathways-natural gas'!$G$4:$G$40,'Pathways-natural gas'!$A$4:$A$40,$D62))/SUMIFS('Pathways-natural gas'!$G$4:$G$40,'Pathways-natural gas'!$A$4:$A$40,$D62),0)</f>
        <v>-9.7499536822745047E-3</v>
      </c>
      <c r="AD62" s="71">
        <f>IFERROR((SUMIFS('Pathways-natural gas'!AF$4:AF$40,'Pathways-natural gas'!$A$4:$A$40,$D62)-SUMIFS('Pathways-natural gas'!$G$4:$G$40,'Pathways-natural gas'!$A$4:$A$40,$D62))/SUMIFS('Pathways-natural gas'!$G$4:$G$40,'Pathways-natural gas'!$A$4:$A$40,$D62),0)</f>
        <v>-6.0998547945279231E-4</v>
      </c>
      <c r="AE62" s="71">
        <f>IFERROR((SUMIFS('Pathways-natural gas'!AG$4:AG$40,'Pathways-natural gas'!$A$4:$A$40,$D62)-SUMIFS('Pathways-natural gas'!$G$4:$G$40,'Pathways-natural gas'!$A$4:$A$40,$D62))/SUMIFS('Pathways-natural gas'!$G$4:$G$40,'Pathways-natural gas'!$A$4:$A$40,$D62),0)</f>
        <v>8.7894019888126868E-3</v>
      </c>
      <c r="AF62" s="71">
        <f>IFERROR((SUMIFS('Pathways-natural gas'!AH$4:AH$40,'Pathways-natural gas'!$A$4:$A$40,$D62)-SUMIFS('Pathways-natural gas'!$G$4:$G$40,'Pathways-natural gas'!$A$4:$A$40,$D62))/SUMIFS('Pathways-natural gas'!$G$4:$G$40,'Pathways-natural gas'!$A$4:$A$40,$D62),0)</f>
        <v>1.8169891364892762E-2</v>
      </c>
      <c r="AG62" s="71">
        <f>IFERROR((SUMIFS('Pathways-natural gas'!AI$4:AI$40,'Pathways-natural gas'!$A$4:$A$40,$D62)-SUMIFS('Pathways-natural gas'!$G$4:$G$40,'Pathways-natural gas'!$A$4:$A$40,$D62))/SUMIFS('Pathways-natural gas'!$G$4:$G$40,'Pathways-natural gas'!$A$4:$A$40,$D62),0)</f>
        <v>2.7500558497942456E-2</v>
      </c>
      <c r="AH62" s="71">
        <f>IFERROR((SUMIFS('Pathways-natural gas'!AJ$4:AJ$40,'Pathways-natural gas'!$A$4:$A$40,$D62)-SUMIFS('Pathways-natural gas'!$G$4:$G$40,'Pathways-natural gas'!$A$4:$A$40,$D62))/SUMIFS('Pathways-natural gas'!$G$4:$G$40,'Pathways-natural gas'!$A$4:$A$40,$D62),0)</f>
        <v>3.6829507622610766E-2</v>
      </c>
      <c r="AI62" s="71">
        <f>IFERROR((SUMIFS('Pathways-natural gas'!AK$4:AK$40,'Pathways-natural gas'!$A$4:$A$40,$D62)-SUMIFS('Pathways-natural gas'!$G$4:$G$40,'Pathways-natural gas'!$A$4:$A$40,$D62))/SUMIFS('Pathways-natural gas'!$G$4:$G$40,'Pathways-natural gas'!$A$4:$A$40,$D62),0)</f>
        <v>4.6160174755659422E-2</v>
      </c>
      <c r="AJ62" s="71">
        <f>IFERROR((SUMIFS('Pathways-natural gas'!AL$4:AL$40,'Pathways-natural gas'!$A$4:$A$40,$D62)-SUMIFS('Pathways-natural gas'!$G$4:$G$40,'Pathways-natural gas'!$A$4:$A$40,$D62))/SUMIFS('Pathways-natural gas'!$G$4:$G$40,'Pathways-natural gas'!$A$4:$A$40,$D62),0)</f>
        <v>5.5506303964131906E-2</v>
      </c>
      <c r="AK62" s="71">
        <f>IFERROR((SUMIFS('Pathways-natural gas'!AM$4:AM$40,'Pathways-natural gas'!$A$4:$A$40,$D62)-SUMIFS('Pathways-natural gas'!$G$4:$G$40,'Pathways-natural gas'!$A$4:$A$40,$D62))/SUMIFS('Pathways-natural gas'!$G$4:$G$40,'Pathways-natural gas'!$A$4:$A$40,$D62),0)</f>
        <v>6.4836971097180701E-2</v>
      </c>
    </row>
    <row r="63" spans="2:38" x14ac:dyDescent="0.25">
      <c r="B63" s="329" t="s">
        <v>1180</v>
      </c>
      <c r="C63" s="73" t="s">
        <v>1182</v>
      </c>
      <c r="D63" s="73" t="s">
        <v>60</v>
      </c>
      <c r="E63" s="71">
        <f>IFERROR((SUMIFS('Pathways-natural gas'!G$4:G$40,'Pathways-natural gas'!$A$4:$A$40,$D63)-SUMIFS('Pathways-natural gas'!$G$4:$G$40,'Pathways-natural gas'!$A$4:$A$40,$D63))/SUMIFS('Pathways-natural gas'!$G$4:$G$40,'Pathways-natural gas'!$A$4:$A$40,$D63),0)</f>
        <v>0</v>
      </c>
      <c r="F63" s="333">
        <f>IFERROR((SUMIFS('Pathways-natural gas'!H$4:H$40,'Pathways-natural gas'!$A$4:$A$40,$D63)-SUMIFS('Pathways-natural gas'!$G$4:$G$40,'Pathways-natural gas'!$A$4:$A$40,$D63))/SUMIFS('Pathways-natural gas'!$G$4:$G$40,'Pathways-natural gas'!$A$4:$A$40,$D63),0)</f>
        <v>-4.4948346454747774E-3</v>
      </c>
      <c r="G63" s="71">
        <f>IFERROR((SUMIFS('Pathways-natural gas'!I$4:I$40,'Pathways-natural gas'!$A$4:$A$40,$D63)-SUMIFS('Pathways-natural gas'!$G$4:$G$40,'Pathways-natural gas'!$A$4:$A$40,$D63))/SUMIFS('Pathways-natural gas'!$G$4:$G$40,'Pathways-natural gas'!$A$4:$A$40,$D63),0)</f>
        <v>-8.9896692909494248E-3</v>
      </c>
      <c r="H63" s="71">
        <f>IFERROR((SUMIFS('Pathways-natural gas'!J$4:J$40,'Pathways-natural gas'!$A$4:$A$40,$D63)-SUMIFS('Pathways-natural gas'!$G$4:$G$40,'Pathways-natural gas'!$A$4:$A$40,$D63))/SUMIFS('Pathways-natural gas'!$G$4:$G$40,'Pathways-natural gas'!$A$4:$A$40,$D63),0)</f>
        <v>-1.3484503936424204E-2</v>
      </c>
      <c r="I63" s="71">
        <f>IFERROR((SUMIFS('Pathways-natural gas'!K$4:K$40,'Pathways-natural gas'!$A$4:$A$40,$D63)-SUMIFS('Pathways-natural gas'!$G$4:$G$40,'Pathways-natural gas'!$A$4:$A$40,$D63))/SUMIFS('Pathways-natural gas'!$G$4:$G$40,'Pathways-natural gas'!$A$4:$A$40,$D63),0)</f>
        <v>-1.797933858189885E-2</v>
      </c>
      <c r="J63" s="71">
        <f>IFERROR((SUMIFS('Pathways-natural gas'!L$4:L$40,'Pathways-natural gas'!$A$4:$A$40,$D63)-SUMIFS('Pathways-natural gas'!$G$4:$G$40,'Pathways-natural gas'!$A$4:$A$40,$D63))/SUMIFS('Pathways-natural gas'!$G$4:$G$40,'Pathways-natural gas'!$A$4:$A$40,$D63),0)</f>
        <v>-2.2474173227373627E-2</v>
      </c>
      <c r="K63" s="71">
        <f>IFERROR((SUMIFS('Pathways-natural gas'!M$4:M$40,'Pathways-natural gas'!$A$4:$A$40,$D63)-SUMIFS('Pathways-natural gas'!$G$4:$G$40,'Pathways-natural gas'!$A$4:$A$40,$D63))/SUMIFS('Pathways-natural gas'!$G$4:$G$40,'Pathways-natural gas'!$A$4:$A$40,$D63),0)</f>
        <v>-2.6969007872848276E-2</v>
      </c>
      <c r="L63" s="71">
        <f>IFERROR((SUMIFS('Pathways-natural gas'!N$4:N$40,'Pathways-natural gas'!$A$4:$A$40,$D63)-SUMIFS('Pathways-natural gas'!$G$4:$G$40,'Pathways-natural gas'!$A$4:$A$40,$D63))/SUMIFS('Pathways-natural gas'!$G$4:$G$40,'Pathways-natural gas'!$A$4:$A$40,$D63),0)</f>
        <v>-3.1463842518323057E-2</v>
      </c>
      <c r="M63" s="71">
        <f>IFERROR((SUMIFS('Pathways-natural gas'!O$4:O$40,'Pathways-natural gas'!$A$4:$A$40,$D63)-SUMIFS('Pathways-natural gas'!$G$4:$G$40,'Pathways-natural gas'!$A$4:$A$40,$D63))/SUMIFS('Pathways-natural gas'!$G$4:$G$40,'Pathways-natural gas'!$A$4:$A$40,$D63),0)</f>
        <v>-3.5958677163797699E-2</v>
      </c>
      <c r="N63" s="71">
        <f>IFERROR((SUMIFS('Pathways-natural gas'!P$4:P$40,'Pathways-natural gas'!$A$4:$A$40,$D63)-SUMIFS('Pathways-natural gas'!$G$4:$G$40,'Pathways-natural gas'!$A$4:$A$40,$D63))/SUMIFS('Pathways-natural gas'!$G$4:$G$40,'Pathways-natural gas'!$A$4:$A$40,$D63),0)</f>
        <v>-4.045351180927248E-2</v>
      </c>
      <c r="O63" s="71">
        <f>IFERROR((SUMIFS('Pathways-natural gas'!Q$4:Q$40,'Pathways-natural gas'!$A$4:$A$40,$D63)-SUMIFS('Pathways-natural gas'!$G$4:$G$40,'Pathways-natural gas'!$A$4:$A$40,$D63))/SUMIFS('Pathways-natural gas'!$G$4:$G$40,'Pathways-natural gas'!$A$4:$A$40,$D63),0)</f>
        <v>-4.4948346454747254E-2</v>
      </c>
      <c r="P63" s="71">
        <f>IFERROR((SUMIFS('Pathways-natural gas'!R$4:R$40,'Pathways-natural gas'!$A$4:$A$40,$D63)-SUMIFS('Pathways-natural gas'!$G$4:$G$40,'Pathways-natural gas'!$A$4:$A$40,$D63))/SUMIFS('Pathways-natural gas'!$G$4:$G$40,'Pathways-natural gas'!$A$4:$A$40,$D63),0)</f>
        <v>-4.9443181100223076E-2</v>
      </c>
      <c r="Q63" s="71">
        <f>IFERROR((SUMIFS('Pathways-natural gas'!S$4:S$40,'Pathways-natural gas'!$A$4:$A$40,$D63)-SUMIFS('Pathways-natural gas'!$G$4:$G$40,'Pathways-natural gas'!$A$4:$A$40,$D63))/SUMIFS('Pathways-natural gas'!$G$4:$G$40,'Pathways-natural gas'!$A$4:$A$40,$D63),0)</f>
        <v>-5.3938015745697725E-2</v>
      </c>
      <c r="R63" s="71">
        <f>IFERROR((SUMIFS('Pathways-natural gas'!T$4:T$40,'Pathways-natural gas'!$A$4:$A$40,$D63)-SUMIFS('Pathways-natural gas'!$G$4:$G$40,'Pathways-natural gas'!$A$4:$A$40,$D63))/SUMIFS('Pathways-natural gas'!$G$4:$G$40,'Pathways-natural gas'!$A$4:$A$40,$D63),0)</f>
        <v>-4.3232121404584364E-2</v>
      </c>
      <c r="S63" s="71">
        <f>IFERROR((SUMIFS('Pathways-natural gas'!U$4:U$40,'Pathways-natural gas'!$A$4:$A$40,$D63)-SUMIFS('Pathways-natural gas'!$G$4:$G$40,'Pathways-natural gas'!$A$4:$A$40,$D63))/SUMIFS('Pathways-natural gas'!$G$4:$G$40,'Pathways-natural gas'!$A$4:$A$40,$D63),0)</f>
        <v>-3.2526227063470872E-2</v>
      </c>
      <c r="T63" s="71">
        <f>IFERROR((SUMIFS('Pathways-natural gas'!V$4:V$40,'Pathways-natural gas'!$A$4:$A$40,$D63)-SUMIFS('Pathways-natural gas'!$G$4:$G$40,'Pathways-natural gas'!$A$4:$A$40,$D63))/SUMIFS('Pathways-natural gas'!$G$4:$G$40,'Pathways-natural gas'!$A$4:$A$40,$D63),0)</f>
        <v>-2.1820332722357384E-2</v>
      </c>
      <c r="U63" s="71">
        <f>IFERROR((SUMIFS('Pathways-natural gas'!W$4:W$40,'Pathways-natural gas'!$A$4:$A$40,$D63)-SUMIFS('Pathways-natural gas'!$G$4:$G$40,'Pathways-natural gas'!$A$4:$A$40,$D63))/SUMIFS('Pathways-natural gas'!$G$4:$G$40,'Pathways-natural gas'!$A$4:$A$40,$D63),0)</f>
        <v>-1.1114438381244023E-2</v>
      </c>
      <c r="V63" s="71">
        <f>IFERROR((SUMIFS('Pathways-natural gas'!X$4:X$40,'Pathways-natural gas'!$A$4:$A$40,$D63)-SUMIFS('Pathways-natural gas'!$G$4:$G$40,'Pathways-natural gas'!$A$4:$A$40,$D63))/SUMIFS('Pathways-natural gas'!$G$4:$G$40,'Pathways-natural gas'!$A$4:$A$40,$D63),0)</f>
        <v>-4.0854404013053209E-4</v>
      </c>
      <c r="W63" s="71">
        <f>IFERROR((SUMIFS('Pathways-natural gas'!Y$4:Y$40,'Pathways-natural gas'!$A$4:$A$40,$D63)-SUMIFS('Pathways-natural gas'!$G$4:$G$40,'Pathways-natural gas'!$A$4:$A$40,$D63))/SUMIFS('Pathways-natural gas'!$G$4:$G$40,'Pathways-natural gas'!$A$4:$A$40,$D63),0)</f>
        <v>1.0297350300982959E-2</v>
      </c>
      <c r="X63" s="71">
        <f>IFERROR((SUMIFS('Pathways-natural gas'!Z$4:Z$40,'Pathways-natural gas'!$A$4:$A$40,$D63)-SUMIFS('Pathways-natural gas'!$G$4:$G$40,'Pathways-natural gas'!$A$4:$A$40,$D63))/SUMIFS('Pathways-natural gas'!$G$4:$G$40,'Pathways-natural gas'!$A$4:$A$40,$D63),0)</f>
        <v>2.1003244642096318E-2</v>
      </c>
      <c r="Y63" s="71">
        <f>IFERROR((SUMIFS('Pathways-natural gas'!AA$4:AA$40,'Pathways-natural gas'!$A$4:$A$40,$D63)-SUMIFS('Pathways-natural gas'!$G$4:$G$40,'Pathways-natural gas'!$A$4:$A$40,$D63))/SUMIFS('Pathways-natural gas'!$G$4:$G$40,'Pathways-natural gas'!$A$4:$A$40,$D63),0)</f>
        <v>3.170913898320981E-2</v>
      </c>
      <c r="Z63" s="71">
        <f>IFERROR((SUMIFS('Pathways-natural gas'!AB$4:AB$40,'Pathways-natural gas'!$A$4:$A$40,$D63)-SUMIFS('Pathways-natural gas'!$G$4:$G$40,'Pathways-natural gas'!$A$4:$A$40,$D63))/SUMIFS('Pathways-natural gas'!$G$4:$G$40,'Pathways-natural gas'!$A$4:$A$40,$D63),0)</f>
        <v>4.2415033324323302E-2</v>
      </c>
      <c r="AA63" s="71">
        <f>IFERROR((SUMIFS('Pathways-natural gas'!AC$4:AC$40,'Pathways-natural gas'!$A$4:$A$40,$D63)-SUMIFS('Pathways-natural gas'!$G$4:$G$40,'Pathways-natural gas'!$A$4:$A$40,$D63))/SUMIFS('Pathways-natural gas'!$G$4:$G$40,'Pathways-natural gas'!$A$4:$A$40,$D63),0)</f>
        <v>5.3120927665436662E-2</v>
      </c>
      <c r="AB63" s="71">
        <f>IFERROR((SUMIFS('Pathways-natural gas'!AD$4:AD$40,'Pathways-natural gas'!$A$4:$A$40,$D63)-SUMIFS('Pathways-natural gas'!$G$4:$G$40,'Pathways-natural gas'!$A$4:$A$40,$D63))/SUMIFS('Pathways-natural gas'!$G$4:$G$40,'Pathways-natural gas'!$A$4:$A$40,$D63),0)</f>
        <v>6.3826822006550155E-2</v>
      </c>
      <c r="AC63" s="71">
        <f>IFERROR((SUMIFS('Pathways-natural gas'!AE$4:AE$40,'Pathways-natural gas'!$A$4:$A$40,$D63)-SUMIFS('Pathways-natural gas'!$G$4:$G$40,'Pathways-natural gas'!$A$4:$A$40,$D63))/SUMIFS('Pathways-natural gas'!$G$4:$G$40,'Pathways-natural gas'!$A$4:$A$40,$D63),0)</f>
        <v>7.4532716347663647E-2</v>
      </c>
      <c r="AD63" s="71">
        <f>IFERROR((SUMIFS('Pathways-natural gas'!AF$4:AF$40,'Pathways-natural gas'!$A$4:$A$40,$D63)-SUMIFS('Pathways-natural gas'!$G$4:$G$40,'Pathways-natural gas'!$A$4:$A$40,$D63))/SUMIFS('Pathways-natural gas'!$G$4:$G$40,'Pathways-natural gas'!$A$4:$A$40,$D63),0)</f>
        <v>8.5238610688777E-2</v>
      </c>
      <c r="AE63" s="71">
        <f>IFERROR((SUMIFS('Pathways-natural gas'!AG$4:AG$40,'Pathways-natural gas'!$A$4:$A$40,$D63)-SUMIFS('Pathways-natural gas'!$G$4:$G$40,'Pathways-natural gas'!$A$4:$A$40,$D63))/SUMIFS('Pathways-natural gas'!$G$4:$G$40,'Pathways-natural gas'!$A$4:$A$40,$D63),0)</f>
        <v>9.5944505029890492E-2</v>
      </c>
      <c r="AF63" s="71">
        <f>IFERROR((SUMIFS('Pathways-natural gas'!AH$4:AH$40,'Pathways-natural gas'!$A$4:$A$40,$D63)-SUMIFS('Pathways-natural gas'!$G$4:$G$40,'Pathways-natural gas'!$A$4:$A$40,$D63))/SUMIFS('Pathways-natural gas'!$G$4:$G$40,'Pathways-natural gas'!$A$4:$A$40,$D63),0)</f>
        <v>0.10665039937100398</v>
      </c>
      <c r="AG63" s="71">
        <f>IFERROR((SUMIFS('Pathways-natural gas'!AI$4:AI$40,'Pathways-natural gas'!$A$4:$A$40,$D63)-SUMIFS('Pathways-natural gas'!$G$4:$G$40,'Pathways-natural gas'!$A$4:$A$40,$D63))/SUMIFS('Pathways-natural gas'!$G$4:$G$40,'Pathways-natural gas'!$A$4:$A$40,$D63),0)</f>
        <v>0.11735629371211748</v>
      </c>
      <c r="AH63" s="71">
        <f>IFERROR((SUMIFS('Pathways-natural gas'!AJ$4:AJ$40,'Pathways-natural gas'!$A$4:$A$40,$D63)-SUMIFS('Pathways-natural gas'!$G$4:$G$40,'Pathways-natural gas'!$A$4:$A$40,$D63))/SUMIFS('Pathways-natural gas'!$G$4:$G$40,'Pathways-natural gas'!$A$4:$A$40,$D63),0)</f>
        <v>0.12806218805323083</v>
      </c>
      <c r="AI63" s="71">
        <f>IFERROR((SUMIFS('Pathways-natural gas'!AK$4:AK$40,'Pathways-natural gas'!$A$4:$A$40,$D63)-SUMIFS('Pathways-natural gas'!$G$4:$G$40,'Pathways-natural gas'!$A$4:$A$40,$D63))/SUMIFS('Pathways-natural gas'!$G$4:$G$40,'Pathways-natural gas'!$A$4:$A$40,$D63),0)</f>
        <v>0.13876808239434432</v>
      </c>
      <c r="AJ63" s="71">
        <f>IFERROR((SUMIFS('Pathways-natural gas'!AL$4:AL$40,'Pathways-natural gas'!$A$4:$A$40,$D63)-SUMIFS('Pathways-natural gas'!$G$4:$G$40,'Pathways-natural gas'!$A$4:$A$40,$D63))/SUMIFS('Pathways-natural gas'!$G$4:$G$40,'Pathways-natural gas'!$A$4:$A$40,$D63),0)</f>
        <v>0.14947397673545887</v>
      </c>
      <c r="AK63" s="71">
        <f>IFERROR((SUMIFS('Pathways-natural gas'!AM$4:AM$40,'Pathways-natural gas'!$A$4:$A$40,$D63)-SUMIFS('Pathways-natural gas'!$G$4:$G$40,'Pathways-natural gas'!$A$4:$A$40,$D63))/SUMIFS('Pathways-natural gas'!$G$4:$G$40,'Pathways-natural gas'!$A$4:$A$40,$D63),0)</f>
        <v>0.16017987107656087</v>
      </c>
    </row>
    <row r="64" spans="2:38" x14ac:dyDescent="0.25">
      <c r="B64" s="329" t="s">
        <v>1180</v>
      </c>
      <c r="C64" s="73" t="s">
        <v>1182</v>
      </c>
      <c r="D64" s="73" t="s">
        <v>61</v>
      </c>
      <c r="E64" s="71">
        <f>IFERROR((SUMIFS('Pathways-natural gas'!G$4:G$40,'Pathways-natural gas'!$A$4:$A$40,$D64)-SUMIFS('Pathways-natural gas'!$G$4:$G$40,'Pathways-natural gas'!$A$4:$A$40,$D64))/SUMIFS('Pathways-natural gas'!$G$4:$G$40,'Pathways-natural gas'!$A$4:$A$40,$D64),0)</f>
        <v>0</v>
      </c>
      <c r="F64" s="333">
        <f>IFERROR((SUMIFS('Pathways-natural gas'!H$4:H$40,'Pathways-natural gas'!$A$4:$A$40,$D64)-SUMIFS('Pathways-natural gas'!$G$4:$G$40,'Pathways-natural gas'!$A$4:$A$40,$D64))/SUMIFS('Pathways-natural gas'!$G$4:$G$40,'Pathways-natural gas'!$A$4:$A$40,$D64),0)</f>
        <v>5.9818560037529906E-4</v>
      </c>
      <c r="G64" s="71">
        <f>IFERROR((SUMIFS('Pathways-natural gas'!I$4:I$40,'Pathways-natural gas'!$A$4:$A$40,$D64)-SUMIFS('Pathways-natural gas'!$G$4:$G$40,'Pathways-natural gas'!$A$4:$A$40,$D64))/SUMIFS('Pathways-natural gas'!$G$4:$G$40,'Pathways-natural gas'!$A$4:$A$40,$D64),0)</f>
        <v>-2.776782190626173E-3</v>
      </c>
      <c r="H64" s="71">
        <f>IFERROR((SUMIFS('Pathways-natural gas'!J$4:J$40,'Pathways-natural gas'!$A$4:$A$40,$D64)-SUMIFS('Pathways-natural gas'!$G$4:$G$40,'Pathways-natural gas'!$A$4:$A$40,$D64))/SUMIFS('Pathways-natural gas'!$G$4:$G$40,'Pathways-natural gas'!$A$4:$A$40,$D64),0)</f>
        <v>-3.5953783933271185E-3</v>
      </c>
      <c r="I64" s="71">
        <f>IFERROR((SUMIFS('Pathways-natural gas'!K$4:K$40,'Pathways-natural gas'!$A$4:$A$40,$D64)-SUMIFS('Pathways-natural gas'!$G$4:$G$40,'Pathways-natural gas'!$A$4:$A$40,$D64))/SUMIFS('Pathways-natural gas'!$G$4:$G$40,'Pathways-natural gas'!$A$4:$A$40,$D64),0)</f>
        <v>-6.6512873890849904E-3</v>
      </c>
      <c r="J64" s="71">
        <f>IFERROR((SUMIFS('Pathways-natural gas'!L$4:L$40,'Pathways-natural gas'!$A$4:$A$40,$D64)-SUMIFS('Pathways-natural gas'!$G$4:$G$40,'Pathways-natural gas'!$A$4:$A$40,$D64))/SUMIFS('Pathways-natural gas'!$G$4:$G$40,'Pathways-natural gas'!$A$4:$A$40,$D64),0)</f>
        <v>-1.042827433470225E-2</v>
      </c>
      <c r="K64" s="71">
        <f>IFERROR((SUMIFS('Pathways-natural gas'!M$4:M$40,'Pathways-natural gas'!$A$4:$A$40,$D64)-SUMIFS('Pathways-natural gas'!$G$4:$G$40,'Pathways-natural gas'!$A$4:$A$40,$D64))/SUMIFS('Pathways-natural gas'!$G$4:$G$40,'Pathways-natural gas'!$A$4:$A$40,$D64),0)</f>
        <v>-1.5929628037550585E-2</v>
      </c>
      <c r="L64" s="71">
        <f>IFERROR((SUMIFS('Pathways-natural gas'!N$4:N$40,'Pathways-natural gas'!$A$4:$A$40,$D64)-SUMIFS('Pathways-natural gas'!$G$4:$G$40,'Pathways-natural gas'!$A$4:$A$40,$D64))/SUMIFS('Pathways-natural gas'!$G$4:$G$40,'Pathways-natural gas'!$A$4:$A$40,$D64),0)</f>
        <v>-5.8031657249666031E-3</v>
      </c>
      <c r="M64" s="71">
        <f>IFERROR((SUMIFS('Pathways-natural gas'!O$4:O$40,'Pathways-natural gas'!$A$4:$A$40,$D64)-SUMIFS('Pathways-natural gas'!$G$4:$G$40,'Pathways-natural gas'!$A$4:$A$40,$D64))/SUMIFS('Pathways-natural gas'!$G$4:$G$40,'Pathways-natural gas'!$A$4:$A$40,$D64),0)</f>
        <v>-8.9721686270449795E-4</v>
      </c>
      <c r="N64" s="71">
        <f>IFERROR((SUMIFS('Pathways-natural gas'!P$4:P$40,'Pathways-natural gas'!$A$4:$A$40,$D64)-SUMIFS('Pathways-natural gas'!$G$4:$G$40,'Pathways-natural gas'!$A$4:$A$40,$D64))/SUMIFS('Pathways-natural gas'!$G$4:$G$40,'Pathways-natural gas'!$A$4:$A$40,$D64),0)</f>
        <v>3.8935793331949979E-3</v>
      </c>
      <c r="O64" s="71">
        <f>IFERROR((SUMIFS('Pathways-natural gas'!Q$4:Q$40,'Pathways-natural gas'!$A$4:$A$40,$D64)-SUMIFS('Pathways-natural gas'!$G$4:$G$40,'Pathways-natural gas'!$A$4:$A$40,$D64))/SUMIFS('Pathways-natural gas'!$G$4:$G$40,'Pathways-natural gas'!$A$4:$A$40,$D64),0)</f>
        <v>8.5692228627363386E-3</v>
      </c>
      <c r="P64" s="71">
        <f>IFERROR((SUMIFS('Pathways-natural gas'!R$4:R$40,'Pathways-natural gas'!$A$4:$A$40,$D64)-SUMIFS('Pathways-natural gas'!$G$4:$G$40,'Pathways-natural gas'!$A$4:$A$40,$D64))/SUMIFS('Pathways-natural gas'!$G$4:$G$40,'Pathways-natural gas'!$A$4:$A$40,$D64),0)</f>
        <v>1.3129713725916439E-2</v>
      </c>
      <c r="Q64" s="71">
        <f>IFERROR((SUMIFS('Pathways-natural gas'!S$4:S$40,'Pathways-natural gas'!$A$4:$A$40,$D64)-SUMIFS('Pathways-natural gas'!$G$4:$G$40,'Pathways-natural gas'!$A$4:$A$40,$D64))/SUMIFS('Pathways-natural gas'!$G$4:$G$40,'Pathways-natural gas'!$A$4:$A$40,$D64),0)</f>
        <v>1.7575051922735303E-2</v>
      </c>
      <c r="R64" s="71">
        <f>IFERROR((SUMIFS('Pathways-natural gas'!T$4:T$40,'Pathways-natural gas'!$A$4:$A$40,$D64)-SUMIFS('Pathways-natural gas'!$G$4:$G$40,'Pathways-natural gas'!$A$4:$A$40,$D64))/SUMIFS('Pathways-natural gas'!$G$4:$G$40,'Pathways-natural gas'!$A$4:$A$40,$D64),0)</f>
        <v>2.900623748331296E-2</v>
      </c>
      <c r="S64" s="71">
        <f>IFERROR((SUMIFS('Pathways-natural gas'!U$4:U$40,'Pathways-natural gas'!$A$4:$A$40,$D64)-SUMIFS('Pathways-natural gas'!$G$4:$G$40,'Pathways-natural gas'!$A$4:$A$40,$D64))/SUMIFS('Pathways-natural gas'!$G$4:$G$40,'Pathways-natural gas'!$A$4:$A$40,$D64),0)</f>
        <v>4.0412687566142767E-2</v>
      </c>
      <c r="T64" s="71">
        <f>IFERROR((SUMIFS('Pathways-natural gas'!V$4:V$40,'Pathways-natural gas'!$A$4:$A$40,$D64)-SUMIFS('Pathways-natural gas'!$G$4:$G$40,'Pathways-natural gas'!$A$4:$A$40,$D64))/SUMIFS('Pathways-natural gas'!$G$4:$G$40,'Pathways-natural gas'!$A$4:$A$40,$D64),0)</f>
        <v>5.1843873126718877E-2</v>
      </c>
      <c r="U64" s="71">
        <f>IFERROR((SUMIFS('Pathways-natural gas'!W$4:W$40,'Pathways-natural gas'!$A$4:$A$40,$D64)-SUMIFS('Pathways-natural gas'!$G$4:$G$40,'Pathways-natural gas'!$A$4:$A$40,$D64))/SUMIFS('Pathways-natural gas'!$G$4:$G$40,'Pathways-natural gas'!$A$4:$A$40,$D64),0)</f>
        <v>6.3250323209550055E-2</v>
      </c>
      <c r="V64" s="71">
        <f>IFERROR((SUMIFS('Pathways-natural gas'!X$4:X$40,'Pathways-natural gas'!$A$4:$A$40,$D64)-SUMIFS('Pathways-natural gas'!$G$4:$G$40,'Pathways-natural gas'!$A$4:$A$40,$D64))/SUMIFS('Pathways-natural gas'!$G$4:$G$40,'Pathways-natural gas'!$A$4:$A$40,$D64),0)</f>
        <v>7.4681508770126165E-2</v>
      </c>
      <c r="W64" s="71">
        <f>IFERROR((SUMIFS('Pathways-natural gas'!Y$4:Y$40,'Pathways-natural gas'!$A$4:$A$40,$D64)-SUMIFS('Pathways-natural gas'!$G$4:$G$40,'Pathways-natural gas'!$A$4:$A$40,$D64))/SUMIFS('Pathways-natural gas'!$G$4:$G$40,'Pathways-natural gas'!$A$4:$A$40,$D64),0)</f>
        <v>8.6112694330703829E-2</v>
      </c>
      <c r="X64" s="71">
        <f>IFERROR((SUMIFS('Pathways-natural gas'!Z$4:Z$40,'Pathways-natural gas'!$A$4:$A$40,$D64)-SUMIFS('Pathways-natural gas'!$G$4:$G$40,'Pathways-natural gas'!$A$4:$A$40,$D64))/SUMIFS('Pathways-natural gas'!$G$4:$G$40,'Pathways-natural gas'!$A$4:$A$40,$D64),0)</f>
        <v>9.751914441353346E-2</v>
      </c>
      <c r="Y64" s="71">
        <f>IFERROR((SUMIFS('Pathways-natural gas'!AA$4:AA$40,'Pathways-natural gas'!$A$4:$A$40,$D64)-SUMIFS('Pathways-natural gas'!$G$4:$G$40,'Pathways-natural gas'!$A$4:$A$40,$D64))/SUMIFS('Pathways-natural gas'!$G$4:$G$40,'Pathways-natural gas'!$A$4:$A$40,$D64),0)</f>
        <v>0.10895032997410957</v>
      </c>
      <c r="Z64" s="71">
        <f>IFERROR((SUMIFS('Pathways-natural gas'!AB$4:AB$40,'Pathways-natural gas'!$A$4:$A$40,$D64)-SUMIFS('Pathways-natural gas'!$G$4:$G$40,'Pathways-natural gas'!$A$4:$A$40,$D64))/SUMIFS('Pathways-natural gas'!$G$4:$G$40,'Pathways-natural gas'!$A$4:$A$40,$D64),0)</f>
        <v>0.12035678005694092</v>
      </c>
      <c r="AA64" s="71">
        <f>IFERROR((SUMIFS('Pathways-natural gas'!AC$4:AC$40,'Pathways-natural gas'!$A$4:$A$40,$D64)-SUMIFS('Pathways-natural gas'!$G$4:$G$40,'Pathways-natural gas'!$A$4:$A$40,$D64))/SUMIFS('Pathways-natural gas'!$G$4:$G$40,'Pathways-natural gas'!$A$4:$A$40,$D64),0)</f>
        <v>0.13178796561751704</v>
      </c>
      <c r="AB64" s="71">
        <f>IFERROR((SUMIFS('Pathways-natural gas'!AD$4:AD$40,'Pathways-natural gas'!$A$4:$A$40,$D64)-SUMIFS('Pathways-natural gas'!$G$4:$G$40,'Pathways-natural gas'!$A$4:$A$40,$D64))/SUMIFS('Pathways-natural gas'!$G$4:$G$40,'Pathways-natural gas'!$A$4:$A$40,$D64),0)</f>
        <v>0.14321915117809453</v>
      </c>
      <c r="AC64" s="71">
        <f>IFERROR((SUMIFS('Pathways-natural gas'!AE$4:AE$40,'Pathways-natural gas'!$A$4:$A$40,$D64)-SUMIFS('Pathways-natural gas'!$G$4:$G$40,'Pathways-natural gas'!$A$4:$A$40,$D64))/SUMIFS('Pathways-natural gas'!$G$4:$G$40,'Pathways-natural gas'!$A$4:$A$40,$D64),0)</f>
        <v>0.15462560126092431</v>
      </c>
      <c r="AD64" s="71">
        <f>IFERROR((SUMIFS('Pathways-natural gas'!AF$4:AF$40,'Pathways-natural gas'!$A$4:$A$40,$D64)-SUMIFS('Pathways-natural gas'!$G$4:$G$40,'Pathways-natural gas'!$A$4:$A$40,$D64))/SUMIFS('Pathways-natural gas'!$G$4:$G$40,'Pathways-natural gas'!$A$4:$A$40,$D64),0)</f>
        <v>0.16605678682150044</v>
      </c>
      <c r="AE64" s="71">
        <f>IFERROR((SUMIFS('Pathways-natural gas'!AG$4:AG$40,'Pathways-natural gas'!$A$4:$A$40,$D64)-SUMIFS('Pathways-natural gas'!$G$4:$G$40,'Pathways-natural gas'!$A$4:$A$40,$D64))/SUMIFS('Pathways-natural gas'!$G$4:$G$40,'Pathways-natural gas'!$A$4:$A$40,$D64),0)</f>
        <v>0.17746323690433161</v>
      </c>
      <c r="AF64" s="71">
        <f>IFERROR((SUMIFS('Pathways-natural gas'!AH$4:AH$40,'Pathways-natural gas'!$A$4:$A$40,$D64)-SUMIFS('Pathways-natural gas'!$G$4:$G$40,'Pathways-natural gas'!$A$4:$A$40,$D64))/SUMIFS('Pathways-natural gas'!$G$4:$G$40,'Pathways-natural gas'!$A$4:$A$40,$D64),0)</f>
        <v>0.18889442246490773</v>
      </c>
      <c r="AG64" s="71">
        <f>IFERROR((SUMIFS('Pathways-natural gas'!AI$4:AI$40,'Pathways-natural gas'!$A$4:$A$40,$D64)-SUMIFS('Pathways-natural gas'!$G$4:$G$40,'Pathways-natural gas'!$A$4:$A$40,$D64))/SUMIFS('Pathways-natural gas'!$G$4:$G$40,'Pathways-natural gas'!$A$4:$A$40,$D64),0)</f>
        <v>0.20032560802548385</v>
      </c>
      <c r="AH64" s="71">
        <f>IFERROR((SUMIFS('Pathways-natural gas'!AJ$4:AJ$40,'Pathways-natural gas'!$A$4:$A$40,$D64)-SUMIFS('Pathways-natural gas'!$G$4:$G$40,'Pathways-natural gas'!$A$4:$A$40,$D64))/SUMIFS('Pathways-natural gas'!$G$4:$G$40,'Pathways-natural gas'!$A$4:$A$40,$D64),0)</f>
        <v>0.21173205810831502</v>
      </c>
      <c r="AI64" s="71">
        <f>IFERROR((SUMIFS('Pathways-natural gas'!AK$4:AK$40,'Pathways-natural gas'!$A$4:$A$40,$D64)-SUMIFS('Pathways-natural gas'!$G$4:$G$40,'Pathways-natural gas'!$A$4:$A$40,$D64))/SUMIFS('Pathways-natural gas'!$G$4:$G$40,'Pathways-natural gas'!$A$4:$A$40,$D64),0)</f>
        <v>0.22316324366889115</v>
      </c>
      <c r="AJ64" s="71">
        <f>IFERROR((SUMIFS('Pathways-natural gas'!AL$4:AL$40,'Pathways-natural gas'!$A$4:$A$40,$D64)-SUMIFS('Pathways-natural gas'!$G$4:$G$40,'Pathways-natural gas'!$A$4:$A$40,$D64))/SUMIFS('Pathways-natural gas'!$G$4:$G$40,'Pathways-natural gas'!$A$4:$A$40,$D64),0)</f>
        <v>0.23456969375172249</v>
      </c>
      <c r="AK64" s="71">
        <f>IFERROR((SUMIFS('Pathways-natural gas'!AM$4:AM$40,'Pathways-natural gas'!$A$4:$A$40,$D64)-SUMIFS('Pathways-natural gas'!$G$4:$G$40,'Pathways-natural gas'!$A$4:$A$40,$D64))/SUMIFS('Pathways-natural gas'!$G$4:$G$40,'Pathways-natural gas'!$A$4:$A$40,$D64),0)</f>
        <v>0.24600087931229861</v>
      </c>
    </row>
    <row r="65" spans="2:38" x14ac:dyDescent="0.25">
      <c r="B65" s="329" t="s">
        <v>1180</v>
      </c>
      <c r="C65" s="73" t="s">
        <v>1182</v>
      </c>
      <c r="D65" s="73" t="s">
        <v>62</v>
      </c>
      <c r="E65" s="71">
        <f>IFERROR((SUMIFS('Pathways-natural gas'!G$4:G$40,'Pathways-natural gas'!$A$4:$A$40,$D65)-SUMIFS('Pathways-natural gas'!$G$4:$G$40,'Pathways-natural gas'!$A$4:$A$40,$D65))/SUMIFS('Pathways-natural gas'!$G$4:$G$40,'Pathways-natural gas'!$A$4:$A$40,$D65),0)</f>
        <v>0</v>
      </c>
      <c r="F65" s="333">
        <f>IFERROR((SUMIFS('Pathways-natural gas'!H$4:H$40,'Pathways-natural gas'!$A$4:$A$40,$D65)-SUMIFS('Pathways-natural gas'!$G$4:$G$40,'Pathways-natural gas'!$A$4:$A$40,$D65))/SUMIFS('Pathways-natural gas'!$G$4:$G$40,'Pathways-natural gas'!$A$4:$A$40,$D65),0)</f>
        <v>3.7575961861652479E-3</v>
      </c>
      <c r="G65" s="71">
        <f>IFERROR((SUMIFS('Pathways-natural gas'!I$4:I$40,'Pathways-natural gas'!$A$4:$A$40,$D65)-SUMIFS('Pathways-natural gas'!$G$4:$G$40,'Pathways-natural gas'!$A$4:$A$40,$D65))/SUMIFS('Pathways-natural gas'!$G$4:$G$40,'Pathways-natural gas'!$A$4:$A$40,$D65),0)</f>
        <v>2.6912490314326214E-3</v>
      </c>
      <c r="H65" s="71">
        <f>IFERROR((SUMIFS('Pathways-natural gas'!J$4:J$40,'Pathways-natural gas'!$A$4:$A$40,$D65)-SUMIFS('Pathways-natural gas'!$G$4:$G$40,'Pathways-natural gas'!$A$4:$A$40,$D65))/SUMIFS('Pathways-natural gas'!$G$4:$G$40,'Pathways-natural gas'!$A$4:$A$40,$D65),0)</f>
        <v>3.5626082518250479E-3</v>
      </c>
      <c r="I65" s="71">
        <f>IFERROR((SUMIFS('Pathways-natural gas'!K$4:K$40,'Pathways-natural gas'!$A$4:$A$40,$D65)-SUMIFS('Pathways-natural gas'!$G$4:$G$40,'Pathways-natural gas'!$A$4:$A$40,$D65))/SUMIFS('Pathways-natural gas'!$G$4:$G$40,'Pathways-natural gas'!$A$4:$A$40,$D65),0)</f>
        <v>1.8643514439071753E-3</v>
      </c>
      <c r="J65" s="71">
        <f>IFERROR((SUMIFS('Pathways-natural gas'!L$4:L$40,'Pathways-natural gas'!$A$4:$A$40,$D65)-SUMIFS('Pathways-natural gas'!$G$4:$G$40,'Pathways-natural gas'!$A$4:$A$40,$D65))/SUMIFS('Pathways-natural gas'!$G$4:$G$40,'Pathways-natural gas'!$A$4:$A$40,$D65),0)</f>
        <v>-1.4303053916388303E-3</v>
      </c>
      <c r="K65" s="71">
        <f>IFERROR((SUMIFS('Pathways-natural gas'!M$4:M$40,'Pathways-natural gas'!$A$4:$A$40,$D65)-SUMIFS('Pathways-natural gas'!$G$4:$G$40,'Pathways-natural gas'!$A$4:$A$40,$D65))/SUMIFS('Pathways-natural gas'!$G$4:$G$40,'Pathways-natural gas'!$A$4:$A$40,$D65),0)</f>
        <v>-5.8300736238627955E-3</v>
      </c>
      <c r="L65" s="71">
        <f>IFERROR((SUMIFS('Pathways-natural gas'!N$4:N$40,'Pathways-natural gas'!$A$4:$A$40,$D65)-SUMIFS('Pathways-natural gas'!$G$4:$G$40,'Pathways-natural gas'!$A$4:$A$40,$D65))/SUMIFS('Pathways-natural gas'!$G$4:$G$40,'Pathways-natural gas'!$A$4:$A$40,$D65),0)</f>
        <v>6.7308981754206207E-3</v>
      </c>
      <c r="M65" s="71">
        <f>IFERROR((SUMIFS('Pathways-natural gas'!O$4:O$40,'Pathways-natural gas'!$A$4:$A$40,$D65)-SUMIFS('Pathways-natural gas'!$G$4:$G$40,'Pathways-natural gas'!$A$4:$A$40,$D65))/SUMIFS('Pathways-natural gas'!$G$4:$G$40,'Pathways-natural gas'!$A$4:$A$40,$D65),0)</f>
        <v>1.4409227177299897E-2</v>
      </c>
      <c r="N65" s="71">
        <f>IFERROR((SUMIFS('Pathways-natural gas'!P$4:P$40,'Pathways-natural gas'!$A$4:$A$40,$D65)-SUMIFS('Pathways-natural gas'!$G$4:$G$40,'Pathways-natural gas'!$A$4:$A$40,$D65))/SUMIFS('Pathways-natural gas'!$G$4:$G$40,'Pathways-natural gas'!$A$4:$A$40,$D65),0)</f>
        <v>2.1936077355674214E-2</v>
      </c>
      <c r="O65" s="71">
        <f>IFERROR((SUMIFS('Pathways-natural gas'!Q$4:Q$40,'Pathways-natural gas'!$A$4:$A$40,$D65)-SUMIFS('Pathways-natural gas'!$G$4:$G$40,'Pathways-natural gas'!$A$4:$A$40,$D65))/SUMIFS('Pathways-natural gas'!$G$4:$G$40,'Pathways-natural gas'!$A$4:$A$40,$D65),0)</f>
        <v>2.9311448710543874E-2</v>
      </c>
      <c r="P65" s="71">
        <f>IFERROR((SUMIFS('Pathways-natural gas'!R$4:R$40,'Pathways-natural gas'!$A$4:$A$40,$D65)-SUMIFS('Pathways-natural gas'!$G$4:$G$40,'Pathways-natural gas'!$A$4:$A$40,$D65))/SUMIFS('Pathways-natural gas'!$G$4:$G$40,'Pathways-natural gas'!$A$4:$A$40,$D65),0)</f>
        <v>3.6535341241908569E-2</v>
      </c>
      <c r="Q65" s="71">
        <f>IFERROR((SUMIFS('Pathways-natural gas'!S$4:S$40,'Pathways-natural gas'!$A$4:$A$40,$D65)-SUMIFS('Pathways-natural gas'!$G$4:$G$40,'Pathways-natural gas'!$A$4:$A$40,$D65))/SUMIFS('Pathways-natural gas'!$G$4:$G$40,'Pathways-natural gas'!$A$4:$A$40,$D65),0)</f>
        <v>4.3607754949772738E-2</v>
      </c>
      <c r="R65" s="71">
        <f>IFERROR((SUMIFS('Pathways-natural gas'!T$4:T$40,'Pathways-natural gas'!$A$4:$A$40,$D65)-SUMIFS('Pathways-natural gas'!$G$4:$G$40,'Pathways-natural gas'!$A$4:$A$40,$D65))/SUMIFS('Pathways-natural gas'!$G$4:$G$40,'Pathways-natural gas'!$A$4:$A$40,$D65),0)</f>
        <v>5.6660180241721668E-2</v>
      </c>
      <c r="S65" s="71">
        <f>IFERROR((SUMIFS('Pathways-natural gas'!U$4:U$40,'Pathways-natural gas'!$A$4:$A$40,$D65)-SUMIFS('Pathways-natural gas'!$G$4:$G$40,'Pathways-natural gas'!$A$4:$A$40,$D65))/SUMIFS('Pathways-natural gas'!$G$4:$G$40,'Pathways-natural gas'!$A$4:$A$40,$D65),0)</f>
        <v>6.9712605533670605E-2</v>
      </c>
      <c r="T65" s="71">
        <f>IFERROR((SUMIFS('Pathways-natural gas'!V$4:V$40,'Pathways-natural gas'!$A$4:$A$40,$D65)-SUMIFS('Pathways-natural gas'!$G$4:$G$40,'Pathways-natural gas'!$A$4:$A$40,$D65))/SUMIFS('Pathways-natural gas'!$G$4:$G$40,'Pathways-natural gas'!$A$4:$A$40,$D65),0)</f>
        <v>8.2765030825619687E-2</v>
      </c>
      <c r="U65" s="71">
        <f>IFERROR((SUMIFS('Pathways-natural gas'!W$4:W$40,'Pathways-natural gas'!$A$4:$A$40,$D65)-SUMIFS('Pathways-natural gas'!$G$4:$G$40,'Pathways-natural gas'!$A$4:$A$40,$D65))/SUMIFS('Pathways-natural gas'!$G$4:$G$40,'Pathways-natural gas'!$A$4:$A$40,$D65),0)</f>
        <v>9.5817456117572891E-2</v>
      </c>
      <c r="V65" s="71">
        <f>IFERROR((SUMIFS('Pathways-natural gas'!X$4:X$40,'Pathways-natural gas'!$A$4:$A$40,$D65)-SUMIFS('Pathways-natural gas'!$G$4:$G$40,'Pathways-natural gas'!$A$4:$A$40,$D65))/SUMIFS('Pathways-natural gas'!$G$4:$G$40,'Pathways-natural gas'!$A$4:$A$40,$D65),0)</f>
        <v>0.10886988140952183</v>
      </c>
      <c r="W65" s="71">
        <f>IFERROR((SUMIFS('Pathways-natural gas'!Y$4:Y$40,'Pathways-natural gas'!$A$4:$A$40,$D65)-SUMIFS('Pathways-natural gas'!$G$4:$G$40,'Pathways-natural gas'!$A$4:$A$40,$D65))/SUMIFS('Pathways-natural gas'!$G$4:$G$40,'Pathways-natural gas'!$A$4:$A$40,$D65),0)</f>
        <v>0.12192230670147076</v>
      </c>
      <c r="X65" s="71">
        <f>IFERROR((SUMIFS('Pathways-natural gas'!Z$4:Z$40,'Pathways-natural gas'!$A$4:$A$40,$D65)-SUMIFS('Pathways-natural gas'!$G$4:$G$40,'Pathways-natural gas'!$A$4:$A$40,$D65))/SUMIFS('Pathways-natural gas'!$G$4:$G$40,'Pathways-natural gas'!$A$4:$A$40,$D65),0)</f>
        <v>0.13497473199341983</v>
      </c>
      <c r="Y65" s="71">
        <f>IFERROR((SUMIFS('Pathways-natural gas'!AA$4:AA$40,'Pathways-natural gas'!$A$4:$A$40,$D65)-SUMIFS('Pathways-natural gas'!$G$4:$G$40,'Pathways-natural gas'!$A$4:$A$40,$D65))/SUMIFS('Pathways-natural gas'!$G$4:$G$40,'Pathways-natural gas'!$A$4:$A$40,$D65),0)</f>
        <v>0.14802715728537305</v>
      </c>
      <c r="Z65" s="71">
        <f>IFERROR((SUMIFS('Pathways-natural gas'!AB$4:AB$40,'Pathways-natural gas'!$A$4:$A$40,$D65)-SUMIFS('Pathways-natural gas'!$G$4:$G$40,'Pathways-natural gas'!$A$4:$A$40,$D65))/SUMIFS('Pathways-natural gas'!$G$4:$G$40,'Pathways-natural gas'!$A$4:$A$40,$D65),0)</f>
        <v>0.16107958257732199</v>
      </c>
      <c r="AA65" s="71">
        <f>IFERROR((SUMIFS('Pathways-natural gas'!AC$4:AC$40,'Pathways-natural gas'!$A$4:$A$40,$D65)-SUMIFS('Pathways-natural gas'!$G$4:$G$40,'Pathways-natural gas'!$A$4:$A$40,$D65))/SUMIFS('Pathways-natural gas'!$G$4:$G$40,'Pathways-natural gas'!$A$4:$A$40,$D65),0)</f>
        <v>0.17413200786927091</v>
      </c>
      <c r="AB65" s="71">
        <f>IFERROR((SUMIFS('Pathways-natural gas'!AD$4:AD$40,'Pathways-natural gas'!$A$4:$A$40,$D65)-SUMIFS('Pathways-natural gas'!$G$4:$G$40,'Pathways-natural gas'!$A$4:$A$40,$D65))/SUMIFS('Pathways-natural gas'!$G$4:$G$40,'Pathways-natural gas'!$A$4:$A$40,$D65),0)</f>
        <v>0.18718443316121985</v>
      </c>
      <c r="AC65" s="71">
        <f>IFERROR((SUMIFS('Pathways-natural gas'!AE$4:AE$40,'Pathways-natural gas'!$A$4:$A$40,$D65)-SUMIFS('Pathways-natural gas'!$G$4:$G$40,'Pathways-natural gas'!$A$4:$A$40,$D65))/SUMIFS('Pathways-natural gas'!$G$4:$G$40,'Pathways-natural gas'!$A$4:$A$40,$D65),0)</f>
        <v>0.20023685845316894</v>
      </c>
      <c r="AD65" s="71">
        <f>IFERROR((SUMIFS('Pathways-natural gas'!AF$4:AF$40,'Pathways-natural gas'!$A$4:$A$40,$D65)-SUMIFS('Pathways-natural gas'!$G$4:$G$40,'Pathways-natural gas'!$A$4:$A$40,$D65))/SUMIFS('Pathways-natural gas'!$G$4:$G$40,'Pathways-natural gas'!$A$4:$A$40,$D65),0)</f>
        <v>0.21328928374512215</v>
      </c>
      <c r="AE65" s="71">
        <f>IFERROR((SUMIFS('Pathways-natural gas'!AG$4:AG$40,'Pathways-natural gas'!$A$4:$A$40,$D65)-SUMIFS('Pathways-natural gas'!$G$4:$G$40,'Pathways-natural gas'!$A$4:$A$40,$D65))/SUMIFS('Pathways-natural gas'!$G$4:$G$40,'Pathways-natural gas'!$A$4:$A$40,$D65),0)</f>
        <v>0.22634170903707107</v>
      </c>
      <c r="AF65" s="71">
        <f>IFERROR((SUMIFS('Pathways-natural gas'!AH$4:AH$40,'Pathways-natural gas'!$A$4:$A$40,$D65)-SUMIFS('Pathways-natural gas'!$G$4:$G$40,'Pathways-natural gas'!$A$4:$A$40,$D65))/SUMIFS('Pathways-natural gas'!$G$4:$G$40,'Pathways-natural gas'!$A$4:$A$40,$D65),0)</f>
        <v>0.23939413432902001</v>
      </c>
      <c r="AG65" s="71">
        <f>IFERROR((SUMIFS('Pathways-natural gas'!AI$4:AI$40,'Pathways-natural gas'!$A$4:$A$40,$D65)-SUMIFS('Pathways-natural gas'!$G$4:$G$40,'Pathways-natural gas'!$A$4:$A$40,$D65))/SUMIFS('Pathways-natural gas'!$G$4:$G$40,'Pathways-natural gas'!$A$4:$A$40,$D65),0)</f>
        <v>0.25244655962096907</v>
      </c>
      <c r="AH65" s="71">
        <f>IFERROR((SUMIFS('Pathways-natural gas'!AJ$4:AJ$40,'Pathways-natural gas'!$A$4:$A$40,$D65)-SUMIFS('Pathways-natural gas'!$G$4:$G$40,'Pathways-natural gas'!$A$4:$A$40,$D65))/SUMIFS('Pathways-natural gas'!$G$4:$G$40,'Pathways-natural gas'!$A$4:$A$40,$D65),0)</f>
        <v>0.26549898491292229</v>
      </c>
      <c r="AI65" s="71">
        <f>IFERROR((SUMIFS('Pathways-natural gas'!AK$4:AK$40,'Pathways-natural gas'!$A$4:$A$40,$D65)-SUMIFS('Pathways-natural gas'!$G$4:$G$40,'Pathways-natural gas'!$A$4:$A$40,$D65))/SUMIFS('Pathways-natural gas'!$G$4:$G$40,'Pathways-natural gas'!$A$4:$A$40,$D65),0)</f>
        <v>0.27855141020487123</v>
      </c>
      <c r="AJ65" s="71">
        <f>IFERROR((SUMIFS('Pathways-natural gas'!AL$4:AL$40,'Pathways-natural gas'!$A$4:$A$40,$D65)-SUMIFS('Pathways-natural gas'!$G$4:$G$40,'Pathways-natural gas'!$A$4:$A$40,$D65))/SUMIFS('Pathways-natural gas'!$G$4:$G$40,'Pathways-natural gas'!$A$4:$A$40,$D65),0)</f>
        <v>0.29160383549682017</v>
      </c>
      <c r="AK65" s="71">
        <f>IFERROR((SUMIFS('Pathways-natural gas'!AM$4:AM$40,'Pathways-natural gas'!$A$4:$A$40,$D65)-SUMIFS('Pathways-natural gas'!$G$4:$G$40,'Pathways-natural gas'!$A$4:$A$40,$D65))/SUMIFS('Pathways-natural gas'!$G$4:$G$40,'Pathways-natural gas'!$A$4:$A$40,$D65),0)</f>
        <v>0.30465626078876912</v>
      </c>
    </row>
    <row r="66" spans="2:38" x14ac:dyDescent="0.25">
      <c r="B66" s="329" t="s">
        <v>1180</v>
      </c>
      <c r="C66" s="73" t="s">
        <v>1182</v>
      </c>
      <c r="D66" s="73" t="s">
        <v>63</v>
      </c>
      <c r="E66" s="71">
        <f>IFERROR((SUMIFS('Pathways-natural gas'!G$4:G$40,'Pathways-natural gas'!$A$4:$A$40,$D66)-SUMIFS('Pathways-natural gas'!$G$4:$G$40,'Pathways-natural gas'!$A$4:$A$40,$D66))/SUMIFS('Pathways-natural gas'!$G$4:$G$40,'Pathways-natural gas'!$A$4:$A$40,$D66),0)</f>
        <v>0</v>
      </c>
      <c r="F66" s="333">
        <f>IFERROR((SUMIFS('Pathways-natural gas'!H$4:H$40,'Pathways-natural gas'!$A$4:$A$40,$D66)-SUMIFS('Pathways-natural gas'!$G$4:$G$40,'Pathways-natural gas'!$A$4:$A$40,$D66))/SUMIFS('Pathways-natural gas'!$G$4:$G$40,'Pathways-natural gas'!$A$4:$A$40,$D66),0)</f>
        <v>-1.398992103653153E-2</v>
      </c>
      <c r="G66" s="71">
        <f>IFERROR((SUMIFS('Pathways-natural gas'!I$4:I$40,'Pathways-natural gas'!$A$4:$A$40,$D66)-SUMIFS('Pathways-natural gas'!$G$4:$G$40,'Pathways-natural gas'!$A$4:$A$40,$D66))/SUMIFS('Pathways-natural gas'!$G$4:$G$40,'Pathways-natural gas'!$A$4:$A$40,$D66),0)</f>
        <v>-3.3846581655385406E-2</v>
      </c>
      <c r="H66" s="71">
        <f>IFERROR((SUMIFS('Pathways-natural gas'!J$4:J$40,'Pathways-natural gas'!$A$4:$A$40,$D66)-SUMIFS('Pathways-natural gas'!$G$4:$G$40,'Pathways-natural gas'!$A$4:$A$40,$D66))/SUMIFS('Pathways-natural gas'!$G$4:$G$40,'Pathways-natural gas'!$A$4:$A$40,$D66),0)</f>
        <v>-5.1524221858369933E-2</v>
      </c>
      <c r="I66" s="71">
        <f>IFERROR((SUMIFS('Pathways-natural gas'!K$4:K$40,'Pathways-natural gas'!$A$4:$A$40,$D66)-SUMIFS('Pathways-natural gas'!$G$4:$G$40,'Pathways-natural gas'!$A$4:$A$40,$D66))/SUMIFS('Pathways-natural gas'!$G$4:$G$40,'Pathways-natural gas'!$A$4:$A$40,$D66),0)</f>
        <v>-7.0888920697919605E-2</v>
      </c>
      <c r="J66" s="71">
        <f>IFERROR((SUMIFS('Pathways-natural gas'!L$4:L$40,'Pathways-natural gas'!$A$4:$A$40,$D66)-SUMIFS('Pathways-natural gas'!$G$4:$G$40,'Pathways-natural gas'!$A$4:$A$40,$D66))/SUMIFS('Pathways-natural gas'!$G$4:$G$40,'Pathways-natural gas'!$A$4:$A$40,$D66),0)</f>
        <v>-9.039044018655476E-2</v>
      </c>
      <c r="K66" s="71">
        <f>IFERROR((SUMIFS('Pathways-natural gas'!M$4:M$40,'Pathways-natural gas'!$A$4:$A$40,$D66)-SUMIFS('Pathways-natural gas'!$G$4:$G$40,'Pathways-natural gas'!$A$4:$A$40,$D66))/SUMIFS('Pathways-natural gas'!$G$4:$G$40,'Pathways-natural gas'!$A$4:$A$40,$D66),0)</f>
        <v>-0.11132292501740554</v>
      </c>
      <c r="L66" s="71">
        <f>IFERROR((SUMIFS('Pathways-natural gas'!N$4:N$40,'Pathways-natural gas'!$A$4:$A$40,$D66)-SUMIFS('Pathways-natural gas'!$G$4:$G$40,'Pathways-natural gas'!$A$4:$A$40,$D66))/SUMIFS('Pathways-natural gas'!$G$4:$G$40,'Pathways-natural gas'!$A$4:$A$40,$D66),0)</f>
        <v>-0.11297000827788624</v>
      </c>
      <c r="M66" s="71">
        <f>IFERROR((SUMIFS('Pathways-natural gas'!O$4:O$40,'Pathways-natural gas'!$A$4:$A$40,$D66)-SUMIFS('Pathways-natural gas'!$G$4:$G$40,'Pathways-natural gas'!$A$4:$A$40,$D66))/SUMIFS('Pathways-natural gas'!$G$4:$G$40,'Pathways-natural gas'!$A$4:$A$40,$D66),0)</f>
        <v>-0.11361035320715188</v>
      </c>
      <c r="N66" s="71">
        <f>IFERROR((SUMIFS('Pathways-natural gas'!P$4:P$40,'Pathways-natural gas'!$A$4:$A$40,$D66)-SUMIFS('Pathways-natural gas'!$G$4:$G$40,'Pathways-natural gas'!$A$4:$A$40,$D66))/SUMIFS('Pathways-natural gas'!$G$4:$G$40,'Pathways-natural gas'!$A$4:$A$40,$D66),0)</f>
        <v>-0.11430016925811123</v>
      </c>
      <c r="O66" s="71">
        <f>IFERROR((SUMIFS('Pathways-natural gas'!Q$4:Q$40,'Pathways-natural gas'!$A$4:$A$40,$D66)-SUMIFS('Pathways-natural gas'!$G$4:$G$40,'Pathways-natural gas'!$A$4:$A$40,$D66))/SUMIFS('Pathways-natural gas'!$G$4:$G$40,'Pathways-natural gas'!$A$4:$A$40,$D66),0)</f>
        <v>-0.11503945643076977</v>
      </c>
      <c r="P66" s="71">
        <f>IFERROR((SUMIFS('Pathways-natural gas'!R$4:R$40,'Pathways-natural gas'!$A$4:$A$40,$D66)-SUMIFS('Pathways-natural gas'!$G$4:$G$40,'Pathways-natural gas'!$A$4:$A$40,$D66))/SUMIFS('Pathways-natural gas'!$G$4:$G$40,'Pathways-natural gas'!$A$4:$A$40,$D66),0)</f>
        <v>-0.11582821472512203</v>
      </c>
      <c r="Q66" s="71">
        <f>IFERROR((SUMIFS('Pathways-natural gas'!S$4:S$40,'Pathways-natural gas'!$A$4:$A$40,$D66)-SUMIFS('Pathways-natural gas'!$G$4:$G$40,'Pathways-natural gas'!$A$4:$A$40,$D66))/SUMIFS('Pathways-natural gas'!$G$4:$G$40,'Pathways-natural gas'!$A$4:$A$40,$D66),0)</f>
        <v>-0.11666644414117171</v>
      </c>
      <c r="R66" s="71">
        <f>IFERROR((SUMIFS('Pathways-natural gas'!T$4:T$40,'Pathways-natural gas'!$A$4:$A$40,$D66)-SUMIFS('Pathways-natural gas'!$G$4:$G$40,'Pathways-natural gas'!$A$4:$A$40,$D66))/SUMIFS('Pathways-natural gas'!$G$4:$G$40,'Pathways-natural gas'!$A$4:$A$40,$D66),0)</f>
        <v>-0.11240368248832952</v>
      </c>
      <c r="S66" s="71">
        <f>IFERROR((SUMIFS('Pathways-natural gas'!U$4:U$40,'Pathways-natural gas'!$A$4:$A$40,$D66)-SUMIFS('Pathways-natural gas'!$G$4:$G$40,'Pathways-natural gas'!$A$4:$A$40,$D66))/SUMIFS('Pathways-natural gas'!$G$4:$G$40,'Pathways-natural gas'!$A$4:$A$40,$D66),0)</f>
        <v>-0.10814092083548549</v>
      </c>
      <c r="T66" s="71">
        <f>IFERROR((SUMIFS('Pathways-natural gas'!V$4:V$40,'Pathways-natural gas'!$A$4:$A$40,$D66)-SUMIFS('Pathways-natural gas'!$G$4:$G$40,'Pathways-natural gas'!$A$4:$A$40,$D66))/SUMIFS('Pathways-natural gas'!$G$4:$G$40,'Pathways-natural gas'!$A$4:$A$40,$D66),0)</f>
        <v>-0.10387815918264147</v>
      </c>
      <c r="U66" s="71">
        <f>IFERROR((SUMIFS('Pathways-natural gas'!W$4:W$40,'Pathways-natural gas'!$A$4:$A$40,$D66)-SUMIFS('Pathways-natural gas'!$G$4:$G$40,'Pathways-natural gas'!$A$4:$A$40,$D66))/SUMIFS('Pathways-natural gas'!$G$4:$G$40,'Pathways-natural gas'!$A$4:$A$40,$D66),0)</f>
        <v>-9.9615397529797436E-2</v>
      </c>
      <c r="V66" s="71">
        <f>IFERROR((SUMIFS('Pathways-natural gas'!X$4:X$40,'Pathways-natural gas'!$A$4:$A$40,$D66)-SUMIFS('Pathways-natural gas'!$G$4:$G$40,'Pathways-natural gas'!$A$4:$A$40,$D66))/SUMIFS('Pathways-natural gas'!$G$4:$G$40,'Pathways-natural gas'!$A$4:$A$40,$D66),0)</f>
        <v>-9.535263587695525E-2</v>
      </c>
      <c r="W66" s="71">
        <f>IFERROR((SUMIFS('Pathways-natural gas'!Y$4:Y$40,'Pathways-natural gas'!$A$4:$A$40,$D66)-SUMIFS('Pathways-natural gas'!$G$4:$G$40,'Pathways-natural gas'!$A$4:$A$40,$D66))/SUMIFS('Pathways-natural gas'!$G$4:$G$40,'Pathways-natural gas'!$A$4:$A$40,$D66),0)</f>
        <v>-9.1089874224111217E-2</v>
      </c>
      <c r="X66" s="71">
        <f>IFERROR((SUMIFS('Pathways-natural gas'!Z$4:Z$40,'Pathways-natural gas'!$A$4:$A$40,$D66)-SUMIFS('Pathways-natural gas'!$G$4:$G$40,'Pathways-natural gas'!$A$4:$A$40,$D66))/SUMIFS('Pathways-natural gas'!$G$4:$G$40,'Pathways-natural gas'!$A$4:$A$40,$D66),0)</f>
        <v>-8.6827112571267184E-2</v>
      </c>
      <c r="Y66" s="71">
        <f>IFERROR((SUMIFS('Pathways-natural gas'!AA$4:AA$40,'Pathways-natural gas'!$A$4:$A$40,$D66)-SUMIFS('Pathways-natural gas'!$G$4:$G$40,'Pathways-natural gas'!$A$4:$A$40,$D66))/SUMIFS('Pathways-natural gas'!$G$4:$G$40,'Pathways-natural gas'!$A$4:$A$40,$D66),0)</f>
        <v>-8.2564350918423152E-2</v>
      </c>
      <c r="Z66" s="71">
        <f>IFERROR((SUMIFS('Pathways-natural gas'!AB$4:AB$40,'Pathways-natural gas'!$A$4:$A$40,$D66)-SUMIFS('Pathways-natural gas'!$G$4:$G$40,'Pathways-natural gas'!$A$4:$A$40,$D66))/SUMIFS('Pathways-natural gas'!$G$4:$G$40,'Pathways-natural gas'!$A$4:$A$40,$D66),0)</f>
        <v>-7.8301589265580965E-2</v>
      </c>
      <c r="AA66" s="71">
        <f>IFERROR((SUMIFS('Pathways-natural gas'!AC$4:AC$40,'Pathways-natural gas'!$A$4:$A$40,$D66)-SUMIFS('Pathways-natural gas'!$G$4:$G$40,'Pathways-natural gas'!$A$4:$A$40,$D66))/SUMIFS('Pathways-natural gas'!$G$4:$G$40,'Pathways-natural gas'!$A$4:$A$40,$D66),0)</f>
        <v>-7.4038827612736932E-2</v>
      </c>
      <c r="AB66" s="71">
        <f>IFERROR((SUMIFS('Pathways-natural gas'!AD$4:AD$40,'Pathways-natural gas'!$A$4:$A$40,$D66)-SUMIFS('Pathways-natural gas'!$G$4:$G$40,'Pathways-natural gas'!$A$4:$A$40,$D66))/SUMIFS('Pathways-natural gas'!$G$4:$G$40,'Pathways-natural gas'!$A$4:$A$40,$D66),0)</f>
        <v>-6.97760659598929E-2</v>
      </c>
      <c r="AC66" s="71">
        <f>IFERROR((SUMIFS('Pathways-natural gas'!AE$4:AE$40,'Pathways-natural gas'!$A$4:$A$40,$D66)-SUMIFS('Pathways-natural gas'!$G$4:$G$40,'Pathways-natural gas'!$A$4:$A$40,$D66))/SUMIFS('Pathways-natural gas'!$G$4:$G$40,'Pathways-natural gas'!$A$4:$A$40,$D66),0)</f>
        <v>-6.5513304307048867E-2</v>
      </c>
      <c r="AD66" s="71">
        <f>IFERROR((SUMIFS('Pathways-natural gas'!AF$4:AF$40,'Pathways-natural gas'!$A$4:$A$40,$D66)-SUMIFS('Pathways-natural gas'!$G$4:$G$40,'Pathways-natural gas'!$A$4:$A$40,$D66))/SUMIFS('Pathways-natural gas'!$G$4:$G$40,'Pathways-natural gas'!$A$4:$A$40,$D66),0)</f>
        <v>-6.1250542654204841E-2</v>
      </c>
      <c r="AE66" s="71">
        <f>IFERROR((SUMIFS('Pathways-natural gas'!AG$4:AG$40,'Pathways-natural gas'!$A$4:$A$40,$D66)-SUMIFS('Pathways-natural gas'!$G$4:$G$40,'Pathways-natural gas'!$A$4:$A$40,$D66))/SUMIFS('Pathways-natural gas'!$G$4:$G$40,'Pathways-natural gas'!$A$4:$A$40,$D66),0)</f>
        <v>-5.6987781001362654E-2</v>
      </c>
      <c r="AF66" s="71">
        <f>IFERROR((SUMIFS('Pathways-natural gas'!AH$4:AH$40,'Pathways-natural gas'!$A$4:$A$40,$D66)-SUMIFS('Pathways-natural gas'!$G$4:$G$40,'Pathways-natural gas'!$A$4:$A$40,$D66))/SUMIFS('Pathways-natural gas'!$G$4:$G$40,'Pathways-natural gas'!$A$4:$A$40,$D66),0)</f>
        <v>-5.2725019348518622E-2</v>
      </c>
      <c r="AG66" s="71">
        <f>IFERROR((SUMIFS('Pathways-natural gas'!AI$4:AI$40,'Pathways-natural gas'!$A$4:$A$40,$D66)-SUMIFS('Pathways-natural gas'!$G$4:$G$40,'Pathways-natural gas'!$A$4:$A$40,$D66))/SUMIFS('Pathways-natural gas'!$G$4:$G$40,'Pathways-natural gas'!$A$4:$A$40,$D66),0)</f>
        <v>-4.8462257695674797E-2</v>
      </c>
      <c r="AH66" s="71">
        <f>IFERROR((SUMIFS('Pathways-natural gas'!AJ$4:AJ$40,'Pathways-natural gas'!$A$4:$A$40,$D66)-SUMIFS('Pathways-natural gas'!$G$4:$G$40,'Pathways-natural gas'!$A$4:$A$40,$D66))/SUMIFS('Pathways-natural gas'!$G$4:$G$40,'Pathways-natural gas'!$A$4:$A$40,$D66),0)</f>
        <v>-4.4199496042830765E-2</v>
      </c>
      <c r="AI66" s="71">
        <f>IFERROR((SUMIFS('Pathways-natural gas'!AK$4:AK$40,'Pathways-natural gas'!$A$4:$A$40,$D66)-SUMIFS('Pathways-natural gas'!$G$4:$G$40,'Pathways-natural gas'!$A$4:$A$40,$D66))/SUMIFS('Pathways-natural gas'!$G$4:$G$40,'Pathways-natural gas'!$A$4:$A$40,$D66),0)</f>
        <v>-3.9936734389988578E-2</v>
      </c>
      <c r="AJ66" s="71">
        <f>IFERROR((SUMIFS('Pathways-natural gas'!AL$4:AL$40,'Pathways-natural gas'!$A$4:$A$40,$D66)-SUMIFS('Pathways-natural gas'!$G$4:$G$40,'Pathways-natural gas'!$A$4:$A$40,$D66))/SUMIFS('Pathways-natural gas'!$G$4:$G$40,'Pathways-natural gas'!$A$4:$A$40,$D66),0)</f>
        <v>-3.5673972737144545E-2</v>
      </c>
      <c r="AK66" s="71">
        <f>IFERROR((SUMIFS('Pathways-natural gas'!AM$4:AM$40,'Pathways-natural gas'!$A$4:$A$40,$D66)-SUMIFS('Pathways-natural gas'!$G$4:$G$40,'Pathways-natural gas'!$A$4:$A$40,$D66))/SUMIFS('Pathways-natural gas'!$G$4:$G$40,'Pathways-natural gas'!$A$4:$A$40,$D66),0)</f>
        <v>-3.1411211084300512E-2</v>
      </c>
    </row>
    <row r="67" spans="2:38" x14ac:dyDescent="0.25">
      <c r="B67" s="329" t="s">
        <v>1180</v>
      </c>
      <c r="C67" s="73" t="s">
        <v>1182</v>
      </c>
      <c r="D67" s="73" t="s">
        <v>64</v>
      </c>
      <c r="E67" s="71">
        <f>IFERROR((SUMIFS('Pathways-natural gas'!G$4:G$40,'Pathways-natural gas'!$A$4:$A$40,$D67)-SUMIFS('Pathways-natural gas'!$G$4:$G$40,'Pathways-natural gas'!$A$4:$A$40,$D67))/SUMIFS('Pathways-natural gas'!$G$4:$G$40,'Pathways-natural gas'!$A$4:$A$40,$D67),0)</f>
        <v>0</v>
      </c>
      <c r="F67" s="333">
        <f>IFERROR((SUMIFS('Pathways-natural gas'!H$4:H$40,'Pathways-natural gas'!$A$4:$A$40,$D67)-SUMIFS('Pathways-natural gas'!$G$4:$G$40,'Pathways-natural gas'!$A$4:$A$40,$D67))/SUMIFS('Pathways-natural gas'!$G$4:$G$40,'Pathways-natural gas'!$A$4:$A$40,$D67),0)</f>
        <v>5.1303814010949852E-3</v>
      </c>
      <c r="G67" s="71">
        <f>IFERROR((SUMIFS('Pathways-natural gas'!I$4:I$40,'Pathways-natural gas'!$A$4:$A$40,$D67)-SUMIFS('Pathways-natural gas'!$G$4:$G$40,'Pathways-natural gas'!$A$4:$A$40,$D67))/SUMIFS('Pathways-natural gas'!$G$4:$G$40,'Pathways-natural gas'!$A$4:$A$40,$D67),0)</f>
        <v>4.8871144128174631E-3</v>
      </c>
      <c r="H67" s="71">
        <f>IFERROR((SUMIFS('Pathways-natural gas'!J$4:J$40,'Pathways-natural gas'!$A$4:$A$40,$D67)-SUMIFS('Pathways-natural gas'!$G$4:$G$40,'Pathways-natural gas'!$A$4:$A$40,$D67))/SUMIFS('Pathways-natural gas'!$G$4:$G$40,'Pathways-natural gas'!$A$4:$A$40,$D67),0)</f>
        <v>6.8179999538257249E-3</v>
      </c>
      <c r="I67" s="71">
        <f>IFERROR((SUMIFS('Pathways-natural gas'!K$4:K$40,'Pathways-natural gas'!$A$4:$A$40,$D67)-SUMIFS('Pathways-natural gas'!$G$4:$G$40,'Pathways-natural gas'!$A$4:$A$40,$D67))/SUMIFS('Pathways-natural gas'!$G$4:$G$40,'Pathways-natural gas'!$A$4:$A$40,$D67),0)</f>
        <v>6.9339899811708718E-3</v>
      </c>
      <c r="J67" s="71">
        <f>IFERROR((SUMIFS('Pathways-natural gas'!L$4:L$40,'Pathways-natural gas'!$A$4:$A$40,$D67)-SUMIFS('Pathways-natural gas'!$G$4:$G$40,'Pathways-natural gas'!$A$4:$A$40,$D67))/SUMIFS('Pathways-natural gas'!$G$4:$G$40,'Pathways-natural gas'!$A$4:$A$40,$D67),0)</f>
        <v>6.9761479598536378E-3</v>
      </c>
      <c r="K67" s="71">
        <f>IFERROR((SUMIFS('Pathways-natural gas'!M$4:M$40,'Pathways-natural gas'!$A$4:$A$40,$D67)-SUMIFS('Pathways-natural gas'!$G$4:$G$40,'Pathways-natural gas'!$A$4:$A$40,$D67))/SUMIFS('Pathways-natural gas'!$G$4:$G$40,'Pathways-natural gas'!$A$4:$A$40,$D67),0)</f>
        <v>5.4763270390883519E-3</v>
      </c>
      <c r="L67" s="71">
        <f>IFERROR((SUMIFS('Pathways-natural gas'!N$4:N$40,'Pathways-natural gas'!$A$4:$A$40,$D67)-SUMIFS('Pathways-natural gas'!$G$4:$G$40,'Pathways-natural gas'!$A$4:$A$40,$D67))/SUMIFS('Pathways-natural gas'!$G$4:$G$40,'Pathways-natural gas'!$A$4:$A$40,$D67),0)</f>
        <v>3.4224651057249587E-3</v>
      </c>
      <c r="M67" s="71">
        <f>IFERROR((SUMIFS('Pathways-natural gas'!O$4:O$40,'Pathways-natural gas'!$A$4:$A$40,$D67)-SUMIFS('Pathways-natural gas'!$G$4:$G$40,'Pathways-natural gas'!$A$4:$A$40,$D67))/SUMIFS('Pathways-natural gas'!$G$4:$G$40,'Pathways-natural gas'!$A$4:$A$40,$D67),0)</f>
        <v>3.1412191573825031E-3</v>
      </c>
      <c r="N67" s="71">
        <f>IFERROR((SUMIFS('Pathways-natural gas'!P$4:P$40,'Pathways-natural gas'!$A$4:$A$40,$D67)-SUMIFS('Pathways-natural gas'!$G$4:$G$40,'Pathways-natural gas'!$A$4:$A$40,$D67))/SUMIFS('Pathways-natural gas'!$G$4:$G$40,'Pathways-natural gas'!$A$4:$A$40,$D67),0)</f>
        <v>2.8009157703945305E-3</v>
      </c>
      <c r="O67" s="71">
        <f>IFERROR((SUMIFS('Pathways-natural gas'!Q$4:Q$40,'Pathways-natural gas'!$A$4:$A$40,$D67)-SUMIFS('Pathways-natural gas'!$G$4:$G$40,'Pathways-natural gas'!$A$4:$A$40,$D67))/SUMIFS('Pathways-natural gas'!$G$4:$G$40,'Pathways-natural gas'!$A$4:$A$40,$D67),0)</f>
        <v>2.4015549447579825E-3</v>
      </c>
      <c r="P67" s="71">
        <f>IFERROR((SUMIFS('Pathways-natural gas'!R$4:R$40,'Pathways-natural gas'!$A$4:$A$40,$D67)-SUMIFS('Pathways-natural gas'!$G$4:$G$40,'Pathways-natural gas'!$A$4:$A$40,$D67))/SUMIFS('Pathways-natural gas'!$G$4:$G$40,'Pathways-natural gas'!$A$4:$A$40,$D67),0)</f>
        <v>1.9431366804724521E-3</v>
      </c>
      <c r="Q67" s="71">
        <f>IFERROR((SUMIFS('Pathways-natural gas'!S$4:S$40,'Pathways-natural gas'!$A$4:$A$40,$D67)-SUMIFS('Pathways-natural gas'!$G$4:$G$40,'Pathways-natural gas'!$A$4:$A$40,$D67))/SUMIFS('Pathways-natural gas'!$G$4:$G$40,'Pathways-natural gas'!$A$4:$A$40,$D67),0)</f>
        <v>1.4256609775383467E-3</v>
      </c>
      <c r="R67" s="71">
        <f>IFERROR((SUMIFS('Pathways-natural gas'!T$4:T$40,'Pathways-natural gas'!$A$4:$A$40,$D67)-SUMIFS('Pathways-natural gas'!$G$4:$G$40,'Pathways-natural gas'!$A$4:$A$40,$D67))/SUMIFS('Pathways-natural gas'!$G$4:$G$40,'Pathways-natural gas'!$A$4:$A$40,$D67),0)</f>
        <v>7.221004372899382E-3</v>
      </c>
      <c r="S67" s="71">
        <f>IFERROR((SUMIFS('Pathways-natural gas'!U$4:U$40,'Pathways-natural gas'!$A$4:$A$40,$D67)-SUMIFS('Pathways-natural gas'!$G$4:$G$40,'Pathways-natural gas'!$A$4:$A$40,$D67))/SUMIFS('Pathways-natural gas'!$G$4:$G$40,'Pathways-natural gas'!$A$4:$A$40,$D67),0)</f>
        <v>1.3022235774633267E-2</v>
      </c>
      <c r="T67" s="71">
        <f>IFERROR((SUMIFS('Pathways-natural gas'!V$4:V$40,'Pathways-natural gas'!$A$4:$A$40,$D67)-SUMIFS('Pathways-natural gas'!$G$4:$G$40,'Pathways-natural gas'!$A$4:$A$40,$D67))/SUMIFS('Pathways-natural gas'!$G$4:$G$40,'Pathways-natural gas'!$A$4:$A$40,$D67),0)</f>
        <v>1.8817579169994506E-2</v>
      </c>
      <c r="U67" s="71">
        <f>IFERROR((SUMIFS('Pathways-natural gas'!W$4:W$40,'Pathways-natural gas'!$A$4:$A$40,$D67)-SUMIFS('Pathways-natural gas'!$G$4:$G$40,'Pathways-natural gas'!$A$4:$A$40,$D67))/SUMIFS('Pathways-natural gas'!$G$4:$G$40,'Pathways-natural gas'!$A$4:$A$40,$D67),0)</f>
        <v>2.4618810571731653E-2</v>
      </c>
      <c r="V67" s="71">
        <f>IFERROR((SUMIFS('Pathways-natural gas'!X$4:X$40,'Pathways-natural gas'!$A$4:$A$40,$D67)-SUMIFS('Pathways-natural gas'!$G$4:$G$40,'Pathways-natural gas'!$A$4:$A$40,$D67))/SUMIFS('Pathways-natural gas'!$G$4:$G$40,'Pathways-natural gas'!$A$4:$A$40,$D67),0)</f>
        <v>3.0414153967089224E-2</v>
      </c>
      <c r="W67" s="71">
        <f>IFERROR((SUMIFS('Pathways-natural gas'!Y$4:Y$40,'Pathways-natural gas'!$A$4:$A$40,$D67)-SUMIFS('Pathways-natural gas'!$G$4:$G$40,'Pathways-natural gas'!$A$4:$A$40,$D67))/SUMIFS('Pathways-natural gas'!$G$4:$G$40,'Pathways-natural gas'!$A$4:$A$40,$D67),0)</f>
        <v>3.6215385368826576E-2</v>
      </c>
      <c r="X67" s="71">
        <f>IFERROR((SUMIFS('Pathways-natural gas'!Z$4:Z$40,'Pathways-natural gas'!$A$4:$A$40,$D67)-SUMIFS('Pathways-natural gas'!$G$4:$G$40,'Pathways-natural gas'!$A$4:$A$40,$D67))/SUMIFS('Pathways-natural gas'!$G$4:$G$40,'Pathways-natural gas'!$A$4:$A$40,$D67),0)</f>
        <v>4.2010728764184144E-2</v>
      </c>
      <c r="Y67" s="71">
        <f>IFERROR((SUMIFS('Pathways-natural gas'!AA$4:AA$40,'Pathways-natural gas'!$A$4:$A$40,$D67)-SUMIFS('Pathways-natural gas'!$G$4:$G$40,'Pathways-natural gas'!$A$4:$A$40,$D67))/SUMIFS('Pathways-natural gas'!$G$4:$G$40,'Pathways-natural gas'!$A$4:$A$40,$D67),0)</f>
        <v>4.7811960165921492E-2</v>
      </c>
      <c r="Z67" s="71">
        <f>IFERROR((SUMIFS('Pathways-natural gas'!AB$4:AB$40,'Pathways-natural gas'!$A$4:$A$40,$D67)-SUMIFS('Pathways-natural gas'!$G$4:$G$40,'Pathways-natural gas'!$A$4:$A$40,$D67))/SUMIFS('Pathways-natural gas'!$G$4:$G$40,'Pathways-natural gas'!$A$4:$A$40,$D67),0)</f>
        <v>5.3607303561282529E-2</v>
      </c>
      <c r="AA67" s="71">
        <f>IFERROR((SUMIFS('Pathways-natural gas'!AC$4:AC$40,'Pathways-natural gas'!$A$4:$A$40,$D67)-SUMIFS('Pathways-natural gas'!$G$4:$G$40,'Pathways-natural gas'!$A$4:$A$40,$D67))/SUMIFS('Pathways-natural gas'!$G$4:$G$40,'Pathways-natural gas'!$A$4:$A$40,$D67),0)</f>
        <v>5.9408534963016416E-2</v>
      </c>
      <c r="AB67" s="71">
        <f>IFERROR((SUMIFS('Pathways-natural gas'!AD$4:AD$40,'Pathways-natural gas'!$A$4:$A$40,$D67)-SUMIFS('Pathways-natural gas'!$G$4:$G$40,'Pathways-natural gas'!$A$4:$A$40,$D67))/SUMIFS('Pathways-natural gas'!$G$4:$G$40,'Pathways-natural gas'!$A$4:$A$40,$D67),0)</f>
        <v>6.5203878358377251E-2</v>
      </c>
      <c r="AC67" s="71">
        <f>IFERROR((SUMIFS('Pathways-natural gas'!AE$4:AE$40,'Pathways-natural gas'!$A$4:$A$40,$D67)-SUMIFS('Pathways-natural gas'!$G$4:$G$40,'Pathways-natural gas'!$A$4:$A$40,$D67))/SUMIFS('Pathways-natural gas'!$G$4:$G$40,'Pathways-natural gas'!$A$4:$A$40,$D67),0)</f>
        <v>7.1005109760111138E-2</v>
      </c>
      <c r="AD67" s="71">
        <f>IFERROR((SUMIFS('Pathways-natural gas'!AF$4:AF$40,'Pathways-natural gas'!$A$4:$A$40,$D67)-SUMIFS('Pathways-natural gas'!$G$4:$G$40,'Pathways-natural gas'!$A$4:$A$40,$D67))/SUMIFS('Pathways-natural gas'!$G$4:$G$40,'Pathways-natural gas'!$A$4:$A$40,$D67),0)</f>
        <v>7.6800453155472376E-2</v>
      </c>
      <c r="AE67" s="71">
        <f>IFERROR((SUMIFS('Pathways-natural gas'!AG$4:AG$40,'Pathways-natural gas'!$A$4:$A$40,$D67)-SUMIFS('Pathways-natural gas'!$G$4:$G$40,'Pathways-natural gas'!$A$4:$A$40,$D67))/SUMIFS('Pathways-natural gas'!$G$4:$G$40,'Pathways-natural gas'!$A$4:$A$40,$D67),0)</f>
        <v>8.2601684557209717E-2</v>
      </c>
      <c r="AF67" s="71">
        <f>IFERROR((SUMIFS('Pathways-natural gas'!AH$4:AH$40,'Pathways-natural gas'!$A$4:$A$40,$D67)-SUMIFS('Pathways-natural gas'!$G$4:$G$40,'Pathways-natural gas'!$A$4:$A$40,$D67))/SUMIFS('Pathways-natural gas'!$G$4:$G$40,'Pathways-natural gas'!$A$4:$A$40,$D67),0)</f>
        <v>8.8397027952566889E-2</v>
      </c>
      <c r="AG67" s="71">
        <f>IFERROR((SUMIFS('Pathways-natural gas'!AI$4:AI$40,'Pathways-natural gas'!$A$4:$A$40,$D67)-SUMIFS('Pathways-natural gas'!$G$4:$G$40,'Pathways-natural gas'!$A$4:$A$40,$D67))/SUMIFS('Pathways-natural gas'!$G$4:$G$40,'Pathways-natural gas'!$A$4:$A$40,$D67),0)</f>
        <v>9.4198259354304439E-2</v>
      </c>
      <c r="AH67" s="71">
        <f>IFERROR((SUMIFS('Pathways-natural gas'!AJ$4:AJ$40,'Pathways-natural gas'!$A$4:$A$40,$D67)-SUMIFS('Pathways-natural gas'!$G$4:$G$40,'Pathways-natural gas'!$A$4:$A$40,$D67))/SUMIFS('Pathways-natural gas'!$G$4:$G$40,'Pathways-natural gas'!$A$4:$A$40,$D67),0)</f>
        <v>9.9993602749662E-2</v>
      </c>
      <c r="AI67" s="71">
        <f>IFERROR((SUMIFS('Pathways-natural gas'!AK$4:AK$40,'Pathways-natural gas'!$A$4:$A$40,$D67)-SUMIFS('Pathways-natural gas'!$G$4:$G$40,'Pathways-natural gas'!$A$4:$A$40,$D67))/SUMIFS('Pathways-natural gas'!$G$4:$G$40,'Pathways-natural gas'!$A$4:$A$40,$D67),0)</f>
        <v>0.10579483415139956</v>
      </c>
      <c r="AJ67" s="71">
        <f>IFERROR((SUMIFS('Pathways-natural gas'!AL$4:AL$40,'Pathways-natural gas'!$A$4:$A$40,$D67)-SUMIFS('Pathways-natural gas'!$G$4:$G$40,'Pathways-natural gas'!$A$4:$A$40,$D67))/SUMIFS('Pathways-natural gas'!$G$4:$G$40,'Pathways-natural gas'!$A$4:$A$40,$D67),0)</f>
        <v>0.11159017754676059</v>
      </c>
      <c r="AK67" s="71">
        <f>IFERROR((SUMIFS('Pathways-natural gas'!AM$4:AM$40,'Pathways-natural gas'!$A$4:$A$40,$D67)-SUMIFS('Pathways-natural gas'!$G$4:$G$40,'Pathways-natural gas'!$A$4:$A$40,$D67))/SUMIFS('Pathways-natural gas'!$G$4:$G$40,'Pathways-natural gas'!$A$4:$A$40,$D67),0)</f>
        <v>0.11739140894849427</v>
      </c>
    </row>
    <row r="68" spans="2:38" x14ac:dyDescent="0.25">
      <c r="B68" s="329" t="s">
        <v>1180</v>
      </c>
      <c r="C68" s="73" t="s">
        <v>1182</v>
      </c>
      <c r="D68" s="331" t="s">
        <v>65</v>
      </c>
      <c r="E68" s="71">
        <f>IFERROR((SUMIFS('Pathways-natural gas'!G$4:G$40,'Pathways-natural gas'!$A$4:$A$40,$D68)-SUMIFS('Pathways-natural gas'!$G$4:$G$40,'Pathways-natural gas'!$A$4:$A$40,$D68))/SUMIFS('Pathways-natural gas'!$G$4:$G$40,'Pathways-natural gas'!$A$4:$A$40,$D68),0)</f>
        <v>0</v>
      </c>
      <c r="F68" s="333">
        <f>IFERROR((SUMIFS('Pathways-natural gas'!H$4:H$40,'Pathways-natural gas'!$A$4:$A$40,$D68)-SUMIFS('Pathways-natural gas'!$G$4:$G$40,'Pathways-natural gas'!$A$4:$A$40,$D68))/SUMIFS('Pathways-natural gas'!$G$4:$G$40,'Pathways-natural gas'!$A$4:$A$40,$D68),0)</f>
        <v>0</v>
      </c>
      <c r="G68" s="71">
        <f>IFERROR((SUMIFS('Pathways-natural gas'!I$4:I$40,'Pathways-natural gas'!$A$4:$A$40,$D68)-SUMIFS('Pathways-natural gas'!$G$4:$G$40,'Pathways-natural gas'!$A$4:$A$40,$D68))/SUMIFS('Pathways-natural gas'!$G$4:$G$40,'Pathways-natural gas'!$A$4:$A$40,$D68),0)</f>
        <v>0</v>
      </c>
      <c r="H68" s="71">
        <f>IFERROR((SUMIFS('Pathways-natural gas'!J$4:J$40,'Pathways-natural gas'!$A$4:$A$40,$D68)-SUMIFS('Pathways-natural gas'!$G$4:$G$40,'Pathways-natural gas'!$A$4:$A$40,$D68))/SUMIFS('Pathways-natural gas'!$G$4:$G$40,'Pathways-natural gas'!$A$4:$A$40,$D68),0)</f>
        <v>0</v>
      </c>
      <c r="I68" s="71">
        <f>IFERROR((SUMIFS('Pathways-natural gas'!K$4:K$40,'Pathways-natural gas'!$A$4:$A$40,$D68)-SUMIFS('Pathways-natural gas'!$G$4:$G$40,'Pathways-natural gas'!$A$4:$A$40,$D68))/SUMIFS('Pathways-natural gas'!$G$4:$G$40,'Pathways-natural gas'!$A$4:$A$40,$D68),0)</f>
        <v>0</v>
      </c>
      <c r="J68" s="71">
        <f>IFERROR((SUMIFS('Pathways-natural gas'!L$4:L$40,'Pathways-natural gas'!$A$4:$A$40,$D68)-SUMIFS('Pathways-natural gas'!$G$4:$G$40,'Pathways-natural gas'!$A$4:$A$40,$D68))/SUMIFS('Pathways-natural gas'!$G$4:$G$40,'Pathways-natural gas'!$A$4:$A$40,$D68),0)</f>
        <v>0</v>
      </c>
      <c r="K68" s="71">
        <f>IFERROR((SUMIFS('Pathways-natural gas'!M$4:M$40,'Pathways-natural gas'!$A$4:$A$40,$D68)-SUMIFS('Pathways-natural gas'!$G$4:$G$40,'Pathways-natural gas'!$A$4:$A$40,$D68))/SUMIFS('Pathways-natural gas'!$G$4:$G$40,'Pathways-natural gas'!$A$4:$A$40,$D68),0)</f>
        <v>0</v>
      </c>
      <c r="L68" s="71">
        <f>IFERROR((SUMIFS('Pathways-natural gas'!N$4:N$40,'Pathways-natural gas'!$A$4:$A$40,$D68)-SUMIFS('Pathways-natural gas'!$G$4:$G$40,'Pathways-natural gas'!$A$4:$A$40,$D68))/SUMIFS('Pathways-natural gas'!$G$4:$G$40,'Pathways-natural gas'!$A$4:$A$40,$D68),0)</f>
        <v>0</v>
      </c>
      <c r="M68" s="71">
        <f>IFERROR((SUMIFS('Pathways-natural gas'!O$4:O$40,'Pathways-natural gas'!$A$4:$A$40,$D68)-SUMIFS('Pathways-natural gas'!$G$4:$G$40,'Pathways-natural gas'!$A$4:$A$40,$D68))/SUMIFS('Pathways-natural gas'!$G$4:$G$40,'Pathways-natural gas'!$A$4:$A$40,$D68),0)</f>
        <v>0</v>
      </c>
      <c r="N68" s="71">
        <f>IFERROR((SUMIFS('Pathways-natural gas'!P$4:P$40,'Pathways-natural gas'!$A$4:$A$40,$D68)-SUMIFS('Pathways-natural gas'!$G$4:$G$40,'Pathways-natural gas'!$A$4:$A$40,$D68))/SUMIFS('Pathways-natural gas'!$G$4:$G$40,'Pathways-natural gas'!$A$4:$A$40,$D68),0)</f>
        <v>0</v>
      </c>
      <c r="O68" s="71">
        <f>IFERROR((SUMIFS('Pathways-natural gas'!Q$4:Q$40,'Pathways-natural gas'!$A$4:$A$40,$D68)-SUMIFS('Pathways-natural gas'!$G$4:$G$40,'Pathways-natural gas'!$A$4:$A$40,$D68))/SUMIFS('Pathways-natural gas'!$G$4:$G$40,'Pathways-natural gas'!$A$4:$A$40,$D68),0)</f>
        <v>0</v>
      </c>
      <c r="P68" s="71">
        <f>IFERROR((SUMIFS('Pathways-natural gas'!R$4:R$40,'Pathways-natural gas'!$A$4:$A$40,$D68)-SUMIFS('Pathways-natural gas'!$G$4:$G$40,'Pathways-natural gas'!$A$4:$A$40,$D68))/SUMIFS('Pathways-natural gas'!$G$4:$G$40,'Pathways-natural gas'!$A$4:$A$40,$D68),0)</f>
        <v>0</v>
      </c>
      <c r="Q68" s="71">
        <f>IFERROR((SUMIFS('Pathways-natural gas'!S$4:S$40,'Pathways-natural gas'!$A$4:$A$40,$D68)-SUMIFS('Pathways-natural gas'!$G$4:$G$40,'Pathways-natural gas'!$A$4:$A$40,$D68))/SUMIFS('Pathways-natural gas'!$G$4:$G$40,'Pathways-natural gas'!$A$4:$A$40,$D68),0)</f>
        <v>0</v>
      </c>
      <c r="R68" s="71">
        <f>IFERROR((SUMIFS('Pathways-natural gas'!T$4:T$40,'Pathways-natural gas'!$A$4:$A$40,$D68)-SUMIFS('Pathways-natural gas'!$G$4:$G$40,'Pathways-natural gas'!$A$4:$A$40,$D68))/SUMIFS('Pathways-natural gas'!$G$4:$G$40,'Pathways-natural gas'!$A$4:$A$40,$D68),0)</f>
        <v>0</v>
      </c>
      <c r="S68" s="71">
        <f>IFERROR((SUMIFS('Pathways-natural gas'!U$4:U$40,'Pathways-natural gas'!$A$4:$A$40,$D68)-SUMIFS('Pathways-natural gas'!$G$4:$G$40,'Pathways-natural gas'!$A$4:$A$40,$D68))/SUMIFS('Pathways-natural gas'!$G$4:$G$40,'Pathways-natural gas'!$A$4:$A$40,$D68),0)</f>
        <v>0</v>
      </c>
      <c r="T68" s="71">
        <f>IFERROR((SUMIFS('Pathways-natural gas'!V$4:V$40,'Pathways-natural gas'!$A$4:$A$40,$D68)-SUMIFS('Pathways-natural gas'!$G$4:$G$40,'Pathways-natural gas'!$A$4:$A$40,$D68))/SUMIFS('Pathways-natural gas'!$G$4:$G$40,'Pathways-natural gas'!$A$4:$A$40,$D68),0)</f>
        <v>0</v>
      </c>
      <c r="U68" s="71">
        <f>IFERROR((SUMIFS('Pathways-natural gas'!W$4:W$40,'Pathways-natural gas'!$A$4:$A$40,$D68)-SUMIFS('Pathways-natural gas'!$G$4:$G$40,'Pathways-natural gas'!$A$4:$A$40,$D68))/SUMIFS('Pathways-natural gas'!$G$4:$G$40,'Pathways-natural gas'!$A$4:$A$40,$D68),0)</f>
        <v>0</v>
      </c>
      <c r="V68" s="71">
        <f>IFERROR((SUMIFS('Pathways-natural gas'!X$4:X$40,'Pathways-natural gas'!$A$4:$A$40,$D68)-SUMIFS('Pathways-natural gas'!$G$4:$G$40,'Pathways-natural gas'!$A$4:$A$40,$D68))/SUMIFS('Pathways-natural gas'!$G$4:$G$40,'Pathways-natural gas'!$A$4:$A$40,$D68),0)</f>
        <v>0</v>
      </c>
      <c r="W68" s="71">
        <f>IFERROR((SUMIFS('Pathways-natural gas'!Y$4:Y$40,'Pathways-natural gas'!$A$4:$A$40,$D68)-SUMIFS('Pathways-natural gas'!$G$4:$G$40,'Pathways-natural gas'!$A$4:$A$40,$D68))/SUMIFS('Pathways-natural gas'!$G$4:$G$40,'Pathways-natural gas'!$A$4:$A$40,$D68),0)</f>
        <v>0</v>
      </c>
      <c r="X68" s="71">
        <f>IFERROR((SUMIFS('Pathways-natural gas'!Z$4:Z$40,'Pathways-natural gas'!$A$4:$A$40,$D68)-SUMIFS('Pathways-natural gas'!$G$4:$G$40,'Pathways-natural gas'!$A$4:$A$40,$D68))/SUMIFS('Pathways-natural gas'!$G$4:$G$40,'Pathways-natural gas'!$A$4:$A$40,$D68),0)</f>
        <v>0</v>
      </c>
      <c r="Y68" s="71">
        <f>IFERROR((SUMIFS('Pathways-natural gas'!AA$4:AA$40,'Pathways-natural gas'!$A$4:$A$40,$D68)-SUMIFS('Pathways-natural gas'!$G$4:$G$40,'Pathways-natural gas'!$A$4:$A$40,$D68))/SUMIFS('Pathways-natural gas'!$G$4:$G$40,'Pathways-natural gas'!$A$4:$A$40,$D68),0)</f>
        <v>0</v>
      </c>
      <c r="Z68" s="71">
        <f>IFERROR((SUMIFS('Pathways-natural gas'!AB$4:AB$40,'Pathways-natural gas'!$A$4:$A$40,$D68)-SUMIFS('Pathways-natural gas'!$G$4:$G$40,'Pathways-natural gas'!$A$4:$A$40,$D68))/SUMIFS('Pathways-natural gas'!$G$4:$G$40,'Pathways-natural gas'!$A$4:$A$40,$D68),0)</f>
        <v>0</v>
      </c>
      <c r="AA68" s="71">
        <f>IFERROR((SUMIFS('Pathways-natural gas'!AC$4:AC$40,'Pathways-natural gas'!$A$4:$A$40,$D68)-SUMIFS('Pathways-natural gas'!$G$4:$G$40,'Pathways-natural gas'!$A$4:$A$40,$D68))/SUMIFS('Pathways-natural gas'!$G$4:$G$40,'Pathways-natural gas'!$A$4:$A$40,$D68),0)</f>
        <v>0</v>
      </c>
      <c r="AB68" s="71">
        <f>IFERROR((SUMIFS('Pathways-natural gas'!AD$4:AD$40,'Pathways-natural gas'!$A$4:$A$40,$D68)-SUMIFS('Pathways-natural gas'!$G$4:$G$40,'Pathways-natural gas'!$A$4:$A$40,$D68))/SUMIFS('Pathways-natural gas'!$G$4:$G$40,'Pathways-natural gas'!$A$4:$A$40,$D68),0)</f>
        <v>0</v>
      </c>
      <c r="AC68" s="71">
        <f>IFERROR((SUMIFS('Pathways-natural gas'!AE$4:AE$40,'Pathways-natural gas'!$A$4:$A$40,$D68)-SUMIFS('Pathways-natural gas'!$G$4:$G$40,'Pathways-natural gas'!$A$4:$A$40,$D68))/SUMIFS('Pathways-natural gas'!$G$4:$G$40,'Pathways-natural gas'!$A$4:$A$40,$D68),0)</f>
        <v>0</v>
      </c>
      <c r="AD68" s="71">
        <f>IFERROR((SUMIFS('Pathways-natural gas'!AF$4:AF$40,'Pathways-natural gas'!$A$4:$A$40,$D68)-SUMIFS('Pathways-natural gas'!$G$4:$G$40,'Pathways-natural gas'!$A$4:$A$40,$D68))/SUMIFS('Pathways-natural gas'!$G$4:$G$40,'Pathways-natural gas'!$A$4:$A$40,$D68),0)</f>
        <v>0</v>
      </c>
      <c r="AE68" s="71">
        <f>IFERROR((SUMIFS('Pathways-natural gas'!AG$4:AG$40,'Pathways-natural gas'!$A$4:$A$40,$D68)-SUMIFS('Pathways-natural gas'!$G$4:$G$40,'Pathways-natural gas'!$A$4:$A$40,$D68))/SUMIFS('Pathways-natural gas'!$G$4:$G$40,'Pathways-natural gas'!$A$4:$A$40,$D68),0)</f>
        <v>0</v>
      </c>
      <c r="AF68" s="71">
        <f>IFERROR((SUMIFS('Pathways-natural gas'!AH$4:AH$40,'Pathways-natural gas'!$A$4:$A$40,$D68)-SUMIFS('Pathways-natural gas'!$G$4:$G$40,'Pathways-natural gas'!$A$4:$A$40,$D68))/SUMIFS('Pathways-natural gas'!$G$4:$G$40,'Pathways-natural gas'!$A$4:$A$40,$D68),0)</f>
        <v>0</v>
      </c>
      <c r="AG68" s="71">
        <f>IFERROR((SUMIFS('Pathways-natural gas'!AI$4:AI$40,'Pathways-natural gas'!$A$4:$A$40,$D68)-SUMIFS('Pathways-natural gas'!$G$4:$G$40,'Pathways-natural gas'!$A$4:$A$40,$D68))/SUMIFS('Pathways-natural gas'!$G$4:$G$40,'Pathways-natural gas'!$A$4:$A$40,$D68),0)</f>
        <v>0</v>
      </c>
      <c r="AH68" s="71">
        <f>IFERROR((SUMIFS('Pathways-natural gas'!AJ$4:AJ$40,'Pathways-natural gas'!$A$4:$A$40,$D68)-SUMIFS('Pathways-natural gas'!$G$4:$G$40,'Pathways-natural gas'!$A$4:$A$40,$D68))/SUMIFS('Pathways-natural gas'!$G$4:$G$40,'Pathways-natural gas'!$A$4:$A$40,$D68),0)</f>
        <v>0</v>
      </c>
      <c r="AI68" s="71">
        <f>IFERROR((SUMIFS('Pathways-natural gas'!AK$4:AK$40,'Pathways-natural gas'!$A$4:$A$40,$D68)-SUMIFS('Pathways-natural gas'!$G$4:$G$40,'Pathways-natural gas'!$A$4:$A$40,$D68))/SUMIFS('Pathways-natural gas'!$G$4:$G$40,'Pathways-natural gas'!$A$4:$A$40,$D68),0)</f>
        <v>0</v>
      </c>
      <c r="AJ68" s="71">
        <f>IFERROR((SUMIFS('Pathways-natural gas'!AL$4:AL$40,'Pathways-natural gas'!$A$4:$A$40,$D68)-SUMIFS('Pathways-natural gas'!$G$4:$G$40,'Pathways-natural gas'!$A$4:$A$40,$D68))/SUMIFS('Pathways-natural gas'!$G$4:$G$40,'Pathways-natural gas'!$A$4:$A$40,$D68),0)</f>
        <v>0</v>
      </c>
      <c r="AK68" s="71">
        <f>IFERROR((SUMIFS('Pathways-natural gas'!AM$4:AM$40,'Pathways-natural gas'!$A$4:$A$40,$D68)-SUMIFS('Pathways-natural gas'!$G$4:$G$40,'Pathways-natural gas'!$A$4:$A$40,$D68))/SUMIFS('Pathways-natural gas'!$G$4:$G$40,'Pathways-natural gas'!$A$4:$A$40,$D68),0)</f>
        <v>0</v>
      </c>
      <c r="AL68" s="7"/>
    </row>
    <row r="69" spans="2:38" x14ac:dyDescent="0.25">
      <c r="B69" s="329" t="s">
        <v>1180</v>
      </c>
      <c r="C69" s="73" t="s">
        <v>1182</v>
      </c>
      <c r="D69" s="73" t="s">
        <v>66</v>
      </c>
      <c r="E69" s="71">
        <f>IFERROR((SUMIFS('Pathways-natural gas'!G$4:G$40,'Pathways-natural gas'!$A$4:$A$40,$D69)-SUMIFS('Pathways-natural gas'!$G$4:$G$40,'Pathways-natural gas'!$A$4:$A$40,$D69))/SUMIFS('Pathways-natural gas'!$G$4:$G$40,'Pathways-natural gas'!$A$4:$A$40,$D69),0)</f>
        <v>0</v>
      </c>
      <c r="F69" s="333">
        <f>IFERROR((SUMIFS('Pathways-natural gas'!H$4:H$40,'Pathways-natural gas'!$A$4:$A$40,$D69)-SUMIFS('Pathways-natural gas'!$G$4:$G$40,'Pathways-natural gas'!$A$4:$A$40,$D69))/SUMIFS('Pathways-natural gas'!$G$4:$G$40,'Pathways-natural gas'!$A$4:$A$40,$D69),0)</f>
        <v>-1.0412356533996255E-2</v>
      </c>
      <c r="G69" s="71">
        <f>IFERROR((SUMIFS('Pathways-natural gas'!I$4:I$40,'Pathways-natural gas'!$A$4:$A$40,$D69)-SUMIFS('Pathways-natural gas'!$G$4:$G$40,'Pathways-natural gas'!$A$4:$A$40,$D69))/SUMIFS('Pathways-natural gas'!$G$4:$G$40,'Pathways-natural gas'!$A$4:$A$40,$D69),0)</f>
        <v>-2.2504695675629488E-2</v>
      </c>
      <c r="H69" s="71">
        <f>IFERROR((SUMIFS('Pathways-natural gas'!J$4:J$40,'Pathways-natural gas'!$A$4:$A$40,$D69)-SUMIFS('Pathways-natural gas'!$G$4:$G$40,'Pathways-natural gas'!$A$4:$A$40,$D69))/SUMIFS('Pathways-natural gas'!$G$4:$G$40,'Pathways-natural gas'!$A$4:$A$40,$D69),0)</f>
        <v>-3.2311721931378934E-2</v>
      </c>
      <c r="I69" s="71">
        <f>IFERROR((SUMIFS('Pathways-natural gas'!K$4:K$40,'Pathways-natural gas'!$A$4:$A$40,$D69)-SUMIFS('Pathways-natural gas'!$G$4:$G$40,'Pathways-natural gas'!$A$4:$A$40,$D69))/SUMIFS('Pathways-natural gas'!$G$4:$G$40,'Pathways-natural gas'!$A$4:$A$40,$D69),0)</f>
        <v>-4.40090222607354E-2</v>
      </c>
      <c r="J69" s="71">
        <f>IFERROR((SUMIFS('Pathways-natural gas'!L$4:L$40,'Pathways-natural gas'!$A$4:$A$40,$D69)-SUMIFS('Pathways-natural gas'!$G$4:$G$40,'Pathways-natural gas'!$A$4:$A$40,$D69))/SUMIFS('Pathways-natural gas'!$G$4:$G$40,'Pathways-natural gas'!$A$4:$A$40,$D69),0)</f>
        <v>-5.6017267711725389E-2</v>
      </c>
      <c r="K69" s="71">
        <f>IFERROR((SUMIFS('Pathways-natural gas'!M$4:M$40,'Pathways-natural gas'!$A$4:$A$40,$D69)-SUMIFS('Pathways-natural gas'!$G$4:$G$40,'Pathways-natural gas'!$A$4:$A$40,$D69))/SUMIFS('Pathways-natural gas'!$G$4:$G$40,'Pathways-natural gas'!$A$4:$A$40,$D69),0)</f>
        <v>-6.9852672426357176E-2</v>
      </c>
      <c r="L69" s="71">
        <f>IFERROR((SUMIFS('Pathways-natural gas'!N$4:N$40,'Pathways-natural gas'!$A$4:$A$40,$D69)-SUMIFS('Pathways-natural gas'!$G$4:$G$40,'Pathways-natural gas'!$A$4:$A$40,$D69))/SUMIFS('Pathways-natural gas'!$G$4:$G$40,'Pathways-natural gas'!$A$4:$A$40,$D69),0)</f>
        <v>-6.1047384796860026E-2</v>
      </c>
      <c r="M69" s="71">
        <f>IFERROR((SUMIFS('Pathways-natural gas'!O$4:O$40,'Pathways-natural gas'!$A$4:$A$40,$D69)-SUMIFS('Pathways-natural gas'!$G$4:$G$40,'Pathways-natural gas'!$A$4:$A$40,$D69))/SUMIFS('Pathways-natural gas'!$G$4:$G$40,'Pathways-natural gas'!$A$4:$A$40,$D69),0)</f>
        <v>-5.6075427709561851E-2</v>
      </c>
      <c r="N69" s="71">
        <f>IFERROR((SUMIFS('Pathways-natural gas'!P$4:P$40,'Pathways-natural gas'!$A$4:$A$40,$D69)-SUMIFS('Pathways-natural gas'!$G$4:$G$40,'Pathways-natural gas'!$A$4:$A$40,$D69))/SUMIFS('Pathways-natural gas'!$G$4:$G$40,'Pathways-natural gas'!$A$4:$A$40,$D69),0)</f>
        <v>-5.1184535714464942E-2</v>
      </c>
      <c r="O69" s="71">
        <f>IFERROR((SUMIFS('Pathways-natural gas'!Q$4:Q$40,'Pathways-natural gas'!$A$4:$A$40,$D69)-SUMIFS('Pathways-natural gas'!$G$4:$G$40,'Pathways-natural gas'!$A$4:$A$40,$D69))/SUMIFS('Pathways-natural gas'!$G$4:$G$40,'Pathways-natural gas'!$A$4:$A$40,$D69),0)</f>
        <v>-4.6374708811569028E-2</v>
      </c>
      <c r="P69" s="71">
        <f>IFERROR((SUMIFS('Pathways-natural gas'!R$4:R$40,'Pathways-natural gas'!$A$4:$A$40,$D69)-SUMIFS('Pathways-natural gas'!$G$4:$G$40,'Pathways-natural gas'!$A$4:$A$40,$D69))/SUMIFS('Pathways-natural gas'!$G$4:$G$40,'Pathways-natural gas'!$A$4:$A$40,$D69),0)</f>
        <v>-4.1645947000884607E-2</v>
      </c>
      <c r="Q69" s="71">
        <f>IFERROR((SUMIFS('Pathways-natural gas'!S$4:S$40,'Pathways-natural gas'!$A$4:$A$40,$D69)-SUMIFS('Pathways-natural gas'!$G$4:$G$40,'Pathways-natural gas'!$A$4:$A$40,$D69))/SUMIFS('Pathways-natural gas'!$G$4:$G$40,'Pathways-natural gas'!$A$4:$A$40,$D69),0)</f>
        <v>-3.699825028240105E-2</v>
      </c>
      <c r="R69" s="71">
        <f>IFERROR((SUMIFS('Pathways-natural gas'!T$4:T$40,'Pathways-natural gas'!$A$4:$A$40,$D69)-SUMIFS('Pathways-natural gas'!$G$4:$G$40,'Pathways-natural gas'!$A$4:$A$40,$D69))/SUMIFS('Pathways-natural gas'!$G$4:$G$40,'Pathways-natural gas'!$A$4:$A$40,$D69),0)</f>
        <v>-1.6980297605809103E-2</v>
      </c>
      <c r="S69" s="71">
        <f>IFERROR((SUMIFS('Pathways-natural gas'!U$4:U$40,'Pathways-natural gas'!$A$4:$A$40,$D69)-SUMIFS('Pathways-natural gas'!$G$4:$G$40,'Pathways-natural gas'!$A$4:$A$40,$D69))/SUMIFS('Pathways-natural gas'!$G$4:$G$40,'Pathways-natural gas'!$A$4:$A$40,$D69),0)</f>
        <v>2.9609912831418221E-3</v>
      </c>
      <c r="T69" s="71">
        <f>IFERROR((SUMIFS('Pathways-natural gas'!V$4:V$40,'Pathways-natural gas'!$A$4:$A$40,$D69)-SUMIFS('Pathways-natural gas'!$G$4:$G$40,'Pathways-natural gas'!$A$4:$A$40,$D69))/SUMIFS('Pathways-natural gas'!$G$4:$G$40,'Pathways-natural gas'!$A$4:$A$40,$D69),0)</f>
        <v>2.2978943959729527E-2</v>
      </c>
      <c r="U69" s="71">
        <f>IFERROR((SUMIFS('Pathways-natural gas'!W$4:W$40,'Pathways-natural gas'!$A$4:$A$40,$D69)-SUMIFS('Pathways-natural gas'!$G$4:$G$40,'Pathways-natural gas'!$A$4:$A$40,$D69))/SUMIFS('Pathways-natural gas'!$G$4:$G$40,'Pathways-natural gas'!$A$4:$A$40,$D69),0)</f>
        <v>4.2920232848679657E-2</v>
      </c>
      <c r="V69" s="71">
        <f>IFERROR((SUMIFS('Pathways-natural gas'!X$4:X$40,'Pathways-natural gas'!$A$4:$A$40,$D69)-SUMIFS('Pathways-natural gas'!$G$4:$G$40,'Pathways-natural gas'!$A$4:$A$40,$D69))/SUMIFS('Pathways-natural gas'!$G$4:$G$40,'Pathways-natural gas'!$A$4:$A$40,$D69),0)</f>
        <v>6.293818552526563E-2</v>
      </c>
      <c r="W69" s="71">
        <f>IFERROR((SUMIFS('Pathways-natural gas'!Y$4:Y$40,'Pathways-natural gas'!$A$4:$A$40,$D69)-SUMIFS('Pathways-natural gas'!$G$4:$G$40,'Pathways-natural gas'!$A$4:$A$40,$D69))/SUMIFS('Pathways-natural gas'!$G$4:$G$40,'Pathways-natural gas'!$A$4:$A$40,$D69),0)</f>
        <v>8.287947441421456E-2</v>
      </c>
      <c r="X69" s="71">
        <f>IFERROR((SUMIFS('Pathways-natural gas'!Z$4:Z$40,'Pathways-natural gas'!$A$4:$A$40,$D69)-SUMIFS('Pathways-natural gas'!$G$4:$G$40,'Pathways-natural gas'!$A$4:$A$40,$D69))/SUMIFS('Pathways-natural gas'!$G$4:$G$40,'Pathways-natural gas'!$A$4:$A$40,$D69),0)</f>
        <v>0.10289742709080971</v>
      </c>
      <c r="Y69" s="71">
        <f>IFERROR((SUMIFS('Pathways-natural gas'!AA$4:AA$40,'Pathways-natural gas'!$A$4:$A$40,$D69)-SUMIFS('Pathways-natural gas'!$G$4:$G$40,'Pathways-natural gas'!$A$4:$A$40,$D69))/SUMIFS('Pathways-natural gas'!$G$4:$G$40,'Pathways-natural gas'!$A$4:$A$40,$D69),0)</f>
        <v>0.12291537976739554</v>
      </c>
      <c r="Z69" s="71">
        <f>IFERROR((SUMIFS('Pathways-natural gas'!AB$4:AB$40,'Pathways-natural gas'!$A$4:$A$40,$D69)-SUMIFS('Pathways-natural gas'!$G$4:$G$40,'Pathways-natural gas'!$A$4:$A$40,$D69))/SUMIFS('Pathways-natural gas'!$G$4:$G$40,'Pathways-natural gas'!$A$4:$A$40,$D69),0)</f>
        <v>0.14285666865634447</v>
      </c>
      <c r="AA69" s="71">
        <f>IFERROR((SUMIFS('Pathways-natural gas'!AC$4:AC$40,'Pathways-natural gas'!$A$4:$A$40,$D69)-SUMIFS('Pathways-natural gas'!$G$4:$G$40,'Pathways-natural gas'!$A$4:$A$40,$D69))/SUMIFS('Pathways-natural gas'!$G$4:$G$40,'Pathways-natural gas'!$A$4:$A$40,$D69),0)</f>
        <v>0.16287462133293509</v>
      </c>
      <c r="AB69" s="71">
        <f>IFERROR((SUMIFS('Pathways-natural gas'!AD$4:AD$40,'Pathways-natural gas'!$A$4:$A$40,$D69)-SUMIFS('Pathways-natural gas'!$G$4:$G$40,'Pathways-natural gas'!$A$4:$A$40,$D69))/SUMIFS('Pathways-natural gas'!$G$4:$G$40,'Pathways-natural gas'!$A$4:$A$40,$D69),0)</f>
        <v>0.18281591022188404</v>
      </c>
      <c r="AC69" s="71">
        <f>IFERROR((SUMIFS('Pathways-natural gas'!AE$4:AE$40,'Pathways-natural gas'!$A$4:$A$40,$D69)-SUMIFS('Pathways-natural gas'!$G$4:$G$40,'Pathways-natural gas'!$A$4:$A$40,$D69))/SUMIFS('Pathways-natural gas'!$G$4:$G$40,'Pathways-natural gas'!$A$4:$A$40,$D69),0)</f>
        <v>0.20283386289847918</v>
      </c>
      <c r="AD69" s="71">
        <f>IFERROR((SUMIFS('Pathways-natural gas'!AF$4:AF$40,'Pathways-natural gas'!$A$4:$A$40,$D69)-SUMIFS('Pathways-natural gas'!$G$4:$G$40,'Pathways-natural gas'!$A$4:$A$40,$D69))/SUMIFS('Pathways-natural gas'!$G$4:$G$40,'Pathways-natural gas'!$A$4:$A$40,$D69),0)</f>
        <v>0.22277515178742796</v>
      </c>
      <c r="AE69" s="71">
        <f>IFERROR((SUMIFS('Pathways-natural gas'!AG$4:AG$40,'Pathways-natural gas'!$A$4:$A$40,$D69)-SUMIFS('Pathways-natural gas'!$G$4:$G$40,'Pathways-natural gas'!$A$4:$A$40,$D69))/SUMIFS('Pathways-natural gas'!$G$4:$G$40,'Pathways-natural gas'!$A$4:$A$40,$D69),0)</f>
        <v>0.24279310446401381</v>
      </c>
      <c r="AF69" s="71">
        <f>IFERROR((SUMIFS('Pathways-natural gas'!AH$4:AH$40,'Pathways-natural gas'!$A$4:$A$40,$D69)-SUMIFS('Pathways-natural gas'!$G$4:$G$40,'Pathways-natural gas'!$A$4:$A$40,$D69))/SUMIFS('Pathways-natural gas'!$G$4:$G$40,'Pathways-natural gas'!$A$4:$A$40,$D69),0)</f>
        <v>0.26281105714060443</v>
      </c>
      <c r="AG69" s="71">
        <f>IFERROR((SUMIFS('Pathways-natural gas'!AI$4:AI$40,'Pathways-natural gas'!$A$4:$A$40,$D69)-SUMIFS('Pathways-natural gas'!$G$4:$G$40,'Pathways-natural gas'!$A$4:$A$40,$D69))/SUMIFS('Pathways-natural gas'!$G$4:$G$40,'Pathways-natural gas'!$A$4:$A$40,$D69),0)</f>
        <v>0.28275234602955351</v>
      </c>
      <c r="AH69" s="71">
        <f>IFERROR((SUMIFS('Pathways-natural gas'!AJ$4:AJ$40,'Pathways-natural gas'!$A$4:$A$40,$D69)-SUMIFS('Pathways-natural gas'!$G$4:$G$40,'Pathways-natural gas'!$A$4:$A$40,$D69))/SUMIFS('Pathways-natural gas'!$G$4:$G$40,'Pathways-natural gas'!$A$4:$A$40,$D69),0)</f>
        <v>0.30277029870614386</v>
      </c>
      <c r="AI69" s="71">
        <f>IFERROR((SUMIFS('Pathways-natural gas'!AK$4:AK$40,'Pathways-natural gas'!$A$4:$A$40,$D69)-SUMIFS('Pathways-natural gas'!$G$4:$G$40,'Pathways-natural gas'!$A$4:$A$40,$D69))/SUMIFS('Pathways-natural gas'!$G$4:$G$40,'Pathways-natural gas'!$A$4:$A$40,$D69),0)</f>
        <v>0.32271158759509744</v>
      </c>
      <c r="AJ69" s="71">
        <f>IFERROR((SUMIFS('Pathways-natural gas'!AL$4:AL$40,'Pathways-natural gas'!$A$4:$A$40,$D69)-SUMIFS('Pathways-natural gas'!$G$4:$G$40,'Pathways-natural gas'!$A$4:$A$40,$D69))/SUMIFS('Pathways-natural gas'!$G$4:$G$40,'Pathways-natural gas'!$A$4:$A$40,$D69),0)</f>
        <v>0.34272954027168329</v>
      </c>
      <c r="AK69" s="71">
        <f>IFERROR((SUMIFS('Pathways-natural gas'!AM$4:AM$40,'Pathways-natural gas'!$A$4:$A$40,$D69)-SUMIFS('Pathways-natural gas'!$G$4:$G$40,'Pathways-natural gas'!$A$4:$A$40,$D69))/SUMIFS('Pathways-natural gas'!$G$4:$G$40,'Pathways-natural gas'!$A$4:$A$40,$D69),0)</f>
        <v>0.36267082916063687</v>
      </c>
      <c r="AL69" s="7"/>
    </row>
    <row r="70" spans="2:38" x14ac:dyDescent="0.25">
      <c r="B70" s="329" t="s">
        <v>1180</v>
      </c>
      <c r="C70" s="73" t="s">
        <v>1182</v>
      </c>
      <c r="D70" s="73" t="s">
        <v>67</v>
      </c>
      <c r="E70" s="71">
        <f>IFERROR((SUMIFS('Pathways-natural gas'!G$4:G$40,'Pathways-natural gas'!$A$4:$A$40,$D70)-SUMIFS('Pathways-natural gas'!$G$4:$G$40,'Pathways-natural gas'!$A$4:$A$40,$D70))/SUMIFS('Pathways-natural gas'!$G$4:$G$40,'Pathways-natural gas'!$A$4:$A$40,$D70),0)</f>
        <v>0</v>
      </c>
      <c r="F70" s="333">
        <f>IFERROR((SUMIFS('Pathways-natural gas'!H$4:H$40,'Pathways-natural gas'!$A$4:$A$40,$D70)-SUMIFS('Pathways-natural gas'!$G$4:$G$40,'Pathways-natural gas'!$A$4:$A$40,$D70))/SUMIFS('Pathways-natural gas'!$G$4:$G$40,'Pathways-natural gas'!$A$4:$A$40,$D70),0)</f>
        <v>0</v>
      </c>
      <c r="G70" s="71">
        <f>IFERROR((SUMIFS('Pathways-natural gas'!I$4:I$40,'Pathways-natural gas'!$A$4:$A$40,$D70)-SUMIFS('Pathways-natural gas'!$G$4:$G$40,'Pathways-natural gas'!$A$4:$A$40,$D70))/SUMIFS('Pathways-natural gas'!$G$4:$G$40,'Pathways-natural gas'!$A$4:$A$40,$D70),0)</f>
        <v>0</v>
      </c>
      <c r="H70" s="71">
        <f>IFERROR((SUMIFS('Pathways-natural gas'!J$4:J$40,'Pathways-natural gas'!$A$4:$A$40,$D70)-SUMIFS('Pathways-natural gas'!$G$4:$G$40,'Pathways-natural gas'!$A$4:$A$40,$D70))/SUMIFS('Pathways-natural gas'!$G$4:$G$40,'Pathways-natural gas'!$A$4:$A$40,$D70),0)</f>
        <v>0</v>
      </c>
      <c r="I70" s="71">
        <f>IFERROR((SUMIFS('Pathways-natural gas'!K$4:K$40,'Pathways-natural gas'!$A$4:$A$40,$D70)-SUMIFS('Pathways-natural gas'!$G$4:$G$40,'Pathways-natural gas'!$A$4:$A$40,$D70))/SUMIFS('Pathways-natural gas'!$G$4:$G$40,'Pathways-natural gas'!$A$4:$A$40,$D70),0)</f>
        <v>0</v>
      </c>
      <c r="J70" s="71">
        <f>IFERROR((SUMIFS('Pathways-natural gas'!L$4:L$40,'Pathways-natural gas'!$A$4:$A$40,$D70)-SUMIFS('Pathways-natural gas'!$G$4:$G$40,'Pathways-natural gas'!$A$4:$A$40,$D70))/SUMIFS('Pathways-natural gas'!$G$4:$G$40,'Pathways-natural gas'!$A$4:$A$40,$D70),0)</f>
        <v>0</v>
      </c>
      <c r="K70" s="71">
        <f>IFERROR((SUMIFS('Pathways-natural gas'!M$4:M$40,'Pathways-natural gas'!$A$4:$A$40,$D70)-SUMIFS('Pathways-natural gas'!$G$4:$G$40,'Pathways-natural gas'!$A$4:$A$40,$D70))/SUMIFS('Pathways-natural gas'!$G$4:$G$40,'Pathways-natural gas'!$A$4:$A$40,$D70),0)</f>
        <v>0</v>
      </c>
      <c r="L70" s="71">
        <f>IFERROR((SUMIFS('Pathways-natural gas'!N$4:N$40,'Pathways-natural gas'!$A$4:$A$40,$D70)-SUMIFS('Pathways-natural gas'!$G$4:$G$40,'Pathways-natural gas'!$A$4:$A$40,$D70))/SUMIFS('Pathways-natural gas'!$G$4:$G$40,'Pathways-natural gas'!$A$4:$A$40,$D70),0)</f>
        <v>0</v>
      </c>
      <c r="M70" s="71">
        <f>IFERROR((SUMIFS('Pathways-natural gas'!O$4:O$40,'Pathways-natural gas'!$A$4:$A$40,$D70)-SUMIFS('Pathways-natural gas'!$G$4:$G$40,'Pathways-natural gas'!$A$4:$A$40,$D70))/SUMIFS('Pathways-natural gas'!$G$4:$G$40,'Pathways-natural gas'!$A$4:$A$40,$D70),0)</f>
        <v>0</v>
      </c>
      <c r="N70" s="71">
        <f>IFERROR((SUMIFS('Pathways-natural gas'!P$4:P$40,'Pathways-natural gas'!$A$4:$A$40,$D70)-SUMIFS('Pathways-natural gas'!$G$4:$G$40,'Pathways-natural gas'!$A$4:$A$40,$D70))/SUMIFS('Pathways-natural gas'!$G$4:$G$40,'Pathways-natural gas'!$A$4:$A$40,$D70),0)</f>
        <v>0</v>
      </c>
      <c r="O70" s="71">
        <f>IFERROR((SUMIFS('Pathways-natural gas'!Q$4:Q$40,'Pathways-natural gas'!$A$4:$A$40,$D70)-SUMIFS('Pathways-natural gas'!$G$4:$G$40,'Pathways-natural gas'!$A$4:$A$40,$D70))/SUMIFS('Pathways-natural gas'!$G$4:$G$40,'Pathways-natural gas'!$A$4:$A$40,$D70),0)</f>
        <v>0</v>
      </c>
      <c r="P70" s="71">
        <f>IFERROR((SUMIFS('Pathways-natural gas'!R$4:R$40,'Pathways-natural gas'!$A$4:$A$40,$D70)-SUMIFS('Pathways-natural gas'!$G$4:$G$40,'Pathways-natural gas'!$A$4:$A$40,$D70))/SUMIFS('Pathways-natural gas'!$G$4:$G$40,'Pathways-natural gas'!$A$4:$A$40,$D70),0)</f>
        <v>0</v>
      </c>
      <c r="Q70" s="71">
        <f>IFERROR((SUMIFS('Pathways-natural gas'!S$4:S$40,'Pathways-natural gas'!$A$4:$A$40,$D70)-SUMIFS('Pathways-natural gas'!$G$4:$G$40,'Pathways-natural gas'!$A$4:$A$40,$D70))/SUMIFS('Pathways-natural gas'!$G$4:$G$40,'Pathways-natural gas'!$A$4:$A$40,$D70),0)</f>
        <v>0</v>
      </c>
      <c r="R70" s="71">
        <f>IFERROR((SUMIFS('Pathways-natural gas'!T$4:T$40,'Pathways-natural gas'!$A$4:$A$40,$D70)-SUMIFS('Pathways-natural gas'!$G$4:$G$40,'Pathways-natural gas'!$A$4:$A$40,$D70))/SUMIFS('Pathways-natural gas'!$G$4:$G$40,'Pathways-natural gas'!$A$4:$A$40,$D70),0)</f>
        <v>0</v>
      </c>
      <c r="S70" s="71">
        <f>IFERROR((SUMIFS('Pathways-natural gas'!U$4:U$40,'Pathways-natural gas'!$A$4:$A$40,$D70)-SUMIFS('Pathways-natural gas'!$G$4:$G$40,'Pathways-natural gas'!$A$4:$A$40,$D70))/SUMIFS('Pathways-natural gas'!$G$4:$G$40,'Pathways-natural gas'!$A$4:$A$40,$D70),0)</f>
        <v>0</v>
      </c>
      <c r="T70" s="71">
        <f>IFERROR((SUMIFS('Pathways-natural gas'!V$4:V$40,'Pathways-natural gas'!$A$4:$A$40,$D70)-SUMIFS('Pathways-natural gas'!$G$4:$G$40,'Pathways-natural gas'!$A$4:$A$40,$D70))/SUMIFS('Pathways-natural gas'!$G$4:$G$40,'Pathways-natural gas'!$A$4:$A$40,$D70),0)</f>
        <v>0</v>
      </c>
      <c r="U70" s="71">
        <f>IFERROR((SUMIFS('Pathways-natural gas'!W$4:W$40,'Pathways-natural gas'!$A$4:$A$40,$D70)-SUMIFS('Pathways-natural gas'!$G$4:$G$40,'Pathways-natural gas'!$A$4:$A$40,$D70))/SUMIFS('Pathways-natural gas'!$G$4:$G$40,'Pathways-natural gas'!$A$4:$A$40,$D70),0)</f>
        <v>0</v>
      </c>
      <c r="V70" s="71">
        <f>IFERROR((SUMIFS('Pathways-natural gas'!X$4:X$40,'Pathways-natural gas'!$A$4:$A$40,$D70)-SUMIFS('Pathways-natural gas'!$G$4:$G$40,'Pathways-natural gas'!$A$4:$A$40,$D70))/SUMIFS('Pathways-natural gas'!$G$4:$G$40,'Pathways-natural gas'!$A$4:$A$40,$D70),0)</f>
        <v>0</v>
      </c>
      <c r="W70" s="71">
        <f>IFERROR((SUMIFS('Pathways-natural gas'!Y$4:Y$40,'Pathways-natural gas'!$A$4:$A$40,$D70)-SUMIFS('Pathways-natural gas'!$G$4:$G$40,'Pathways-natural gas'!$A$4:$A$40,$D70))/SUMIFS('Pathways-natural gas'!$G$4:$G$40,'Pathways-natural gas'!$A$4:$A$40,$D70),0)</f>
        <v>0</v>
      </c>
      <c r="X70" s="71">
        <f>IFERROR((SUMIFS('Pathways-natural gas'!Z$4:Z$40,'Pathways-natural gas'!$A$4:$A$40,$D70)-SUMIFS('Pathways-natural gas'!$G$4:$G$40,'Pathways-natural gas'!$A$4:$A$40,$D70))/SUMIFS('Pathways-natural gas'!$G$4:$G$40,'Pathways-natural gas'!$A$4:$A$40,$D70),0)</f>
        <v>0</v>
      </c>
      <c r="Y70" s="71">
        <f>IFERROR((SUMIFS('Pathways-natural gas'!AA$4:AA$40,'Pathways-natural gas'!$A$4:$A$40,$D70)-SUMIFS('Pathways-natural gas'!$G$4:$G$40,'Pathways-natural gas'!$A$4:$A$40,$D70))/SUMIFS('Pathways-natural gas'!$G$4:$G$40,'Pathways-natural gas'!$A$4:$A$40,$D70),0)</f>
        <v>0</v>
      </c>
      <c r="Z70" s="71">
        <f>IFERROR((SUMIFS('Pathways-natural gas'!AB$4:AB$40,'Pathways-natural gas'!$A$4:$A$40,$D70)-SUMIFS('Pathways-natural gas'!$G$4:$G$40,'Pathways-natural gas'!$A$4:$A$40,$D70))/SUMIFS('Pathways-natural gas'!$G$4:$G$40,'Pathways-natural gas'!$A$4:$A$40,$D70),0)</f>
        <v>0</v>
      </c>
      <c r="AA70" s="71">
        <f>IFERROR((SUMIFS('Pathways-natural gas'!AC$4:AC$40,'Pathways-natural gas'!$A$4:$A$40,$D70)-SUMIFS('Pathways-natural gas'!$G$4:$G$40,'Pathways-natural gas'!$A$4:$A$40,$D70))/SUMIFS('Pathways-natural gas'!$G$4:$G$40,'Pathways-natural gas'!$A$4:$A$40,$D70),0)</f>
        <v>0</v>
      </c>
      <c r="AB70" s="71">
        <f>IFERROR((SUMIFS('Pathways-natural gas'!AD$4:AD$40,'Pathways-natural gas'!$A$4:$A$40,$D70)-SUMIFS('Pathways-natural gas'!$G$4:$G$40,'Pathways-natural gas'!$A$4:$A$40,$D70))/SUMIFS('Pathways-natural gas'!$G$4:$G$40,'Pathways-natural gas'!$A$4:$A$40,$D70),0)</f>
        <v>0</v>
      </c>
      <c r="AC70" s="71">
        <f>IFERROR((SUMIFS('Pathways-natural gas'!AE$4:AE$40,'Pathways-natural gas'!$A$4:$A$40,$D70)-SUMIFS('Pathways-natural gas'!$G$4:$G$40,'Pathways-natural gas'!$A$4:$A$40,$D70))/SUMIFS('Pathways-natural gas'!$G$4:$G$40,'Pathways-natural gas'!$A$4:$A$40,$D70),0)</f>
        <v>0</v>
      </c>
      <c r="AD70" s="71">
        <f>IFERROR((SUMIFS('Pathways-natural gas'!AF$4:AF$40,'Pathways-natural gas'!$A$4:$A$40,$D70)-SUMIFS('Pathways-natural gas'!$G$4:$G$40,'Pathways-natural gas'!$A$4:$A$40,$D70))/SUMIFS('Pathways-natural gas'!$G$4:$G$40,'Pathways-natural gas'!$A$4:$A$40,$D70),0)</f>
        <v>0</v>
      </c>
      <c r="AE70" s="71">
        <f>IFERROR((SUMIFS('Pathways-natural gas'!AG$4:AG$40,'Pathways-natural gas'!$A$4:$A$40,$D70)-SUMIFS('Pathways-natural gas'!$G$4:$G$40,'Pathways-natural gas'!$A$4:$A$40,$D70))/SUMIFS('Pathways-natural gas'!$G$4:$G$40,'Pathways-natural gas'!$A$4:$A$40,$D70),0)</f>
        <v>0</v>
      </c>
      <c r="AF70" s="71">
        <f>IFERROR((SUMIFS('Pathways-natural gas'!AH$4:AH$40,'Pathways-natural gas'!$A$4:$A$40,$D70)-SUMIFS('Pathways-natural gas'!$G$4:$G$40,'Pathways-natural gas'!$A$4:$A$40,$D70))/SUMIFS('Pathways-natural gas'!$G$4:$G$40,'Pathways-natural gas'!$A$4:$A$40,$D70),0)</f>
        <v>0</v>
      </c>
      <c r="AG70" s="71">
        <f>IFERROR((SUMIFS('Pathways-natural gas'!AI$4:AI$40,'Pathways-natural gas'!$A$4:$A$40,$D70)-SUMIFS('Pathways-natural gas'!$G$4:$G$40,'Pathways-natural gas'!$A$4:$A$40,$D70))/SUMIFS('Pathways-natural gas'!$G$4:$G$40,'Pathways-natural gas'!$A$4:$A$40,$D70),0)</f>
        <v>0</v>
      </c>
      <c r="AH70" s="71">
        <f>IFERROR((SUMIFS('Pathways-natural gas'!AJ$4:AJ$40,'Pathways-natural gas'!$A$4:$A$40,$D70)-SUMIFS('Pathways-natural gas'!$G$4:$G$40,'Pathways-natural gas'!$A$4:$A$40,$D70))/SUMIFS('Pathways-natural gas'!$G$4:$G$40,'Pathways-natural gas'!$A$4:$A$40,$D70),0)</f>
        <v>0</v>
      </c>
      <c r="AI70" s="71">
        <f>IFERROR((SUMIFS('Pathways-natural gas'!AK$4:AK$40,'Pathways-natural gas'!$A$4:$A$40,$D70)-SUMIFS('Pathways-natural gas'!$G$4:$G$40,'Pathways-natural gas'!$A$4:$A$40,$D70))/SUMIFS('Pathways-natural gas'!$G$4:$G$40,'Pathways-natural gas'!$A$4:$A$40,$D70),0)</f>
        <v>0</v>
      </c>
      <c r="AJ70" s="71">
        <f>IFERROR((SUMIFS('Pathways-natural gas'!AL$4:AL$40,'Pathways-natural gas'!$A$4:$A$40,$D70)-SUMIFS('Pathways-natural gas'!$G$4:$G$40,'Pathways-natural gas'!$A$4:$A$40,$D70))/SUMIFS('Pathways-natural gas'!$G$4:$G$40,'Pathways-natural gas'!$A$4:$A$40,$D70),0)</f>
        <v>0</v>
      </c>
      <c r="AK70" s="71">
        <f>IFERROR((SUMIFS('Pathways-natural gas'!AM$4:AM$40,'Pathways-natural gas'!$A$4:$A$40,$D70)-SUMIFS('Pathways-natural gas'!$G$4:$G$40,'Pathways-natural gas'!$A$4:$A$40,$D70))/SUMIFS('Pathways-natural gas'!$G$4:$G$40,'Pathways-natural gas'!$A$4:$A$40,$D70),0)</f>
        <v>0</v>
      </c>
    </row>
    <row r="71" spans="2:38" x14ac:dyDescent="0.25">
      <c r="B71" s="329" t="s">
        <v>1180</v>
      </c>
      <c r="C71" s="73" t="s">
        <v>1182</v>
      </c>
      <c r="D71" s="331" t="s">
        <v>68</v>
      </c>
      <c r="E71" s="71">
        <f>IFERROR((SUMIFS('Pathways-natural gas'!G$4:G$40,'Pathways-natural gas'!$A$4:$A$40,$D71)-SUMIFS('Pathways-natural gas'!$G$4:$G$40,'Pathways-natural gas'!$A$4:$A$40,$D71))/SUMIFS('Pathways-natural gas'!$G$4:$G$40,'Pathways-natural gas'!$A$4:$A$40,$D71),0)</f>
        <v>0</v>
      </c>
      <c r="F71" s="333">
        <f>IFERROR((SUMIFS('Pathways-natural gas'!H$4:H$40,'Pathways-natural gas'!$A$4:$A$40,$D71)-SUMIFS('Pathways-natural gas'!$G$4:$G$40,'Pathways-natural gas'!$A$4:$A$40,$D71))/SUMIFS('Pathways-natural gas'!$G$4:$G$40,'Pathways-natural gas'!$A$4:$A$40,$D71),0)</f>
        <v>0</v>
      </c>
      <c r="G71" s="71">
        <f>IFERROR((SUMIFS('Pathways-natural gas'!I$4:I$40,'Pathways-natural gas'!$A$4:$A$40,$D71)-SUMIFS('Pathways-natural gas'!$G$4:$G$40,'Pathways-natural gas'!$A$4:$A$40,$D71))/SUMIFS('Pathways-natural gas'!$G$4:$G$40,'Pathways-natural gas'!$A$4:$A$40,$D71),0)</f>
        <v>0</v>
      </c>
      <c r="H71" s="71">
        <f>IFERROR((SUMIFS('Pathways-natural gas'!J$4:J$40,'Pathways-natural gas'!$A$4:$A$40,$D71)-SUMIFS('Pathways-natural gas'!$G$4:$G$40,'Pathways-natural gas'!$A$4:$A$40,$D71))/SUMIFS('Pathways-natural gas'!$G$4:$G$40,'Pathways-natural gas'!$A$4:$A$40,$D71),0)</f>
        <v>0</v>
      </c>
      <c r="I71" s="71">
        <f>IFERROR((SUMIFS('Pathways-natural gas'!K$4:K$40,'Pathways-natural gas'!$A$4:$A$40,$D71)-SUMIFS('Pathways-natural gas'!$G$4:$G$40,'Pathways-natural gas'!$A$4:$A$40,$D71))/SUMIFS('Pathways-natural gas'!$G$4:$G$40,'Pathways-natural gas'!$A$4:$A$40,$D71),0)</f>
        <v>0</v>
      </c>
      <c r="J71" s="71">
        <f>IFERROR((SUMIFS('Pathways-natural gas'!L$4:L$40,'Pathways-natural gas'!$A$4:$A$40,$D71)-SUMIFS('Pathways-natural gas'!$G$4:$G$40,'Pathways-natural gas'!$A$4:$A$40,$D71))/SUMIFS('Pathways-natural gas'!$G$4:$G$40,'Pathways-natural gas'!$A$4:$A$40,$D71),0)</f>
        <v>0</v>
      </c>
      <c r="K71" s="71">
        <f>IFERROR((SUMIFS('Pathways-natural gas'!M$4:M$40,'Pathways-natural gas'!$A$4:$A$40,$D71)-SUMIFS('Pathways-natural gas'!$G$4:$G$40,'Pathways-natural gas'!$A$4:$A$40,$D71))/SUMIFS('Pathways-natural gas'!$G$4:$G$40,'Pathways-natural gas'!$A$4:$A$40,$D71),0)</f>
        <v>0</v>
      </c>
      <c r="L71" s="71">
        <f>IFERROR((SUMIFS('Pathways-natural gas'!N$4:N$40,'Pathways-natural gas'!$A$4:$A$40,$D71)-SUMIFS('Pathways-natural gas'!$G$4:$G$40,'Pathways-natural gas'!$A$4:$A$40,$D71))/SUMIFS('Pathways-natural gas'!$G$4:$G$40,'Pathways-natural gas'!$A$4:$A$40,$D71),0)</f>
        <v>0</v>
      </c>
      <c r="M71" s="71">
        <f>IFERROR((SUMIFS('Pathways-natural gas'!O$4:O$40,'Pathways-natural gas'!$A$4:$A$40,$D71)-SUMIFS('Pathways-natural gas'!$G$4:$G$40,'Pathways-natural gas'!$A$4:$A$40,$D71))/SUMIFS('Pathways-natural gas'!$G$4:$G$40,'Pathways-natural gas'!$A$4:$A$40,$D71),0)</f>
        <v>0</v>
      </c>
      <c r="N71" s="71">
        <f>IFERROR((SUMIFS('Pathways-natural gas'!P$4:P$40,'Pathways-natural gas'!$A$4:$A$40,$D71)-SUMIFS('Pathways-natural gas'!$G$4:$G$40,'Pathways-natural gas'!$A$4:$A$40,$D71))/SUMIFS('Pathways-natural gas'!$G$4:$G$40,'Pathways-natural gas'!$A$4:$A$40,$D71),0)</f>
        <v>0</v>
      </c>
      <c r="O71" s="71">
        <f>IFERROR((SUMIFS('Pathways-natural gas'!Q$4:Q$40,'Pathways-natural gas'!$A$4:$A$40,$D71)-SUMIFS('Pathways-natural gas'!$G$4:$G$40,'Pathways-natural gas'!$A$4:$A$40,$D71))/SUMIFS('Pathways-natural gas'!$G$4:$G$40,'Pathways-natural gas'!$A$4:$A$40,$D71),0)</f>
        <v>0</v>
      </c>
      <c r="P71" s="71">
        <f>IFERROR((SUMIFS('Pathways-natural gas'!R$4:R$40,'Pathways-natural gas'!$A$4:$A$40,$D71)-SUMIFS('Pathways-natural gas'!$G$4:$G$40,'Pathways-natural gas'!$A$4:$A$40,$D71))/SUMIFS('Pathways-natural gas'!$G$4:$G$40,'Pathways-natural gas'!$A$4:$A$40,$D71),0)</f>
        <v>0</v>
      </c>
      <c r="Q71" s="71">
        <f>IFERROR((SUMIFS('Pathways-natural gas'!S$4:S$40,'Pathways-natural gas'!$A$4:$A$40,$D71)-SUMIFS('Pathways-natural gas'!$G$4:$G$40,'Pathways-natural gas'!$A$4:$A$40,$D71))/SUMIFS('Pathways-natural gas'!$G$4:$G$40,'Pathways-natural gas'!$A$4:$A$40,$D71),0)</f>
        <v>0</v>
      </c>
      <c r="R71" s="71">
        <f>IFERROR((SUMIFS('Pathways-natural gas'!T$4:T$40,'Pathways-natural gas'!$A$4:$A$40,$D71)-SUMIFS('Pathways-natural gas'!$G$4:$G$40,'Pathways-natural gas'!$A$4:$A$40,$D71))/SUMIFS('Pathways-natural gas'!$G$4:$G$40,'Pathways-natural gas'!$A$4:$A$40,$D71),0)</f>
        <v>0</v>
      </c>
      <c r="S71" s="71">
        <f>IFERROR((SUMIFS('Pathways-natural gas'!U$4:U$40,'Pathways-natural gas'!$A$4:$A$40,$D71)-SUMIFS('Pathways-natural gas'!$G$4:$G$40,'Pathways-natural gas'!$A$4:$A$40,$D71))/SUMIFS('Pathways-natural gas'!$G$4:$G$40,'Pathways-natural gas'!$A$4:$A$40,$D71),0)</f>
        <v>0</v>
      </c>
      <c r="T71" s="71">
        <f>IFERROR((SUMIFS('Pathways-natural gas'!V$4:V$40,'Pathways-natural gas'!$A$4:$A$40,$D71)-SUMIFS('Pathways-natural gas'!$G$4:$G$40,'Pathways-natural gas'!$A$4:$A$40,$D71))/SUMIFS('Pathways-natural gas'!$G$4:$G$40,'Pathways-natural gas'!$A$4:$A$40,$D71),0)</f>
        <v>0</v>
      </c>
      <c r="U71" s="71">
        <f>IFERROR((SUMIFS('Pathways-natural gas'!W$4:W$40,'Pathways-natural gas'!$A$4:$A$40,$D71)-SUMIFS('Pathways-natural gas'!$G$4:$G$40,'Pathways-natural gas'!$A$4:$A$40,$D71))/SUMIFS('Pathways-natural gas'!$G$4:$G$40,'Pathways-natural gas'!$A$4:$A$40,$D71),0)</f>
        <v>0</v>
      </c>
      <c r="V71" s="71">
        <f>IFERROR((SUMIFS('Pathways-natural gas'!X$4:X$40,'Pathways-natural gas'!$A$4:$A$40,$D71)-SUMIFS('Pathways-natural gas'!$G$4:$G$40,'Pathways-natural gas'!$A$4:$A$40,$D71))/SUMIFS('Pathways-natural gas'!$G$4:$G$40,'Pathways-natural gas'!$A$4:$A$40,$D71),0)</f>
        <v>0</v>
      </c>
      <c r="W71" s="71">
        <f>IFERROR((SUMIFS('Pathways-natural gas'!Y$4:Y$40,'Pathways-natural gas'!$A$4:$A$40,$D71)-SUMIFS('Pathways-natural gas'!$G$4:$G$40,'Pathways-natural gas'!$A$4:$A$40,$D71))/SUMIFS('Pathways-natural gas'!$G$4:$G$40,'Pathways-natural gas'!$A$4:$A$40,$D71),0)</f>
        <v>0</v>
      </c>
      <c r="X71" s="71">
        <f>IFERROR((SUMIFS('Pathways-natural gas'!Z$4:Z$40,'Pathways-natural gas'!$A$4:$A$40,$D71)-SUMIFS('Pathways-natural gas'!$G$4:$G$40,'Pathways-natural gas'!$A$4:$A$40,$D71))/SUMIFS('Pathways-natural gas'!$G$4:$G$40,'Pathways-natural gas'!$A$4:$A$40,$D71),0)</f>
        <v>0</v>
      </c>
      <c r="Y71" s="71">
        <f>IFERROR((SUMIFS('Pathways-natural gas'!AA$4:AA$40,'Pathways-natural gas'!$A$4:$A$40,$D71)-SUMIFS('Pathways-natural gas'!$G$4:$G$40,'Pathways-natural gas'!$A$4:$A$40,$D71))/SUMIFS('Pathways-natural gas'!$G$4:$G$40,'Pathways-natural gas'!$A$4:$A$40,$D71),0)</f>
        <v>0</v>
      </c>
      <c r="Z71" s="71">
        <f>IFERROR((SUMIFS('Pathways-natural gas'!AB$4:AB$40,'Pathways-natural gas'!$A$4:$A$40,$D71)-SUMIFS('Pathways-natural gas'!$G$4:$G$40,'Pathways-natural gas'!$A$4:$A$40,$D71))/SUMIFS('Pathways-natural gas'!$G$4:$G$40,'Pathways-natural gas'!$A$4:$A$40,$D71),0)</f>
        <v>0</v>
      </c>
      <c r="AA71" s="71">
        <f>IFERROR((SUMIFS('Pathways-natural gas'!AC$4:AC$40,'Pathways-natural gas'!$A$4:$A$40,$D71)-SUMIFS('Pathways-natural gas'!$G$4:$G$40,'Pathways-natural gas'!$A$4:$A$40,$D71))/SUMIFS('Pathways-natural gas'!$G$4:$G$40,'Pathways-natural gas'!$A$4:$A$40,$D71),0)</f>
        <v>0</v>
      </c>
      <c r="AB71" s="71">
        <f>IFERROR((SUMIFS('Pathways-natural gas'!AD$4:AD$40,'Pathways-natural gas'!$A$4:$A$40,$D71)-SUMIFS('Pathways-natural gas'!$G$4:$G$40,'Pathways-natural gas'!$A$4:$A$40,$D71))/SUMIFS('Pathways-natural gas'!$G$4:$G$40,'Pathways-natural gas'!$A$4:$A$40,$D71),0)</f>
        <v>0</v>
      </c>
      <c r="AC71" s="71">
        <f>IFERROR((SUMIFS('Pathways-natural gas'!AE$4:AE$40,'Pathways-natural gas'!$A$4:$A$40,$D71)-SUMIFS('Pathways-natural gas'!$G$4:$G$40,'Pathways-natural gas'!$A$4:$A$40,$D71))/SUMIFS('Pathways-natural gas'!$G$4:$G$40,'Pathways-natural gas'!$A$4:$A$40,$D71),0)</f>
        <v>0</v>
      </c>
      <c r="AD71" s="71">
        <f>IFERROR((SUMIFS('Pathways-natural gas'!AF$4:AF$40,'Pathways-natural gas'!$A$4:$A$40,$D71)-SUMIFS('Pathways-natural gas'!$G$4:$G$40,'Pathways-natural gas'!$A$4:$A$40,$D71))/SUMIFS('Pathways-natural gas'!$G$4:$G$40,'Pathways-natural gas'!$A$4:$A$40,$D71),0)</f>
        <v>0</v>
      </c>
      <c r="AE71" s="71">
        <f>IFERROR((SUMIFS('Pathways-natural gas'!AG$4:AG$40,'Pathways-natural gas'!$A$4:$A$40,$D71)-SUMIFS('Pathways-natural gas'!$G$4:$G$40,'Pathways-natural gas'!$A$4:$A$40,$D71))/SUMIFS('Pathways-natural gas'!$G$4:$G$40,'Pathways-natural gas'!$A$4:$A$40,$D71),0)</f>
        <v>0</v>
      </c>
      <c r="AF71" s="71">
        <f>IFERROR((SUMIFS('Pathways-natural gas'!AH$4:AH$40,'Pathways-natural gas'!$A$4:$A$40,$D71)-SUMIFS('Pathways-natural gas'!$G$4:$G$40,'Pathways-natural gas'!$A$4:$A$40,$D71))/SUMIFS('Pathways-natural gas'!$G$4:$G$40,'Pathways-natural gas'!$A$4:$A$40,$D71),0)</f>
        <v>0</v>
      </c>
      <c r="AG71" s="71">
        <f>IFERROR((SUMIFS('Pathways-natural gas'!AI$4:AI$40,'Pathways-natural gas'!$A$4:$A$40,$D71)-SUMIFS('Pathways-natural gas'!$G$4:$G$40,'Pathways-natural gas'!$A$4:$A$40,$D71))/SUMIFS('Pathways-natural gas'!$G$4:$G$40,'Pathways-natural gas'!$A$4:$A$40,$D71),0)</f>
        <v>0</v>
      </c>
      <c r="AH71" s="71">
        <f>IFERROR((SUMIFS('Pathways-natural gas'!AJ$4:AJ$40,'Pathways-natural gas'!$A$4:$A$40,$D71)-SUMIFS('Pathways-natural gas'!$G$4:$G$40,'Pathways-natural gas'!$A$4:$A$40,$D71))/SUMIFS('Pathways-natural gas'!$G$4:$G$40,'Pathways-natural gas'!$A$4:$A$40,$D71),0)</f>
        <v>0</v>
      </c>
      <c r="AI71" s="71">
        <f>IFERROR((SUMIFS('Pathways-natural gas'!AK$4:AK$40,'Pathways-natural gas'!$A$4:$A$40,$D71)-SUMIFS('Pathways-natural gas'!$G$4:$G$40,'Pathways-natural gas'!$A$4:$A$40,$D71))/SUMIFS('Pathways-natural gas'!$G$4:$G$40,'Pathways-natural gas'!$A$4:$A$40,$D71),0)</f>
        <v>0</v>
      </c>
      <c r="AJ71" s="71">
        <f>IFERROR((SUMIFS('Pathways-natural gas'!AL$4:AL$40,'Pathways-natural gas'!$A$4:$A$40,$D71)-SUMIFS('Pathways-natural gas'!$G$4:$G$40,'Pathways-natural gas'!$A$4:$A$40,$D71))/SUMIFS('Pathways-natural gas'!$G$4:$G$40,'Pathways-natural gas'!$A$4:$A$40,$D71),0)</f>
        <v>0</v>
      </c>
      <c r="AK71" s="71">
        <f>IFERROR((SUMIFS('Pathways-natural gas'!AM$4:AM$40,'Pathways-natural gas'!$A$4:$A$40,$D71)-SUMIFS('Pathways-natural gas'!$G$4:$G$40,'Pathways-natural gas'!$A$4:$A$40,$D71))/SUMIFS('Pathways-natural gas'!$G$4:$G$40,'Pathways-natural gas'!$A$4:$A$40,$D71),0)</f>
        <v>0</v>
      </c>
      <c r="AL71" s="7"/>
    </row>
    <row r="72" spans="2:38" x14ac:dyDescent="0.25">
      <c r="B72" s="329" t="s">
        <v>1180</v>
      </c>
      <c r="C72" s="73" t="s">
        <v>1182</v>
      </c>
      <c r="D72" s="73" t="s">
        <v>69</v>
      </c>
      <c r="E72" s="71">
        <f>IFERROR((SUMIFS('Pathways-natural gas'!G$4:G$40,'Pathways-natural gas'!$A$4:$A$40,$D72)-SUMIFS('Pathways-natural gas'!$G$4:$G$40,'Pathways-natural gas'!$A$4:$A$40,$D72))/SUMIFS('Pathways-natural gas'!$G$4:$G$40,'Pathways-natural gas'!$A$4:$A$40,$D72),0)</f>
        <v>0</v>
      </c>
      <c r="F72" s="333">
        <f>IFERROR((SUMIFS('Pathways-natural gas'!H$4:H$40,'Pathways-natural gas'!$A$4:$A$40,$D72)-SUMIFS('Pathways-natural gas'!$G$4:$G$40,'Pathways-natural gas'!$A$4:$A$40,$D72))/SUMIFS('Pathways-natural gas'!$G$4:$G$40,'Pathways-natural gas'!$A$4:$A$40,$D72),0)</f>
        <v>1.4819365416577704E-3</v>
      </c>
      <c r="G72" s="71">
        <f>IFERROR((SUMIFS('Pathways-natural gas'!I$4:I$40,'Pathways-natural gas'!$A$4:$A$40,$D72)-SUMIFS('Pathways-natural gas'!$G$4:$G$40,'Pathways-natural gas'!$A$4:$A$40,$D72))/SUMIFS('Pathways-natural gas'!$G$4:$G$40,'Pathways-natural gas'!$A$4:$A$40,$D72),0)</f>
        <v>-2.5473836552338878E-3</v>
      </c>
      <c r="H72" s="71">
        <f>IFERROR((SUMIFS('Pathways-natural gas'!J$4:J$40,'Pathways-natural gas'!$A$4:$A$40,$D72)-SUMIFS('Pathways-natural gas'!$G$4:$G$40,'Pathways-natural gas'!$A$4:$A$40,$D72))/SUMIFS('Pathways-natural gas'!$G$4:$G$40,'Pathways-natural gas'!$A$4:$A$40,$D72),0)</f>
        <v>-5.027593780212794E-3</v>
      </c>
      <c r="I72" s="71">
        <f>IFERROR((SUMIFS('Pathways-natural gas'!K$4:K$40,'Pathways-natural gas'!$A$4:$A$40,$D72)-SUMIFS('Pathways-natural gas'!$G$4:$G$40,'Pathways-natural gas'!$A$4:$A$40,$D72))/SUMIFS('Pathways-natural gas'!$G$4:$G$40,'Pathways-natural gas'!$A$4:$A$40,$D72),0)</f>
        <v>-9.8844178525355694E-3</v>
      </c>
      <c r="J72" s="71">
        <f>IFERROR((SUMIFS('Pathways-natural gas'!L$4:L$40,'Pathways-natural gas'!$A$4:$A$40,$D72)-SUMIFS('Pathways-natural gas'!$G$4:$G$40,'Pathways-natural gas'!$A$4:$A$40,$D72))/SUMIFS('Pathways-natural gas'!$G$4:$G$40,'Pathways-natural gas'!$A$4:$A$40,$D72),0)</f>
        <v>-1.4851955889892144E-2</v>
      </c>
      <c r="K72" s="71">
        <f>IFERROR((SUMIFS('Pathways-natural gas'!M$4:M$40,'Pathways-natural gas'!$A$4:$A$40,$D72)-SUMIFS('Pathways-natural gas'!$G$4:$G$40,'Pathways-natural gas'!$A$4:$A$40,$D72))/SUMIFS('Pathways-natural gas'!$G$4:$G$40,'Pathways-natural gas'!$A$4:$A$40,$D72),0)</f>
        <v>-2.1723588291452725E-2</v>
      </c>
      <c r="L72" s="71">
        <f>IFERROR((SUMIFS('Pathways-natural gas'!N$4:N$40,'Pathways-natural gas'!$A$4:$A$40,$D72)-SUMIFS('Pathways-natural gas'!$G$4:$G$40,'Pathways-natural gas'!$A$4:$A$40,$D72))/SUMIFS('Pathways-natural gas'!$G$4:$G$40,'Pathways-natural gas'!$A$4:$A$40,$D72),0)</f>
        <v>-1.6962138538831908E-2</v>
      </c>
      <c r="M72" s="71">
        <f>IFERROR((SUMIFS('Pathways-natural gas'!O$4:O$40,'Pathways-natural gas'!$A$4:$A$40,$D72)-SUMIFS('Pathways-natural gas'!$G$4:$G$40,'Pathways-natural gas'!$A$4:$A$40,$D72))/SUMIFS('Pathways-natural gas'!$G$4:$G$40,'Pathways-natural gas'!$A$4:$A$40,$D72),0)</f>
        <v>-1.4476656675493502E-2</v>
      </c>
      <c r="N72" s="71">
        <f>IFERROR((SUMIFS('Pathways-natural gas'!P$4:P$40,'Pathways-natural gas'!$A$4:$A$40,$D72)-SUMIFS('Pathways-natural gas'!$G$4:$G$40,'Pathways-natural gas'!$A$4:$A$40,$D72))/SUMIFS('Pathways-natural gas'!$G$4:$G$40,'Pathways-natural gas'!$A$4:$A$40,$D72),0)</f>
        <v>-1.2081490851920814E-2</v>
      </c>
      <c r="O72" s="71">
        <f>IFERROR((SUMIFS('Pathways-natural gas'!Q$4:Q$40,'Pathways-natural gas'!$A$4:$A$40,$D72)-SUMIFS('Pathways-natural gas'!$G$4:$G$40,'Pathways-natural gas'!$A$4:$A$40,$D72))/SUMIFS('Pathways-natural gas'!$G$4:$G$40,'Pathways-natural gas'!$A$4:$A$40,$D72),0)</f>
        <v>-9.7766410681176062E-3</v>
      </c>
      <c r="P72" s="71">
        <f>IFERROR((SUMIFS('Pathways-natural gas'!R$4:R$40,'Pathways-natural gas'!$A$4:$A$40,$D72)-SUMIFS('Pathways-natural gas'!$G$4:$G$40,'Pathways-natural gas'!$A$4:$A$40,$D72))/SUMIFS('Pathways-natural gas'!$G$4:$G$40,'Pathways-natural gas'!$A$4:$A$40,$D72),0)</f>
        <v>-7.5621073240823749E-3</v>
      </c>
      <c r="Q72" s="71">
        <f>IFERROR((SUMIFS('Pathways-natural gas'!S$4:S$40,'Pathways-natural gas'!$A$4:$A$40,$D72)-SUMIFS('Pathways-natural gas'!$G$4:$G$40,'Pathways-natural gas'!$A$4:$A$40,$D72))/SUMIFS('Pathways-natural gas'!$G$4:$G$40,'Pathways-natural gas'!$A$4:$A$40,$D72),0)</f>
        <v>-5.4378896198166238E-3</v>
      </c>
      <c r="R72" s="71">
        <f>IFERROR((SUMIFS('Pathways-natural gas'!T$4:T$40,'Pathways-natural gas'!$A$4:$A$40,$D72)-SUMIFS('Pathways-natural gas'!$G$4:$G$40,'Pathways-natural gas'!$A$4:$A$40,$D72))/SUMIFS('Pathways-natural gas'!$G$4:$G$40,'Pathways-natural gas'!$A$4:$A$40,$D72),0)</f>
        <v>2.6196543398495447E-3</v>
      </c>
      <c r="S72" s="71">
        <f>IFERROR((SUMIFS('Pathways-natural gas'!U$4:U$40,'Pathways-natural gas'!$A$4:$A$40,$D72)-SUMIFS('Pathways-natural gas'!$G$4:$G$40,'Pathways-natural gas'!$A$4:$A$40,$D72))/SUMIFS('Pathways-natural gas'!$G$4:$G$40,'Pathways-natural gas'!$A$4:$A$40,$D72),0)</f>
        <v>1.0677198299513833E-2</v>
      </c>
      <c r="T72" s="71">
        <f>IFERROR((SUMIFS('Pathways-natural gas'!V$4:V$40,'Pathways-natural gas'!$A$4:$A$40,$D72)-SUMIFS('Pathways-natural gas'!$G$4:$G$40,'Pathways-natural gas'!$A$4:$A$40,$D72))/SUMIFS('Pathways-natural gas'!$G$4:$G$40,'Pathways-natural gas'!$A$4:$A$40,$D72),0)</f>
        <v>1.8734742259178119E-2</v>
      </c>
      <c r="U72" s="71">
        <f>IFERROR((SUMIFS('Pathways-natural gas'!W$4:W$40,'Pathways-natural gas'!$A$4:$A$40,$D72)-SUMIFS('Pathways-natural gas'!$G$4:$G$40,'Pathways-natural gas'!$A$4:$A$40,$D72))/SUMIFS('Pathways-natural gas'!$G$4:$G$40,'Pathways-natural gas'!$A$4:$A$40,$D72),0)</f>
        <v>2.6792286218842283E-2</v>
      </c>
      <c r="V72" s="71">
        <f>IFERROR((SUMIFS('Pathways-natural gas'!X$4:X$40,'Pathways-natural gas'!$A$4:$A$40,$D72)-SUMIFS('Pathways-natural gas'!$G$4:$G$40,'Pathways-natural gas'!$A$4:$A$40,$D72))/SUMIFS('Pathways-natural gas'!$G$4:$G$40,'Pathways-natural gas'!$A$4:$A$40,$D72),0)</f>
        <v>3.4849830178506694E-2</v>
      </c>
      <c r="W72" s="71">
        <f>IFERROR((SUMIFS('Pathways-natural gas'!Y$4:Y$40,'Pathways-natural gas'!$A$4:$A$40,$D72)-SUMIFS('Pathways-natural gas'!$G$4:$G$40,'Pathways-natural gas'!$A$4:$A$40,$D72))/SUMIFS('Pathways-natural gas'!$G$4:$G$40,'Pathways-natural gas'!$A$4:$A$40,$D72),0)</f>
        <v>4.2907374138170855E-2</v>
      </c>
      <c r="X72" s="71">
        <f>IFERROR((SUMIFS('Pathways-natural gas'!Z$4:Z$40,'Pathways-natural gas'!$A$4:$A$40,$D72)-SUMIFS('Pathways-natural gas'!$G$4:$G$40,'Pathways-natural gas'!$A$4:$A$40,$D72))/SUMIFS('Pathways-natural gas'!$G$4:$G$40,'Pathways-natural gas'!$A$4:$A$40,$D72),0)</f>
        <v>5.0964918097837028E-2</v>
      </c>
      <c r="Y72" s="71">
        <f>IFERROR((SUMIFS('Pathways-natural gas'!AA$4:AA$40,'Pathways-natural gas'!$A$4:$A$40,$D72)-SUMIFS('Pathways-natural gas'!$G$4:$G$40,'Pathways-natural gas'!$A$4:$A$40,$D72))/SUMIFS('Pathways-natural gas'!$G$4:$G$40,'Pathways-natural gas'!$A$4:$A$40,$D72),0)</f>
        <v>5.9022462057499309E-2</v>
      </c>
      <c r="Z72" s="71">
        <f>IFERROR((SUMIFS('Pathways-natural gas'!AB$4:AB$40,'Pathways-natural gas'!$A$4:$A$40,$D72)-SUMIFS('Pathways-natural gas'!$G$4:$G$40,'Pathways-natural gas'!$A$4:$A$40,$D72))/SUMIFS('Pathways-natural gas'!$G$4:$G$40,'Pathways-natural gas'!$A$4:$A$40,$D72),0)</f>
        <v>6.70800060171656E-2</v>
      </c>
      <c r="AA72" s="71">
        <f>IFERROR((SUMIFS('Pathways-natural gas'!AC$4:AC$40,'Pathways-natural gas'!$A$4:$A$40,$D72)-SUMIFS('Pathways-natural gas'!$G$4:$G$40,'Pathways-natural gas'!$A$4:$A$40,$D72))/SUMIFS('Pathways-natural gas'!$G$4:$G$40,'Pathways-natural gas'!$A$4:$A$40,$D72),0)</f>
        <v>7.5137549976829768E-2</v>
      </c>
      <c r="AB72" s="71">
        <f>IFERROR((SUMIFS('Pathways-natural gas'!AD$4:AD$40,'Pathways-natural gas'!$A$4:$A$40,$D72)-SUMIFS('Pathways-natural gas'!$G$4:$G$40,'Pathways-natural gas'!$A$4:$A$40,$D72))/SUMIFS('Pathways-natural gas'!$G$4:$G$40,'Pathways-natural gas'!$A$4:$A$40,$D72),0)</f>
        <v>8.3195093936494172E-2</v>
      </c>
      <c r="AC72" s="71">
        <f>IFERROR((SUMIFS('Pathways-natural gas'!AE$4:AE$40,'Pathways-natural gas'!$A$4:$A$40,$D72)-SUMIFS('Pathways-natural gas'!$G$4:$G$40,'Pathways-natural gas'!$A$4:$A$40,$D72))/SUMIFS('Pathways-natural gas'!$G$4:$G$40,'Pathways-natural gas'!$A$4:$A$40,$D72),0)</f>
        <v>9.1252637896158464E-2</v>
      </c>
      <c r="AD72" s="71">
        <f>IFERROR((SUMIFS('Pathways-natural gas'!AF$4:AF$40,'Pathways-natural gas'!$A$4:$A$40,$D72)-SUMIFS('Pathways-natural gas'!$G$4:$G$40,'Pathways-natural gas'!$A$4:$A$40,$D72))/SUMIFS('Pathways-natural gas'!$G$4:$G$40,'Pathways-natural gas'!$A$4:$A$40,$D72),0)</f>
        <v>9.9310181855822757E-2</v>
      </c>
      <c r="AE72" s="71">
        <f>IFERROR((SUMIFS('Pathways-natural gas'!AG$4:AG$40,'Pathways-natural gas'!$A$4:$A$40,$D72)-SUMIFS('Pathways-natural gas'!$G$4:$G$40,'Pathways-natural gas'!$A$4:$A$40,$D72))/SUMIFS('Pathways-natural gas'!$G$4:$G$40,'Pathways-natural gas'!$A$4:$A$40,$D72),0)</f>
        <v>0.1073677258154888</v>
      </c>
      <c r="AF72" s="71">
        <f>IFERROR((SUMIFS('Pathways-natural gas'!AH$4:AH$40,'Pathways-natural gas'!$A$4:$A$40,$D72)-SUMIFS('Pathways-natural gas'!$G$4:$G$40,'Pathways-natural gas'!$A$4:$A$40,$D72))/SUMIFS('Pathways-natural gas'!$G$4:$G$40,'Pathways-natural gas'!$A$4:$A$40,$D72),0)</f>
        <v>0.11542526977515295</v>
      </c>
      <c r="AG72" s="71">
        <f>IFERROR((SUMIFS('Pathways-natural gas'!AI$4:AI$40,'Pathways-natural gas'!$A$4:$A$40,$D72)-SUMIFS('Pathways-natural gas'!$G$4:$G$40,'Pathways-natural gas'!$A$4:$A$40,$D72))/SUMIFS('Pathways-natural gas'!$G$4:$G$40,'Pathways-natural gas'!$A$4:$A$40,$D72),0)</f>
        <v>0.12348281373481725</v>
      </c>
      <c r="AH72" s="71">
        <f>IFERROR((SUMIFS('Pathways-natural gas'!AJ$4:AJ$40,'Pathways-natural gas'!$A$4:$A$40,$D72)-SUMIFS('Pathways-natural gas'!$G$4:$G$40,'Pathways-natural gas'!$A$4:$A$40,$D72))/SUMIFS('Pathways-natural gas'!$G$4:$G$40,'Pathways-natural gas'!$A$4:$A$40,$D72),0)</f>
        <v>0.13154035769448166</v>
      </c>
      <c r="AI72" s="71">
        <f>IFERROR((SUMIFS('Pathways-natural gas'!AK$4:AK$40,'Pathways-natural gas'!$A$4:$A$40,$D72)-SUMIFS('Pathways-natural gas'!$G$4:$G$40,'Pathways-natural gas'!$A$4:$A$40,$D72))/SUMIFS('Pathways-natural gas'!$G$4:$G$40,'Pathways-natural gas'!$A$4:$A$40,$D72),0)</f>
        <v>0.13959790165414596</v>
      </c>
      <c r="AJ72" s="71">
        <f>IFERROR((SUMIFS('Pathways-natural gas'!AL$4:AL$40,'Pathways-natural gas'!$A$4:$A$40,$D72)-SUMIFS('Pathways-natural gas'!$G$4:$G$40,'Pathways-natural gas'!$A$4:$A$40,$D72))/SUMIFS('Pathways-natural gas'!$G$4:$G$40,'Pathways-natural gas'!$A$4:$A$40,$D72),0)</f>
        <v>0.14765544561381022</v>
      </c>
      <c r="AK72" s="71">
        <f>IFERROR((SUMIFS('Pathways-natural gas'!AM$4:AM$40,'Pathways-natural gas'!$A$4:$A$40,$D72)-SUMIFS('Pathways-natural gas'!$G$4:$G$40,'Pathways-natural gas'!$A$4:$A$40,$D72))/SUMIFS('Pathways-natural gas'!$G$4:$G$40,'Pathways-natural gas'!$A$4:$A$40,$D72),0)</f>
        <v>0.15571298957347629</v>
      </c>
    </row>
    <row r="73" spans="2:38" x14ac:dyDescent="0.25">
      <c r="B73" s="329" t="s">
        <v>1180</v>
      </c>
      <c r="C73" s="73" t="s">
        <v>1182</v>
      </c>
      <c r="D73" s="73" t="s">
        <v>70</v>
      </c>
      <c r="E73" s="71">
        <f>IFERROR((SUMIFS('Pathways-natural gas'!G$4:G$40,'Pathways-natural gas'!$A$4:$A$40,$D73)-SUMIFS('Pathways-natural gas'!$G$4:$G$40,'Pathways-natural gas'!$A$4:$A$40,$D73))/SUMIFS('Pathways-natural gas'!$G$4:$G$40,'Pathways-natural gas'!$A$4:$A$40,$D73),0)</f>
        <v>0</v>
      </c>
      <c r="F73" s="333">
        <f>IFERROR((SUMIFS('Pathways-natural gas'!H$4:H$40,'Pathways-natural gas'!$A$4:$A$40,$D73)-SUMIFS('Pathways-natural gas'!$G$4:$G$40,'Pathways-natural gas'!$A$4:$A$40,$D73))/SUMIFS('Pathways-natural gas'!$G$4:$G$40,'Pathways-natural gas'!$A$4:$A$40,$D73),0)</f>
        <v>-7.1850943111694604E-3</v>
      </c>
      <c r="G73" s="71">
        <f>IFERROR((SUMIFS('Pathways-natural gas'!I$4:I$40,'Pathways-natural gas'!$A$4:$A$40,$D73)-SUMIFS('Pathways-natural gas'!$G$4:$G$40,'Pathways-natural gas'!$A$4:$A$40,$D73))/SUMIFS('Pathways-natural gas'!$G$4:$G$40,'Pathways-natural gas'!$A$4:$A$40,$D73),0)</f>
        <v>-1.8134975368853654E-2</v>
      </c>
      <c r="H73" s="71">
        <f>IFERROR((SUMIFS('Pathways-natural gas'!J$4:J$40,'Pathways-natural gas'!$A$4:$A$40,$D73)-SUMIFS('Pathways-natural gas'!$G$4:$G$40,'Pathways-natural gas'!$A$4:$A$40,$D73))/SUMIFS('Pathways-natural gas'!$G$4:$G$40,'Pathways-natural gas'!$A$4:$A$40,$D73),0)</f>
        <v>-2.6396086385505491E-2</v>
      </c>
      <c r="I73" s="71">
        <f>IFERROR((SUMIFS('Pathways-natural gas'!K$4:K$40,'Pathways-natural gas'!$A$4:$A$40,$D73)-SUMIFS('Pathways-natural gas'!$G$4:$G$40,'Pathways-natural gas'!$A$4:$A$40,$D73))/SUMIFS('Pathways-natural gas'!$G$4:$G$40,'Pathways-natural gas'!$A$4:$A$40,$D73),0)</f>
        <v>-3.6257902534014612E-2</v>
      </c>
      <c r="J73" s="71">
        <f>IFERROR((SUMIFS('Pathways-natural gas'!L$4:L$40,'Pathways-natural gas'!$A$4:$A$40,$D73)-SUMIFS('Pathways-natural gas'!$G$4:$G$40,'Pathways-natural gas'!$A$4:$A$40,$D73))/SUMIFS('Pathways-natural gas'!$G$4:$G$40,'Pathways-natural gas'!$A$4:$A$40,$D73),0)</f>
        <v>-4.7141872395850493E-2</v>
      </c>
      <c r="K73" s="71">
        <f>IFERROR((SUMIFS('Pathways-natural gas'!M$4:M$40,'Pathways-natural gas'!$A$4:$A$40,$D73)-SUMIFS('Pathways-natural gas'!$G$4:$G$40,'Pathways-natural gas'!$A$4:$A$40,$D73))/SUMIFS('Pathways-natural gas'!$G$4:$G$40,'Pathways-natural gas'!$A$4:$A$40,$D73),0)</f>
        <v>-5.9007085233535678E-2</v>
      </c>
      <c r="L73" s="71">
        <f>IFERROR((SUMIFS('Pathways-natural gas'!N$4:N$40,'Pathways-natural gas'!$A$4:$A$40,$D73)-SUMIFS('Pathways-natural gas'!$G$4:$G$40,'Pathways-natural gas'!$A$4:$A$40,$D73))/SUMIFS('Pathways-natural gas'!$G$4:$G$40,'Pathways-natural gas'!$A$4:$A$40,$D73),0)</f>
        <v>-4.9810020214998529E-2</v>
      </c>
      <c r="M73" s="71">
        <f>IFERROR((SUMIFS('Pathways-natural gas'!O$4:O$40,'Pathways-natural gas'!$A$4:$A$40,$D73)-SUMIFS('Pathways-natural gas'!$G$4:$G$40,'Pathways-natural gas'!$A$4:$A$40,$D73))/SUMIFS('Pathways-natural gas'!$G$4:$G$40,'Pathways-natural gas'!$A$4:$A$40,$D73),0)</f>
        <v>-5.0363497854877051E-2</v>
      </c>
      <c r="N73" s="71">
        <f>IFERROR((SUMIFS('Pathways-natural gas'!P$4:P$40,'Pathways-natural gas'!$A$4:$A$40,$D73)-SUMIFS('Pathways-natural gas'!$G$4:$G$40,'Pathways-natural gas'!$A$4:$A$40,$D73))/SUMIFS('Pathways-natural gas'!$G$4:$G$40,'Pathways-natural gas'!$A$4:$A$40,$D73),0)</f>
        <v>-5.0971471561278098E-2</v>
      </c>
      <c r="O73" s="71">
        <f>IFERROR((SUMIFS('Pathways-natural gas'!Q$4:Q$40,'Pathways-natural gas'!$A$4:$A$40,$D73)-SUMIFS('Pathways-natural gas'!$G$4:$G$40,'Pathways-natural gas'!$A$4:$A$40,$D73))/SUMIFS('Pathways-natural gas'!$G$4:$G$40,'Pathways-natural gas'!$A$4:$A$40,$D73),0)</f>
        <v>-5.1633941334206693E-2</v>
      </c>
      <c r="P73" s="71">
        <f>IFERROR((SUMIFS('Pathways-natural gas'!R$4:R$40,'Pathways-natural gas'!$A$4:$A$40,$D73)-SUMIFS('Pathways-natural gas'!$G$4:$G$40,'Pathways-natural gas'!$A$4:$A$40,$D73))/SUMIFS('Pathways-natural gas'!$G$4:$G$40,'Pathways-natural gas'!$A$4:$A$40,$D73),0)</f>
        <v>-5.235090717365299E-2</v>
      </c>
      <c r="Q73" s="71">
        <f>IFERROR((SUMIFS('Pathways-natural gas'!S$4:S$40,'Pathways-natural gas'!$A$4:$A$40,$D73)-SUMIFS('Pathways-natural gas'!$G$4:$G$40,'Pathways-natural gas'!$A$4:$A$40,$D73))/SUMIFS('Pathways-natural gas'!$G$4:$G$40,'Pathways-natural gas'!$A$4:$A$40,$D73),0)</f>
        <v>-5.3122369079626829E-2</v>
      </c>
      <c r="R73" s="71">
        <f>IFERROR((SUMIFS('Pathways-natural gas'!T$4:T$40,'Pathways-natural gas'!$A$4:$A$40,$D73)-SUMIFS('Pathways-natural gas'!$G$4:$G$40,'Pathways-natural gas'!$A$4:$A$40,$D73))/SUMIFS('Pathways-natural gas'!$G$4:$G$40,'Pathways-natural gas'!$A$4:$A$40,$D73),0)</f>
        <v>-4.8426624680835861E-2</v>
      </c>
      <c r="S73" s="71">
        <f>IFERROR((SUMIFS('Pathways-natural gas'!U$4:U$40,'Pathways-natural gas'!$A$4:$A$40,$D73)-SUMIFS('Pathways-natural gas'!$G$4:$G$40,'Pathways-natural gas'!$A$4:$A$40,$D73))/SUMIFS('Pathways-natural gas'!$G$4:$G$40,'Pathways-natural gas'!$A$4:$A$40,$D73),0)</f>
        <v>-4.3730880282039711E-2</v>
      </c>
      <c r="T73" s="71">
        <f>IFERROR((SUMIFS('Pathways-natural gas'!V$4:V$40,'Pathways-natural gas'!$A$4:$A$40,$D73)-SUMIFS('Pathways-natural gas'!$G$4:$G$40,'Pathways-natural gas'!$A$4:$A$40,$D73))/SUMIFS('Pathways-natural gas'!$G$4:$G$40,'Pathways-natural gas'!$A$4:$A$40,$D73),0)</f>
        <v>-3.9035135883248744E-2</v>
      </c>
      <c r="U73" s="71">
        <f>IFERROR((SUMIFS('Pathways-natural gas'!W$4:W$40,'Pathways-natural gas'!$A$4:$A$40,$D73)-SUMIFS('Pathways-natural gas'!$G$4:$G$40,'Pathways-natural gas'!$A$4:$A$40,$D73))/SUMIFS('Pathways-natural gas'!$G$4:$G$40,'Pathways-natural gas'!$A$4:$A$40,$D73),0)</f>
        <v>-3.4339391484452586E-2</v>
      </c>
      <c r="V73" s="71">
        <f>IFERROR((SUMIFS('Pathways-natural gas'!X$4:X$40,'Pathways-natural gas'!$A$4:$A$40,$D73)-SUMIFS('Pathways-natural gas'!$G$4:$G$40,'Pathways-natural gas'!$A$4:$A$40,$D73))/SUMIFS('Pathways-natural gas'!$G$4:$G$40,'Pathways-natural gas'!$A$4:$A$40,$D73),0)</f>
        <v>-2.9643647085656609E-2</v>
      </c>
      <c r="W73" s="71">
        <f>IFERROR((SUMIFS('Pathways-natural gas'!Y$4:Y$40,'Pathways-natural gas'!$A$4:$A$40,$D73)-SUMIFS('Pathways-natural gas'!$G$4:$G$40,'Pathways-natural gas'!$A$4:$A$40,$D73))/SUMIFS('Pathways-natural gas'!$G$4:$G$40,'Pathways-natural gas'!$A$4:$A$40,$D73),0)</f>
        <v>-2.4947902686865465E-2</v>
      </c>
      <c r="X73" s="71">
        <f>IFERROR((SUMIFS('Pathways-natural gas'!Z$4:Z$40,'Pathways-natural gas'!$A$4:$A$40,$D73)-SUMIFS('Pathways-natural gas'!$G$4:$G$40,'Pathways-natural gas'!$A$4:$A$40,$D73))/SUMIFS('Pathways-natural gas'!$G$4:$G$40,'Pathways-natural gas'!$A$4:$A$40,$D73),0)</f>
        <v>-2.0252158288069488E-2</v>
      </c>
      <c r="Y73" s="71">
        <f>IFERROR((SUMIFS('Pathways-natural gas'!AA$4:AA$40,'Pathways-natural gas'!$A$4:$A$40,$D73)-SUMIFS('Pathways-natural gas'!$G$4:$G$40,'Pathways-natural gas'!$A$4:$A$40,$D73))/SUMIFS('Pathways-natural gas'!$G$4:$G$40,'Pathways-natural gas'!$A$4:$A$40,$D73),0)</f>
        <v>-1.555641388927852E-2</v>
      </c>
      <c r="Z73" s="71">
        <f>IFERROR((SUMIFS('Pathways-natural gas'!AB$4:AB$40,'Pathways-natural gas'!$A$4:$A$40,$D73)-SUMIFS('Pathways-natural gas'!$G$4:$G$40,'Pathways-natural gas'!$A$4:$A$40,$D73))/SUMIFS('Pathways-natural gas'!$G$4:$G$40,'Pathways-natural gas'!$A$4:$A$40,$D73),0)</f>
        <v>-1.0860669490482365E-2</v>
      </c>
      <c r="AA73" s="71">
        <f>IFERROR((SUMIFS('Pathways-natural gas'!AC$4:AC$40,'Pathways-natural gas'!$A$4:$A$40,$D73)-SUMIFS('Pathways-natural gas'!$G$4:$G$40,'Pathways-natural gas'!$A$4:$A$40,$D73))/SUMIFS('Pathways-natural gas'!$G$4:$G$40,'Pathways-natural gas'!$A$4:$A$40,$D73),0)</f>
        <v>-6.1649250916863893E-3</v>
      </c>
      <c r="AB73" s="71">
        <f>IFERROR((SUMIFS('Pathways-natural gas'!AD$4:AD$40,'Pathways-natural gas'!$A$4:$A$40,$D73)-SUMIFS('Pathways-natural gas'!$G$4:$G$40,'Pathways-natural gas'!$A$4:$A$40,$D73))/SUMIFS('Pathways-natural gas'!$G$4:$G$40,'Pathways-natural gas'!$A$4:$A$40,$D73),0)</f>
        <v>-1.4691806928952432E-3</v>
      </c>
      <c r="AC73" s="71">
        <f>IFERROR((SUMIFS('Pathways-natural gas'!AE$4:AE$40,'Pathways-natural gas'!$A$4:$A$40,$D73)-SUMIFS('Pathways-natural gas'!$G$4:$G$40,'Pathways-natural gas'!$A$4:$A$40,$D73))/SUMIFS('Pathways-natural gas'!$G$4:$G$40,'Pathways-natural gas'!$A$4:$A$40,$D73),0)</f>
        <v>3.2265637059007328E-3</v>
      </c>
      <c r="AD73" s="71">
        <f>IFERROR((SUMIFS('Pathways-natural gas'!AF$4:AF$40,'Pathways-natural gas'!$A$4:$A$40,$D73)-SUMIFS('Pathways-natural gas'!$G$4:$G$40,'Pathways-natural gas'!$A$4:$A$40,$D73))/SUMIFS('Pathways-natural gas'!$G$4:$G$40,'Pathways-natural gas'!$A$4:$A$40,$D73),0)</f>
        <v>7.9223081046918796E-3</v>
      </c>
      <c r="AE73" s="71">
        <f>IFERROR((SUMIFS('Pathways-natural gas'!AG$4:AG$40,'Pathways-natural gas'!$A$4:$A$40,$D73)-SUMIFS('Pathways-natural gas'!$G$4:$G$40,'Pathways-natural gas'!$A$4:$A$40,$D73))/SUMIFS('Pathways-natural gas'!$G$4:$G$40,'Pathways-natural gas'!$A$4:$A$40,$D73),0)</f>
        <v>1.2618052503487855E-2</v>
      </c>
      <c r="AF73" s="71">
        <f>IFERROR((SUMIFS('Pathways-natural gas'!AH$4:AH$40,'Pathways-natural gas'!$A$4:$A$40,$D73)-SUMIFS('Pathways-natural gas'!$G$4:$G$40,'Pathways-natural gas'!$A$4:$A$40,$D73))/SUMIFS('Pathways-natural gas'!$G$4:$G$40,'Pathways-natural gas'!$A$4:$A$40,$D73),0)</f>
        <v>1.7313796902279001E-2</v>
      </c>
      <c r="AG73" s="71">
        <f>IFERROR((SUMIFS('Pathways-natural gas'!AI$4:AI$40,'Pathways-natural gas'!$A$4:$A$40,$D73)-SUMIFS('Pathways-natural gas'!$G$4:$G$40,'Pathways-natural gas'!$A$4:$A$40,$D73))/SUMIFS('Pathways-natural gas'!$G$4:$G$40,'Pathways-natural gas'!$A$4:$A$40,$D73),0)</f>
        <v>2.2009541301074978E-2</v>
      </c>
      <c r="AH73" s="71">
        <f>IFERROR((SUMIFS('Pathways-natural gas'!AJ$4:AJ$40,'Pathways-natural gas'!$A$4:$A$40,$D73)-SUMIFS('Pathways-natural gas'!$G$4:$G$40,'Pathways-natural gas'!$A$4:$A$40,$D73))/SUMIFS('Pathways-natural gas'!$G$4:$G$40,'Pathways-natural gas'!$A$4:$A$40,$D73),0)</f>
        <v>2.6705285699871132E-2</v>
      </c>
      <c r="AI73" s="71">
        <f>IFERROR((SUMIFS('Pathways-natural gas'!AK$4:AK$40,'Pathways-natural gas'!$A$4:$A$40,$D73)-SUMIFS('Pathways-natural gas'!$G$4:$G$40,'Pathways-natural gas'!$A$4:$A$40,$D73))/SUMIFS('Pathways-natural gas'!$G$4:$G$40,'Pathways-natural gas'!$A$4:$A$40,$D73),0)</f>
        <v>3.1401030098662103E-2</v>
      </c>
      <c r="AJ73" s="71">
        <f>IFERROR((SUMIFS('Pathways-natural gas'!AL$4:AL$40,'Pathways-natural gas'!$A$4:$A$40,$D73)-SUMIFS('Pathways-natural gas'!$G$4:$G$40,'Pathways-natural gas'!$A$4:$A$40,$D73))/SUMIFS('Pathways-natural gas'!$G$4:$G$40,'Pathways-natural gas'!$A$4:$A$40,$D73),0)</f>
        <v>3.6096774497458253E-2</v>
      </c>
      <c r="AK73" s="71">
        <f>IFERROR((SUMIFS('Pathways-natural gas'!AM$4:AM$40,'Pathways-natural gas'!$A$4:$A$40,$D73)-SUMIFS('Pathways-natural gas'!$G$4:$G$40,'Pathways-natural gas'!$A$4:$A$40,$D73))/SUMIFS('Pathways-natural gas'!$G$4:$G$40,'Pathways-natural gas'!$A$4:$A$40,$D73),0)</f>
        <v>4.0792518896249221E-2</v>
      </c>
    </row>
    <row r="74" spans="2:38" x14ac:dyDescent="0.25">
      <c r="B74" s="329" t="s">
        <v>1180</v>
      </c>
      <c r="C74" s="73" t="s">
        <v>1182</v>
      </c>
      <c r="D74" s="73" t="s">
        <v>71</v>
      </c>
      <c r="E74" s="71">
        <f>IFERROR((SUMIFS('Pathways-natural gas'!G$4:G$40,'Pathways-natural gas'!$A$4:$A$40,$D74)-SUMIFS('Pathways-natural gas'!$G$4:$G$40,'Pathways-natural gas'!$A$4:$A$40,$D74))/SUMIFS('Pathways-natural gas'!$G$4:$G$40,'Pathways-natural gas'!$A$4:$A$40,$D74),0)</f>
        <v>0</v>
      </c>
      <c r="F74" s="333">
        <f>IFERROR((SUMIFS('Pathways-natural gas'!H$4:H$40,'Pathways-natural gas'!$A$4:$A$40,$D74)-SUMIFS('Pathways-natural gas'!$G$4:$G$40,'Pathways-natural gas'!$A$4:$A$40,$D74))/SUMIFS('Pathways-natural gas'!$G$4:$G$40,'Pathways-natural gas'!$A$4:$A$40,$D74),0)</f>
        <v>-1.5505810155754071E-2</v>
      </c>
      <c r="G74" s="71">
        <f>IFERROR((SUMIFS('Pathways-natural gas'!I$4:I$40,'Pathways-natural gas'!$A$4:$A$40,$D74)-SUMIFS('Pathways-natural gas'!$G$4:$G$40,'Pathways-natural gas'!$A$4:$A$40,$D74))/SUMIFS('Pathways-natural gas'!$G$4:$G$40,'Pathways-natural gas'!$A$4:$A$40,$D74),0)</f>
        <v>-3.2542497106251358E-2</v>
      </c>
      <c r="H74" s="71">
        <f>IFERROR((SUMIFS('Pathways-natural gas'!J$4:J$40,'Pathways-natural gas'!$A$4:$A$40,$D74)-SUMIFS('Pathways-natural gas'!$G$4:$G$40,'Pathways-natural gas'!$A$4:$A$40,$D74))/SUMIFS('Pathways-natural gas'!$G$4:$G$40,'Pathways-natural gas'!$A$4:$A$40,$D74),0)</f>
        <v>-4.5988355202355648E-2</v>
      </c>
      <c r="I74" s="71">
        <f>IFERROR((SUMIFS('Pathways-natural gas'!K$4:K$40,'Pathways-natural gas'!$A$4:$A$40,$D74)-SUMIFS('Pathways-natural gas'!$G$4:$G$40,'Pathways-natural gas'!$A$4:$A$40,$D74))/SUMIFS('Pathways-natural gas'!$G$4:$G$40,'Pathways-natural gas'!$A$4:$A$40,$D74),0)</f>
        <v>-6.1271336100109791E-2</v>
      </c>
      <c r="J74" s="71">
        <f>IFERROR((SUMIFS('Pathways-natural gas'!L$4:L$40,'Pathways-natural gas'!$A$4:$A$40,$D74)-SUMIFS('Pathways-natural gas'!$G$4:$G$40,'Pathways-natural gas'!$A$4:$A$40,$D74))/SUMIFS('Pathways-natural gas'!$G$4:$G$40,'Pathways-natural gas'!$A$4:$A$40,$D74),0)</f>
        <v>-7.7473213874210481E-2</v>
      </c>
      <c r="K74" s="71">
        <f>IFERROR((SUMIFS('Pathways-natural gas'!M$4:M$40,'Pathways-natural gas'!$A$4:$A$40,$D74)-SUMIFS('Pathways-natural gas'!$G$4:$G$40,'Pathways-natural gas'!$A$4:$A$40,$D74))/SUMIFS('Pathways-natural gas'!$G$4:$G$40,'Pathways-natural gas'!$A$4:$A$40,$D74),0)</f>
        <v>-9.5771881862268871E-2</v>
      </c>
      <c r="L74" s="71">
        <f>IFERROR((SUMIFS('Pathways-natural gas'!N$4:N$40,'Pathways-natural gas'!$A$4:$A$40,$D74)-SUMIFS('Pathways-natural gas'!$G$4:$G$40,'Pathways-natural gas'!$A$4:$A$40,$D74))/SUMIFS('Pathways-natural gas'!$G$4:$G$40,'Pathways-natural gas'!$A$4:$A$40,$D74),0)</f>
        <v>-0.11210710063787002</v>
      </c>
      <c r="M74" s="71">
        <f>IFERROR((SUMIFS('Pathways-natural gas'!O$4:O$40,'Pathways-natural gas'!$A$4:$A$40,$D74)-SUMIFS('Pathways-natural gas'!$G$4:$G$40,'Pathways-natural gas'!$A$4:$A$40,$D74))/SUMIFS('Pathways-natural gas'!$G$4:$G$40,'Pathways-natural gas'!$A$4:$A$40,$D74),0)</f>
        <v>-0.121442157022082</v>
      </c>
      <c r="N74" s="71">
        <f>IFERROR((SUMIFS('Pathways-natural gas'!P$4:P$40,'Pathways-natural gas'!$A$4:$A$40,$D74)-SUMIFS('Pathways-natural gas'!$G$4:$G$40,'Pathways-natural gas'!$A$4:$A$40,$D74))/SUMIFS('Pathways-natural gas'!$G$4:$G$40,'Pathways-natural gas'!$A$4:$A$40,$D74),0)</f>
        <v>-0.13072406858964525</v>
      </c>
      <c r="O74" s="71">
        <f>IFERROR((SUMIFS('Pathways-natural gas'!Q$4:Q$40,'Pathways-natural gas'!$A$4:$A$40,$D74)-SUMIFS('Pathways-natural gas'!$G$4:$G$40,'Pathways-natural gas'!$A$4:$A$40,$D74))/SUMIFS('Pathways-natural gas'!$G$4:$G$40,'Pathways-natural gas'!$A$4:$A$40,$D74),0)</f>
        <v>-0.13995283534056183</v>
      </c>
      <c r="P74" s="71">
        <f>IFERROR((SUMIFS('Pathways-natural gas'!R$4:R$40,'Pathways-natural gas'!$A$4:$A$40,$D74)-SUMIFS('Pathways-natural gas'!$G$4:$G$40,'Pathways-natural gas'!$A$4:$A$40,$D74))/SUMIFS('Pathways-natural gas'!$G$4:$G$40,'Pathways-natural gas'!$A$4:$A$40,$D74),0)</f>
        <v>-0.14912845727482968</v>
      </c>
      <c r="Q74" s="71">
        <f>IFERROR((SUMIFS('Pathways-natural gas'!S$4:S$40,'Pathways-natural gas'!$A$4:$A$40,$D74)-SUMIFS('Pathways-natural gas'!$G$4:$G$40,'Pathways-natural gas'!$A$4:$A$40,$D74))/SUMIFS('Pathways-natural gas'!$G$4:$G$40,'Pathways-natural gas'!$A$4:$A$40,$D74),0)</f>
        <v>-0.15825093439245083</v>
      </c>
      <c r="R74" s="71">
        <f>IFERROR((SUMIFS('Pathways-natural gas'!T$4:T$40,'Pathways-natural gas'!$A$4:$A$40,$D74)-SUMIFS('Pathways-natural gas'!$G$4:$G$40,'Pathways-natural gas'!$A$4:$A$40,$D74))/SUMIFS('Pathways-natural gas'!$G$4:$G$40,'Pathways-natural gas'!$A$4:$A$40,$D74),0)</f>
        <v>-0.16134059196930381</v>
      </c>
      <c r="S74" s="71">
        <f>IFERROR((SUMIFS('Pathways-natural gas'!U$4:U$40,'Pathways-natural gas'!$A$4:$A$40,$D74)-SUMIFS('Pathways-natural gas'!$G$4:$G$40,'Pathways-natural gas'!$A$4:$A$40,$D74))/SUMIFS('Pathways-natural gas'!$G$4:$G$40,'Pathways-natural gas'!$A$4:$A$40,$D74),0)</f>
        <v>-0.1644302495461549</v>
      </c>
      <c r="T74" s="71">
        <f>IFERROR((SUMIFS('Pathways-natural gas'!V$4:V$40,'Pathways-natural gas'!$A$4:$A$40,$D74)-SUMIFS('Pathways-natural gas'!$G$4:$G$40,'Pathways-natural gas'!$A$4:$A$40,$D74))/SUMIFS('Pathways-natural gas'!$G$4:$G$40,'Pathways-natural gas'!$A$4:$A$40,$D74),0)</f>
        <v>-0.16751990712300788</v>
      </c>
      <c r="U74" s="71">
        <f>IFERROR((SUMIFS('Pathways-natural gas'!W$4:W$40,'Pathways-natural gas'!$A$4:$A$40,$D74)-SUMIFS('Pathways-natural gas'!$G$4:$G$40,'Pathways-natural gas'!$A$4:$A$40,$D74))/SUMIFS('Pathways-natural gas'!$G$4:$G$40,'Pathways-natural gas'!$A$4:$A$40,$D74),0)</f>
        <v>-0.17060956469986102</v>
      </c>
      <c r="V74" s="71">
        <f>IFERROR((SUMIFS('Pathways-natural gas'!X$4:X$40,'Pathways-natural gas'!$A$4:$A$40,$D74)-SUMIFS('Pathways-natural gas'!$G$4:$G$40,'Pathways-natural gas'!$A$4:$A$40,$D74))/SUMIFS('Pathways-natural gas'!$G$4:$G$40,'Pathways-natural gas'!$A$4:$A$40,$D74),0)</f>
        <v>-0.17369922227671417</v>
      </c>
      <c r="W74" s="71">
        <f>IFERROR((SUMIFS('Pathways-natural gas'!Y$4:Y$40,'Pathways-natural gas'!$A$4:$A$40,$D74)-SUMIFS('Pathways-natural gas'!$G$4:$G$40,'Pathways-natural gas'!$A$4:$A$40,$D74))/SUMIFS('Pathways-natural gas'!$G$4:$G$40,'Pathways-natural gas'!$A$4:$A$40,$D74),0)</f>
        <v>-0.17678887985356714</v>
      </c>
      <c r="X74" s="71">
        <f>IFERROR((SUMIFS('Pathways-natural gas'!Z$4:Z$40,'Pathways-natural gas'!$A$4:$A$40,$D74)-SUMIFS('Pathways-natural gas'!$G$4:$G$40,'Pathways-natural gas'!$A$4:$A$40,$D74))/SUMIFS('Pathways-natural gas'!$G$4:$G$40,'Pathways-natural gas'!$A$4:$A$40,$D74),0)</f>
        <v>-0.17987853743042026</v>
      </c>
      <c r="Y74" s="71">
        <f>IFERROR((SUMIFS('Pathways-natural gas'!AA$4:AA$40,'Pathways-natural gas'!$A$4:$A$40,$D74)-SUMIFS('Pathways-natural gas'!$G$4:$G$40,'Pathways-natural gas'!$A$4:$A$40,$D74))/SUMIFS('Pathways-natural gas'!$G$4:$G$40,'Pathways-natural gas'!$A$4:$A$40,$D74),0)</f>
        <v>-0.18296819500727327</v>
      </c>
      <c r="Z74" s="71">
        <f>IFERROR((SUMIFS('Pathways-natural gas'!AB$4:AB$40,'Pathways-natural gas'!$A$4:$A$40,$D74)-SUMIFS('Pathways-natural gas'!$G$4:$G$40,'Pathways-natural gas'!$A$4:$A$40,$D74))/SUMIFS('Pathways-natural gas'!$G$4:$G$40,'Pathways-natural gas'!$A$4:$A$40,$D74),0)</f>
        <v>-0.18605785258412638</v>
      </c>
      <c r="AA74" s="71">
        <f>IFERROR((SUMIFS('Pathways-natural gas'!AC$4:AC$40,'Pathways-natural gas'!$A$4:$A$40,$D74)-SUMIFS('Pathways-natural gas'!$G$4:$G$40,'Pathways-natural gas'!$A$4:$A$40,$D74))/SUMIFS('Pathways-natural gas'!$G$4:$G$40,'Pathways-natural gas'!$A$4:$A$40,$D74),0)</f>
        <v>-0.18914751016097953</v>
      </c>
      <c r="AB74" s="71">
        <f>IFERROR((SUMIFS('Pathways-natural gas'!AD$4:AD$40,'Pathways-natural gas'!$A$4:$A$40,$D74)-SUMIFS('Pathways-natural gas'!$G$4:$G$40,'Pathways-natural gas'!$A$4:$A$40,$D74))/SUMIFS('Pathways-natural gas'!$G$4:$G$40,'Pathways-natural gas'!$A$4:$A$40,$D74),0)</f>
        <v>-0.19223716773783045</v>
      </c>
      <c r="AC74" s="71">
        <f>IFERROR((SUMIFS('Pathways-natural gas'!AE$4:AE$40,'Pathways-natural gas'!$A$4:$A$40,$D74)-SUMIFS('Pathways-natural gas'!$G$4:$G$40,'Pathways-natural gas'!$A$4:$A$40,$D74))/SUMIFS('Pathways-natural gas'!$G$4:$G$40,'Pathways-natural gas'!$A$4:$A$40,$D74),0)</f>
        <v>-0.19532682531468359</v>
      </c>
      <c r="AD74" s="71">
        <f>IFERROR((SUMIFS('Pathways-natural gas'!AF$4:AF$40,'Pathways-natural gas'!$A$4:$A$40,$D74)-SUMIFS('Pathways-natural gas'!$G$4:$G$40,'Pathways-natural gas'!$A$4:$A$40,$D74))/SUMIFS('Pathways-natural gas'!$G$4:$G$40,'Pathways-natural gas'!$A$4:$A$40,$D74),0)</f>
        <v>-0.19841648289153657</v>
      </c>
      <c r="AE74" s="71">
        <f>IFERROR((SUMIFS('Pathways-natural gas'!AG$4:AG$40,'Pathways-natural gas'!$A$4:$A$40,$D74)-SUMIFS('Pathways-natural gas'!$G$4:$G$40,'Pathways-natural gas'!$A$4:$A$40,$D74))/SUMIFS('Pathways-natural gas'!$G$4:$G$40,'Pathways-natural gas'!$A$4:$A$40,$D74),0)</f>
        <v>-0.20150614046838972</v>
      </c>
      <c r="AF74" s="71">
        <f>IFERROR((SUMIFS('Pathways-natural gas'!AH$4:AH$40,'Pathways-natural gas'!$A$4:$A$40,$D74)-SUMIFS('Pathways-natural gas'!$G$4:$G$40,'Pathways-natural gas'!$A$4:$A$40,$D74))/SUMIFS('Pathways-natural gas'!$G$4:$G$40,'Pathways-natural gas'!$A$4:$A$40,$D74),0)</f>
        <v>-0.20459579804524283</v>
      </c>
      <c r="AG74" s="71">
        <f>IFERROR((SUMIFS('Pathways-natural gas'!AI$4:AI$40,'Pathways-natural gas'!$A$4:$A$40,$D74)-SUMIFS('Pathways-natural gas'!$G$4:$G$40,'Pathways-natural gas'!$A$4:$A$40,$D74))/SUMIFS('Pathways-natural gas'!$G$4:$G$40,'Pathways-natural gas'!$A$4:$A$40,$D74),0)</f>
        <v>-0.20768545562209584</v>
      </c>
      <c r="AH74" s="71">
        <f>IFERROR((SUMIFS('Pathways-natural gas'!AJ$4:AJ$40,'Pathways-natural gas'!$A$4:$A$40,$D74)-SUMIFS('Pathways-natural gas'!$G$4:$G$40,'Pathways-natural gas'!$A$4:$A$40,$D74))/SUMIFS('Pathways-natural gas'!$G$4:$G$40,'Pathways-natural gas'!$A$4:$A$40,$D74),0)</f>
        <v>-0.21077511319894895</v>
      </c>
      <c r="AI74" s="71">
        <f>IFERROR((SUMIFS('Pathways-natural gas'!AK$4:AK$40,'Pathways-natural gas'!$A$4:$A$40,$D74)-SUMIFS('Pathways-natural gas'!$G$4:$G$40,'Pathways-natural gas'!$A$4:$A$40,$D74))/SUMIFS('Pathways-natural gas'!$G$4:$G$40,'Pathways-natural gas'!$A$4:$A$40,$D74),0)</f>
        <v>-0.21386477077580193</v>
      </c>
      <c r="AJ74" s="71">
        <f>IFERROR((SUMIFS('Pathways-natural gas'!AL$4:AL$40,'Pathways-natural gas'!$A$4:$A$40,$D74)-SUMIFS('Pathways-natural gas'!$G$4:$G$40,'Pathways-natural gas'!$A$4:$A$40,$D74))/SUMIFS('Pathways-natural gas'!$G$4:$G$40,'Pathways-natural gas'!$A$4:$A$40,$D74),0)</f>
        <v>-0.21695442835265508</v>
      </c>
      <c r="AK74" s="71">
        <f>IFERROR((SUMIFS('Pathways-natural gas'!AM$4:AM$40,'Pathways-natural gas'!$A$4:$A$40,$D74)-SUMIFS('Pathways-natural gas'!$G$4:$G$40,'Pathways-natural gas'!$A$4:$A$40,$D74))/SUMIFS('Pathways-natural gas'!$G$4:$G$40,'Pathways-natural gas'!$A$4:$A$40,$D74),0)</f>
        <v>-0.22004408592950822</v>
      </c>
    </row>
    <row r="75" spans="2:38" x14ac:dyDescent="0.25">
      <c r="B75" s="329" t="s">
        <v>1180</v>
      </c>
      <c r="C75" s="73" t="s">
        <v>1182</v>
      </c>
      <c r="D75" s="331" t="s">
        <v>72</v>
      </c>
      <c r="E75" s="71">
        <f>IFERROR((SUMIFS('Pathways-natural gas'!G$4:G$40,'Pathways-natural gas'!$A$4:$A$40,$D75)-SUMIFS('Pathways-natural gas'!$G$4:$G$40,'Pathways-natural gas'!$A$4:$A$40,$D75))/SUMIFS('Pathways-natural gas'!$G$4:$G$40,'Pathways-natural gas'!$A$4:$A$40,$D75),0)</f>
        <v>0</v>
      </c>
      <c r="F75" s="333">
        <f>IFERROR((SUMIFS('Pathways-natural gas'!H$4:H$40,'Pathways-natural gas'!$A$4:$A$40,$D75)-SUMIFS('Pathways-natural gas'!$G$4:$G$40,'Pathways-natural gas'!$A$4:$A$40,$D75))/SUMIFS('Pathways-natural gas'!$G$4:$G$40,'Pathways-natural gas'!$A$4:$A$40,$D75),0)</f>
        <v>0</v>
      </c>
      <c r="G75" s="71">
        <f>IFERROR((SUMIFS('Pathways-natural gas'!I$4:I$40,'Pathways-natural gas'!$A$4:$A$40,$D75)-SUMIFS('Pathways-natural gas'!$G$4:$G$40,'Pathways-natural gas'!$A$4:$A$40,$D75))/SUMIFS('Pathways-natural gas'!$G$4:$G$40,'Pathways-natural gas'!$A$4:$A$40,$D75),0)</f>
        <v>0</v>
      </c>
      <c r="H75" s="71">
        <f>IFERROR((SUMIFS('Pathways-natural gas'!J$4:J$40,'Pathways-natural gas'!$A$4:$A$40,$D75)-SUMIFS('Pathways-natural gas'!$G$4:$G$40,'Pathways-natural gas'!$A$4:$A$40,$D75))/SUMIFS('Pathways-natural gas'!$G$4:$G$40,'Pathways-natural gas'!$A$4:$A$40,$D75),0)</f>
        <v>0</v>
      </c>
      <c r="I75" s="71">
        <f>IFERROR((SUMIFS('Pathways-natural gas'!K$4:K$40,'Pathways-natural gas'!$A$4:$A$40,$D75)-SUMIFS('Pathways-natural gas'!$G$4:$G$40,'Pathways-natural gas'!$A$4:$A$40,$D75))/SUMIFS('Pathways-natural gas'!$G$4:$G$40,'Pathways-natural gas'!$A$4:$A$40,$D75),0)</f>
        <v>0</v>
      </c>
      <c r="J75" s="71">
        <f>IFERROR((SUMIFS('Pathways-natural gas'!L$4:L$40,'Pathways-natural gas'!$A$4:$A$40,$D75)-SUMIFS('Pathways-natural gas'!$G$4:$G$40,'Pathways-natural gas'!$A$4:$A$40,$D75))/SUMIFS('Pathways-natural gas'!$G$4:$G$40,'Pathways-natural gas'!$A$4:$A$40,$D75),0)</f>
        <v>0</v>
      </c>
      <c r="K75" s="71">
        <f>IFERROR((SUMIFS('Pathways-natural gas'!M$4:M$40,'Pathways-natural gas'!$A$4:$A$40,$D75)-SUMIFS('Pathways-natural gas'!$G$4:$G$40,'Pathways-natural gas'!$A$4:$A$40,$D75))/SUMIFS('Pathways-natural gas'!$G$4:$G$40,'Pathways-natural gas'!$A$4:$A$40,$D75),0)</f>
        <v>0</v>
      </c>
      <c r="L75" s="71">
        <f>IFERROR((SUMIFS('Pathways-natural gas'!N$4:N$40,'Pathways-natural gas'!$A$4:$A$40,$D75)-SUMIFS('Pathways-natural gas'!$G$4:$G$40,'Pathways-natural gas'!$A$4:$A$40,$D75))/SUMIFS('Pathways-natural gas'!$G$4:$G$40,'Pathways-natural gas'!$A$4:$A$40,$D75),0)</f>
        <v>0</v>
      </c>
      <c r="M75" s="71">
        <f>IFERROR((SUMIFS('Pathways-natural gas'!O$4:O$40,'Pathways-natural gas'!$A$4:$A$40,$D75)-SUMIFS('Pathways-natural gas'!$G$4:$G$40,'Pathways-natural gas'!$A$4:$A$40,$D75))/SUMIFS('Pathways-natural gas'!$G$4:$G$40,'Pathways-natural gas'!$A$4:$A$40,$D75),0)</f>
        <v>0</v>
      </c>
      <c r="N75" s="71">
        <f>IFERROR((SUMIFS('Pathways-natural gas'!P$4:P$40,'Pathways-natural gas'!$A$4:$A$40,$D75)-SUMIFS('Pathways-natural gas'!$G$4:$G$40,'Pathways-natural gas'!$A$4:$A$40,$D75))/SUMIFS('Pathways-natural gas'!$G$4:$G$40,'Pathways-natural gas'!$A$4:$A$40,$D75),0)</f>
        <v>0</v>
      </c>
      <c r="O75" s="71">
        <f>IFERROR((SUMIFS('Pathways-natural gas'!Q$4:Q$40,'Pathways-natural gas'!$A$4:$A$40,$D75)-SUMIFS('Pathways-natural gas'!$G$4:$G$40,'Pathways-natural gas'!$A$4:$A$40,$D75))/SUMIFS('Pathways-natural gas'!$G$4:$G$40,'Pathways-natural gas'!$A$4:$A$40,$D75),0)</f>
        <v>0</v>
      </c>
      <c r="P75" s="71">
        <f>IFERROR((SUMIFS('Pathways-natural gas'!R$4:R$40,'Pathways-natural gas'!$A$4:$A$40,$D75)-SUMIFS('Pathways-natural gas'!$G$4:$G$40,'Pathways-natural gas'!$A$4:$A$40,$D75))/SUMIFS('Pathways-natural gas'!$G$4:$G$40,'Pathways-natural gas'!$A$4:$A$40,$D75),0)</f>
        <v>0</v>
      </c>
      <c r="Q75" s="71">
        <f>IFERROR((SUMIFS('Pathways-natural gas'!S$4:S$40,'Pathways-natural gas'!$A$4:$A$40,$D75)-SUMIFS('Pathways-natural gas'!$G$4:$G$40,'Pathways-natural gas'!$A$4:$A$40,$D75))/SUMIFS('Pathways-natural gas'!$G$4:$G$40,'Pathways-natural gas'!$A$4:$A$40,$D75),0)</f>
        <v>0</v>
      </c>
      <c r="R75" s="71">
        <f>IFERROR((SUMIFS('Pathways-natural gas'!T$4:T$40,'Pathways-natural gas'!$A$4:$A$40,$D75)-SUMIFS('Pathways-natural gas'!$G$4:$G$40,'Pathways-natural gas'!$A$4:$A$40,$D75))/SUMIFS('Pathways-natural gas'!$G$4:$G$40,'Pathways-natural gas'!$A$4:$A$40,$D75),0)</f>
        <v>0</v>
      </c>
      <c r="S75" s="71">
        <f>IFERROR((SUMIFS('Pathways-natural gas'!U$4:U$40,'Pathways-natural gas'!$A$4:$A$40,$D75)-SUMIFS('Pathways-natural gas'!$G$4:$G$40,'Pathways-natural gas'!$A$4:$A$40,$D75))/SUMIFS('Pathways-natural gas'!$G$4:$G$40,'Pathways-natural gas'!$A$4:$A$40,$D75),0)</f>
        <v>0</v>
      </c>
      <c r="T75" s="71">
        <f>IFERROR((SUMIFS('Pathways-natural gas'!V$4:V$40,'Pathways-natural gas'!$A$4:$A$40,$D75)-SUMIFS('Pathways-natural gas'!$G$4:$G$40,'Pathways-natural gas'!$A$4:$A$40,$D75))/SUMIFS('Pathways-natural gas'!$G$4:$G$40,'Pathways-natural gas'!$A$4:$A$40,$D75),0)</f>
        <v>0</v>
      </c>
      <c r="U75" s="71">
        <f>IFERROR((SUMIFS('Pathways-natural gas'!W$4:W$40,'Pathways-natural gas'!$A$4:$A$40,$D75)-SUMIFS('Pathways-natural gas'!$G$4:$G$40,'Pathways-natural gas'!$A$4:$A$40,$D75))/SUMIFS('Pathways-natural gas'!$G$4:$G$40,'Pathways-natural gas'!$A$4:$A$40,$D75),0)</f>
        <v>0</v>
      </c>
      <c r="V75" s="71">
        <f>IFERROR((SUMIFS('Pathways-natural gas'!X$4:X$40,'Pathways-natural gas'!$A$4:$A$40,$D75)-SUMIFS('Pathways-natural gas'!$G$4:$G$40,'Pathways-natural gas'!$A$4:$A$40,$D75))/SUMIFS('Pathways-natural gas'!$G$4:$G$40,'Pathways-natural gas'!$A$4:$A$40,$D75),0)</f>
        <v>0</v>
      </c>
      <c r="W75" s="71">
        <f>IFERROR((SUMIFS('Pathways-natural gas'!Y$4:Y$40,'Pathways-natural gas'!$A$4:$A$40,$D75)-SUMIFS('Pathways-natural gas'!$G$4:$G$40,'Pathways-natural gas'!$A$4:$A$40,$D75))/SUMIFS('Pathways-natural gas'!$G$4:$G$40,'Pathways-natural gas'!$A$4:$A$40,$D75),0)</f>
        <v>0</v>
      </c>
      <c r="X75" s="71">
        <f>IFERROR((SUMIFS('Pathways-natural gas'!Z$4:Z$40,'Pathways-natural gas'!$A$4:$A$40,$D75)-SUMIFS('Pathways-natural gas'!$G$4:$G$40,'Pathways-natural gas'!$A$4:$A$40,$D75))/SUMIFS('Pathways-natural gas'!$G$4:$G$40,'Pathways-natural gas'!$A$4:$A$40,$D75),0)</f>
        <v>0</v>
      </c>
      <c r="Y75" s="71">
        <f>IFERROR((SUMIFS('Pathways-natural gas'!AA$4:AA$40,'Pathways-natural gas'!$A$4:$A$40,$D75)-SUMIFS('Pathways-natural gas'!$G$4:$G$40,'Pathways-natural gas'!$A$4:$A$40,$D75))/SUMIFS('Pathways-natural gas'!$G$4:$G$40,'Pathways-natural gas'!$A$4:$A$40,$D75),0)</f>
        <v>0</v>
      </c>
      <c r="Z75" s="71">
        <f>IFERROR((SUMIFS('Pathways-natural gas'!AB$4:AB$40,'Pathways-natural gas'!$A$4:$A$40,$D75)-SUMIFS('Pathways-natural gas'!$G$4:$G$40,'Pathways-natural gas'!$A$4:$A$40,$D75))/SUMIFS('Pathways-natural gas'!$G$4:$G$40,'Pathways-natural gas'!$A$4:$A$40,$D75),0)</f>
        <v>0</v>
      </c>
      <c r="AA75" s="71">
        <f>IFERROR((SUMIFS('Pathways-natural gas'!AC$4:AC$40,'Pathways-natural gas'!$A$4:$A$40,$D75)-SUMIFS('Pathways-natural gas'!$G$4:$G$40,'Pathways-natural gas'!$A$4:$A$40,$D75))/SUMIFS('Pathways-natural gas'!$G$4:$G$40,'Pathways-natural gas'!$A$4:$A$40,$D75),0)</f>
        <v>0</v>
      </c>
      <c r="AB75" s="71">
        <f>IFERROR((SUMIFS('Pathways-natural gas'!AD$4:AD$40,'Pathways-natural gas'!$A$4:$A$40,$D75)-SUMIFS('Pathways-natural gas'!$G$4:$G$40,'Pathways-natural gas'!$A$4:$A$40,$D75))/SUMIFS('Pathways-natural gas'!$G$4:$G$40,'Pathways-natural gas'!$A$4:$A$40,$D75),0)</f>
        <v>0</v>
      </c>
      <c r="AC75" s="71">
        <f>IFERROR((SUMIFS('Pathways-natural gas'!AE$4:AE$40,'Pathways-natural gas'!$A$4:$A$40,$D75)-SUMIFS('Pathways-natural gas'!$G$4:$G$40,'Pathways-natural gas'!$A$4:$A$40,$D75))/SUMIFS('Pathways-natural gas'!$G$4:$G$40,'Pathways-natural gas'!$A$4:$A$40,$D75),0)</f>
        <v>0</v>
      </c>
      <c r="AD75" s="71">
        <f>IFERROR((SUMIFS('Pathways-natural gas'!AF$4:AF$40,'Pathways-natural gas'!$A$4:$A$40,$D75)-SUMIFS('Pathways-natural gas'!$G$4:$G$40,'Pathways-natural gas'!$A$4:$A$40,$D75))/SUMIFS('Pathways-natural gas'!$G$4:$G$40,'Pathways-natural gas'!$A$4:$A$40,$D75),0)</f>
        <v>0</v>
      </c>
      <c r="AE75" s="71">
        <f>IFERROR((SUMIFS('Pathways-natural gas'!AG$4:AG$40,'Pathways-natural gas'!$A$4:$A$40,$D75)-SUMIFS('Pathways-natural gas'!$G$4:$G$40,'Pathways-natural gas'!$A$4:$A$40,$D75))/SUMIFS('Pathways-natural gas'!$G$4:$G$40,'Pathways-natural gas'!$A$4:$A$40,$D75),0)</f>
        <v>0</v>
      </c>
      <c r="AF75" s="71">
        <f>IFERROR((SUMIFS('Pathways-natural gas'!AH$4:AH$40,'Pathways-natural gas'!$A$4:$A$40,$D75)-SUMIFS('Pathways-natural gas'!$G$4:$G$40,'Pathways-natural gas'!$A$4:$A$40,$D75))/SUMIFS('Pathways-natural gas'!$G$4:$G$40,'Pathways-natural gas'!$A$4:$A$40,$D75),0)</f>
        <v>0</v>
      </c>
      <c r="AG75" s="71">
        <f>IFERROR((SUMIFS('Pathways-natural gas'!AI$4:AI$40,'Pathways-natural gas'!$A$4:$A$40,$D75)-SUMIFS('Pathways-natural gas'!$G$4:$G$40,'Pathways-natural gas'!$A$4:$A$40,$D75))/SUMIFS('Pathways-natural gas'!$G$4:$G$40,'Pathways-natural gas'!$A$4:$A$40,$D75),0)</f>
        <v>0</v>
      </c>
      <c r="AH75" s="71">
        <f>IFERROR((SUMIFS('Pathways-natural gas'!AJ$4:AJ$40,'Pathways-natural gas'!$A$4:$A$40,$D75)-SUMIFS('Pathways-natural gas'!$G$4:$G$40,'Pathways-natural gas'!$A$4:$A$40,$D75))/SUMIFS('Pathways-natural gas'!$G$4:$G$40,'Pathways-natural gas'!$A$4:$A$40,$D75),0)</f>
        <v>0</v>
      </c>
      <c r="AI75" s="71">
        <f>IFERROR((SUMIFS('Pathways-natural gas'!AK$4:AK$40,'Pathways-natural gas'!$A$4:$A$40,$D75)-SUMIFS('Pathways-natural gas'!$G$4:$G$40,'Pathways-natural gas'!$A$4:$A$40,$D75))/SUMIFS('Pathways-natural gas'!$G$4:$G$40,'Pathways-natural gas'!$A$4:$A$40,$D75),0)</f>
        <v>0</v>
      </c>
      <c r="AJ75" s="71">
        <f>IFERROR((SUMIFS('Pathways-natural gas'!AL$4:AL$40,'Pathways-natural gas'!$A$4:$A$40,$D75)-SUMIFS('Pathways-natural gas'!$G$4:$G$40,'Pathways-natural gas'!$A$4:$A$40,$D75))/SUMIFS('Pathways-natural gas'!$G$4:$G$40,'Pathways-natural gas'!$A$4:$A$40,$D75),0)</f>
        <v>0</v>
      </c>
      <c r="AK75" s="71">
        <f>IFERROR((SUMIFS('Pathways-natural gas'!AM$4:AM$40,'Pathways-natural gas'!$A$4:$A$40,$D75)-SUMIFS('Pathways-natural gas'!$G$4:$G$40,'Pathways-natural gas'!$A$4:$A$40,$D75))/SUMIFS('Pathways-natural gas'!$G$4:$G$40,'Pathways-natural gas'!$A$4:$A$40,$D75),0)</f>
        <v>0</v>
      </c>
      <c r="AL75" s="7"/>
    </row>
    <row r="76" spans="2:38" x14ac:dyDescent="0.25">
      <c r="B76" s="329" t="s">
        <v>1180</v>
      </c>
      <c r="C76" s="73" t="s">
        <v>1182</v>
      </c>
      <c r="D76" s="73" t="s">
        <v>73</v>
      </c>
      <c r="E76" s="71">
        <f>IFERROR((SUMIFS('Pathways-natural gas'!G$4:G$40,'Pathways-natural gas'!$A$4:$A$40,$D76)-SUMIFS('Pathways-natural gas'!$G$4:$G$40,'Pathways-natural gas'!$A$4:$A$40,$D76))/SUMIFS('Pathways-natural gas'!$G$4:$G$40,'Pathways-natural gas'!$A$4:$A$40,$D76),0)</f>
        <v>0</v>
      </c>
      <c r="F76" s="333">
        <f>IFERROR((SUMIFS('Pathways-natural gas'!H$4:H$40,'Pathways-natural gas'!$A$4:$A$40,$D76)-SUMIFS('Pathways-natural gas'!$G$4:$G$40,'Pathways-natural gas'!$A$4:$A$40,$D76))/SUMIFS('Pathways-natural gas'!$G$4:$G$40,'Pathways-natural gas'!$A$4:$A$40,$D76),0)</f>
        <v>-2.3193881682041489E-2</v>
      </c>
      <c r="G76" s="71">
        <f>IFERROR((SUMIFS('Pathways-natural gas'!I$4:I$40,'Pathways-natural gas'!$A$4:$A$40,$D76)-SUMIFS('Pathways-natural gas'!$G$4:$G$40,'Pathways-natural gas'!$A$4:$A$40,$D76))/SUMIFS('Pathways-natural gas'!$G$4:$G$40,'Pathways-natural gas'!$A$4:$A$40,$D76),0)</f>
        <v>-4.8250296201341601E-2</v>
      </c>
      <c r="H76" s="71">
        <f>IFERROR((SUMIFS('Pathways-natural gas'!J$4:J$40,'Pathways-natural gas'!$A$4:$A$40,$D76)-SUMIFS('Pathways-natural gas'!$G$4:$G$40,'Pathways-natural gas'!$A$4:$A$40,$D76))/SUMIFS('Pathways-natural gas'!$G$4:$G$40,'Pathways-natural gas'!$A$4:$A$40,$D76),0)</f>
        <v>-6.9869893409176334E-2</v>
      </c>
      <c r="I76" s="71">
        <f>IFERROR((SUMIFS('Pathways-natural gas'!K$4:K$40,'Pathways-natural gas'!$A$4:$A$40,$D76)-SUMIFS('Pathways-natural gas'!$G$4:$G$40,'Pathways-natural gas'!$A$4:$A$40,$D76))/SUMIFS('Pathways-natural gas'!$G$4:$G$40,'Pathways-natural gas'!$A$4:$A$40,$D76),0)</f>
        <v>-9.4145685338361138E-2</v>
      </c>
      <c r="J76" s="71">
        <f>IFERROR((SUMIFS('Pathways-natural gas'!L$4:L$40,'Pathways-natural gas'!$A$4:$A$40,$D76)-SUMIFS('Pathways-natural gas'!$G$4:$G$40,'Pathways-natural gas'!$A$4:$A$40,$D76))/SUMIFS('Pathways-natural gas'!$G$4:$G$40,'Pathways-natural gas'!$A$4:$A$40,$D76),0)</f>
        <v>-0.12093132294657309</v>
      </c>
      <c r="K76" s="71">
        <f>IFERROR((SUMIFS('Pathways-natural gas'!M$4:M$40,'Pathways-natural gas'!$A$4:$A$40,$D76)-SUMIFS('Pathways-natural gas'!$G$4:$G$40,'Pathways-natural gas'!$A$4:$A$40,$D76))/SUMIFS('Pathways-natural gas'!$G$4:$G$40,'Pathways-natural gas'!$A$4:$A$40,$D76),0)</f>
        <v>-0.14721132642208418</v>
      </c>
      <c r="L76" s="71">
        <f>IFERROR((SUMIFS('Pathways-natural gas'!N$4:N$40,'Pathways-natural gas'!$A$4:$A$40,$D76)-SUMIFS('Pathways-natural gas'!$G$4:$G$40,'Pathways-natural gas'!$A$4:$A$40,$D76))/SUMIFS('Pathways-natural gas'!$G$4:$G$40,'Pathways-natural gas'!$A$4:$A$40,$D76),0)</f>
        <v>-0.15056569830909228</v>
      </c>
      <c r="M76" s="71">
        <f>IFERROR((SUMIFS('Pathways-natural gas'!O$4:O$40,'Pathways-natural gas'!$A$4:$A$40,$D76)-SUMIFS('Pathways-natural gas'!$G$4:$G$40,'Pathways-natural gas'!$A$4:$A$40,$D76))/SUMIFS('Pathways-natural gas'!$G$4:$G$40,'Pathways-natural gas'!$A$4:$A$40,$D76),0)</f>
        <v>-0.16226639620861558</v>
      </c>
      <c r="N76" s="71">
        <f>IFERROR((SUMIFS('Pathways-natural gas'!P$4:P$40,'Pathways-natural gas'!$A$4:$A$40,$D76)-SUMIFS('Pathways-natural gas'!$G$4:$G$40,'Pathways-natural gas'!$A$4:$A$40,$D76))/SUMIFS('Pathways-natural gas'!$G$4:$G$40,'Pathways-natural gas'!$A$4:$A$40,$D76),0)</f>
        <v>-0.17388871238967485</v>
      </c>
      <c r="O76" s="71">
        <f>IFERROR((SUMIFS('Pathways-natural gas'!Q$4:Q$40,'Pathways-natural gas'!$A$4:$A$40,$D76)-SUMIFS('Pathways-natural gas'!$G$4:$G$40,'Pathways-natural gas'!$A$4:$A$40,$D76))/SUMIFS('Pathways-natural gas'!$G$4:$G$40,'Pathways-natural gas'!$A$4:$A$40,$D76),0)</f>
        <v>-0.18543264685226396</v>
      </c>
      <c r="P76" s="71">
        <f>IFERROR((SUMIFS('Pathways-natural gas'!R$4:R$40,'Pathways-natural gas'!$A$4:$A$40,$D76)-SUMIFS('Pathways-natural gas'!$G$4:$G$40,'Pathways-natural gas'!$A$4:$A$40,$D76))/SUMIFS('Pathways-natural gas'!$G$4:$G$40,'Pathways-natural gas'!$A$4:$A$40,$D76),0)</f>
        <v>-0.19689819959638605</v>
      </c>
      <c r="Q76" s="71">
        <f>IFERROR((SUMIFS('Pathways-natural gas'!S$4:S$40,'Pathways-natural gas'!$A$4:$A$40,$D76)-SUMIFS('Pathways-natural gas'!$G$4:$G$40,'Pathways-natural gas'!$A$4:$A$40,$D76))/SUMIFS('Pathways-natural gas'!$G$4:$G$40,'Pathways-natural gas'!$A$4:$A$40,$D76),0)</f>
        <v>-0.20828537062204111</v>
      </c>
      <c r="R76" s="71">
        <f>IFERROR((SUMIFS('Pathways-natural gas'!T$4:T$40,'Pathways-natural gas'!$A$4:$A$40,$D76)-SUMIFS('Pathways-natural gas'!$G$4:$G$40,'Pathways-natural gas'!$A$4:$A$40,$D76))/SUMIFS('Pathways-natural gas'!$G$4:$G$40,'Pathways-natural gas'!$A$4:$A$40,$D76),0)</f>
        <v>-0.21503926202998341</v>
      </c>
      <c r="S76" s="71">
        <f>IFERROR((SUMIFS('Pathways-natural gas'!U$4:U$40,'Pathways-natural gas'!$A$4:$A$40,$D76)-SUMIFS('Pathways-natural gas'!$G$4:$G$40,'Pathways-natural gas'!$A$4:$A$40,$D76))/SUMIFS('Pathways-natural gas'!$G$4:$G$40,'Pathways-natural gas'!$A$4:$A$40,$D76),0)</f>
        <v>-0.22179315343792555</v>
      </c>
      <c r="T76" s="71">
        <f>IFERROR((SUMIFS('Pathways-natural gas'!V$4:V$40,'Pathways-natural gas'!$A$4:$A$40,$D76)-SUMIFS('Pathways-natural gas'!$G$4:$G$40,'Pathways-natural gas'!$A$4:$A$40,$D76))/SUMIFS('Pathways-natural gas'!$G$4:$G$40,'Pathways-natural gas'!$A$4:$A$40,$D76),0)</f>
        <v>-0.22854704484586771</v>
      </c>
      <c r="U76" s="71">
        <f>IFERROR((SUMIFS('Pathways-natural gas'!W$4:W$40,'Pathways-natural gas'!$A$4:$A$40,$D76)-SUMIFS('Pathways-natural gas'!$G$4:$G$40,'Pathways-natural gas'!$A$4:$A$40,$D76))/SUMIFS('Pathways-natural gas'!$G$4:$G$40,'Pathways-natural gas'!$A$4:$A$40,$D76),0)</f>
        <v>-0.23530093625380988</v>
      </c>
      <c r="V76" s="71">
        <f>IFERROR((SUMIFS('Pathways-natural gas'!X$4:X$40,'Pathways-natural gas'!$A$4:$A$40,$D76)-SUMIFS('Pathways-natural gas'!$G$4:$G$40,'Pathways-natural gas'!$A$4:$A$40,$D76))/SUMIFS('Pathways-natural gas'!$G$4:$G$40,'Pathways-natural gas'!$A$4:$A$40,$D76),0)</f>
        <v>-0.24205482766175218</v>
      </c>
      <c r="W76" s="71">
        <f>IFERROR((SUMIFS('Pathways-natural gas'!Y$4:Y$40,'Pathways-natural gas'!$A$4:$A$40,$D76)-SUMIFS('Pathways-natural gas'!$G$4:$G$40,'Pathways-natural gas'!$A$4:$A$40,$D76))/SUMIFS('Pathways-natural gas'!$G$4:$G$40,'Pathways-natural gas'!$A$4:$A$40,$D76),0)</f>
        <v>-0.24880871906969435</v>
      </c>
      <c r="X76" s="71">
        <f>IFERROR((SUMIFS('Pathways-natural gas'!Z$4:Z$40,'Pathways-natural gas'!$A$4:$A$40,$D76)-SUMIFS('Pathways-natural gas'!$G$4:$G$40,'Pathways-natural gas'!$A$4:$A$40,$D76))/SUMIFS('Pathways-natural gas'!$G$4:$G$40,'Pathways-natural gas'!$A$4:$A$40,$D76),0)</f>
        <v>-0.25556261047763651</v>
      </c>
      <c r="Y76" s="71">
        <f>IFERROR((SUMIFS('Pathways-natural gas'!AA$4:AA$40,'Pathways-natural gas'!$A$4:$A$40,$D76)-SUMIFS('Pathways-natural gas'!$G$4:$G$40,'Pathways-natural gas'!$A$4:$A$40,$D76))/SUMIFS('Pathways-natural gas'!$G$4:$G$40,'Pathways-natural gas'!$A$4:$A$40,$D76),0)</f>
        <v>-0.26231650188557876</v>
      </c>
      <c r="Z76" s="71">
        <f>IFERROR((SUMIFS('Pathways-natural gas'!AB$4:AB$40,'Pathways-natural gas'!$A$4:$A$40,$D76)-SUMIFS('Pathways-natural gas'!$G$4:$G$40,'Pathways-natural gas'!$A$4:$A$40,$D76))/SUMIFS('Pathways-natural gas'!$G$4:$G$40,'Pathways-natural gas'!$A$4:$A$40,$D76),0)</f>
        <v>-0.26907039329352095</v>
      </c>
      <c r="AA76" s="71">
        <f>IFERROR((SUMIFS('Pathways-natural gas'!AC$4:AC$40,'Pathways-natural gas'!$A$4:$A$40,$D76)-SUMIFS('Pathways-natural gas'!$G$4:$G$40,'Pathways-natural gas'!$A$4:$A$40,$D76))/SUMIFS('Pathways-natural gas'!$G$4:$G$40,'Pathways-natural gas'!$A$4:$A$40,$D76),0)</f>
        <v>-0.27582428470146308</v>
      </c>
      <c r="AB76" s="71">
        <f>IFERROR((SUMIFS('Pathways-natural gas'!AD$4:AD$40,'Pathways-natural gas'!$A$4:$A$40,$D76)-SUMIFS('Pathways-natural gas'!$G$4:$G$40,'Pathways-natural gas'!$A$4:$A$40,$D76))/SUMIFS('Pathways-natural gas'!$G$4:$G$40,'Pathways-natural gas'!$A$4:$A$40,$D76),0)</f>
        <v>-0.28257817610940528</v>
      </c>
      <c r="AC76" s="71">
        <f>IFERROR((SUMIFS('Pathways-natural gas'!AE$4:AE$40,'Pathways-natural gas'!$A$4:$A$40,$D76)-SUMIFS('Pathways-natural gas'!$G$4:$G$40,'Pathways-natural gas'!$A$4:$A$40,$D76))/SUMIFS('Pathways-natural gas'!$G$4:$G$40,'Pathways-natural gas'!$A$4:$A$40,$D76),0)</f>
        <v>-0.28933206751734758</v>
      </c>
      <c r="AD76" s="71">
        <f>IFERROR((SUMIFS('Pathways-natural gas'!AF$4:AF$40,'Pathways-natural gas'!$A$4:$A$40,$D76)-SUMIFS('Pathways-natural gas'!$G$4:$G$40,'Pathways-natural gas'!$A$4:$A$40,$D76))/SUMIFS('Pathways-natural gas'!$G$4:$G$40,'Pathways-natural gas'!$A$4:$A$40,$D76),0)</f>
        <v>-0.29608595892528972</v>
      </c>
      <c r="AE76" s="71">
        <f>IFERROR((SUMIFS('Pathways-natural gas'!AG$4:AG$40,'Pathways-natural gas'!$A$4:$A$40,$D76)-SUMIFS('Pathways-natural gas'!$G$4:$G$40,'Pathways-natural gas'!$A$4:$A$40,$D76))/SUMIFS('Pathways-natural gas'!$G$4:$G$40,'Pathways-natural gas'!$A$4:$A$40,$D76),0)</f>
        <v>-0.30283985033323185</v>
      </c>
      <c r="AF76" s="71">
        <f>IFERROR((SUMIFS('Pathways-natural gas'!AH$4:AH$40,'Pathways-natural gas'!$A$4:$A$40,$D76)-SUMIFS('Pathways-natural gas'!$G$4:$G$40,'Pathways-natural gas'!$A$4:$A$40,$D76))/SUMIFS('Pathways-natural gas'!$G$4:$G$40,'Pathways-natural gas'!$A$4:$A$40,$D76),0)</f>
        <v>-0.30959374174117404</v>
      </c>
      <c r="AG76" s="71">
        <f>IFERROR((SUMIFS('Pathways-natural gas'!AI$4:AI$40,'Pathways-natural gas'!$A$4:$A$40,$D76)-SUMIFS('Pathways-natural gas'!$G$4:$G$40,'Pathways-natural gas'!$A$4:$A$40,$D76))/SUMIFS('Pathways-natural gas'!$G$4:$G$40,'Pathways-natural gas'!$A$4:$A$40,$D76),0)</f>
        <v>-0.31634763314911635</v>
      </c>
      <c r="AH76" s="71">
        <f>IFERROR((SUMIFS('Pathways-natural gas'!AJ$4:AJ$40,'Pathways-natural gas'!$A$4:$A$40,$D76)-SUMIFS('Pathways-natural gas'!$G$4:$G$40,'Pathways-natural gas'!$A$4:$A$40,$D76))/SUMIFS('Pathways-natural gas'!$G$4:$G$40,'Pathways-natural gas'!$A$4:$A$40,$D76),0)</f>
        <v>-0.32310152455705848</v>
      </c>
      <c r="AI76" s="71">
        <f>IFERROR((SUMIFS('Pathways-natural gas'!AK$4:AK$40,'Pathways-natural gas'!$A$4:$A$40,$D76)-SUMIFS('Pathways-natural gas'!$G$4:$G$40,'Pathways-natural gas'!$A$4:$A$40,$D76))/SUMIFS('Pathways-natural gas'!$G$4:$G$40,'Pathways-natural gas'!$A$4:$A$40,$D76),0)</f>
        <v>-0.32985541596500062</v>
      </c>
      <c r="AJ76" s="71">
        <f>IFERROR((SUMIFS('Pathways-natural gas'!AL$4:AL$40,'Pathways-natural gas'!$A$4:$A$40,$D76)-SUMIFS('Pathways-natural gas'!$G$4:$G$40,'Pathways-natural gas'!$A$4:$A$40,$D76))/SUMIFS('Pathways-natural gas'!$G$4:$G$40,'Pathways-natural gas'!$A$4:$A$40,$D76),0)</f>
        <v>-0.33660930737294281</v>
      </c>
      <c r="AK76" s="71">
        <f>IFERROR((SUMIFS('Pathways-natural gas'!AM$4:AM$40,'Pathways-natural gas'!$A$4:$A$40,$D76)-SUMIFS('Pathways-natural gas'!$G$4:$G$40,'Pathways-natural gas'!$A$4:$A$40,$D76))/SUMIFS('Pathways-natural gas'!$G$4:$G$40,'Pathways-natural gas'!$A$4:$A$40,$D76),0)</f>
        <v>-0.34336319878088511</v>
      </c>
    </row>
    <row r="77" spans="2:38" x14ac:dyDescent="0.25">
      <c r="B77" s="329" t="s">
        <v>1180</v>
      </c>
      <c r="C77" s="73" t="s">
        <v>1182</v>
      </c>
      <c r="D77" s="73" t="s">
        <v>74</v>
      </c>
      <c r="E77" s="71">
        <f>IFERROR((SUMIFS('Pathways-natural gas'!G$4:G$40,'Pathways-natural gas'!$A$4:$A$40,$D77)-SUMIFS('Pathways-natural gas'!$G$4:$G$40,'Pathways-natural gas'!$A$4:$A$40,$D77))/SUMIFS('Pathways-natural gas'!$G$4:$G$40,'Pathways-natural gas'!$A$4:$A$40,$D77),0)</f>
        <v>0</v>
      </c>
      <c r="F77" s="333">
        <f>IFERROR((SUMIFS('Pathways-natural gas'!H$4:H$40,'Pathways-natural gas'!$A$4:$A$40,$D77)-SUMIFS('Pathways-natural gas'!$G$4:$G$40,'Pathways-natural gas'!$A$4:$A$40,$D77))/SUMIFS('Pathways-natural gas'!$G$4:$G$40,'Pathways-natural gas'!$A$4:$A$40,$D77),0)</f>
        <v>0</v>
      </c>
      <c r="G77" s="71">
        <f>IFERROR((SUMIFS('Pathways-natural gas'!I$4:I$40,'Pathways-natural gas'!$A$4:$A$40,$D77)-SUMIFS('Pathways-natural gas'!$G$4:$G$40,'Pathways-natural gas'!$A$4:$A$40,$D77))/SUMIFS('Pathways-natural gas'!$G$4:$G$40,'Pathways-natural gas'!$A$4:$A$40,$D77),0)</f>
        <v>0</v>
      </c>
      <c r="H77" s="71">
        <f>IFERROR((SUMIFS('Pathways-natural gas'!J$4:J$40,'Pathways-natural gas'!$A$4:$A$40,$D77)-SUMIFS('Pathways-natural gas'!$G$4:$G$40,'Pathways-natural gas'!$A$4:$A$40,$D77))/SUMIFS('Pathways-natural gas'!$G$4:$G$40,'Pathways-natural gas'!$A$4:$A$40,$D77),0)</f>
        <v>0</v>
      </c>
      <c r="I77" s="71">
        <f>IFERROR((SUMIFS('Pathways-natural gas'!K$4:K$40,'Pathways-natural gas'!$A$4:$A$40,$D77)-SUMIFS('Pathways-natural gas'!$G$4:$G$40,'Pathways-natural gas'!$A$4:$A$40,$D77))/SUMIFS('Pathways-natural gas'!$G$4:$G$40,'Pathways-natural gas'!$A$4:$A$40,$D77),0)</f>
        <v>0</v>
      </c>
      <c r="J77" s="71">
        <f>IFERROR((SUMIFS('Pathways-natural gas'!L$4:L$40,'Pathways-natural gas'!$A$4:$A$40,$D77)-SUMIFS('Pathways-natural gas'!$G$4:$G$40,'Pathways-natural gas'!$A$4:$A$40,$D77))/SUMIFS('Pathways-natural gas'!$G$4:$G$40,'Pathways-natural gas'!$A$4:$A$40,$D77),0)</f>
        <v>0</v>
      </c>
      <c r="K77" s="71">
        <f>IFERROR((SUMIFS('Pathways-natural gas'!M$4:M$40,'Pathways-natural gas'!$A$4:$A$40,$D77)-SUMIFS('Pathways-natural gas'!$G$4:$G$40,'Pathways-natural gas'!$A$4:$A$40,$D77))/SUMIFS('Pathways-natural gas'!$G$4:$G$40,'Pathways-natural gas'!$A$4:$A$40,$D77),0)</f>
        <v>0</v>
      </c>
      <c r="L77" s="71">
        <f>IFERROR((SUMIFS('Pathways-natural gas'!N$4:N$40,'Pathways-natural gas'!$A$4:$A$40,$D77)-SUMIFS('Pathways-natural gas'!$G$4:$G$40,'Pathways-natural gas'!$A$4:$A$40,$D77))/SUMIFS('Pathways-natural gas'!$G$4:$G$40,'Pathways-natural gas'!$A$4:$A$40,$D77),0)</f>
        <v>0</v>
      </c>
      <c r="M77" s="71">
        <f>IFERROR((SUMIFS('Pathways-natural gas'!O$4:O$40,'Pathways-natural gas'!$A$4:$A$40,$D77)-SUMIFS('Pathways-natural gas'!$G$4:$G$40,'Pathways-natural gas'!$A$4:$A$40,$D77))/SUMIFS('Pathways-natural gas'!$G$4:$G$40,'Pathways-natural gas'!$A$4:$A$40,$D77),0)</f>
        <v>0</v>
      </c>
      <c r="N77" s="71">
        <f>IFERROR((SUMIFS('Pathways-natural gas'!P$4:P$40,'Pathways-natural gas'!$A$4:$A$40,$D77)-SUMIFS('Pathways-natural gas'!$G$4:$G$40,'Pathways-natural gas'!$A$4:$A$40,$D77))/SUMIFS('Pathways-natural gas'!$G$4:$G$40,'Pathways-natural gas'!$A$4:$A$40,$D77),0)</f>
        <v>0</v>
      </c>
      <c r="O77" s="71">
        <f>IFERROR((SUMIFS('Pathways-natural gas'!Q$4:Q$40,'Pathways-natural gas'!$A$4:$A$40,$D77)-SUMIFS('Pathways-natural gas'!$G$4:$G$40,'Pathways-natural gas'!$A$4:$A$40,$D77))/SUMIFS('Pathways-natural gas'!$G$4:$G$40,'Pathways-natural gas'!$A$4:$A$40,$D77),0)</f>
        <v>0</v>
      </c>
      <c r="P77" s="71">
        <f>IFERROR((SUMIFS('Pathways-natural gas'!R$4:R$40,'Pathways-natural gas'!$A$4:$A$40,$D77)-SUMIFS('Pathways-natural gas'!$G$4:$G$40,'Pathways-natural gas'!$A$4:$A$40,$D77))/SUMIFS('Pathways-natural gas'!$G$4:$G$40,'Pathways-natural gas'!$A$4:$A$40,$D77),0)</f>
        <v>0</v>
      </c>
      <c r="Q77" s="71">
        <f>IFERROR((SUMIFS('Pathways-natural gas'!S$4:S$40,'Pathways-natural gas'!$A$4:$A$40,$D77)-SUMIFS('Pathways-natural gas'!$G$4:$G$40,'Pathways-natural gas'!$A$4:$A$40,$D77))/SUMIFS('Pathways-natural gas'!$G$4:$G$40,'Pathways-natural gas'!$A$4:$A$40,$D77),0)</f>
        <v>0</v>
      </c>
      <c r="R77" s="71">
        <f>IFERROR((SUMIFS('Pathways-natural gas'!T$4:T$40,'Pathways-natural gas'!$A$4:$A$40,$D77)-SUMIFS('Pathways-natural gas'!$G$4:$G$40,'Pathways-natural gas'!$A$4:$A$40,$D77))/SUMIFS('Pathways-natural gas'!$G$4:$G$40,'Pathways-natural gas'!$A$4:$A$40,$D77),0)</f>
        <v>0</v>
      </c>
      <c r="S77" s="71">
        <f>IFERROR((SUMIFS('Pathways-natural gas'!U$4:U$40,'Pathways-natural gas'!$A$4:$A$40,$D77)-SUMIFS('Pathways-natural gas'!$G$4:$G$40,'Pathways-natural gas'!$A$4:$A$40,$D77))/SUMIFS('Pathways-natural gas'!$G$4:$G$40,'Pathways-natural gas'!$A$4:$A$40,$D77),0)</f>
        <v>0</v>
      </c>
      <c r="T77" s="71">
        <f>IFERROR((SUMIFS('Pathways-natural gas'!V$4:V$40,'Pathways-natural gas'!$A$4:$A$40,$D77)-SUMIFS('Pathways-natural gas'!$G$4:$G$40,'Pathways-natural gas'!$A$4:$A$40,$D77))/SUMIFS('Pathways-natural gas'!$G$4:$G$40,'Pathways-natural gas'!$A$4:$A$40,$D77),0)</f>
        <v>0</v>
      </c>
      <c r="U77" s="71">
        <f>IFERROR((SUMIFS('Pathways-natural gas'!W$4:W$40,'Pathways-natural gas'!$A$4:$A$40,$D77)-SUMIFS('Pathways-natural gas'!$G$4:$G$40,'Pathways-natural gas'!$A$4:$A$40,$D77))/SUMIFS('Pathways-natural gas'!$G$4:$G$40,'Pathways-natural gas'!$A$4:$A$40,$D77),0)</f>
        <v>0</v>
      </c>
      <c r="V77" s="71">
        <f>IFERROR((SUMIFS('Pathways-natural gas'!X$4:X$40,'Pathways-natural gas'!$A$4:$A$40,$D77)-SUMIFS('Pathways-natural gas'!$G$4:$G$40,'Pathways-natural gas'!$A$4:$A$40,$D77))/SUMIFS('Pathways-natural gas'!$G$4:$G$40,'Pathways-natural gas'!$A$4:$A$40,$D77),0)</f>
        <v>0</v>
      </c>
      <c r="W77" s="71">
        <f>IFERROR((SUMIFS('Pathways-natural gas'!Y$4:Y$40,'Pathways-natural gas'!$A$4:$A$40,$D77)-SUMIFS('Pathways-natural gas'!$G$4:$G$40,'Pathways-natural gas'!$A$4:$A$40,$D77))/SUMIFS('Pathways-natural gas'!$G$4:$G$40,'Pathways-natural gas'!$A$4:$A$40,$D77),0)</f>
        <v>0</v>
      </c>
      <c r="X77" s="71">
        <f>IFERROR((SUMIFS('Pathways-natural gas'!Z$4:Z$40,'Pathways-natural gas'!$A$4:$A$40,$D77)-SUMIFS('Pathways-natural gas'!$G$4:$G$40,'Pathways-natural gas'!$A$4:$A$40,$D77))/SUMIFS('Pathways-natural gas'!$G$4:$G$40,'Pathways-natural gas'!$A$4:$A$40,$D77),0)</f>
        <v>0</v>
      </c>
      <c r="Y77" s="71">
        <f>IFERROR((SUMIFS('Pathways-natural gas'!AA$4:AA$40,'Pathways-natural gas'!$A$4:$A$40,$D77)-SUMIFS('Pathways-natural gas'!$G$4:$G$40,'Pathways-natural gas'!$A$4:$A$40,$D77))/SUMIFS('Pathways-natural gas'!$G$4:$G$40,'Pathways-natural gas'!$A$4:$A$40,$D77),0)</f>
        <v>0</v>
      </c>
      <c r="Z77" s="71">
        <f>IFERROR((SUMIFS('Pathways-natural gas'!AB$4:AB$40,'Pathways-natural gas'!$A$4:$A$40,$D77)-SUMIFS('Pathways-natural gas'!$G$4:$G$40,'Pathways-natural gas'!$A$4:$A$40,$D77))/SUMIFS('Pathways-natural gas'!$G$4:$G$40,'Pathways-natural gas'!$A$4:$A$40,$D77),0)</f>
        <v>0</v>
      </c>
      <c r="AA77" s="71">
        <f>IFERROR((SUMIFS('Pathways-natural gas'!AC$4:AC$40,'Pathways-natural gas'!$A$4:$A$40,$D77)-SUMIFS('Pathways-natural gas'!$G$4:$G$40,'Pathways-natural gas'!$A$4:$A$40,$D77))/SUMIFS('Pathways-natural gas'!$G$4:$G$40,'Pathways-natural gas'!$A$4:$A$40,$D77),0)</f>
        <v>0</v>
      </c>
      <c r="AB77" s="71">
        <f>IFERROR((SUMIFS('Pathways-natural gas'!AD$4:AD$40,'Pathways-natural gas'!$A$4:$A$40,$D77)-SUMIFS('Pathways-natural gas'!$G$4:$G$40,'Pathways-natural gas'!$A$4:$A$40,$D77))/SUMIFS('Pathways-natural gas'!$G$4:$G$40,'Pathways-natural gas'!$A$4:$A$40,$D77),0)</f>
        <v>0</v>
      </c>
      <c r="AC77" s="71">
        <f>IFERROR((SUMIFS('Pathways-natural gas'!AE$4:AE$40,'Pathways-natural gas'!$A$4:$A$40,$D77)-SUMIFS('Pathways-natural gas'!$G$4:$G$40,'Pathways-natural gas'!$A$4:$A$40,$D77))/SUMIFS('Pathways-natural gas'!$G$4:$G$40,'Pathways-natural gas'!$A$4:$A$40,$D77),0)</f>
        <v>0</v>
      </c>
      <c r="AD77" s="71">
        <f>IFERROR((SUMIFS('Pathways-natural gas'!AF$4:AF$40,'Pathways-natural gas'!$A$4:$A$40,$D77)-SUMIFS('Pathways-natural gas'!$G$4:$G$40,'Pathways-natural gas'!$A$4:$A$40,$D77))/SUMIFS('Pathways-natural gas'!$G$4:$G$40,'Pathways-natural gas'!$A$4:$A$40,$D77),0)</f>
        <v>0</v>
      </c>
      <c r="AE77" s="71">
        <f>IFERROR((SUMIFS('Pathways-natural gas'!AG$4:AG$40,'Pathways-natural gas'!$A$4:$A$40,$D77)-SUMIFS('Pathways-natural gas'!$G$4:$G$40,'Pathways-natural gas'!$A$4:$A$40,$D77))/SUMIFS('Pathways-natural gas'!$G$4:$G$40,'Pathways-natural gas'!$A$4:$A$40,$D77),0)</f>
        <v>0</v>
      </c>
      <c r="AF77" s="71">
        <f>IFERROR((SUMIFS('Pathways-natural gas'!AH$4:AH$40,'Pathways-natural gas'!$A$4:$A$40,$D77)-SUMIFS('Pathways-natural gas'!$G$4:$G$40,'Pathways-natural gas'!$A$4:$A$40,$D77))/SUMIFS('Pathways-natural gas'!$G$4:$G$40,'Pathways-natural gas'!$A$4:$A$40,$D77),0)</f>
        <v>0</v>
      </c>
      <c r="AG77" s="71">
        <f>IFERROR((SUMIFS('Pathways-natural gas'!AI$4:AI$40,'Pathways-natural gas'!$A$4:$A$40,$D77)-SUMIFS('Pathways-natural gas'!$G$4:$G$40,'Pathways-natural gas'!$A$4:$A$40,$D77))/SUMIFS('Pathways-natural gas'!$G$4:$G$40,'Pathways-natural gas'!$A$4:$A$40,$D77),0)</f>
        <v>0</v>
      </c>
      <c r="AH77" s="71">
        <f>IFERROR((SUMIFS('Pathways-natural gas'!AJ$4:AJ$40,'Pathways-natural gas'!$A$4:$A$40,$D77)-SUMIFS('Pathways-natural gas'!$G$4:$G$40,'Pathways-natural gas'!$A$4:$A$40,$D77))/SUMIFS('Pathways-natural gas'!$G$4:$G$40,'Pathways-natural gas'!$A$4:$A$40,$D77),0)</f>
        <v>0</v>
      </c>
      <c r="AI77" s="71">
        <f>IFERROR((SUMIFS('Pathways-natural gas'!AK$4:AK$40,'Pathways-natural gas'!$A$4:$A$40,$D77)-SUMIFS('Pathways-natural gas'!$G$4:$G$40,'Pathways-natural gas'!$A$4:$A$40,$D77))/SUMIFS('Pathways-natural gas'!$G$4:$G$40,'Pathways-natural gas'!$A$4:$A$40,$D77),0)</f>
        <v>0</v>
      </c>
      <c r="AJ77" s="71">
        <f>IFERROR((SUMIFS('Pathways-natural gas'!AL$4:AL$40,'Pathways-natural gas'!$A$4:$A$40,$D77)-SUMIFS('Pathways-natural gas'!$G$4:$G$40,'Pathways-natural gas'!$A$4:$A$40,$D77))/SUMIFS('Pathways-natural gas'!$G$4:$G$40,'Pathways-natural gas'!$A$4:$A$40,$D77),0)</f>
        <v>0</v>
      </c>
      <c r="AK77" s="71">
        <f>IFERROR((SUMIFS('Pathways-natural gas'!AM$4:AM$40,'Pathways-natural gas'!$A$4:$A$40,$D77)-SUMIFS('Pathways-natural gas'!$G$4:$G$40,'Pathways-natural gas'!$A$4:$A$40,$D77))/SUMIFS('Pathways-natural gas'!$G$4:$G$40,'Pathways-natural gas'!$A$4:$A$40,$D77),0)</f>
        <v>0</v>
      </c>
      <c r="AL77" s="7"/>
    </row>
    <row r="78" spans="2:38" x14ac:dyDescent="0.25">
      <c r="B78" s="329" t="s">
        <v>1180</v>
      </c>
      <c r="C78" s="73" t="s">
        <v>1182</v>
      </c>
      <c r="D78" s="73" t="s">
        <v>75</v>
      </c>
      <c r="E78" s="71">
        <f>IFERROR((SUMIFS('Pathways-natural gas'!G$4:G$40,'Pathways-natural gas'!$A$4:$A$40,$D78)-SUMIFS('Pathways-natural gas'!$G$4:$G$40,'Pathways-natural gas'!$A$4:$A$40,$D78))/SUMIFS('Pathways-natural gas'!$G$4:$G$40,'Pathways-natural gas'!$A$4:$A$40,$D78),0)</f>
        <v>0</v>
      </c>
      <c r="F78" s="333">
        <f>IFERROR((SUMIFS('Pathways-natural gas'!H$4:H$40,'Pathways-natural gas'!$A$4:$A$40,$D78)-SUMIFS('Pathways-natural gas'!$G$4:$G$40,'Pathways-natural gas'!$A$4:$A$40,$D78))/SUMIFS('Pathways-natural gas'!$G$4:$G$40,'Pathways-natural gas'!$A$4:$A$40,$D78),0)</f>
        <v>0</v>
      </c>
      <c r="G78" s="71">
        <f>IFERROR((SUMIFS('Pathways-natural gas'!I$4:I$40,'Pathways-natural gas'!$A$4:$A$40,$D78)-SUMIFS('Pathways-natural gas'!$G$4:$G$40,'Pathways-natural gas'!$A$4:$A$40,$D78))/SUMIFS('Pathways-natural gas'!$G$4:$G$40,'Pathways-natural gas'!$A$4:$A$40,$D78),0)</f>
        <v>0</v>
      </c>
      <c r="H78" s="71">
        <f>IFERROR((SUMIFS('Pathways-natural gas'!J$4:J$40,'Pathways-natural gas'!$A$4:$A$40,$D78)-SUMIFS('Pathways-natural gas'!$G$4:$G$40,'Pathways-natural gas'!$A$4:$A$40,$D78))/SUMIFS('Pathways-natural gas'!$G$4:$G$40,'Pathways-natural gas'!$A$4:$A$40,$D78),0)</f>
        <v>0</v>
      </c>
      <c r="I78" s="71">
        <f>IFERROR((SUMIFS('Pathways-natural gas'!K$4:K$40,'Pathways-natural gas'!$A$4:$A$40,$D78)-SUMIFS('Pathways-natural gas'!$G$4:$G$40,'Pathways-natural gas'!$A$4:$A$40,$D78))/SUMIFS('Pathways-natural gas'!$G$4:$G$40,'Pathways-natural gas'!$A$4:$A$40,$D78),0)</f>
        <v>0</v>
      </c>
      <c r="J78" s="71">
        <f>IFERROR((SUMIFS('Pathways-natural gas'!L$4:L$40,'Pathways-natural gas'!$A$4:$A$40,$D78)-SUMIFS('Pathways-natural gas'!$G$4:$G$40,'Pathways-natural gas'!$A$4:$A$40,$D78))/SUMIFS('Pathways-natural gas'!$G$4:$G$40,'Pathways-natural gas'!$A$4:$A$40,$D78),0)</f>
        <v>0</v>
      </c>
      <c r="K78" s="71">
        <f>IFERROR((SUMIFS('Pathways-natural gas'!M$4:M$40,'Pathways-natural gas'!$A$4:$A$40,$D78)-SUMIFS('Pathways-natural gas'!$G$4:$G$40,'Pathways-natural gas'!$A$4:$A$40,$D78))/SUMIFS('Pathways-natural gas'!$G$4:$G$40,'Pathways-natural gas'!$A$4:$A$40,$D78),0)</f>
        <v>0</v>
      </c>
      <c r="L78" s="71">
        <f>IFERROR((SUMIFS('Pathways-natural gas'!N$4:N$40,'Pathways-natural gas'!$A$4:$A$40,$D78)-SUMIFS('Pathways-natural gas'!$G$4:$G$40,'Pathways-natural gas'!$A$4:$A$40,$D78))/SUMIFS('Pathways-natural gas'!$G$4:$G$40,'Pathways-natural gas'!$A$4:$A$40,$D78),0)</f>
        <v>0</v>
      </c>
      <c r="M78" s="71">
        <f>IFERROR((SUMIFS('Pathways-natural gas'!O$4:O$40,'Pathways-natural gas'!$A$4:$A$40,$D78)-SUMIFS('Pathways-natural gas'!$G$4:$G$40,'Pathways-natural gas'!$A$4:$A$40,$D78))/SUMIFS('Pathways-natural gas'!$G$4:$G$40,'Pathways-natural gas'!$A$4:$A$40,$D78),0)</f>
        <v>0</v>
      </c>
      <c r="N78" s="71">
        <f>IFERROR((SUMIFS('Pathways-natural gas'!P$4:P$40,'Pathways-natural gas'!$A$4:$A$40,$D78)-SUMIFS('Pathways-natural gas'!$G$4:$G$40,'Pathways-natural gas'!$A$4:$A$40,$D78))/SUMIFS('Pathways-natural gas'!$G$4:$G$40,'Pathways-natural gas'!$A$4:$A$40,$D78),0)</f>
        <v>0</v>
      </c>
      <c r="O78" s="71">
        <f>IFERROR((SUMIFS('Pathways-natural gas'!Q$4:Q$40,'Pathways-natural gas'!$A$4:$A$40,$D78)-SUMIFS('Pathways-natural gas'!$G$4:$G$40,'Pathways-natural gas'!$A$4:$A$40,$D78))/SUMIFS('Pathways-natural gas'!$G$4:$G$40,'Pathways-natural gas'!$A$4:$A$40,$D78),0)</f>
        <v>0</v>
      </c>
      <c r="P78" s="71">
        <f>IFERROR((SUMIFS('Pathways-natural gas'!R$4:R$40,'Pathways-natural gas'!$A$4:$A$40,$D78)-SUMIFS('Pathways-natural gas'!$G$4:$G$40,'Pathways-natural gas'!$A$4:$A$40,$D78))/SUMIFS('Pathways-natural gas'!$G$4:$G$40,'Pathways-natural gas'!$A$4:$A$40,$D78),0)</f>
        <v>0</v>
      </c>
      <c r="Q78" s="71">
        <f>IFERROR((SUMIFS('Pathways-natural gas'!S$4:S$40,'Pathways-natural gas'!$A$4:$A$40,$D78)-SUMIFS('Pathways-natural gas'!$G$4:$G$40,'Pathways-natural gas'!$A$4:$A$40,$D78))/SUMIFS('Pathways-natural gas'!$G$4:$G$40,'Pathways-natural gas'!$A$4:$A$40,$D78),0)</f>
        <v>0</v>
      </c>
      <c r="R78" s="71">
        <f>IFERROR((SUMIFS('Pathways-natural gas'!T$4:T$40,'Pathways-natural gas'!$A$4:$A$40,$D78)-SUMIFS('Pathways-natural gas'!$G$4:$G$40,'Pathways-natural gas'!$A$4:$A$40,$D78))/SUMIFS('Pathways-natural gas'!$G$4:$G$40,'Pathways-natural gas'!$A$4:$A$40,$D78),0)</f>
        <v>0</v>
      </c>
      <c r="S78" s="71">
        <f>IFERROR((SUMIFS('Pathways-natural gas'!U$4:U$40,'Pathways-natural gas'!$A$4:$A$40,$D78)-SUMIFS('Pathways-natural gas'!$G$4:$G$40,'Pathways-natural gas'!$A$4:$A$40,$D78))/SUMIFS('Pathways-natural gas'!$G$4:$G$40,'Pathways-natural gas'!$A$4:$A$40,$D78),0)</f>
        <v>0</v>
      </c>
      <c r="T78" s="71">
        <f>IFERROR((SUMIFS('Pathways-natural gas'!V$4:V$40,'Pathways-natural gas'!$A$4:$A$40,$D78)-SUMIFS('Pathways-natural gas'!$G$4:$G$40,'Pathways-natural gas'!$A$4:$A$40,$D78))/SUMIFS('Pathways-natural gas'!$G$4:$G$40,'Pathways-natural gas'!$A$4:$A$40,$D78),0)</f>
        <v>0</v>
      </c>
      <c r="U78" s="71">
        <f>IFERROR((SUMIFS('Pathways-natural gas'!W$4:W$40,'Pathways-natural gas'!$A$4:$A$40,$D78)-SUMIFS('Pathways-natural gas'!$G$4:$G$40,'Pathways-natural gas'!$A$4:$A$40,$D78))/SUMIFS('Pathways-natural gas'!$G$4:$G$40,'Pathways-natural gas'!$A$4:$A$40,$D78),0)</f>
        <v>0</v>
      </c>
      <c r="V78" s="71">
        <f>IFERROR((SUMIFS('Pathways-natural gas'!X$4:X$40,'Pathways-natural gas'!$A$4:$A$40,$D78)-SUMIFS('Pathways-natural gas'!$G$4:$G$40,'Pathways-natural gas'!$A$4:$A$40,$D78))/SUMIFS('Pathways-natural gas'!$G$4:$G$40,'Pathways-natural gas'!$A$4:$A$40,$D78),0)</f>
        <v>0</v>
      </c>
      <c r="W78" s="71">
        <f>IFERROR((SUMIFS('Pathways-natural gas'!Y$4:Y$40,'Pathways-natural gas'!$A$4:$A$40,$D78)-SUMIFS('Pathways-natural gas'!$G$4:$G$40,'Pathways-natural gas'!$A$4:$A$40,$D78))/SUMIFS('Pathways-natural gas'!$G$4:$G$40,'Pathways-natural gas'!$A$4:$A$40,$D78),0)</f>
        <v>0</v>
      </c>
      <c r="X78" s="71">
        <f>IFERROR((SUMIFS('Pathways-natural gas'!Z$4:Z$40,'Pathways-natural gas'!$A$4:$A$40,$D78)-SUMIFS('Pathways-natural gas'!$G$4:$G$40,'Pathways-natural gas'!$A$4:$A$40,$D78))/SUMIFS('Pathways-natural gas'!$G$4:$G$40,'Pathways-natural gas'!$A$4:$A$40,$D78),0)</f>
        <v>0</v>
      </c>
      <c r="Y78" s="71">
        <f>IFERROR((SUMIFS('Pathways-natural gas'!AA$4:AA$40,'Pathways-natural gas'!$A$4:$A$40,$D78)-SUMIFS('Pathways-natural gas'!$G$4:$G$40,'Pathways-natural gas'!$A$4:$A$40,$D78))/SUMIFS('Pathways-natural gas'!$G$4:$G$40,'Pathways-natural gas'!$A$4:$A$40,$D78),0)</f>
        <v>0</v>
      </c>
      <c r="Z78" s="71">
        <f>IFERROR((SUMIFS('Pathways-natural gas'!AB$4:AB$40,'Pathways-natural gas'!$A$4:$A$40,$D78)-SUMIFS('Pathways-natural gas'!$G$4:$G$40,'Pathways-natural gas'!$A$4:$A$40,$D78))/SUMIFS('Pathways-natural gas'!$G$4:$G$40,'Pathways-natural gas'!$A$4:$A$40,$D78),0)</f>
        <v>0</v>
      </c>
      <c r="AA78" s="71">
        <f>IFERROR((SUMIFS('Pathways-natural gas'!AC$4:AC$40,'Pathways-natural gas'!$A$4:$A$40,$D78)-SUMIFS('Pathways-natural gas'!$G$4:$G$40,'Pathways-natural gas'!$A$4:$A$40,$D78))/SUMIFS('Pathways-natural gas'!$G$4:$G$40,'Pathways-natural gas'!$A$4:$A$40,$D78),0)</f>
        <v>0</v>
      </c>
      <c r="AB78" s="71">
        <f>IFERROR((SUMIFS('Pathways-natural gas'!AD$4:AD$40,'Pathways-natural gas'!$A$4:$A$40,$D78)-SUMIFS('Pathways-natural gas'!$G$4:$G$40,'Pathways-natural gas'!$A$4:$A$40,$D78))/SUMIFS('Pathways-natural gas'!$G$4:$G$40,'Pathways-natural gas'!$A$4:$A$40,$D78),0)</f>
        <v>0</v>
      </c>
      <c r="AC78" s="71">
        <f>IFERROR((SUMIFS('Pathways-natural gas'!AE$4:AE$40,'Pathways-natural gas'!$A$4:$A$40,$D78)-SUMIFS('Pathways-natural gas'!$G$4:$G$40,'Pathways-natural gas'!$A$4:$A$40,$D78))/SUMIFS('Pathways-natural gas'!$G$4:$G$40,'Pathways-natural gas'!$A$4:$A$40,$D78),0)</f>
        <v>0</v>
      </c>
      <c r="AD78" s="71">
        <f>IFERROR((SUMIFS('Pathways-natural gas'!AF$4:AF$40,'Pathways-natural gas'!$A$4:$A$40,$D78)-SUMIFS('Pathways-natural gas'!$G$4:$G$40,'Pathways-natural gas'!$A$4:$A$40,$D78))/SUMIFS('Pathways-natural gas'!$G$4:$G$40,'Pathways-natural gas'!$A$4:$A$40,$D78),0)</f>
        <v>0</v>
      </c>
      <c r="AE78" s="71">
        <f>IFERROR((SUMIFS('Pathways-natural gas'!AG$4:AG$40,'Pathways-natural gas'!$A$4:$A$40,$D78)-SUMIFS('Pathways-natural gas'!$G$4:$G$40,'Pathways-natural gas'!$A$4:$A$40,$D78))/SUMIFS('Pathways-natural gas'!$G$4:$G$40,'Pathways-natural gas'!$A$4:$A$40,$D78),0)</f>
        <v>0</v>
      </c>
      <c r="AF78" s="71">
        <f>IFERROR((SUMIFS('Pathways-natural gas'!AH$4:AH$40,'Pathways-natural gas'!$A$4:$A$40,$D78)-SUMIFS('Pathways-natural gas'!$G$4:$G$40,'Pathways-natural gas'!$A$4:$A$40,$D78))/SUMIFS('Pathways-natural gas'!$G$4:$G$40,'Pathways-natural gas'!$A$4:$A$40,$D78),0)</f>
        <v>0</v>
      </c>
      <c r="AG78" s="71">
        <f>IFERROR((SUMIFS('Pathways-natural gas'!AI$4:AI$40,'Pathways-natural gas'!$A$4:$A$40,$D78)-SUMIFS('Pathways-natural gas'!$G$4:$G$40,'Pathways-natural gas'!$A$4:$A$40,$D78))/SUMIFS('Pathways-natural gas'!$G$4:$G$40,'Pathways-natural gas'!$A$4:$A$40,$D78),0)</f>
        <v>0</v>
      </c>
      <c r="AH78" s="71">
        <f>IFERROR((SUMIFS('Pathways-natural gas'!AJ$4:AJ$40,'Pathways-natural gas'!$A$4:$A$40,$D78)-SUMIFS('Pathways-natural gas'!$G$4:$G$40,'Pathways-natural gas'!$A$4:$A$40,$D78))/SUMIFS('Pathways-natural gas'!$G$4:$G$40,'Pathways-natural gas'!$A$4:$A$40,$D78),0)</f>
        <v>0</v>
      </c>
      <c r="AI78" s="71">
        <f>IFERROR((SUMIFS('Pathways-natural gas'!AK$4:AK$40,'Pathways-natural gas'!$A$4:$A$40,$D78)-SUMIFS('Pathways-natural gas'!$G$4:$G$40,'Pathways-natural gas'!$A$4:$A$40,$D78))/SUMIFS('Pathways-natural gas'!$G$4:$G$40,'Pathways-natural gas'!$A$4:$A$40,$D78),0)</f>
        <v>0</v>
      </c>
      <c r="AJ78" s="71">
        <f>IFERROR((SUMIFS('Pathways-natural gas'!AL$4:AL$40,'Pathways-natural gas'!$A$4:$A$40,$D78)-SUMIFS('Pathways-natural gas'!$G$4:$G$40,'Pathways-natural gas'!$A$4:$A$40,$D78))/SUMIFS('Pathways-natural gas'!$G$4:$G$40,'Pathways-natural gas'!$A$4:$A$40,$D78),0)</f>
        <v>0</v>
      </c>
      <c r="AK78" s="71">
        <f>IFERROR((SUMIFS('Pathways-natural gas'!AM$4:AM$40,'Pathways-natural gas'!$A$4:$A$40,$D78)-SUMIFS('Pathways-natural gas'!$G$4:$G$40,'Pathways-natural gas'!$A$4:$A$40,$D78))/SUMIFS('Pathways-natural gas'!$G$4:$G$40,'Pathways-natural gas'!$A$4:$A$40,$D78),0)</f>
        <v>0</v>
      </c>
      <c r="AL78" s="7"/>
    </row>
    <row r="79" spans="2:38" x14ac:dyDescent="0.25">
      <c r="B79" s="329" t="s">
        <v>1180</v>
      </c>
      <c r="C79" s="73" t="s">
        <v>1182</v>
      </c>
      <c r="D79" s="73" t="s">
        <v>76</v>
      </c>
      <c r="E79" s="71">
        <f>IFERROR((SUMIFS('Pathways-natural gas'!G$4:G$40,'Pathways-natural gas'!$A$4:$A$40,$D79)-SUMIFS('Pathways-natural gas'!$G$4:$G$40,'Pathways-natural gas'!$A$4:$A$40,$D79))/SUMIFS('Pathways-natural gas'!$G$4:$G$40,'Pathways-natural gas'!$A$4:$A$40,$D79),0)</f>
        <v>0</v>
      </c>
      <c r="F79" s="333">
        <f>IFERROR((SUMIFS('Pathways-natural gas'!H$4:H$40,'Pathways-natural gas'!$A$4:$A$40,$D79)-SUMIFS('Pathways-natural gas'!$G$4:$G$40,'Pathways-natural gas'!$A$4:$A$40,$D79))/SUMIFS('Pathways-natural gas'!$G$4:$G$40,'Pathways-natural gas'!$A$4:$A$40,$D79),0)</f>
        <v>-2.7694715109830948E-2</v>
      </c>
      <c r="G79" s="71">
        <f>IFERROR((SUMIFS('Pathways-natural gas'!I$4:I$40,'Pathways-natural gas'!$A$4:$A$40,$D79)-SUMIFS('Pathways-natural gas'!$G$4:$G$40,'Pathways-natural gas'!$A$4:$A$40,$D79))/SUMIFS('Pathways-natural gas'!$G$4:$G$40,'Pathways-natural gas'!$A$4:$A$40,$D79),0)</f>
        <v>0.12008398033464858</v>
      </c>
      <c r="H79" s="71">
        <f>IFERROR((SUMIFS('Pathways-natural gas'!J$4:J$40,'Pathways-natural gas'!$A$4:$A$40,$D79)-SUMIFS('Pathways-natural gas'!$G$4:$G$40,'Pathways-natural gas'!$A$4:$A$40,$D79))/SUMIFS('Pathways-natural gas'!$G$4:$G$40,'Pathways-natural gas'!$A$4:$A$40,$D79),0)</f>
        <v>-7.1105904370336273E-2</v>
      </c>
      <c r="I79" s="71">
        <f>IFERROR((SUMIFS('Pathways-natural gas'!K$4:K$40,'Pathways-natural gas'!$A$4:$A$40,$D79)-SUMIFS('Pathways-natural gas'!$G$4:$G$40,'Pathways-natural gas'!$A$4:$A$40,$D79))/SUMIFS('Pathways-natural gas'!$G$4:$G$40,'Pathways-natural gas'!$A$4:$A$40,$D79),0)</f>
        <v>-0.10090022066544614</v>
      </c>
      <c r="J79" s="71">
        <f>IFERROR((SUMIFS('Pathways-natural gas'!L$4:L$40,'Pathways-natural gas'!$A$4:$A$40,$D79)-SUMIFS('Pathways-natural gas'!$G$4:$G$40,'Pathways-natural gas'!$A$4:$A$40,$D79))/SUMIFS('Pathways-natural gas'!$G$4:$G$40,'Pathways-natural gas'!$A$4:$A$40,$D79),0)</f>
        <v>-0.12873555864421926</v>
      </c>
      <c r="K79" s="71">
        <f>IFERROR((SUMIFS('Pathways-natural gas'!M$4:M$40,'Pathways-natural gas'!$A$4:$A$40,$D79)-SUMIFS('Pathways-natural gas'!$G$4:$G$40,'Pathways-natural gas'!$A$4:$A$40,$D79))/SUMIFS('Pathways-natural gas'!$G$4:$G$40,'Pathways-natural gas'!$A$4:$A$40,$D79),0)</f>
        <v>-0.17451340568088961</v>
      </c>
      <c r="L79" s="71">
        <f>IFERROR((SUMIFS('Pathways-natural gas'!N$4:N$40,'Pathways-natural gas'!$A$4:$A$40,$D79)-SUMIFS('Pathways-natural gas'!$G$4:$G$40,'Pathways-natural gas'!$A$4:$A$40,$D79))/SUMIFS('Pathways-natural gas'!$G$4:$G$40,'Pathways-natural gas'!$A$4:$A$40,$D79),0)</f>
        <v>-0.1657790608868244</v>
      </c>
      <c r="M79" s="71">
        <f>IFERROR((SUMIFS('Pathways-natural gas'!O$4:O$40,'Pathways-natural gas'!$A$4:$A$40,$D79)-SUMIFS('Pathways-natural gas'!$G$4:$G$40,'Pathways-natural gas'!$A$4:$A$40,$D79))/SUMIFS('Pathways-natural gas'!$G$4:$G$40,'Pathways-natural gas'!$A$4:$A$40,$D79),0)</f>
        <v>-0.18957396554413744</v>
      </c>
      <c r="N79" s="71">
        <f>IFERROR((SUMIFS('Pathways-natural gas'!P$4:P$40,'Pathways-natural gas'!$A$4:$A$40,$D79)-SUMIFS('Pathways-natural gas'!$G$4:$G$40,'Pathways-natural gas'!$A$4:$A$40,$D79))/SUMIFS('Pathways-natural gas'!$G$4:$G$40,'Pathways-natural gas'!$A$4:$A$40,$D79),0)</f>
        <v>-0.21315234107584133</v>
      </c>
      <c r="O79" s="71">
        <f>IFERROR((SUMIFS('Pathways-natural gas'!Q$4:Q$40,'Pathways-natural gas'!$A$4:$A$40,$D79)-SUMIFS('Pathways-natural gas'!$G$4:$G$40,'Pathways-natural gas'!$A$4:$A$40,$D79))/SUMIFS('Pathways-natural gas'!$G$4:$G$40,'Pathways-natural gas'!$A$4:$A$40,$D79),0)</f>
        <v>-0.23651418748193456</v>
      </c>
      <c r="P79" s="71">
        <f>IFERROR((SUMIFS('Pathways-natural gas'!R$4:R$40,'Pathways-natural gas'!$A$4:$A$40,$D79)-SUMIFS('Pathways-natural gas'!$G$4:$G$40,'Pathways-natural gas'!$A$4:$A$40,$D79))/SUMIFS('Pathways-natural gas'!$G$4:$G$40,'Pathways-natural gas'!$A$4:$A$40,$D79),0)</f>
        <v>-0.25965950476241867</v>
      </c>
      <c r="Q79" s="71">
        <f>IFERROR((SUMIFS('Pathways-natural gas'!S$4:S$40,'Pathways-natural gas'!$A$4:$A$40,$D79)-SUMIFS('Pathways-natural gas'!$G$4:$G$40,'Pathways-natural gas'!$A$4:$A$40,$D79))/SUMIFS('Pathways-natural gas'!$G$4:$G$40,'Pathways-natural gas'!$A$4:$A$40,$D79),0)</f>
        <v>-0.28258829291729376</v>
      </c>
      <c r="R79" s="71">
        <f>IFERROR((SUMIFS('Pathways-natural gas'!T$4:T$40,'Pathways-natural gas'!$A$4:$A$40,$D79)-SUMIFS('Pathways-natural gas'!$G$4:$G$40,'Pathways-natural gas'!$A$4:$A$40,$D79))/SUMIFS('Pathways-natural gas'!$G$4:$G$40,'Pathways-natural gas'!$A$4:$A$40,$D79),0)</f>
        <v>-0.30124588590733647</v>
      </c>
      <c r="S79" s="71">
        <f>IFERROR((SUMIFS('Pathways-natural gas'!U$4:U$40,'Pathways-natural gas'!$A$4:$A$40,$D79)-SUMIFS('Pathways-natural gas'!$G$4:$G$40,'Pathways-natural gas'!$A$4:$A$40,$D79))/SUMIFS('Pathways-natural gas'!$G$4:$G$40,'Pathways-natural gas'!$A$4:$A$40,$D79),0)</f>
        <v>-0.31990347889737769</v>
      </c>
      <c r="T79" s="71">
        <f>IFERROR((SUMIFS('Pathways-natural gas'!V$4:V$40,'Pathways-natural gas'!$A$4:$A$40,$D79)-SUMIFS('Pathways-natural gas'!$G$4:$G$40,'Pathways-natural gas'!$A$4:$A$40,$D79))/SUMIFS('Pathways-natural gas'!$G$4:$G$40,'Pathways-natural gas'!$A$4:$A$40,$D79),0)</f>
        <v>-0.33856107188742046</v>
      </c>
      <c r="U79" s="71">
        <f>IFERROR((SUMIFS('Pathways-natural gas'!W$4:W$40,'Pathways-natural gas'!$A$4:$A$40,$D79)-SUMIFS('Pathways-natural gas'!$G$4:$G$40,'Pathways-natural gas'!$A$4:$A$40,$D79))/SUMIFS('Pathways-natural gas'!$G$4:$G$40,'Pathways-natural gas'!$A$4:$A$40,$D79),0)</f>
        <v>-0.35721866487746168</v>
      </c>
      <c r="V79" s="71">
        <f>IFERROR((SUMIFS('Pathways-natural gas'!X$4:X$40,'Pathways-natural gas'!$A$4:$A$40,$D79)-SUMIFS('Pathways-natural gas'!$G$4:$G$40,'Pathways-natural gas'!$A$4:$A$40,$D79))/SUMIFS('Pathways-natural gas'!$G$4:$G$40,'Pathways-natural gas'!$A$4:$A$40,$D79),0)</f>
        <v>-0.37587625786750445</v>
      </c>
      <c r="W79" s="71">
        <f>IFERROR((SUMIFS('Pathways-natural gas'!Y$4:Y$40,'Pathways-natural gas'!$A$4:$A$40,$D79)-SUMIFS('Pathways-natural gas'!$G$4:$G$40,'Pathways-natural gas'!$A$4:$A$40,$D79))/SUMIFS('Pathways-natural gas'!$G$4:$G$40,'Pathways-natural gas'!$A$4:$A$40,$D79),0)</f>
        <v>-0.39453385085754716</v>
      </c>
      <c r="X79" s="71">
        <f>IFERROR((SUMIFS('Pathways-natural gas'!Z$4:Z$40,'Pathways-natural gas'!$A$4:$A$40,$D79)-SUMIFS('Pathways-natural gas'!$G$4:$G$40,'Pathways-natural gas'!$A$4:$A$40,$D79))/SUMIFS('Pathways-natural gas'!$G$4:$G$40,'Pathways-natural gas'!$A$4:$A$40,$D79),0)</f>
        <v>-0.41319144384758849</v>
      </c>
      <c r="Y79" s="71">
        <f>IFERROR((SUMIFS('Pathways-natural gas'!AA$4:AA$40,'Pathways-natural gas'!$A$4:$A$40,$D79)-SUMIFS('Pathways-natural gas'!$G$4:$G$40,'Pathways-natural gas'!$A$4:$A$40,$D79))/SUMIFS('Pathways-natural gas'!$G$4:$G$40,'Pathways-natural gas'!$A$4:$A$40,$D79),0)</f>
        <v>-0.43184903683763126</v>
      </c>
      <c r="Z79" s="71">
        <f>IFERROR((SUMIFS('Pathways-natural gas'!AB$4:AB$40,'Pathways-natural gas'!$A$4:$A$40,$D79)-SUMIFS('Pathways-natural gas'!$G$4:$G$40,'Pathways-natural gas'!$A$4:$A$40,$D79))/SUMIFS('Pathways-natural gas'!$G$4:$G$40,'Pathways-natural gas'!$A$4:$A$40,$D79),0)</f>
        <v>-0.45050662982767398</v>
      </c>
      <c r="AA79" s="71">
        <f>IFERROR((SUMIFS('Pathways-natural gas'!AC$4:AC$40,'Pathways-natural gas'!$A$4:$A$40,$D79)-SUMIFS('Pathways-natural gas'!$G$4:$G$40,'Pathways-natural gas'!$A$4:$A$40,$D79))/SUMIFS('Pathways-natural gas'!$G$4:$G$40,'Pathways-natural gas'!$A$4:$A$40,$D79),0)</f>
        <v>-0.46916422281771519</v>
      </c>
      <c r="AB79" s="71">
        <f>IFERROR((SUMIFS('Pathways-natural gas'!AD$4:AD$40,'Pathways-natural gas'!$A$4:$A$40,$D79)-SUMIFS('Pathways-natural gas'!$G$4:$G$40,'Pathways-natural gas'!$A$4:$A$40,$D79))/SUMIFS('Pathways-natural gas'!$G$4:$G$40,'Pathways-natural gas'!$A$4:$A$40,$D79),0)</f>
        <v>-0.48782181580775796</v>
      </c>
      <c r="AC79" s="71">
        <f>IFERROR((SUMIFS('Pathways-natural gas'!AE$4:AE$40,'Pathways-natural gas'!$A$4:$A$40,$D79)-SUMIFS('Pathways-natural gas'!$G$4:$G$40,'Pathways-natural gas'!$A$4:$A$40,$D79))/SUMIFS('Pathways-natural gas'!$G$4:$G$40,'Pathways-natural gas'!$A$4:$A$40,$D79),0)</f>
        <v>-0.50647940879780073</v>
      </c>
      <c r="AD79" s="71">
        <f>IFERROR((SUMIFS('Pathways-natural gas'!AF$4:AF$40,'Pathways-natural gas'!$A$4:$A$40,$D79)-SUMIFS('Pathways-natural gas'!$G$4:$G$40,'Pathways-natural gas'!$A$4:$A$40,$D79))/SUMIFS('Pathways-natural gas'!$G$4:$G$40,'Pathways-natural gas'!$A$4:$A$40,$D79),0)</f>
        <v>-0.52513700178784195</v>
      </c>
      <c r="AE79" s="71">
        <f>IFERROR((SUMIFS('Pathways-natural gas'!AG$4:AG$40,'Pathways-natural gas'!$A$4:$A$40,$D79)-SUMIFS('Pathways-natural gas'!$G$4:$G$40,'Pathways-natural gas'!$A$4:$A$40,$D79))/SUMIFS('Pathways-natural gas'!$G$4:$G$40,'Pathways-natural gas'!$A$4:$A$40,$D79),0)</f>
        <v>-0.54379459477788472</v>
      </c>
      <c r="AF79" s="71">
        <f>IFERROR((SUMIFS('Pathways-natural gas'!AH$4:AH$40,'Pathways-natural gas'!$A$4:$A$40,$D79)-SUMIFS('Pathways-natural gas'!$G$4:$G$40,'Pathways-natural gas'!$A$4:$A$40,$D79))/SUMIFS('Pathways-natural gas'!$G$4:$G$40,'Pathways-natural gas'!$A$4:$A$40,$D79),0)</f>
        <v>-0.56245218776792594</v>
      </c>
      <c r="AG79" s="71">
        <f>IFERROR((SUMIFS('Pathways-natural gas'!AI$4:AI$40,'Pathways-natural gas'!$A$4:$A$40,$D79)-SUMIFS('Pathways-natural gas'!$G$4:$G$40,'Pathways-natural gas'!$A$4:$A$40,$D79))/SUMIFS('Pathways-natural gas'!$G$4:$G$40,'Pathways-natural gas'!$A$4:$A$40,$D79),0)</f>
        <v>-0.58110978075796871</v>
      </c>
      <c r="AH79" s="71">
        <f>IFERROR((SUMIFS('Pathways-natural gas'!AJ$4:AJ$40,'Pathways-natural gas'!$A$4:$A$40,$D79)-SUMIFS('Pathways-natural gas'!$G$4:$G$40,'Pathways-natural gas'!$A$4:$A$40,$D79))/SUMIFS('Pathways-natural gas'!$G$4:$G$40,'Pathways-natural gas'!$A$4:$A$40,$D79),0)</f>
        <v>-0.59976737374801148</v>
      </c>
      <c r="AI79" s="71">
        <f>IFERROR((SUMIFS('Pathways-natural gas'!AK$4:AK$40,'Pathways-natural gas'!$A$4:$A$40,$D79)-SUMIFS('Pathways-natural gas'!$G$4:$G$40,'Pathways-natural gas'!$A$4:$A$40,$D79))/SUMIFS('Pathways-natural gas'!$G$4:$G$40,'Pathways-natural gas'!$A$4:$A$40,$D79),0)</f>
        <v>-0.61842496673805269</v>
      </c>
      <c r="AJ79" s="71">
        <f>IFERROR((SUMIFS('Pathways-natural gas'!AL$4:AL$40,'Pathways-natural gas'!$A$4:$A$40,$D79)-SUMIFS('Pathways-natural gas'!$G$4:$G$40,'Pathways-natural gas'!$A$4:$A$40,$D79))/SUMIFS('Pathways-natural gas'!$G$4:$G$40,'Pathways-natural gas'!$A$4:$A$40,$D79),0)</f>
        <v>-0.63708255972809547</v>
      </c>
      <c r="AK79" s="71">
        <f>IFERROR((SUMIFS('Pathways-natural gas'!AM$4:AM$40,'Pathways-natural gas'!$A$4:$A$40,$D79)-SUMIFS('Pathways-natural gas'!$G$4:$G$40,'Pathways-natural gas'!$A$4:$A$40,$D79))/SUMIFS('Pathways-natural gas'!$G$4:$G$40,'Pathways-natural gas'!$A$4:$A$40,$D79),0)</f>
        <v>-0.65574015271813835</v>
      </c>
    </row>
    <row r="81" spans="2:37" x14ac:dyDescent="0.25">
      <c r="B81" s="7" t="s">
        <v>1484</v>
      </c>
      <c r="C81" s="73" t="s">
        <v>1183</v>
      </c>
      <c r="D81" s="172" t="s">
        <v>52</v>
      </c>
      <c r="E81" s="71">
        <v>0</v>
      </c>
      <c r="F81" s="333">
        <v>0</v>
      </c>
      <c r="G81" s="71">
        <v>0</v>
      </c>
      <c r="H81" s="71">
        <f>'AEO Industrial growth rate'!D$21</f>
        <v>7.1371474249243478E-5</v>
      </c>
      <c r="I81" s="71">
        <f>'AEO Industrial growth rate'!E$21</f>
        <v>3.5707148566860851E-2</v>
      </c>
      <c r="J81" s="71">
        <f>'AEO Industrial growth rate'!F$21</f>
        <v>4.5156731757451378E-2</v>
      </c>
      <c r="K81" s="71">
        <f>'AEO Industrial growth rate'!G$21</f>
        <v>5.6676087701267586E-2</v>
      </c>
      <c r="L81" s="71">
        <f>'AEO Industrial growth rate'!H$21</f>
        <v>7.0657759506680518E-2</v>
      </c>
      <c r="M81" s="71">
        <f>'AEO Industrial growth rate'!I$21</f>
        <v>7.9664839556925937E-2</v>
      </c>
      <c r="N81" s="71">
        <f>'AEO Industrial growth rate'!J$21</f>
        <v>8.5410243233984287E-2</v>
      </c>
      <c r="O81" s="71">
        <f>'AEO Industrial growth rate'!K$21</f>
        <v>8.7394370218111278E-2</v>
      </c>
      <c r="P81" s="71">
        <f>'AEO Industrial growth rate'!L$21</f>
        <v>9.1062863994518822E-2</v>
      </c>
      <c r="Q81" s="71">
        <f>'AEO Industrial growth rate'!M$21</f>
        <v>9.9227760648624153E-2</v>
      </c>
      <c r="R81" s="71">
        <f>'AEO Industrial growth rate'!N$21</f>
        <v>0.10803500057097189</v>
      </c>
      <c r="S81" s="71">
        <f>'AEO Industrial growth rate'!O$21</f>
        <v>0.11257422633321922</v>
      </c>
      <c r="T81" s="71">
        <f>'AEO Industrial growth rate'!P$21</f>
        <v>0.11393028434395346</v>
      </c>
      <c r="U81" s="71">
        <f>'AEO Industrial growth rate'!Q$21</f>
        <v>0.11526493091241312</v>
      </c>
      <c r="V81" s="71">
        <f>'AEO Industrial growth rate'!R$21</f>
        <v>0.12244490122187969</v>
      </c>
      <c r="W81" s="71">
        <f>'AEO Industrial growth rate'!S$21</f>
        <v>0.1286756309238325</v>
      </c>
      <c r="X81" s="71">
        <f>'AEO Industrial growth rate'!T$21</f>
        <v>0.13491349777321004</v>
      </c>
      <c r="Y81" s="71">
        <f>'AEO Industrial growth rate'!U$21</f>
        <v>0.14644712801187629</v>
      </c>
      <c r="Z81" s="71">
        <f>'AEO Industrial growth rate'!V$21</f>
        <v>0.15708147767500288</v>
      </c>
      <c r="AA81" s="71">
        <f>'AEO Industrial growth rate'!W$21</f>
        <v>0.16638118076967018</v>
      </c>
      <c r="AB81" s="71">
        <f>'AEO Industrial growth rate'!X$21</f>
        <v>0.1797419207491151</v>
      </c>
      <c r="AC81" s="71">
        <f>'AEO Industrial growth rate'!Y$21</f>
        <v>0.1945086787712689</v>
      </c>
      <c r="AD81" s="71">
        <f>'AEO Industrial growth rate'!Z$21</f>
        <v>0.21077423775265505</v>
      </c>
      <c r="AE81" s="71">
        <f>'AEO Industrial growth rate'!AA$21</f>
        <v>0.22711830535571556</v>
      </c>
      <c r="AF81" s="71">
        <f>'AEO Industrial growth rate'!AB$21</f>
        <v>0.24443302500856459</v>
      </c>
      <c r="AG81" s="71">
        <f>'AEO Industrial growth rate'!AC$21</f>
        <v>0.26174774466141382</v>
      </c>
      <c r="AH81" s="71">
        <f>'AEO Industrial growth rate'!AD$21</f>
        <v>0.28008307639602609</v>
      </c>
      <c r="AI81" s="71">
        <f>'AEO Industrial growth rate'!AE$21</f>
        <v>0.29828280232956511</v>
      </c>
      <c r="AJ81" s="71">
        <f>'AEO Industrial growth rate'!AF$21</f>
        <v>0.31815975790795942</v>
      </c>
      <c r="AK81" s="71">
        <f>'AEO Industrial growth rate'!AG$21</f>
        <v>0.33850776521639853</v>
      </c>
    </row>
    <row r="82" spans="2:37" x14ac:dyDescent="0.25">
      <c r="B82" s="7" t="s">
        <v>1484</v>
      </c>
      <c r="C82" s="73" t="s">
        <v>1183</v>
      </c>
      <c r="D82" s="311" t="s">
        <v>53</v>
      </c>
      <c r="E82" s="71">
        <v>0</v>
      </c>
      <c r="F82" s="333">
        <v>0</v>
      </c>
      <c r="G82" s="71">
        <v>0</v>
      </c>
      <c r="H82" s="71">
        <f>'AEO Industrial growth rate'!D$21</f>
        <v>7.1371474249243478E-5</v>
      </c>
      <c r="I82" s="71">
        <f>'AEO Industrial growth rate'!E$21</f>
        <v>3.5707148566860851E-2</v>
      </c>
      <c r="J82" s="71">
        <f>'AEO Industrial growth rate'!F$21</f>
        <v>4.5156731757451378E-2</v>
      </c>
      <c r="K82" s="71">
        <f>'AEO Industrial growth rate'!G$21</f>
        <v>5.6676087701267586E-2</v>
      </c>
      <c r="L82" s="71">
        <f>'AEO Industrial growth rate'!H$21</f>
        <v>7.0657759506680518E-2</v>
      </c>
      <c r="M82" s="71">
        <f>'AEO Industrial growth rate'!I$21</f>
        <v>7.9664839556925937E-2</v>
      </c>
      <c r="N82" s="71">
        <f>'AEO Industrial growth rate'!J$21</f>
        <v>8.5410243233984287E-2</v>
      </c>
      <c r="O82" s="71">
        <f>'AEO Industrial growth rate'!K$21</f>
        <v>8.7394370218111278E-2</v>
      </c>
      <c r="P82" s="71">
        <f>'AEO Industrial growth rate'!L$21</f>
        <v>9.1062863994518822E-2</v>
      </c>
      <c r="Q82" s="71">
        <f>'AEO Industrial growth rate'!M$21</f>
        <v>9.9227760648624153E-2</v>
      </c>
      <c r="R82" s="71">
        <f>'AEO Industrial growth rate'!N$21</f>
        <v>0.10803500057097189</v>
      </c>
      <c r="S82" s="71">
        <f>'AEO Industrial growth rate'!O$21</f>
        <v>0.11257422633321922</v>
      </c>
      <c r="T82" s="71">
        <f>'AEO Industrial growth rate'!P$21</f>
        <v>0.11393028434395346</v>
      </c>
      <c r="U82" s="71">
        <f>'AEO Industrial growth rate'!Q$21</f>
        <v>0.11526493091241312</v>
      </c>
      <c r="V82" s="71">
        <f>'AEO Industrial growth rate'!R$21</f>
        <v>0.12244490122187969</v>
      </c>
      <c r="W82" s="71">
        <f>'AEO Industrial growth rate'!S$21</f>
        <v>0.1286756309238325</v>
      </c>
      <c r="X82" s="71">
        <f>'AEO Industrial growth rate'!T$21</f>
        <v>0.13491349777321004</v>
      </c>
      <c r="Y82" s="71">
        <f>'AEO Industrial growth rate'!U$21</f>
        <v>0.14644712801187629</v>
      </c>
      <c r="Z82" s="71">
        <f>'AEO Industrial growth rate'!V$21</f>
        <v>0.15708147767500288</v>
      </c>
      <c r="AA82" s="71">
        <f>'AEO Industrial growth rate'!W$21</f>
        <v>0.16638118076967018</v>
      </c>
      <c r="AB82" s="71">
        <f>'AEO Industrial growth rate'!X$21</f>
        <v>0.1797419207491151</v>
      </c>
      <c r="AC82" s="71">
        <f>'AEO Industrial growth rate'!Y$21</f>
        <v>0.1945086787712689</v>
      </c>
      <c r="AD82" s="71">
        <f>'AEO Industrial growth rate'!Z$21</f>
        <v>0.21077423775265505</v>
      </c>
      <c r="AE82" s="71">
        <f>'AEO Industrial growth rate'!AA$21</f>
        <v>0.22711830535571556</v>
      </c>
      <c r="AF82" s="71">
        <f>'AEO Industrial growth rate'!AB$21</f>
        <v>0.24443302500856459</v>
      </c>
      <c r="AG82" s="71">
        <f>'AEO Industrial growth rate'!AC$21</f>
        <v>0.26174774466141382</v>
      </c>
      <c r="AH82" s="71">
        <f>'AEO Industrial growth rate'!AD$21</f>
        <v>0.28008307639602609</v>
      </c>
      <c r="AI82" s="71">
        <f>'AEO Industrial growth rate'!AE$21</f>
        <v>0.29828280232956511</v>
      </c>
      <c r="AJ82" s="71">
        <f>'AEO Industrial growth rate'!AF$21</f>
        <v>0.31815975790795942</v>
      </c>
      <c r="AK82" s="71">
        <f>'AEO Industrial growth rate'!AG$21</f>
        <v>0.33850776521639853</v>
      </c>
    </row>
    <row r="83" spans="2:37" x14ac:dyDescent="0.25">
      <c r="B83" s="7" t="s">
        <v>1484</v>
      </c>
      <c r="C83" s="73" t="s">
        <v>1183</v>
      </c>
      <c r="D83" s="73" t="s">
        <v>54</v>
      </c>
      <c r="E83" s="71">
        <v>0</v>
      </c>
      <c r="F83" s="333">
        <v>0</v>
      </c>
      <c r="G83" s="71">
        <v>0</v>
      </c>
      <c r="H83" s="71">
        <f>'AEO Industrial growth rate'!D$21</f>
        <v>7.1371474249243478E-5</v>
      </c>
      <c r="I83" s="71">
        <f>'AEO Industrial growth rate'!E$21</f>
        <v>3.5707148566860851E-2</v>
      </c>
      <c r="J83" s="71">
        <f>'AEO Industrial growth rate'!F$21</f>
        <v>4.5156731757451378E-2</v>
      </c>
      <c r="K83" s="71">
        <f>'AEO Industrial growth rate'!G$21</f>
        <v>5.6676087701267586E-2</v>
      </c>
      <c r="L83" s="71">
        <f>'AEO Industrial growth rate'!H$21</f>
        <v>7.0657759506680518E-2</v>
      </c>
      <c r="M83" s="71">
        <f>'AEO Industrial growth rate'!I$21</f>
        <v>7.9664839556925937E-2</v>
      </c>
      <c r="N83" s="71">
        <f>'AEO Industrial growth rate'!J$21</f>
        <v>8.5410243233984287E-2</v>
      </c>
      <c r="O83" s="71">
        <f>'AEO Industrial growth rate'!K$21</f>
        <v>8.7394370218111278E-2</v>
      </c>
      <c r="P83" s="71">
        <f>'AEO Industrial growth rate'!L$21</f>
        <v>9.1062863994518822E-2</v>
      </c>
      <c r="Q83" s="71">
        <f>'AEO Industrial growth rate'!M$21</f>
        <v>9.9227760648624153E-2</v>
      </c>
      <c r="R83" s="71">
        <f>'AEO Industrial growth rate'!N$21</f>
        <v>0.10803500057097189</v>
      </c>
      <c r="S83" s="71">
        <f>'AEO Industrial growth rate'!O$21</f>
        <v>0.11257422633321922</v>
      </c>
      <c r="T83" s="71">
        <f>'AEO Industrial growth rate'!P$21</f>
        <v>0.11393028434395346</v>
      </c>
      <c r="U83" s="71">
        <f>'AEO Industrial growth rate'!Q$21</f>
        <v>0.11526493091241312</v>
      </c>
      <c r="V83" s="71">
        <f>'AEO Industrial growth rate'!R$21</f>
        <v>0.12244490122187969</v>
      </c>
      <c r="W83" s="71">
        <f>'AEO Industrial growth rate'!S$21</f>
        <v>0.1286756309238325</v>
      </c>
      <c r="X83" s="71">
        <f>'AEO Industrial growth rate'!T$21</f>
        <v>0.13491349777321004</v>
      </c>
      <c r="Y83" s="71">
        <f>'AEO Industrial growth rate'!U$21</f>
        <v>0.14644712801187629</v>
      </c>
      <c r="Z83" s="71">
        <f>'AEO Industrial growth rate'!V$21</f>
        <v>0.15708147767500288</v>
      </c>
      <c r="AA83" s="71">
        <f>'AEO Industrial growth rate'!W$21</f>
        <v>0.16638118076967018</v>
      </c>
      <c r="AB83" s="71">
        <f>'AEO Industrial growth rate'!X$21</f>
        <v>0.1797419207491151</v>
      </c>
      <c r="AC83" s="71">
        <f>'AEO Industrial growth rate'!Y$21</f>
        <v>0.1945086787712689</v>
      </c>
      <c r="AD83" s="71">
        <f>'AEO Industrial growth rate'!Z$21</f>
        <v>0.21077423775265505</v>
      </c>
      <c r="AE83" s="71">
        <f>'AEO Industrial growth rate'!AA$21</f>
        <v>0.22711830535571556</v>
      </c>
      <c r="AF83" s="71">
        <f>'AEO Industrial growth rate'!AB$21</f>
        <v>0.24443302500856459</v>
      </c>
      <c r="AG83" s="71">
        <f>'AEO Industrial growth rate'!AC$21</f>
        <v>0.26174774466141382</v>
      </c>
      <c r="AH83" s="71">
        <f>'AEO Industrial growth rate'!AD$21</f>
        <v>0.28008307639602609</v>
      </c>
      <c r="AI83" s="71">
        <f>'AEO Industrial growth rate'!AE$21</f>
        <v>0.29828280232956511</v>
      </c>
      <c r="AJ83" s="71">
        <f>'AEO Industrial growth rate'!AF$21</f>
        <v>0.31815975790795942</v>
      </c>
      <c r="AK83" s="71">
        <f>'AEO Industrial growth rate'!AG$21</f>
        <v>0.33850776521639853</v>
      </c>
    </row>
    <row r="84" spans="2:37" x14ac:dyDescent="0.25">
      <c r="B84" s="7" t="s">
        <v>1484</v>
      </c>
      <c r="C84" s="73" t="s">
        <v>1183</v>
      </c>
      <c r="D84" s="73" t="s">
        <v>55</v>
      </c>
      <c r="E84" s="71">
        <v>0</v>
      </c>
      <c r="F84" s="333">
        <v>0</v>
      </c>
      <c r="G84" s="71">
        <v>0</v>
      </c>
      <c r="H84" s="71">
        <f>'AEO Industrial growth rate'!D$21</f>
        <v>7.1371474249243478E-5</v>
      </c>
      <c r="I84" s="71">
        <f>'AEO Industrial growth rate'!E$21</f>
        <v>3.5707148566860851E-2</v>
      </c>
      <c r="J84" s="71">
        <f>'AEO Industrial growth rate'!F$21</f>
        <v>4.5156731757451378E-2</v>
      </c>
      <c r="K84" s="71">
        <f>'AEO Industrial growth rate'!G$21</f>
        <v>5.6676087701267586E-2</v>
      </c>
      <c r="L84" s="71">
        <f>'AEO Industrial growth rate'!H$21</f>
        <v>7.0657759506680518E-2</v>
      </c>
      <c r="M84" s="71">
        <f>'AEO Industrial growth rate'!I$21</f>
        <v>7.9664839556925937E-2</v>
      </c>
      <c r="N84" s="71">
        <f>'AEO Industrial growth rate'!J$21</f>
        <v>8.5410243233984287E-2</v>
      </c>
      <c r="O84" s="71">
        <f>'AEO Industrial growth rate'!K$21</f>
        <v>8.7394370218111278E-2</v>
      </c>
      <c r="P84" s="71">
        <f>'AEO Industrial growth rate'!L$21</f>
        <v>9.1062863994518822E-2</v>
      </c>
      <c r="Q84" s="71">
        <f>'AEO Industrial growth rate'!M$21</f>
        <v>9.9227760648624153E-2</v>
      </c>
      <c r="R84" s="71">
        <f>'AEO Industrial growth rate'!N$21</f>
        <v>0.10803500057097189</v>
      </c>
      <c r="S84" s="71">
        <f>'AEO Industrial growth rate'!O$21</f>
        <v>0.11257422633321922</v>
      </c>
      <c r="T84" s="71">
        <f>'AEO Industrial growth rate'!P$21</f>
        <v>0.11393028434395346</v>
      </c>
      <c r="U84" s="71">
        <f>'AEO Industrial growth rate'!Q$21</f>
        <v>0.11526493091241312</v>
      </c>
      <c r="V84" s="71">
        <f>'AEO Industrial growth rate'!R$21</f>
        <v>0.12244490122187969</v>
      </c>
      <c r="W84" s="71">
        <f>'AEO Industrial growth rate'!S$21</f>
        <v>0.1286756309238325</v>
      </c>
      <c r="X84" s="71">
        <f>'AEO Industrial growth rate'!T$21</f>
        <v>0.13491349777321004</v>
      </c>
      <c r="Y84" s="71">
        <f>'AEO Industrial growth rate'!U$21</f>
        <v>0.14644712801187629</v>
      </c>
      <c r="Z84" s="71">
        <f>'AEO Industrial growth rate'!V$21</f>
        <v>0.15708147767500288</v>
      </c>
      <c r="AA84" s="71">
        <f>'AEO Industrial growth rate'!W$21</f>
        <v>0.16638118076967018</v>
      </c>
      <c r="AB84" s="71">
        <f>'AEO Industrial growth rate'!X$21</f>
        <v>0.1797419207491151</v>
      </c>
      <c r="AC84" s="71">
        <f>'AEO Industrial growth rate'!Y$21</f>
        <v>0.1945086787712689</v>
      </c>
      <c r="AD84" s="71">
        <f>'AEO Industrial growth rate'!Z$21</f>
        <v>0.21077423775265505</v>
      </c>
      <c r="AE84" s="71">
        <f>'AEO Industrial growth rate'!AA$21</f>
        <v>0.22711830535571556</v>
      </c>
      <c r="AF84" s="71">
        <f>'AEO Industrial growth rate'!AB$21</f>
        <v>0.24443302500856459</v>
      </c>
      <c r="AG84" s="71">
        <f>'AEO Industrial growth rate'!AC$21</f>
        <v>0.26174774466141382</v>
      </c>
      <c r="AH84" s="71">
        <f>'AEO Industrial growth rate'!AD$21</f>
        <v>0.28008307639602609</v>
      </c>
      <c r="AI84" s="71">
        <f>'AEO Industrial growth rate'!AE$21</f>
        <v>0.29828280232956511</v>
      </c>
      <c r="AJ84" s="71">
        <f>'AEO Industrial growth rate'!AF$21</f>
        <v>0.31815975790795942</v>
      </c>
      <c r="AK84" s="71">
        <f>'AEO Industrial growth rate'!AG$21</f>
        <v>0.33850776521639853</v>
      </c>
    </row>
    <row r="85" spans="2:37" x14ac:dyDescent="0.25">
      <c r="B85" s="7" t="s">
        <v>1484</v>
      </c>
      <c r="C85" s="73" t="s">
        <v>1183</v>
      </c>
      <c r="D85" s="73" t="s">
        <v>56</v>
      </c>
      <c r="E85" s="71">
        <v>0</v>
      </c>
      <c r="F85" s="333">
        <v>0</v>
      </c>
      <c r="G85" s="71">
        <v>0</v>
      </c>
      <c r="H85" s="71">
        <f>'AEO Industrial growth rate'!D$21</f>
        <v>7.1371474249243478E-5</v>
      </c>
      <c r="I85" s="71">
        <f>'AEO Industrial growth rate'!E$21</f>
        <v>3.5707148566860851E-2</v>
      </c>
      <c r="J85" s="71">
        <f>'AEO Industrial growth rate'!F$21</f>
        <v>4.5156731757451378E-2</v>
      </c>
      <c r="K85" s="71">
        <f>'AEO Industrial growth rate'!G$21</f>
        <v>5.6676087701267586E-2</v>
      </c>
      <c r="L85" s="71">
        <f>'AEO Industrial growth rate'!H$21</f>
        <v>7.0657759506680518E-2</v>
      </c>
      <c r="M85" s="71">
        <f>'AEO Industrial growth rate'!I$21</f>
        <v>7.9664839556925937E-2</v>
      </c>
      <c r="N85" s="71">
        <f>'AEO Industrial growth rate'!J$21</f>
        <v>8.5410243233984287E-2</v>
      </c>
      <c r="O85" s="71">
        <f>'AEO Industrial growth rate'!K$21</f>
        <v>8.7394370218111278E-2</v>
      </c>
      <c r="P85" s="71">
        <f>'AEO Industrial growth rate'!L$21</f>
        <v>9.1062863994518822E-2</v>
      </c>
      <c r="Q85" s="71">
        <f>'AEO Industrial growth rate'!M$21</f>
        <v>9.9227760648624153E-2</v>
      </c>
      <c r="R85" s="71">
        <f>'AEO Industrial growth rate'!N$21</f>
        <v>0.10803500057097189</v>
      </c>
      <c r="S85" s="71">
        <f>'AEO Industrial growth rate'!O$21</f>
        <v>0.11257422633321922</v>
      </c>
      <c r="T85" s="71">
        <f>'AEO Industrial growth rate'!P$21</f>
        <v>0.11393028434395346</v>
      </c>
      <c r="U85" s="71">
        <f>'AEO Industrial growth rate'!Q$21</f>
        <v>0.11526493091241312</v>
      </c>
      <c r="V85" s="71">
        <f>'AEO Industrial growth rate'!R$21</f>
        <v>0.12244490122187969</v>
      </c>
      <c r="W85" s="71">
        <f>'AEO Industrial growth rate'!S$21</f>
        <v>0.1286756309238325</v>
      </c>
      <c r="X85" s="71">
        <f>'AEO Industrial growth rate'!T$21</f>
        <v>0.13491349777321004</v>
      </c>
      <c r="Y85" s="71">
        <f>'AEO Industrial growth rate'!U$21</f>
        <v>0.14644712801187629</v>
      </c>
      <c r="Z85" s="71">
        <f>'AEO Industrial growth rate'!V$21</f>
        <v>0.15708147767500288</v>
      </c>
      <c r="AA85" s="71">
        <f>'AEO Industrial growth rate'!W$21</f>
        <v>0.16638118076967018</v>
      </c>
      <c r="AB85" s="71">
        <f>'AEO Industrial growth rate'!X$21</f>
        <v>0.1797419207491151</v>
      </c>
      <c r="AC85" s="71">
        <f>'AEO Industrial growth rate'!Y$21</f>
        <v>0.1945086787712689</v>
      </c>
      <c r="AD85" s="71">
        <f>'AEO Industrial growth rate'!Z$21</f>
        <v>0.21077423775265505</v>
      </c>
      <c r="AE85" s="71">
        <f>'AEO Industrial growth rate'!AA$21</f>
        <v>0.22711830535571556</v>
      </c>
      <c r="AF85" s="71">
        <f>'AEO Industrial growth rate'!AB$21</f>
        <v>0.24443302500856459</v>
      </c>
      <c r="AG85" s="71">
        <f>'AEO Industrial growth rate'!AC$21</f>
        <v>0.26174774466141382</v>
      </c>
      <c r="AH85" s="71">
        <f>'AEO Industrial growth rate'!AD$21</f>
        <v>0.28008307639602609</v>
      </c>
      <c r="AI85" s="71">
        <f>'AEO Industrial growth rate'!AE$21</f>
        <v>0.29828280232956511</v>
      </c>
      <c r="AJ85" s="71">
        <f>'AEO Industrial growth rate'!AF$21</f>
        <v>0.31815975790795942</v>
      </c>
      <c r="AK85" s="71">
        <f>'AEO Industrial growth rate'!AG$21</f>
        <v>0.33850776521639853</v>
      </c>
    </row>
    <row r="86" spans="2:37" x14ac:dyDescent="0.25">
      <c r="B86" s="7" t="s">
        <v>1484</v>
      </c>
      <c r="C86" s="73" t="s">
        <v>1183</v>
      </c>
      <c r="D86" s="73" t="s">
        <v>57</v>
      </c>
      <c r="E86" s="71">
        <v>0</v>
      </c>
      <c r="F86" s="333">
        <v>0</v>
      </c>
      <c r="G86" s="71">
        <v>0</v>
      </c>
      <c r="H86" s="71">
        <f>'AEO Industrial growth rate'!D$21</f>
        <v>7.1371474249243478E-5</v>
      </c>
      <c r="I86" s="71">
        <f>'AEO Industrial growth rate'!E$21</f>
        <v>3.5707148566860851E-2</v>
      </c>
      <c r="J86" s="71">
        <f>'AEO Industrial growth rate'!F$21</f>
        <v>4.5156731757451378E-2</v>
      </c>
      <c r="K86" s="71">
        <f>'AEO Industrial growth rate'!G$21</f>
        <v>5.6676087701267586E-2</v>
      </c>
      <c r="L86" s="71">
        <f>'AEO Industrial growth rate'!H$21</f>
        <v>7.0657759506680518E-2</v>
      </c>
      <c r="M86" s="71">
        <f>'AEO Industrial growth rate'!I$21</f>
        <v>7.9664839556925937E-2</v>
      </c>
      <c r="N86" s="71">
        <f>'AEO Industrial growth rate'!J$21</f>
        <v>8.5410243233984287E-2</v>
      </c>
      <c r="O86" s="71">
        <f>'AEO Industrial growth rate'!K$21</f>
        <v>8.7394370218111278E-2</v>
      </c>
      <c r="P86" s="71">
        <f>'AEO Industrial growth rate'!L$21</f>
        <v>9.1062863994518822E-2</v>
      </c>
      <c r="Q86" s="71">
        <f>'AEO Industrial growth rate'!M$21</f>
        <v>9.9227760648624153E-2</v>
      </c>
      <c r="R86" s="71">
        <f>'AEO Industrial growth rate'!N$21</f>
        <v>0.10803500057097189</v>
      </c>
      <c r="S86" s="71">
        <f>'AEO Industrial growth rate'!O$21</f>
        <v>0.11257422633321922</v>
      </c>
      <c r="T86" s="71">
        <f>'AEO Industrial growth rate'!P$21</f>
        <v>0.11393028434395346</v>
      </c>
      <c r="U86" s="71">
        <f>'AEO Industrial growth rate'!Q$21</f>
        <v>0.11526493091241312</v>
      </c>
      <c r="V86" s="71">
        <f>'AEO Industrial growth rate'!R$21</f>
        <v>0.12244490122187969</v>
      </c>
      <c r="W86" s="71">
        <f>'AEO Industrial growth rate'!S$21</f>
        <v>0.1286756309238325</v>
      </c>
      <c r="X86" s="71">
        <f>'AEO Industrial growth rate'!T$21</f>
        <v>0.13491349777321004</v>
      </c>
      <c r="Y86" s="71">
        <f>'AEO Industrial growth rate'!U$21</f>
        <v>0.14644712801187629</v>
      </c>
      <c r="Z86" s="71">
        <f>'AEO Industrial growth rate'!V$21</f>
        <v>0.15708147767500288</v>
      </c>
      <c r="AA86" s="71">
        <f>'AEO Industrial growth rate'!W$21</f>
        <v>0.16638118076967018</v>
      </c>
      <c r="AB86" s="71">
        <f>'AEO Industrial growth rate'!X$21</f>
        <v>0.1797419207491151</v>
      </c>
      <c r="AC86" s="71">
        <f>'AEO Industrial growth rate'!Y$21</f>
        <v>0.1945086787712689</v>
      </c>
      <c r="AD86" s="71">
        <f>'AEO Industrial growth rate'!Z$21</f>
        <v>0.21077423775265505</v>
      </c>
      <c r="AE86" s="71">
        <f>'AEO Industrial growth rate'!AA$21</f>
        <v>0.22711830535571556</v>
      </c>
      <c r="AF86" s="71">
        <f>'AEO Industrial growth rate'!AB$21</f>
        <v>0.24443302500856459</v>
      </c>
      <c r="AG86" s="71">
        <f>'AEO Industrial growth rate'!AC$21</f>
        <v>0.26174774466141382</v>
      </c>
      <c r="AH86" s="71">
        <f>'AEO Industrial growth rate'!AD$21</f>
        <v>0.28008307639602609</v>
      </c>
      <c r="AI86" s="71">
        <f>'AEO Industrial growth rate'!AE$21</f>
        <v>0.29828280232956511</v>
      </c>
      <c r="AJ86" s="71">
        <f>'AEO Industrial growth rate'!AF$21</f>
        <v>0.31815975790795942</v>
      </c>
      <c r="AK86" s="71">
        <f>'AEO Industrial growth rate'!AG$21</f>
        <v>0.33850776521639853</v>
      </c>
    </row>
    <row r="87" spans="2:37" x14ac:dyDescent="0.25">
      <c r="B87" s="7" t="s">
        <v>1484</v>
      </c>
      <c r="C87" s="73" t="s">
        <v>1183</v>
      </c>
      <c r="D87" s="73" t="s">
        <v>58</v>
      </c>
      <c r="E87" s="71">
        <v>0</v>
      </c>
      <c r="F87" s="333">
        <v>0</v>
      </c>
      <c r="G87" s="71">
        <v>0</v>
      </c>
      <c r="H87" s="71">
        <f>'AEO Industrial growth rate'!D$21</f>
        <v>7.1371474249243478E-5</v>
      </c>
      <c r="I87" s="71">
        <f>'AEO Industrial growth rate'!E$21</f>
        <v>3.5707148566860851E-2</v>
      </c>
      <c r="J87" s="71">
        <f>'AEO Industrial growth rate'!F$21</f>
        <v>4.5156731757451378E-2</v>
      </c>
      <c r="K87" s="71">
        <f>'AEO Industrial growth rate'!G$21</f>
        <v>5.6676087701267586E-2</v>
      </c>
      <c r="L87" s="71">
        <f>'AEO Industrial growth rate'!H$21</f>
        <v>7.0657759506680518E-2</v>
      </c>
      <c r="M87" s="71">
        <f>'AEO Industrial growth rate'!I$21</f>
        <v>7.9664839556925937E-2</v>
      </c>
      <c r="N87" s="71">
        <f>'AEO Industrial growth rate'!J$21</f>
        <v>8.5410243233984287E-2</v>
      </c>
      <c r="O87" s="71">
        <f>'AEO Industrial growth rate'!K$21</f>
        <v>8.7394370218111278E-2</v>
      </c>
      <c r="P87" s="71">
        <f>'AEO Industrial growth rate'!L$21</f>
        <v>9.1062863994518822E-2</v>
      </c>
      <c r="Q87" s="71">
        <f>'AEO Industrial growth rate'!M$21</f>
        <v>9.9227760648624153E-2</v>
      </c>
      <c r="R87" s="71">
        <f>'AEO Industrial growth rate'!N$21</f>
        <v>0.10803500057097189</v>
      </c>
      <c r="S87" s="71">
        <f>'AEO Industrial growth rate'!O$21</f>
        <v>0.11257422633321922</v>
      </c>
      <c r="T87" s="71">
        <f>'AEO Industrial growth rate'!P$21</f>
        <v>0.11393028434395346</v>
      </c>
      <c r="U87" s="71">
        <f>'AEO Industrial growth rate'!Q$21</f>
        <v>0.11526493091241312</v>
      </c>
      <c r="V87" s="71">
        <f>'AEO Industrial growth rate'!R$21</f>
        <v>0.12244490122187969</v>
      </c>
      <c r="W87" s="71">
        <f>'AEO Industrial growth rate'!S$21</f>
        <v>0.1286756309238325</v>
      </c>
      <c r="X87" s="71">
        <f>'AEO Industrial growth rate'!T$21</f>
        <v>0.13491349777321004</v>
      </c>
      <c r="Y87" s="71">
        <f>'AEO Industrial growth rate'!U$21</f>
        <v>0.14644712801187629</v>
      </c>
      <c r="Z87" s="71">
        <f>'AEO Industrial growth rate'!V$21</f>
        <v>0.15708147767500288</v>
      </c>
      <c r="AA87" s="71">
        <f>'AEO Industrial growth rate'!W$21</f>
        <v>0.16638118076967018</v>
      </c>
      <c r="AB87" s="71">
        <f>'AEO Industrial growth rate'!X$21</f>
        <v>0.1797419207491151</v>
      </c>
      <c r="AC87" s="71">
        <f>'AEO Industrial growth rate'!Y$21</f>
        <v>0.1945086787712689</v>
      </c>
      <c r="AD87" s="71">
        <f>'AEO Industrial growth rate'!Z$21</f>
        <v>0.21077423775265505</v>
      </c>
      <c r="AE87" s="71">
        <f>'AEO Industrial growth rate'!AA$21</f>
        <v>0.22711830535571556</v>
      </c>
      <c r="AF87" s="71">
        <f>'AEO Industrial growth rate'!AB$21</f>
        <v>0.24443302500856459</v>
      </c>
      <c r="AG87" s="71">
        <f>'AEO Industrial growth rate'!AC$21</f>
        <v>0.26174774466141382</v>
      </c>
      <c r="AH87" s="71">
        <f>'AEO Industrial growth rate'!AD$21</f>
        <v>0.28008307639602609</v>
      </c>
      <c r="AI87" s="71">
        <f>'AEO Industrial growth rate'!AE$21</f>
        <v>0.29828280232956511</v>
      </c>
      <c r="AJ87" s="71">
        <f>'AEO Industrial growth rate'!AF$21</f>
        <v>0.31815975790795942</v>
      </c>
      <c r="AK87" s="71">
        <f>'AEO Industrial growth rate'!AG$21</f>
        <v>0.33850776521639853</v>
      </c>
    </row>
    <row r="88" spans="2:37" x14ac:dyDescent="0.25">
      <c r="B88" s="7" t="s">
        <v>1484</v>
      </c>
      <c r="C88" s="73" t="s">
        <v>1183</v>
      </c>
      <c r="D88" s="73" t="s">
        <v>59</v>
      </c>
      <c r="E88" s="71">
        <v>0</v>
      </c>
      <c r="F88" s="333">
        <v>0</v>
      </c>
      <c r="G88" s="71">
        <v>0</v>
      </c>
      <c r="H88" s="71">
        <f>'AEO Industrial growth rate'!D$21</f>
        <v>7.1371474249243478E-5</v>
      </c>
      <c r="I88" s="71">
        <f>'AEO Industrial growth rate'!E$21</f>
        <v>3.5707148566860851E-2</v>
      </c>
      <c r="J88" s="71">
        <f>'AEO Industrial growth rate'!F$21</f>
        <v>4.5156731757451378E-2</v>
      </c>
      <c r="K88" s="71">
        <f>'AEO Industrial growth rate'!G$21</f>
        <v>5.6676087701267586E-2</v>
      </c>
      <c r="L88" s="71">
        <f>'AEO Industrial growth rate'!H$21</f>
        <v>7.0657759506680518E-2</v>
      </c>
      <c r="M88" s="71">
        <f>'AEO Industrial growth rate'!I$21</f>
        <v>7.9664839556925937E-2</v>
      </c>
      <c r="N88" s="71">
        <f>'AEO Industrial growth rate'!J$21</f>
        <v>8.5410243233984287E-2</v>
      </c>
      <c r="O88" s="71">
        <f>'AEO Industrial growth rate'!K$21</f>
        <v>8.7394370218111278E-2</v>
      </c>
      <c r="P88" s="71">
        <f>'AEO Industrial growth rate'!L$21</f>
        <v>9.1062863994518822E-2</v>
      </c>
      <c r="Q88" s="71">
        <f>'AEO Industrial growth rate'!M$21</f>
        <v>9.9227760648624153E-2</v>
      </c>
      <c r="R88" s="71">
        <f>'AEO Industrial growth rate'!N$21</f>
        <v>0.10803500057097189</v>
      </c>
      <c r="S88" s="71">
        <f>'AEO Industrial growth rate'!O$21</f>
        <v>0.11257422633321922</v>
      </c>
      <c r="T88" s="71">
        <f>'AEO Industrial growth rate'!P$21</f>
        <v>0.11393028434395346</v>
      </c>
      <c r="U88" s="71">
        <f>'AEO Industrial growth rate'!Q$21</f>
        <v>0.11526493091241312</v>
      </c>
      <c r="V88" s="71">
        <f>'AEO Industrial growth rate'!R$21</f>
        <v>0.12244490122187969</v>
      </c>
      <c r="W88" s="71">
        <f>'AEO Industrial growth rate'!S$21</f>
        <v>0.1286756309238325</v>
      </c>
      <c r="X88" s="71">
        <f>'AEO Industrial growth rate'!T$21</f>
        <v>0.13491349777321004</v>
      </c>
      <c r="Y88" s="71">
        <f>'AEO Industrial growth rate'!U$21</f>
        <v>0.14644712801187629</v>
      </c>
      <c r="Z88" s="71">
        <f>'AEO Industrial growth rate'!V$21</f>
        <v>0.15708147767500288</v>
      </c>
      <c r="AA88" s="71">
        <f>'AEO Industrial growth rate'!W$21</f>
        <v>0.16638118076967018</v>
      </c>
      <c r="AB88" s="71">
        <f>'AEO Industrial growth rate'!X$21</f>
        <v>0.1797419207491151</v>
      </c>
      <c r="AC88" s="71">
        <f>'AEO Industrial growth rate'!Y$21</f>
        <v>0.1945086787712689</v>
      </c>
      <c r="AD88" s="71">
        <f>'AEO Industrial growth rate'!Z$21</f>
        <v>0.21077423775265505</v>
      </c>
      <c r="AE88" s="71">
        <f>'AEO Industrial growth rate'!AA$21</f>
        <v>0.22711830535571556</v>
      </c>
      <c r="AF88" s="71">
        <f>'AEO Industrial growth rate'!AB$21</f>
        <v>0.24443302500856459</v>
      </c>
      <c r="AG88" s="71">
        <f>'AEO Industrial growth rate'!AC$21</f>
        <v>0.26174774466141382</v>
      </c>
      <c r="AH88" s="71">
        <f>'AEO Industrial growth rate'!AD$21</f>
        <v>0.28008307639602609</v>
      </c>
      <c r="AI88" s="71">
        <f>'AEO Industrial growth rate'!AE$21</f>
        <v>0.29828280232956511</v>
      </c>
      <c r="AJ88" s="71">
        <f>'AEO Industrial growth rate'!AF$21</f>
        <v>0.31815975790795942</v>
      </c>
      <c r="AK88" s="71">
        <f>'AEO Industrial growth rate'!AG$21</f>
        <v>0.33850776521639853</v>
      </c>
    </row>
    <row r="89" spans="2:37" x14ac:dyDescent="0.25">
      <c r="B89" s="7" t="s">
        <v>1484</v>
      </c>
      <c r="C89" s="73" t="s">
        <v>1183</v>
      </c>
      <c r="D89" s="73" t="s">
        <v>60</v>
      </c>
      <c r="E89" s="71">
        <v>0</v>
      </c>
      <c r="F89" s="333">
        <v>0</v>
      </c>
      <c r="G89" s="71">
        <v>0</v>
      </c>
      <c r="H89" s="71">
        <f>'AEO Industrial growth rate'!D$21</f>
        <v>7.1371474249243478E-5</v>
      </c>
      <c r="I89" s="71">
        <f>'AEO Industrial growth rate'!E$21</f>
        <v>3.5707148566860851E-2</v>
      </c>
      <c r="J89" s="71">
        <f>'AEO Industrial growth rate'!F$21</f>
        <v>4.5156731757451378E-2</v>
      </c>
      <c r="K89" s="71">
        <f>'AEO Industrial growth rate'!G$21</f>
        <v>5.6676087701267586E-2</v>
      </c>
      <c r="L89" s="71">
        <f>'AEO Industrial growth rate'!H$21</f>
        <v>7.0657759506680518E-2</v>
      </c>
      <c r="M89" s="71">
        <f>'AEO Industrial growth rate'!I$21</f>
        <v>7.9664839556925937E-2</v>
      </c>
      <c r="N89" s="71">
        <f>'AEO Industrial growth rate'!J$21</f>
        <v>8.5410243233984287E-2</v>
      </c>
      <c r="O89" s="71">
        <f>'AEO Industrial growth rate'!K$21</f>
        <v>8.7394370218111278E-2</v>
      </c>
      <c r="P89" s="71">
        <f>'AEO Industrial growth rate'!L$21</f>
        <v>9.1062863994518822E-2</v>
      </c>
      <c r="Q89" s="71">
        <f>'AEO Industrial growth rate'!M$21</f>
        <v>9.9227760648624153E-2</v>
      </c>
      <c r="R89" s="71">
        <f>'AEO Industrial growth rate'!N$21</f>
        <v>0.10803500057097189</v>
      </c>
      <c r="S89" s="71">
        <f>'AEO Industrial growth rate'!O$21</f>
        <v>0.11257422633321922</v>
      </c>
      <c r="T89" s="71">
        <f>'AEO Industrial growth rate'!P$21</f>
        <v>0.11393028434395346</v>
      </c>
      <c r="U89" s="71">
        <f>'AEO Industrial growth rate'!Q$21</f>
        <v>0.11526493091241312</v>
      </c>
      <c r="V89" s="71">
        <f>'AEO Industrial growth rate'!R$21</f>
        <v>0.12244490122187969</v>
      </c>
      <c r="W89" s="71">
        <f>'AEO Industrial growth rate'!S$21</f>
        <v>0.1286756309238325</v>
      </c>
      <c r="X89" s="71">
        <f>'AEO Industrial growth rate'!T$21</f>
        <v>0.13491349777321004</v>
      </c>
      <c r="Y89" s="71">
        <f>'AEO Industrial growth rate'!U$21</f>
        <v>0.14644712801187629</v>
      </c>
      <c r="Z89" s="71">
        <f>'AEO Industrial growth rate'!V$21</f>
        <v>0.15708147767500288</v>
      </c>
      <c r="AA89" s="71">
        <f>'AEO Industrial growth rate'!W$21</f>
        <v>0.16638118076967018</v>
      </c>
      <c r="AB89" s="71">
        <f>'AEO Industrial growth rate'!X$21</f>
        <v>0.1797419207491151</v>
      </c>
      <c r="AC89" s="71">
        <f>'AEO Industrial growth rate'!Y$21</f>
        <v>0.1945086787712689</v>
      </c>
      <c r="AD89" s="71">
        <f>'AEO Industrial growth rate'!Z$21</f>
        <v>0.21077423775265505</v>
      </c>
      <c r="AE89" s="71">
        <f>'AEO Industrial growth rate'!AA$21</f>
        <v>0.22711830535571556</v>
      </c>
      <c r="AF89" s="71">
        <f>'AEO Industrial growth rate'!AB$21</f>
        <v>0.24443302500856459</v>
      </c>
      <c r="AG89" s="71">
        <f>'AEO Industrial growth rate'!AC$21</f>
        <v>0.26174774466141382</v>
      </c>
      <c r="AH89" s="71">
        <f>'AEO Industrial growth rate'!AD$21</f>
        <v>0.28008307639602609</v>
      </c>
      <c r="AI89" s="71">
        <f>'AEO Industrial growth rate'!AE$21</f>
        <v>0.29828280232956511</v>
      </c>
      <c r="AJ89" s="71">
        <f>'AEO Industrial growth rate'!AF$21</f>
        <v>0.31815975790795942</v>
      </c>
      <c r="AK89" s="71">
        <f>'AEO Industrial growth rate'!AG$21</f>
        <v>0.33850776521639853</v>
      </c>
    </row>
    <row r="90" spans="2:37" x14ac:dyDescent="0.25">
      <c r="B90" s="7" t="s">
        <v>1484</v>
      </c>
      <c r="C90" s="73" t="s">
        <v>1183</v>
      </c>
      <c r="D90" s="73" t="s">
        <v>61</v>
      </c>
      <c r="E90" s="71">
        <v>0</v>
      </c>
      <c r="F90" s="333">
        <v>0</v>
      </c>
      <c r="G90" s="71">
        <v>0</v>
      </c>
      <c r="H90" s="71">
        <f>'AEO Industrial growth rate'!D$21</f>
        <v>7.1371474249243478E-5</v>
      </c>
      <c r="I90" s="71">
        <f>'AEO Industrial growth rate'!E$21</f>
        <v>3.5707148566860851E-2</v>
      </c>
      <c r="J90" s="71">
        <f>'AEO Industrial growth rate'!F$21</f>
        <v>4.5156731757451378E-2</v>
      </c>
      <c r="K90" s="71">
        <f>'AEO Industrial growth rate'!G$21</f>
        <v>5.6676087701267586E-2</v>
      </c>
      <c r="L90" s="71">
        <f>'AEO Industrial growth rate'!H$21</f>
        <v>7.0657759506680518E-2</v>
      </c>
      <c r="M90" s="71">
        <f>'AEO Industrial growth rate'!I$21</f>
        <v>7.9664839556925937E-2</v>
      </c>
      <c r="N90" s="71">
        <f>'AEO Industrial growth rate'!J$21</f>
        <v>8.5410243233984287E-2</v>
      </c>
      <c r="O90" s="71">
        <f>'AEO Industrial growth rate'!K$21</f>
        <v>8.7394370218111278E-2</v>
      </c>
      <c r="P90" s="71">
        <f>'AEO Industrial growth rate'!L$21</f>
        <v>9.1062863994518822E-2</v>
      </c>
      <c r="Q90" s="71">
        <f>'AEO Industrial growth rate'!M$21</f>
        <v>9.9227760648624153E-2</v>
      </c>
      <c r="R90" s="71">
        <f>'AEO Industrial growth rate'!N$21</f>
        <v>0.10803500057097189</v>
      </c>
      <c r="S90" s="71">
        <f>'AEO Industrial growth rate'!O$21</f>
        <v>0.11257422633321922</v>
      </c>
      <c r="T90" s="71">
        <f>'AEO Industrial growth rate'!P$21</f>
        <v>0.11393028434395346</v>
      </c>
      <c r="U90" s="71">
        <f>'AEO Industrial growth rate'!Q$21</f>
        <v>0.11526493091241312</v>
      </c>
      <c r="V90" s="71">
        <f>'AEO Industrial growth rate'!R$21</f>
        <v>0.12244490122187969</v>
      </c>
      <c r="W90" s="71">
        <f>'AEO Industrial growth rate'!S$21</f>
        <v>0.1286756309238325</v>
      </c>
      <c r="X90" s="71">
        <f>'AEO Industrial growth rate'!T$21</f>
        <v>0.13491349777321004</v>
      </c>
      <c r="Y90" s="71">
        <f>'AEO Industrial growth rate'!U$21</f>
        <v>0.14644712801187629</v>
      </c>
      <c r="Z90" s="71">
        <f>'AEO Industrial growth rate'!V$21</f>
        <v>0.15708147767500288</v>
      </c>
      <c r="AA90" s="71">
        <f>'AEO Industrial growth rate'!W$21</f>
        <v>0.16638118076967018</v>
      </c>
      <c r="AB90" s="71">
        <f>'AEO Industrial growth rate'!X$21</f>
        <v>0.1797419207491151</v>
      </c>
      <c r="AC90" s="71">
        <f>'AEO Industrial growth rate'!Y$21</f>
        <v>0.1945086787712689</v>
      </c>
      <c r="AD90" s="71">
        <f>'AEO Industrial growth rate'!Z$21</f>
        <v>0.21077423775265505</v>
      </c>
      <c r="AE90" s="71">
        <f>'AEO Industrial growth rate'!AA$21</f>
        <v>0.22711830535571556</v>
      </c>
      <c r="AF90" s="71">
        <f>'AEO Industrial growth rate'!AB$21</f>
        <v>0.24443302500856459</v>
      </c>
      <c r="AG90" s="71">
        <f>'AEO Industrial growth rate'!AC$21</f>
        <v>0.26174774466141382</v>
      </c>
      <c r="AH90" s="71">
        <f>'AEO Industrial growth rate'!AD$21</f>
        <v>0.28008307639602609</v>
      </c>
      <c r="AI90" s="71">
        <f>'AEO Industrial growth rate'!AE$21</f>
        <v>0.29828280232956511</v>
      </c>
      <c r="AJ90" s="71">
        <f>'AEO Industrial growth rate'!AF$21</f>
        <v>0.31815975790795942</v>
      </c>
      <c r="AK90" s="71">
        <f>'AEO Industrial growth rate'!AG$21</f>
        <v>0.33850776521639853</v>
      </c>
    </row>
    <row r="91" spans="2:37" x14ac:dyDescent="0.25">
      <c r="B91" s="7" t="s">
        <v>1484</v>
      </c>
      <c r="C91" s="73" t="s">
        <v>1183</v>
      </c>
      <c r="D91" s="73" t="s">
        <v>62</v>
      </c>
      <c r="E91" s="71">
        <v>0</v>
      </c>
      <c r="F91" s="333">
        <v>0</v>
      </c>
      <c r="G91" s="71">
        <v>0</v>
      </c>
      <c r="H91" s="71">
        <f>'AEO Industrial growth rate'!D$21</f>
        <v>7.1371474249243478E-5</v>
      </c>
      <c r="I91" s="71">
        <f>'AEO Industrial growth rate'!E$21</f>
        <v>3.5707148566860851E-2</v>
      </c>
      <c r="J91" s="71">
        <f>'AEO Industrial growth rate'!F$21</f>
        <v>4.5156731757451378E-2</v>
      </c>
      <c r="K91" s="71">
        <f>'AEO Industrial growth rate'!G$21</f>
        <v>5.6676087701267586E-2</v>
      </c>
      <c r="L91" s="71">
        <f>'AEO Industrial growth rate'!H$21</f>
        <v>7.0657759506680518E-2</v>
      </c>
      <c r="M91" s="71">
        <f>'AEO Industrial growth rate'!I$21</f>
        <v>7.9664839556925937E-2</v>
      </c>
      <c r="N91" s="71">
        <f>'AEO Industrial growth rate'!J$21</f>
        <v>8.5410243233984287E-2</v>
      </c>
      <c r="O91" s="71">
        <f>'AEO Industrial growth rate'!K$21</f>
        <v>8.7394370218111278E-2</v>
      </c>
      <c r="P91" s="71">
        <f>'AEO Industrial growth rate'!L$21</f>
        <v>9.1062863994518822E-2</v>
      </c>
      <c r="Q91" s="71">
        <f>'AEO Industrial growth rate'!M$21</f>
        <v>9.9227760648624153E-2</v>
      </c>
      <c r="R91" s="71">
        <f>'AEO Industrial growth rate'!N$21</f>
        <v>0.10803500057097189</v>
      </c>
      <c r="S91" s="71">
        <f>'AEO Industrial growth rate'!O$21</f>
        <v>0.11257422633321922</v>
      </c>
      <c r="T91" s="71">
        <f>'AEO Industrial growth rate'!P$21</f>
        <v>0.11393028434395346</v>
      </c>
      <c r="U91" s="71">
        <f>'AEO Industrial growth rate'!Q$21</f>
        <v>0.11526493091241312</v>
      </c>
      <c r="V91" s="71">
        <f>'AEO Industrial growth rate'!R$21</f>
        <v>0.12244490122187969</v>
      </c>
      <c r="W91" s="71">
        <f>'AEO Industrial growth rate'!S$21</f>
        <v>0.1286756309238325</v>
      </c>
      <c r="X91" s="71">
        <f>'AEO Industrial growth rate'!T$21</f>
        <v>0.13491349777321004</v>
      </c>
      <c r="Y91" s="71">
        <f>'AEO Industrial growth rate'!U$21</f>
        <v>0.14644712801187629</v>
      </c>
      <c r="Z91" s="71">
        <f>'AEO Industrial growth rate'!V$21</f>
        <v>0.15708147767500288</v>
      </c>
      <c r="AA91" s="71">
        <f>'AEO Industrial growth rate'!W$21</f>
        <v>0.16638118076967018</v>
      </c>
      <c r="AB91" s="71">
        <f>'AEO Industrial growth rate'!X$21</f>
        <v>0.1797419207491151</v>
      </c>
      <c r="AC91" s="71">
        <f>'AEO Industrial growth rate'!Y$21</f>
        <v>0.1945086787712689</v>
      </c>
      <c r="AD91" s="71">
        <f>'AEO Industrial growth rate'!Z$21</f>
        <v>0.21077423775265505</v>
      </c>
      <c r="AE91" s="71">
        <f>'AEO Industrial growth rate'!AA$21</f>
        <v>0.22711830535571556</v>
      </c>
      <c r="AF91" s="71">
        <f>'AEO Industrial growth rate'!AB$21</f>
        <v>0.24443302500856459</v>
      </c>
      <c r="AG91" s="71">
        <f>'AEO Industrial growth rate'!AC$21</f>
        <v>0.26174774466141382</v>
      </c>
      <c r="AH91" s="71">
        <f>'AEO Industrial growth rate'!AD$21</f>
        <v>0.28008307639602609</v>
      </c>
      <c r="AI91" s="71">
        <f>'AEO Industrial growth rate'!AE$21</f>
        <v>0.29828280232956511</v>
      </c>
      <c r="AJ91" s="71">
        <f>'AEO Industrial growth rate'!AF$21</f>
        <v>0.31815975790795942</v>
      </c>
      <c r="AK91" s="71">
        <f>'AEO Industrial growth rate'!AG$21</f>
        <v>0.33850776521639853</v>
      </c>
    </row>
    <row r="92" spans="2:37" x14ac:dyDescent="0.25">
      <c r="B92" s="7" t="s">
        <v>1484</v>
      </c>
      <c r="C92" s="73" t="s">
        <v>1183</v>
      </c>
      <c r="D92" s="73" t="s">
        <v>63</v>
      </c>
      <c r="E92" s="71">
        <v>0</v>
      </c>
      <c r="F92" s="333">
        <v>0</v>
      </c>
      <c r="G92" s="71">
        <v>0</v>
      </c>
      <c r="H92" s="71">
        <f>'AEO Industrial growth rate'!D$21</f>
        <v>7.1371474249243478E-5</v>
      </c>
      <c r="I92" s="71">
        <f>'AEO Industrial growth rate'!E$21</f>
        <v>3.5707148566860851E-2</v>
      </c>
      <c r="J92" s="71">
        <f>'AEO Industrial growth rate'!F$21</f>
        <v>4.5156731757451378E-2</v>
      </c>
      <c r="K92" s="71">
        <f>'AEO Industrial growth rate'!G$21</f>
        <v>5.6676087701267586E-2</v>
      </c>
      <c r="L92" s="71">
        <f>'AEO Industrial growth rate'!H$21</f>
        <v>7.0657759506680518E-2</v>
      </c>
      <c r="M92" s="71">
        <f>'AEO Industrial growth rate'!I$21</f>
        <v>7.9664839556925937E-2</v>
      </c>
      <c r="N92" s="71">
        <f>'AEO Industrial growth rate'!J$21</f>
        <v>8.5410243233984287E-2</v>
      </c>
      <c r="O92" s="71">
        <f>'AEO Industrial growth rate'!K$21</f>
        <v>8.7394370218111278E-2</v>
      </c>
      <c r="P92" s="71">
        <f>'AEO Industrial growth rate'!L$21</f>
        <v>9.1062863994518822E-2</v>
      </c>
      <c r="Q92" s="71">
        <f>'AEO Industrial growth rate'!M$21</f>
        <v>9.9227760648624153E-2</v>
      </c>
      <c r="R92" s="71">
        <f>'AEO Industrial growth rate'!N$21</f>
        <v>0.10803500057097189</v>
      </c>
      <c r="S92" s="71">
        <f>'AEO Industrial growth rate'!O$21</f>
        <v>0.11257422633321922</v>
      </c>
      <c r="T92" s="71">
        <f>'AEO Industrial growth rate'!P$21</f>
        <v>0.11393028434395346</v>
      </c>
      <c r="U92" s="71">
        <f>'AEO Industrial growth rate'!Q$21</f>
        <v>0.11526493091241312</v>
      </c>
      <c r="V92" s="71">
        <f>'AEO Industrial growth rate'!R$21</f>
        <v>0.12244490122187969</v>
      </c>
      <c r="W92" s="71">
        <f>'AEO Industrial growth rate'!S$21</f>
        <v>0.1286756309238325</v>
      </c>
      <c r="X92" s="71">
        <f>'AEO Industrial growth rate'!T$21</f>
        <v>0.13491349777321004</v>
      </c>
      <c r="Y92" s="71">
        <f>'AEO Industrial growth rate'!U$21</f>
        <v>0.14644712801187629</v>
      </c>
      <c r="Z92" s="71">
        <f>'AEO Industrial growth rate'!V$21</f>
        <v>0.15708147767500288</v>
      </c>
      <c r="AA92" s="71">
        <f>'AEO Industrial growth rate'!W$21</f>
        <v>0.16638118076967018</v>
      </c>
      <c r="AB92" s="71">
        <f>'AEO Industrial growth rate'!X$21</f>
        <v>0.1797419207491151</v>
      </c>
      <c r="AC92" s="71">
        <f>'AEO Industrial growth rate'!Y$21</f>
        <v>0.1945086787712689</v>
      </c>
      <c r="AD92" s="71">
        <f>'AEO Industrial growth rate'!Z$21</f>
        <v>0.21077423775265505</v>
      </c>
      <c r="AE92" s="71">
        <f>'AEO Industrial growth rate'!AA$21</f>
        <v>0.22711830535571556</v>
      </c>
      <c r="AF92" s="71">
        <f>'AEO Industrial growth rate'!AB$21</f>
        <v>0.24443302500856459</v>
      </c>
      <c r="AG92" s="71">
        <f>'AEO Industrial growth rate'!AC$21</f>
        <v>0.26174774466141382</v>
      </c>
      <c r="AH92" s="71">
        <f>'AEO Industrial growth rate'!AD$21</f>
        <v>0.28008307639602609</v>
      </c>
      <c r="AI92" s="71">
        <f>'AEO Industrial growth rate'!AE$21</f>
        <v>0.29828280232956511</v>
      </c>
      <c r="AJ92" s="71">
        <f>'AEO Industrial growth rate'!AF$21</f>
        <v>0.31815975790795942</v>
      </c>
      <c r="AK92" s="71">
        <f>'AEO Industrial growth rate'!AG$21</f>
        <v>0.33850776521639853</v>
      </c>
    </row>
    <row r="93" spans="2:37" x14ac:dyDescent="0.25">
      <c r="B93" s="7" t="s">
        <v>1484</v>
      </c>
      <c r="C93" s="73" t="s">
        <v>1183</v>
      </c>
      <c r="D93" s="73" t="s">
        <v>64</v>
      </c>
      <c r="E93" s="71">
        <v>0</v>
      </c>
      <c r="F93" s="333">
        <v>0</v>
      </c>
      <c r="G93" s="71">
        <v>0</v>
      </c>
      <c r="H93" s="71">
        <f>'AEO Industrial growth rate'!D$21</f>
        <v>7.1371474249243478E-5</v>
      </c>
      <c r="I93" s="71">
        <f>'AEO Industrial growth rate'!E$21</f>
        <v>3.5707148566860851E-2</v>
      </c>
      <c r="J93" s="71">
        <f>'AEO Industrial growth rate'!F$21</f>
        <v>4.5156731757451378E-2</v>
      </c>
      <c r="K93" s="71">
        <f>'AEO Industrial growth rate'!G$21</f>
        <v>5.6676087701267586E-2</v>
      </c>
      <c r="L93" s="71">
        <f>'AEO Industrial growth rate'!H$21</f>
        <v>7.0657759506680518E-2</v>
      </c>
      <c r="M93" s="71">
        <f>'AEO Industrial growth rate'!I$21</f>
        <v>7.9664839556925937E-2</v>
      </c>
      <c r="N93" s="71">
        <f>'AEO Industrial growth rate'!J$21</f>
        <v>8.5410243233984287E-2</v>
      </c>
      <c r="O93" s="71">
        <f>'AEO Industrial growth rate'!K$21</f>
        <v>8.7394370218111278E-2</v>
      </c>
      <c r="P93" s="71">
        <f>'AEO Industrial growth rate'!L$21</f>
        <v>9.1062863994518822E-2</v>
      </c>
      <c r="Q93" s="71">
        <f>'AEO Industrial growth rate'!M$21</f>
        <v>9.9227760648624153E-2</v>
      </c>
      <c r="R93" s="71">
        <f>'AEO Industrial growth rate'!N$21</f>
        <v>0.10803500057097189</v>
      </c>
      <c r="S93" s="71">
        <f>'AEO Industrial growth rate'!O$21</f>
        <v>0.11257422633321922</v>
      </c>
      <c r="T93" s="71">
        <f>'AEO Industrial growth rate'!P$21</f>
        <v>0.11393028434395346</v>
      </c>
      <c r="U93" s="71">
        <f>'AEO Industrial growth rate'!Q$21</f>
        <v>0.11526493091241312</v>
      </c>
      <c r="V93" s="71">
        <f>'AEO Industrial growth rate'!R$21</f>
        <v>0.12244490122187969</v>
      </c>
      <c r="W93" s="71">
        <f>'AEO Industrial growth rate'!S$21</f>
        <v>0.1286756309238325</v>
      </c>
      <c r="X93" s="71">
        <f>'AEO Industrial growth rate'!T$21</f>
        <v>0.13491349777321004</v>
      </c>
      <c r="Y93" s="71">
        <f>'AEO Industrial growth rate'!U$21</f>
        <v>0.14644712801187629</v>
      </c>
      <c r="Z93" s="71">
        <f>'AEO Industrial growth rate'!V$21</f>
        <v>0.15708147767500288</v>
      </c>
      <c r="AA93" s="71">
        <f>'AEO Industrial growth rate'!W$21</f>
        <v>0.16638118076967018</v>
      </c>
      <c r="AB93" s="71">
        <f>'AEO Industrial growth rate'!X$21</f>
        <v>0.1797419207491151</v>
      </c>
      <c r="AC93" s="71">
        <f>'AEO Industrial growth rate'!Y$21</f>
        <v>0.1945086787712689</v>
      </c>
      <c r="AD93" s="71">
        <f>'AEO Industrial growth rate'!Z$21</f>
        <v>0.21077423775265505</v>
      </c>
      <c r="AE93" s="71">
        <f>'AEO Industrial growth rate'!AA$21</f>
        <v>0.22711830535571556</v>
      </c>
      <c r="AF93" s="71">
        <f>'AEO Industrial growth rate'!AB$21</f>
        <v>0.24443302500856459</v>
      </c>
      <c r="AG93" s="71">
        <f>'AEO Industrial growth rate'!AC$21</f>
        <v>0.26174774466141382</v>
      </c>
      <c r="AH93" s="71">
        <f>'AEO Industrial growth rate'!AD$21</f>
        <v>0.28008307639602609</v>
      </c>
      <c r="AI93" s="71">
        <f>'AEO Industrial growth rate'!AE$21</f>
        <v>0.29828280232956511</v>
      </c>
      <c r="AJ93" s="71">
        <f>'AEO Industrial growth rate'!AF$21</f>
        <v>0.31815975790795942</v>
      </c>
      <c r="AK93" s="71">
        <f>'AEO Industrial growth rate'!AG$21</f>
        <v>0.33850776521639853</v>
      </c>
    </row>
    <row r="94" spans="2:37" x14ac:dyDescent="0.25">
      <c r="B94" s="7" t="s">
        <v>1484</v>
      </c>
      <c r="C94" s="73" t="s">
        <v>1183</v>
      </c>
      <c r="D94" s="331" t="s">
        <v>65</v>
      </c>
      <c r="E94" s="71">
        <v>0</v>
      </c>
      <c r="F94" s="333">
        <v>0</v>
      </c>
      <c r="G94" s="71">
        <v>0</v>
      </c>
      <c r="H94" s="71">
        <f>'AEO Industrial growth rate'!D$21</f>
        <v>7.1371474249243478E-5</v>
      </c>
      <c r="I94" s="71">
        <f>'AEO Industrial growth rate'!E$21</f>
        <v>3.5707148566860851E-2</v>
      </c>
      <c r="J94" s="71">
        <f>'AEO Industrial growth rate'!F$21</f>
        <v>4.5156731757451378E-2</v>
      </c>
      <c r="K94" s="71">
        <f>'AEO Industrial growth rate'!G$21</f>
        <v>5.6676087701267586E-2</v>
      </c>
      <c r="L94" s="71">
        <f>'AEO Industrial growth rate'!H$21</f>
        <v>7.0657759506680518E-2</v>
      </c>
      <c r="M94" s="71">
        <f>'AEO Industrial growth rate'!I$21</f>
        <v>7.9664839556925937E-2</v>
      </c>
      <c r="N94" s="71">
        <f>'AEO Industrial growth rate'!J$21</f>
        <v>8.5410243233984287E-2</v>
      </c>
      <c r="O94" s="71">
        <f>'AEO Industrial growth rate'!K$21</f>
        <v>8.7394370218111278E-2</v>
      </c>
      <c r="P94" s="71">
        <f>'AEO Industrial growth rate'!L$21</f>
        <v>9.1062863994518822E-2</v>
      </c>
      <c r="Q94" s="71">
        <f>'AEO Industrial growth rate'!M$21</f>
        <v>9.9227760648624153E-2</v>
      </c>
      <c r="R94" s="71">
        <f>'AEO Industrial growth rate'!N$21</f>
        <v>0.10803500057097189</v>
      </c>
      <c r="S94" s="71">
        <f>'AEO Industrial growth rate'!O$21</f>
        <v>0.11257422633321922</v>
      </c>
      <c r="T94" s="71">
        <f>'AEO Industrial growth rate'!P$21</f>
        <v>0.11393028434395346</v>
      </c>
      <c r="U94" s="71">
        <f>'AEO Industrial growth rate'!Q$21</f>
        <v>0.11526493091241312</v>
      </c>
      <c r="V94" s="71">
        <f>'AEO Industrial growth rate'!R$21</f>
        <v>0.12244490122187969</v>
      </c>
      <c r="W94" s="71">
        <f>'AEO Industrial growth rate'!S$21</f>
        <v>0.1286756309238325</v>
      </c>
      <c r="X94" s="71">
        <f>'AEO Industrial growth rate'!T$21</f>
        <v>0.13491349777321004</v>
      </c>
      <c r="Y94" s="71">
        <f>'AEO Industrial growth rate'!U$21</f>
        <v>0.14644712801187629</v>
      </c>
      <c r="Z94" s="71">
        <f>'AEO Industrial growth rate'!V$21</f>
        <v>0.15708147767500288</v>
      </c>
      <c r="AA94" s="71">
        <f>'AEO Industrial growth rate'!W$21</f>
        <v>0.16638118076967018</v>
      </c>
      <c r="AB94" s="71">
        <f>'AEO Industrial growth rate'!X$21</f>
        <v>0.1797419207491151</v>
      </c>
      <c r="AC94" s="71">
        <f>'AEO Industrial growth rate'!Y$21</f>
        <v>0.1945086787712689</v>
      </c>
      <c r="AD94" s="71">
        <f>'AEO Industrial growth rate'!Z$21</f>
        <v>0.21077423775265505</v>
      </c>
      <c r="AE94" s="71">
        <f>'AEO Industrial growth rate'!AA$21</f>
        <v>0.22711830535571556</v>
      </c>
      <c r="AF94" s="71">
        <f>'AEO Industrial growth rate'!AB$21</f>
        <v>0.24443302500856459</v>
      </c>
      <c r="AG94" s="71">
        <f>'AEO Industrial growth rate'!AC$21</f>
        <v>0.26174774466141382</v>
      </c>
      <c r="AH94" s="71">
        <f>'AEO Industrial growth rate'!AD$21</f>
        <v>0.28008307639602609</v>
      </c>
      <c r="AI94" s="71">
        <f>'AEO Industrial growth rate'!AE$21</f>
        <v>0.29828280232956511</v>
      </c>
      <c r="AJ94" s="71">
        <f>'AEO Industrial growth rate'!AF$21</f>
        <v>0.31815975790795942</v>
      </c>
      <c r="AK94" s="71">
        <f>'AEO Industrial growth rate'!AG$21</f>
        <v>0.33850776521639853</v>
      </c>
    </row>
    <row r="95" spans="2:37" x14ac:dyDescent="0.25">
      <c r="B95" s="7" t="s">
        <v>1484</v>
      </c>
      <c r="C95" s="73" t="s">
        <v>1183</v>
      </c>
      <c r="D95" s="73" t="s">
        <v>66</v>
      </c>
      <c r="E95" s="71">
        <v>0</v>
      </c>
      <c r="F95" s="333">
        <v>0</v>
      </c>
      <c r="G95" s="71">
        <v>0</v>
      </c>
      <c r="H95" s="71">
        <f>'AEO Industrial growth rate'!D$21</f>
        <v>7.1371474249243478E-5</v>
      </c>
      <c r="I95" s="71">
        <f>'AEO Industrial growth rate'!E$21</f>
        <v>3.5707148566860851E-2</v>
      </c>
      <c r="J95" s="71">
        <f>'AEO Industrial growth rate'!F$21</f>
        <v>4.5156731757451378E-2</v>
      </c>
      <c r="K95" s="71">
        <f>'AEO Industrial growth rate'!G$21</f>
        <v>5.6676087701267586E-2</v>
      </c>
      <c r="L95" s="71">
        <f>'AEO Industrial growth rate'!H$21</f>
        <v>7.0657759506680518E-2</v>
      </c>
      <c r="M95" s="71">
        <f>'AEO Industrial growth rate'!I$21</f>
        <v>7.9664839556925937E-2</v>
      </c>
      <c r="N95" s="71">
        <f>'AEO Industrial growth rate'!J$21</f>
        <v>8.5410243233984287E-2</v>
      </c>
      <c r="O95" s="71">
        <f>'AEO Industrial growth rate'!K$21</f>
        <v>8.7394370218111278E-2</v>
      </c>
      <c r="P95" s="71">
        <f>'AEO Industrial growth rate'!L$21</f>
        <v>9.1062863994518822E-2</v>
      </c>
      <c r="Q95" s="71">
        <f>'AEO Industrial growth rate'!M$21</f>
        <v>9.9227760648624153E-2</v>
      </c>
      <c r="R95" s="71">
        <f>'AEO Industrial growth rate'!N$21</f>
        <v>0.10803500057097189</v>
      </c>
      <c r="S95" s="71">
        <f>'AEO Industrial growth rate'!O$21</f>
        <v>0.11257422633321922</v>
      </c>
      <c r="T95" s="71">
        <f>'AEO Industrial growth rate'!P$21</f>
        <v>0.11393028434395346</v>
      </c>
      <c r="U95" s="71">
        <f>'AEO Industrial growth rate'!Q$21</f>
        <v>0.11526493091241312</v>
      </c>
      <c r="V95" s="71">
        <f>'AEO Industrial growth rate'!R$21</f>
        <v>0.12244490122187969</v>
      </c>
      <c r="W95" s="71">
        <f>'AEO Industrial growth rate'!S$21</f>
        <v>0.1286756309238325</v>
      </c>
      <c r="X95" s="71">
        <f>'AEO Industrial growth rate'!T$21</f>
        <v>0.13491349777321004</v>
      </c>
      <c r="Y95" s="71">
        <f>'AEO Industrial growth rate'!U$21</f>
        <v>0.14644712801187629</v>
      </c>
      <c r="Z95" s="71">
        <f>'AEO Industrial growth rate'!V$21</f>
        <v>0.15708147767500288</v>
      </c>
      <c r="AA95" s="71">
        <f>'AEO Industrial growth rate'!W$21</f>
        <v>0.16638118076967018</v>
      </c>
      <c r="AB95" s="71">
        <f>'AEO Industrial growth rate'!X$21</f>
        <v>0.1797419207491151</v>
      </c>
      <c r="AC95" s="71">
        <f>'AEO Industrial growth rate'!Y$21</f>
        <v>0.1945086787712689</v>
      </c>
      <c r="AD95" s="71">
        <f>'AEO Industrial growth rate'!Z$21</f>
        <v>0.21077423775265505</v>
      </c>
      <c r="AE95" s="71">
        <f>'AEO Industrial growth rate'!AA$21</f>
        <v>0.22711830535571556</v>
      </c>
      <c r="AF95" s="71">
        <f>'AEO Industrial growth rate'!AB$21</f>
        <v>0.24443302500856459</v>
      </c>
      <c r="AG95" s="71">
        <f>'AEO Industrial growth rate'!AC$21</f>
        <v>0.26174774466141382</v>
      </c>
      <c r="AH95" s="71">
        <f>'AEO Industrial growth rate'!AD$21</f>
        <v>0.28008307639602609</v>
      </c>
      <c r="AI95" s="71">
        <f>'AEO Industrial growth rate'!AE$21</f>
        <v>0.29828280232956511</v>
      </c>
      <c r="AJ95" s="71">
        <f>'AEO Industrial growth rate'!AF$21</f>
        <v>0.31815975790795942</v>
      </c>
      <c r="AK95" s="71">
        <f>'AEO Industrial growth rate'!AG$21</f>
        <v>0.33850776521639853</v>
      </c>
    </row>
    <row r="96" spans="2:37" x14ac:dyDescent="0.25">
      <c r="B96" s="7" t="s">
        <v>1484</v>
      </c>
      <c r="C96" s="73" t="s">
        <v>1183</v>
      </c>
      <c r="D96" s="73" t="s">
        <v>67</v>
      </c>
      <c r="E96" s="71">
        <v>0</v>
      </c>
      <c r="F96" s="333">
        <v>0</v>
      </c>
      <c r="G96" s="71">
        <v>0</v>
      </c>
      <c r="H96" s="71">
        <f>'AEO Industrial growth rate'!D$21</f>
        <v>7.1371474249243478E-5</v>
      </c>
      <c r="I96" s="71">
        <f>'AEO Industrial growth rate'!E$21</f>
        <v>3.5707148566860851E-2</v>
      </c>
      <c r="J96" s="71">
        <f>'AEO Industrial growth rate'!F$21</f>
        <v>4.5156731757451378E-2</v>
      </c>
      <c r="K96" s="71">
        <f>'AEO Industrial growth rate'!G$21</f>
        <v>5.6676087701267586E-2</v>
      </c>
      <c r="L96" s="71">
        <f>'AEO Industrial growth rate'!H$21</f>
        <v>7.0657759506680518E-2</v>
      </c>
      <c r="M96" s="71">
        <f>'AEO Industrial growth rate'!I$21</f>
        <v>7.9664839556925937E-2</v>
      </c>
      <c r="N96" s="71">
        <f>'AEO Industrial growth rate'!J$21</f>
        <v>8.5410243233984287E-2</v>
      </c>
      <c r="O96" s="71">
        <f>'AEO Industrial growth rate'!K$21</f>
        <v>8.7394370218111278E-2</v>
      </c>
      <c r="P96" s="71">
        <f>'AEO Industrial growth rate'!L$21</f>
        <v>9.1062863994518822E-2</v>
      </c>
      <c r="Q96" s="71">
        <f>'AEO Industrial growth rate'!M$21</f>
        <v>9.9227760648624153E-2</v>
      </c>
      <c r="R96" s="71">
        <f>'AEO Industrial growth rate'!N$21</f>
        <v>0.10803500057097189</v>
      </c>
      <c r="S96" s="71">
        <f>'AEO Industrial growth rate'!O$21</f>
        <v>0.11257422633321922</v>
      </c>
      <c r="T96" s="71">
        <f>'AEO Industrial growth rate'!P$21</f>
        <v>0.11393028434395346</v>
      </c>
      <c r="U96" s="71">
        <f>'AEO Industrial growth rate'!Q$21</f>
        <v>0.11526493091241312</v>
      </c>
      <c r="V96" s="71">
        <f>'AEO Industrial growth rate'!R$21</f>
        <v>0.12244490122187969</v>
      </c>
      <c r="W96" s="71">
        <f>'AEO Industrial growth rate'!S$21</f>
        <v>0.1286756309238325</v>
      </c>
      <c r="X96" s="71">
        <f>'AEO Industrial growth rate'!T$21</f>
        <v>0.13491349777321004</v>
      </c>
      <c r="Y96" s="71">
        <f>'AEO Industrial growth rate'!U$21</f>
        <v>0.14644712801187629</v>
      </c>
      <c r="Z96" s="71">
        <f>'AEO Industrial growth rate'!V$21</f>
        <v>0.15708147767500288</v>
      </c>
      <c r="AA96" s="71">
        <f>'AEO Industrial growth rate'!W$21</f>
        <v>0.16638118076967018</v>
      </c>
      <c r="AB96" s="71">
        <f>'AEO Industrial growth rate'!X$21</f>
        <v>0.1797419207491151</v>
      </c>
      <c r="AC96" s="71">
        <f>'AEO Industrial growth rate'!Y$21</f>
        <v>0.1945086787712689</v>
      </c>
      <c r="AD96" s="71">
        <f>'AEO Industrial growth rate'!Z$21</f>
        <v>0.21077423775265505</v>
      </c>
      <c r="AE96" s="71">
        <f>'AEO Industrial growth rate'!AA$21</f>
        <v>0.22711830535571556</v>
      </c>
      <c r="AF96" s="71">
        <f>'AEO Industrial growth rate'!AB$21</f>
        <v>0.24443302500856459</v>
      </c>
      <c r="AG96" s="71">
        <f>'AEO Industrial growth rate'!AC$21</f>
        <v>0.26174774466141382</v>
      </c>
      <c r="AH96" s="71">
        <f>'AEO Industrial growth rate'!AD$21</f>
        <v>0.28008307639602609</v>
      </c>
      <c r="AI96" s="71">
        <f>'AEO Industrial growth rate'!AE$21</f>
        <v>0.29828280232956511</v>
      </c>
      <c r="AJ96" s="71">
        <f>'AEO Industrial growth rate'!AF$21</f>
        <v>0.31815975790795942</v>
      </c>
      <c r="AK96" s="71">
        <f>'AEO Industrial growth rate'!AG$21</f>
        <v>0.33850776521639853</v>
      </c>
    </row>
    <row r="97" spans="2:37" x14ac:dyDescent="0.25">
      <c r="B97" s="7" t="s">
        <v>1484</v>
      </c>
      <c r="C97" s="73" t="s">
        <v>1183</v>
      </c>
      <c r="D97" s="331" t="s">
        <v>68</v>
      </c>
      <c r="E97" s="71">
        <v>0</v>
      </c>
      <c r="F97" s="333">
        <v>0</v>
      </c>
      <c r="G97" s="71">
        <v>0</v>
      </c>
      <c r="H97" s="71">
        <f>'AEO Industrial growth rate'!D$21</f>
        <v>7.1371474249243478E-5</v>
      </c>
      <c r="I97" s="71">
        <f>'AEO Industrial growth rate'!E$21</f>
        <v>3.5707148566860851E-2</v>
      </c>
      <c r="J97" s="71">
        <f>'AEO Industrial growth rate'!F$21</f>
        <v>4.5156731757451378E-2</v>
      </c>
      <c r="K97" s="71">
        <f>'AEO Industrial growth rate'!G$21</f>
        <v>5.6676087701267586E-2</v>
      </c>
      <c r="L97" s="71">
        <f>'AEO Industrial growth rate'!H$21</f>
        <v>7.0657759506680518E-2</v>
      </c>
      <c r="M97" s="71">
        <f>'AEO Industrial growth rate'!I$21</f>
        <v>7.9664839556925937E-2</v>
      </c>
      <c r="N97" s="71">
        <f>'AEO Industrial growth rate'!J$21</f>
        <v>8.5410243233984287E-2</v>
      </c>
      <c r="O97" s="71">
        <f>'AEO Industrial growth rate'!K$21</f>
        <v>8.7394370218111278E-2</v>
      </c>
      <c r="P97" s="71">
        <f>'AEO Industrial growth rate'!L$21</f>
        <v>9.1062863994518822E-2</v>
      </c>
      <c r="Q97" s="71">
        <f>'AEO Industrial growth rate'!M$21</f>
        <v>9.9227760648624153E-2</v>
      </c>
      <c r="R97" s="71">
        <f>'AEO Industrial growth rate'!N$21</f>
        <v>0.10803500057097189</v>
      </c>
      <c r="S97" s="71">
        <f>'AEO Industrial growth rate'!O$21</f>
        <v>0.11257422633321922</v>
      </c>
      <c r="T97" s="71">
        <f>'AEO Industrial growth rate'!P$21</f>
        <v>0.11393028434395346</v>
      </c>
      <c r="U97" s="71">
        <f>'AEO Industrial growth rate'!Q$21</f>
        <v>0.11526493091241312</v>
      </c>
      <c r="V97" s="71">
        <f>'AEO Industrial growth rate'!R$21</f>
        <v>0.12244490122187969</v>
      </c>
      <c r="W97" s="71">
        <f>'AEO Industrial growth rate'!S$21</f>
        <v>0.1286756309238325</v>
      </c>
      <c r="X97" s="71">
        <f>'AEO Industrial growth rate'!T$21</f>
        <v>0.13491349777321004</v>
      </c>
      <c r="Y97" s="71">
        <f>'AEO Industrial growth rate'!U$21</f>
        <v>0.14644712801187629</v>
      </c>
      <c r="Z97" s="71">
        <f>'AEO Industrial growth rate'!V$21</f>
        <v>0.15708147767500288</v>
      </c>
      <c r="AA97" s="71">
        <f>'AEO Industrial growth rate'!W$21</f>
        <v>0.16638118076967018</v>
      </c>
      <c r="AB97" s="71">
        <f>'AEO Industrial growth rate'!X$21</f>
        <v>0.1797419207491151</v>
      </c>
      <c r="AC97" s="71">
        <f>'AEO Industrial growth rate'!Y$21</f>
        <v>0.1945086787712689</v>
      </c>
      <c r="AD97" s="71">
        <f>'AEO Industrial growth rate'!Z$21</f>
        <v>0.21077423775265505</v>
      </c>
      <c r="AE97" s="71">
        <f>'AEO Industrial growth rate'!AA$21</f>
        <v>0.22711830535571556</v>
      </c>
      <c r="AF97" s="71">
        <f>'AEO Industrial growth rate'!AB$21</f>
        <v>0.24443302500856459</v>
      </c>
      <c r="AG97" s="71">
        <f>'AEO Industrial growth rate'!AC$21</f>
        <v>0.26174774466141382</v>
      </c>
      <c r="AH97" s="71">
        <f>'AEO Industrial growth rate'!AD$21</f>
        <v>0.28008307639602609</v>
      </c>
      <c r="AI97" s="71">
        <f>'AEO Industrial growth rate'!AE$21</f>
        <v>0.29828280232956511</v>
      </c>
      <c r="AJ97" s="71">
        <f>'AEO Industrial growth rate'!AF$21</f>
        <v>0.31815975790795942</v>
      </c>
      <c r="AK97" s="71">
        <f>'AEO Industrial growth rate'!AG$21</f>
        <v>0.33850776521639853</v>
      </c>
    </row>
    <row r="98" spans="2:37" x14ac:dyDescent="0.25">
      <c r="B98" s="7" t="s">
        <v>1484</v>
      </c>
      <c r="C98" s="73" t="s">
        <v>1183</v>
      </c>
      <c r="D98" s="73" t="s">
        <v>69</v>
      </c>
      <c r="E98" s="71">
        <v>0</v>
      </c>
      <c r="F98" s="333">
        <v>0</v>
      </c>
      <c r="G98" s="71">
        <v>0</v>
      </c>
      <c r="H98" s="71">
        <f>'AEO Industrial growth rate'!D$21</f>
        <v>7.1371474249243478E-5</v>
      </c>
      <c r="I98" s="71">
        <f>'AEO Industrial growth rate'!E$21</f>
        <v>3.5707148566860851E-2</v>
      </c>
      <c r="J98" s="71">
        <f>'AEO Industrial growth rate'!F$21</f>
        <v>4.5156731757451378E-2</v>
      </c>
      <c r="K98" s="71">
        <f>'AEO Industrial growth rate'!G$21</f>
        <v>5.6676087701267586E-2</v>
      </c>
      <c r="L98" s="71">
        <f>'AEO Industrial growth rate'!H$21</f>
        <v>7.0657759506680518E-2</v>
      </c>
      <c r="M98" s="71">
        <f>'AEO Industrial growth rate'!I$21</f>
        <v>7.9664839556925937E-2</v>
      </c>
      <c r="N98" s="71">
        <f>'AEO Industrial growth rate'!J$21</f>
        <v>8.5410243233984287E-2</v>
      </c>
      <c r="O98" s="71">
        <f>'AEO Industrial growth rate'!K$21</f>
        <v>8.7394370218111278E-2</v>
      </c>
      <c r="P98" s="71">
        <f>'AEO Industrial growth rate'!L$21</f>
        <v>9.1062863994518822E-2</v>
      </c>
      <c r="Q98" s="71">
        <f>'AEO Industrial growth rate'!M$21</f>
        <v>9.9227760648624153E-2</v>
      </c>
      <c r="R98" s="71">
        <f>'AEO Industrial growth rate'!N$21</f>
        <v>0.10803500057097189</v>
      </c>
      <c r="S98" s="71">
        <f>'AEO Industrial growth rate'!O$21</f>
        <v>0.11257422633321922</v>
      </c>
      <c r="T98" s="71">
        <f>'AEO Industrial growth rate'!P$21</f>
        <v>0.11393028434395346</v>
      </c>
      <c r="U98" s="71">
        <f>'AEO Industrial growth rate'!Q$21</f>
        <v>0.11526493091241312</v>
      </c>
      <c r="V98" s="71">
        <f>'AEO Industrial growth rate'!R$21</f>
        <v>0.12244490122187969</v>
      </c>
      <c r="W98" s="71">
        <f>'AEO Industrial growth rate'!S$21</f>
        <v>0.1286756309238325</v>
      </c>
      <c r="X98" s="71">
        <f>'AEO Industrial growth rate'!T$21</f>
        <v>0.13491349777321004</v>
      </c>
      <c r="Y98" s="71">
        <f>'AEO Industrial growth rate'!U$21</f>
        <v>0.14644712801187629</v>
      </c>
      <c r="Z98" s="71">
        <f>'AEO Industrial growth rate'!V$21</f>
        <v>0.15708147767500288</v>
      </c>
      <c r="AA98" s="71">
        <f>'AEO Industrial growth rate'!W$21</f>
        <v>0.16638118076967018</v>
      </c>
      <c r="AB98" s="71">
        <f>'AEO Industrial growth rate'!X$21</f>
        <v>0.1797419207491151</v>
      </c>
      <c r="AC98" s="71">
        <f>'AEO Industrial growth rate'!Y$21</f>
        <v>0.1945086787712689</v>
      </c>
      <c r="AD98" s="71">
        <f>'AEO Industrial growth rate'!Z$21</f>
        <v>0.21077423775265505</v>
      </c>
      <c r="AE98" s="71">
        <f>'AEO Industrial growth rate'!AA$21</f>
        <v>0.22711830535571556</v>
      </c>
      <c r="AF98" s="71">
        <f>'AEO Industrial growth rate'!AB$21</f>
        <v>0.24443302500856459</v>
      </c>
      <c r="AG98" s="71">
        <f>'AEO Industrial growth rate'!AC$21</f>
        <v>0.26174774466141382</v>
      </c>
      <c r="AH98" s="71">
        <f>'AEO Industrial growth rate'!AD$21</f>
        <v>0.28008307639602609</v>
      </c>
      <c r="AI98" s="71">
        <f>'AEO Industrial growth rate'!AE$21</f>
        <v>0.29828280232956511</v>
      </c>
      <c r="AJ98" s="71">
        <f>'AEO Industrial growth rate'!AF$21</f>
        <v>0.31815975790795942</v>
      </c>
      <c r="AK98" s="71">
        <f>'AEO Industrial growth rate'!AG$21</f>
        <v>0.33850776521639853</v>
      </c>
    </row>
    <row r="99" spans="2:37" x14ac:dyDescent="0.25">
      <c r="B99" s="7" t="s">
        <v>1484</v>
      </c>
      <c r="C99" s="73" t="s">
        <v>1183</v>
      </c>
      <c r="D99" s="73" t="s">
        <v>70</v>
      </c>
      <c r="E99" s="71">
        <v>0</v>
      </c>
      <c r="F99" s="333">
        <v>0</v>
      </c>
      <c r="G99" s="71">
        <v>0</v>
      </c>
      <c r="H99" s="71">
        <f>'AEO Industrial growth rate'!D$21</f>
        <v>7.1371474249243478E-5</v>
      </c>
      <c r="I99" s="71">
        <f>'AEO Industrial growth rate'!E$21</f>
        <v>3.5707148566860851E-2</v>
      </c>
      <c r="J99" s="71">
        <f>'AEO Industrial growth rate'!F$21</f>
        <v>4.5156731757451378E-2</v>
      </c>
      <c r="K99" s="71">
        <f>'AEO Industrial growth rate'!G$21</f>
        <v>5.6676087701267586E-2</v>
      </c>
      <c r="L99" s="71">
        <f>'AEO Industrial growth rate'!H$21</f>
        <v>7.0657759506680518E-2</v>
      </c>
      <c r="M99" s="71">
        <f>'AEO Industrial growth rate'!I$21</f>
        <v>7.9664839556925937E-2</v>
      </c>
      <c r="N99" s="71">
        <f>'AEO Industrial growth rate'!J$21</f>
        <v>8.5410243233984287E-2</v>
      </c>
      <c r="O99" s="71">
        <f>'AEO Industrial growth rate'!K$21</f>
        <v>8.7394370218111278E-2</v>
      </c>
      <c r="P99" s="71">
        <f>'AEO Industrial growth rate'!L$21</f>
        <v>9.1062863994518822E-2</v>
      </c>
      <c r="Q99" s="71">
        <f>'AEO Industrial growth rate'!M$21</f>
        <v>9.9227760648624153E-2</v>
      </c>
      <c r="R99" s="71">
        <f>'AEO Industrial growth rate'!N$21</f>
        <v>0.10803500057097189</v>
      </c>
      <c r="S99" s="71">
        <f>'AEO Industrial growth rate'!O$21</f>
        <v>0.11257422633321922</v>
      </c>
      <c r="T99" s="71">
        <f>'AEO Industrial growth rate'!P$21</f>
        <v>0.11393028434395346</v>
      </c>
      <c r="U99" s="71">
        <f>'AEO Industrial growth rate'!Q$21</f>
        <v>0.11526493091241312</v>
      </c>
      <c r="V99" s="71">
        <f>'AEO Industrial growth rate'!R$21</f>
        <v>0.12244490122187969</v>
      </c>
      <c r="W99" s="71">
        <f>'AEO Industrial growth rate'!S$21</f>
        <v>0.1286756309238325</v>
      </c>
      <c r="X99" s="71">
        <f>'AEO Industrial growth rate'!T$21</f>
        <v>0.13491349777321004</v>
      </c>
      <c r="Y99" s="71">
        <f>'AEO Industrial growth rate'!U$21</f>
        <v>0.14644712801187629</v>
      </c>
      <c r="Z99" s="71">
        <f>'AEO Industrial growth rate'!V$21</f>
        <v>0.15708147767500288</v>
      </c>
      <c r="AA99" s="71">
        <f>'AEO Industrial growth rate'!W$21</f>
        <v>0.16638118076967018</v>
      </c>
      <c r="AB99" s="71">
        <f>'AEO Industrial growth rate'!X$21</f>
        <v>0.1797419207491151</v>
      </c>
      <c r="AC99" s="71">
        <f>'AEO Industrial growth rate'!Y$21</f>
        <v>0.1945086787712689</v>
      </c>
      <c r="AD99" s="71">
        <f>'AEO Industrial growth rate'!Z$21</f>
        <v>0.21077423775265505</v>
      </c>
      <c r="AE99" s="71">
        <f>'AEO Industrial growth rate'!AA$21</f>
        <v>0.22711830535571556</v>
      </c>
      <c r="AF99" s="71">
        <f>'AEO Industrial growth rate'!AB$21</f>
        <v>0.24443302500856459</v>
      </c>
      <c r="AG99" s="71">
        <f>'AEO Industrial growth rate'!AC$21</f>
        <v>0.26174774466141382</v>
      </c>
      <c r="AH99" s="71">
        <f>'AEO Industrial growth rate'!AD$21</f>
        <v>0.28008307639602609</v>
      </c>
      <c r="AI99" s="71">
        <f>'AEO Industrial growth rate'!AE$21</f>
        <v>0.29828280232956511</v>
      </c>
      <c r="AJ99" s="71">
        <f>'AEO Industrial growth rate'!AF$21</f>
        <v>0.31815975790795942</v>
      </c>
      <c r="AK99" s="71">
        <f>'AEO Industrial growth rate'!AG$21</f>
        <v>0.33850776521639853</v>
      </c>
    </row>
    <row r="100" spans="2:37" x14ac:dyDescent="0.25">
      <c r="B100" s="7" t="s">
        <v>1484</v>
      </c>
      <c r="C100" s="73" t="s">
        <v>1183</v>
      </c>
      <c r="D100" s="73" t="s">
        <v>71</v>
      </c>
      <c r="E100" s="71">
        <v>0</v>
      </c>
      <c r="F100" s="333">
        <v>0</v>
      </c>
      <c r="G100" s="71">
        <v>0</v>
      </c>
      <c r="H100" s="71">
        <f>'AEO Industrial growth rate'!D$21</f>
        <v>7.1371474249243478E-5</v>
      </c>
      <c r="I100" s="71">
        <f>'AEO Industrial growth rate'!E$21</f>
        <v>3.5707148566860851E-2</v>
      </c>
      <c r="J100" s="71">
        <f>'AEO Industrial growth rate'!F$21</f>
        <v>4.5156731757451378E-2</v>
      </c>
      <c r="K100" s="71">
        <f>'AEO Industrial growth rate'!G$21</f>
        <v>5.6676087701267586E-2</v>
      </c>
      <c r="L100" s="71">
        <f>'AEO Industrial growth rate'!H$21</f>
        <v>7.0657759506680518E-2</v>
      </c>
      <c r="M100" s="71">
        <f>'AEO Industrial growth rate'!I$21</f>
        <v>7.9664839556925937E-2</v>
      </c>
      <c r="N100" s="71">
        <f>'AEO Industrial growth rate'!J$21</f>
        <v>8.5410243233984287E-2</v>
      </c>
      <c r="O100" s="71">
        <f>'AEO Industrial growth rate'!K$21</f>
        <v>8.7394370218111278E-2</v>
      </c>
      <c r="P100" s="71">
        <f>'AEO Industrial growth rate'!L$21</f>
        <v>9.1062863994518822E-2</v>
      </c>
      <c r="Q100" s="71">
        <f>'AEO Industrial growth rate'!M$21</f>
        <v>9.9227760648624153E-2</v>
      </c>
      <c r="R100" s="71">
        <f>'AEO Industrial growth rate'!N$21</f>
        <v>0.10803500057097189</v>
      </c>
      <c r="S100" s="71">
        <f>'AEO Industrial growth rate'!O$21</f>
        <v>0.11257422633321922</v>
      </c>
      <c r="T100" s="71">
        <f>'AEO Industrial growth rate'!P$21</f>
        <v>0.11393028434395346</v>
      </c>
      <c r="U100" s="71">
        <f>'AEO Industrial growth rate'!Q$21</f>
        <v>0.11526493091241312</v>
      </c>
      <c r="V100" s="71">
        <f>'AEO Industrial growth rate'!R$21</f>
        <v>0.12244490122187969</v>
      </c>
      <c r="W100" s="71">
        <f>'AEO Industrial growth rate'!S$21</f>
        <v>0.1286756309238325</v>
      </c>
      <c r="X100" s="71">
        <f>'AEO Industrial growth rate'!T$21</f>
        <v>0.13491349777321004</v>
      </c>
      <c r="Y100" s="71">
        <f>'AEO Industrial growth rate'!U$21</f>
        <v>0.14644712801187629</v>
      </c>
      <c r="Z100" s="71">
        <f>'AEO Industrial growth rate'!V$21</f>
        <v>0.15708147767500288</v>
      </c>
      <c r="AA100" s="71">
        <f>'AEO Industrial growth rate'!W$21</f>
        <v>0.16638118076967018</v>
      </c>
      <c r="AB100" s="71">
        <f>'AEO Industrial growth rate'!X$21</f>
        <v>0.1797419207491151</v>
      </c>
      <c r="AC100" s="71">
        <f>'AEO Industrial growth rate'!Y$21</f>
        <v>0.1945086787712689</v>
      </c>
      <c r="AD100" s="71">
        <f>'AEO Industrial growth rate'!Z$21</f>
        <v>0.21077423775265505</v>
      </c>
      <c r="AE100" s="71">
        <f>'AEO Industrial growth rate'!AA$21</f>
        <v>0.22711830535571556</v>
      </c>
      <c r="AF100" s="71">
        <f>'AEO Industrial growth rate'!AB$21</f>
        <v>0.24443302500856459</v>
      </c>
      <c r="AG100" s="71">
        <f>'AEO Industrial growth rate'!AC$21</f>
        <v>0.26174774466141382</v>
      </c>
      <c r="AH100" s="71">
        <f>'AEO Industrial growth rate'!AD$21</f>
        <v>0.28008307639602609</v>
      </c>
      <c r="AI100" s="71">
        <f>'AEO Industrial growth rate'!AE$21</f>
        <v>0.29828280232956511</v>
      </c>
      <c r="AJ100" s="71">
        <f>'AEO Industrial growth rate'!AF$21</f>
        <v>0.31815975790795942</v>
      </c>
      <c r="AK100" s="71">
        <f>'AEO Industrial growth rate'!AG$21</f>
        <v>0.33850776521639853</v>
      </c>
    </row>
    <row r="101" spans="2:37" x14ac:dyDescent="0.25">
      <c r="B101" s="7" t="s">
        <v>1484</v>
      </c>
      <c r="C101" s="73" t="s">
        <v>1183</v>
      </c>
      <c r="D101" s="331" t="s">
        <v>72</v>
      </c>
      <c r="E101" s="71">
        <v>0</v>
      </c>
      <c r="F101" s="333">
        <v>0</v>
      </c>
      <c r="G101" s="71">
        <v>0</v>
      </c>
      <c r="H101" s="71">
        <f>'AEO Industrial growth rate'!D$21</f>
        <v>7.1371474249243478E-5</v>
      </c>
      <c r="I101" s="71">
        <f>'AEO Industrial growth rate'!E$21</f>
        <v>3.5707148566860851E-2</v>
      </c>
      <c r="J101" s="71">
        <f>'AEO Industrial growth rate'!F$21</f>
        <v>4.5156731757451378E-2</v>
      </c>
      <c r="K101" s="71">
        <f>'AEO Industrial growth rate'!G$21</f>
        <v>5.6676087701267586E-2</v>
      </c>
      <c r="L101" s="71">
        <f>'AEO Industrial growth rate'!H$21</f>
        <v>7.0657759506680518E-2</v>
      </c>
      <c r="M101" s="71">
        <f>'AEO Industrial growth rate'!I$21</f>
        <v>7.9664839556925937E-2</v>
      </c>
      <c r="N101" s="71">
        <f>'AEO Industrial growth rate'!J$21</f>
        <v>8.5410243233984287E-2</v>
      </c>
      <c r="O101" s="71">
        <f>'AEO Industrial growth rate'!K$21</f>
        <v>8.7394370218111278E-2</v>
      </c>
      <c r="P101" s="71">
        <f>'AEO Industrial growth rate'!L$21</f>
        <v>9.1062863994518822E-2</v>
      </c>
      <c r="Q101" s="71">
        <f>'AEO Industrial growth rate'!M$21</f>
        <v>9.9227760648624153E-2</v>
      </c>
      <c r="R101" s="71">
        <f>'AEO Industrial growth rate'!N$21</f>
        <v>0.10803500057097189</v>
      </c>
      <c r="S101" s="71">
        <f>'AEO Industrial growth rate'!O$21</f>
        <v>0.11257422633321922</v>
      </c>
      <c r="T101" s="71">
        <f>'AEO Industrial growth rate'!P$21</f>
        <v>0.11393028434395346</v>
      </c>
      <c r="U101" s="71">
        <f>'AEO Industrial growth rate'!Q$21</f>
        <v>0.11526493091241312</v>
      </c>
      <c r="V101" s="71">
        <f>'AEO Industrial growth rate'!R$21</f>
        <v>0.12244490122187969</v>
      </c>
      <c r="W101" s="71">
        <f>'AEO Industrial growth rate'!S$21</f>
        <v>0.1286756309238325</v>
      </c>
      <c r="X101" s="71">
        <f>'AEO Industrial growth rate'!T$21</f>
        <v>0.13491349777321004</v>
      </c>
      <c r="Y101" s="71">
        <f>'AEO Industrial growth rate'!U$21</f>
        <v>0.14644712801187629</v>
      </c>
      <c r="Z101" s="71">
        <f>'AEO Industrial growth rate'!V$21</f>
        <v>0.15708147767500288</v>
      </c>
      <c r="AA101" s="71">
        <f>'AEO Industrial growth rate'!W$21</f>
        <v>0.16638118076967018</v>
      </c>
      <c r="AB101" s="71">
        <f>'AEO Industrial growth rate'!X$21</f>
        <v>0.1797419207491151</v>
      </c>
      <c r="AC101" s="71">
        <f>'AEO Industrial growth rate'!Y$21</f>
        <v>0.1945086787712689</v>
      </c>
      <c r="AD101" s="71">
        <f>'AEO Industrial growth rate'!Z$21</f>
        <v>0.21077423775265505</v>
      </c>
      <c r="AE101" s="71">
        <f>'AEO Industrial growth rate'!AA$21</f>
        <v>0.22711830535571556</v>
      </c>
      <c r="AF101" s="71">
        <f>'AEO Industrial growth rate'!AB$21</f>
        <v>0.24443302500856459</v>
      </c>
      <c r="AG101" s="71">
        <f>'AEO Industrial growth rate'!AC$21</f>
        <v>0.26174774466141382</v>
      </c>
      <c r="AH101" s="71">
        <f>'AEO Industrial growth rate'!AD$21</f>
        <v>0.28008307639602609</v>
      </c>
      <c r="AI101" s="71">
        <f>'AEO Industrial growth rate'!AE$21</f>
        <v>0.29828280232956511</v>
      </c>
      <c r="AJ101" s="71">
        <f>'AEO Industrial growth rate'!AF$21</f>
        <v>0.31815975790795942</v>
      </c>
      <c r="AK101" s="71">
        <f>'AEO Industrial growth rate'!AG$21</f>
        <v>0.33850776521639853</v>
      </c>
    </row>
    <row r="102" spans="2:37" x14ac:dyDescent="0.25">
      <c r="B102" s="7" t="s">
        <v>1484</v>
      </c>
      <c r="C102" s="73" t="s">
        <v>1183</v>
      </c>
      <c r="D102" s="73" t="s">
        <v>73</v>
      </c>
      <c r="E102" s="71">
        <v>0</v>
      </c>
      <c r="F102" s="333">
        <v>0</v>
      </c>
      <c r="G102" s="71">
        <v>0</v>
      </c>
      <c r="H102" s="71">
        <f>'AEO Industrial growth rate'!D$21</f>
        <v>7.1371474249243478E-5</v>
      </c>
      <c r="I102" s="71">
        <f>'AEO Industrial growth rate'!E$21</f>
        <v>3.5707148566860851E-2</v>
      </c>
      <c r="J102" s="71">
        <f>'AEO Industrial growth rate'!F$21</f>
        <v>4.5156731757451378E-2</v>
      </c>
      <c r="K102" s="71">
        <f>'AEO Industrial growth rate'!G$21</f>
        <v>5.6676087701267586E-2</v>
      </c>
      <c r="L102" s="71">
        <f>'AEO Industrial growth rate'!H$21</f>
        <v>7.0657759506680518E-2</v>
      </c>
      <c r="M102" s="71">
        <f>'AEO Industrial growth rate'!I$21</f>
        <v>7.9664839556925937E-2</v>
      </c>
      <c r="N102" s="71">
        <f>'AEO Industrial growth rate'!J$21</f>
        <v>8.5410243233984287E-2</v>
      </c>
      <c r="O102" s="71">
        <f>'AEO Industrial growth rate'!K$21</f>
        <v>8.7394370218111278E-2</v>
      </c>
      <c r="P102" s="71">
        <f>'AEO Industrial growth rate'!L$21</f>
        <v>9.1062863994518822E-2</v>
      </c>
      <c r="Q102" s="71">
        <f>'AEO Industrial growth rate'!M$21</f>
        <v>9.9227760648624153E-2</v>
      </c>
      <c r="R102" s="71">
        <f>'AEO Industrial growth rate'!N$21</f>
        <v>0.10803500057097189</v>
      </c>
      <c r="S102" s="71">
        <f>'AEO Industrial growth rate'!O$21</f>
        <v>0.11257422633321922</v>
      </c>
      <c r="T102" s="71">
        <f>'AEO Industrial growth rate'!P$21</f>
        <v>0.11393028434395346</v>
      </c>
      <c r="U102" s="71">
        <f>'AEO Industrial growth rate'!Q$21</f>
        <v>0.11526493091241312</v>
      </c>
      <c r="V102" s="71">
        <f>'AEO Industrial growth rate'!R$21</f>
        <v>0.12244490122187969</v>
      </c>
      <c r="W102" s="71">
        <f>'AEO Industrial growth rate'!S$21</f>
        <v>0.1286756309238325</v>
      </c>
      <c r="X102" s="71">
        <f>'AEO Industrial growth rate'!T$21</f>
        <v>0.13491349777321004</v>
      </c>
      <c r="Y102" s="71">
        <f>'AEO Industrial growth rate'!U$21</f>
        <v>0.14644712801187629</v>
      </c>
      <c r="Z102" s="71">
        <f>'AEO Industrial growth rate'!V$21</f>
        <v>0.15708147767500288</v>
      </c>
      <c r="AA102" s="71">
        <f>'AEO Industrial growth rate'!W$21</f>
        <v>0.16638118076967018</v>
      </c>
      <c r="AB102" s="71">
        <f>'AEO Industrial growth rate'!X$21</f>
        <v>0.1797419207491151</v>
      </c>
      <c r="AC102" s="71">
        <f>'AEO Industrial growth rate'!Y$21</f>
        <v>0.1945086787712689</v>
      </c>
      <c r="AD102" s="71">
        <f>'AEO Industrial growth rate'!Z$21</f>
        <v>0.21077423775265505</v>
      </c>
      <c r="AE102" s="71">
        <f>'AEO Industrial growth rate'!AA$21</f>
        <v>0.22711830535571556</v>
      </c>
      <c r="AF102" s="71">
        <f>'AEO Industrial growth rate'!AB$21</f>
        <v>0.24443302500856459</v>
      </c>
      <c r="AG102" s="71">
        <f>'AEO Industrial growth rate'!AC$21</f>
        <v>0.26174774466141382</v>
      </c>
      <c r="AH102" s="71">
        <f>'AEO Industrial growth rate'!AD$21</f>
        <v>0.28008307639602609</v>
      </c>
      <c r="AI102" s="71">
        <f>'AEO Industrial growth rate'!AE$21</f>
        <v>0.29828280232956511</v>
      </c>
      <c r="AJ102" s="71">
        <f>'AEO Industrial growth rate'!AF$21</f>
        <v>0.31815975790795942</v>
      </c>
      <c r="AK102" s="71">
        <f>'AEO Industrial growth rate'!AG$21</f>
        <v>0.33850776521639853</v>
      </c>
    </row>
    <row r="103" spans="2:37" x14ac:dyDescent="0.25">
      <c r="B103" s="7" t="s">
        <v>1484</v>
      </c>
      <c r="C103" s="73" t="s">
        <v>1183</v>
      </c>
      <c r="D103" s="73" t="s">
        <v>74</v>
      </c>
      <c r="E103" s="71">
        <v>0</v>
      </c>
      <c r="F103" s="333">
        <v>0</v>
      </c>
      <c r="G103" s="71">
        <v>0</v>
      </c>
      <c r="H103" s="71">
        <f>'AEO Industrial growth rate'!D$21</f>
        <v>7.1371474249243478E-5</v>
      </c>
      <c r="I103" s="71">
        <f>'AEO Industrial growth rate'!E$21</f>
        <v>3.5707148566860851E-2</v>
      </c>
      <c r="J103" s="71">
        <f>'AEO Industrial growth rate'!F$21</f>
        <v>4.5156731757451378E-2</v>
      </c>
      <c r="K103" s="71">
        <f>'AEO Industrial growth rate'!G$21</f>
        <v>5.6676087701267586E-2</v>
      </c>
      <c r="L103" s="71">
        <f>'AEO Industrial growth rate'!H$21</f>
        <v>7.0657759506680518E-2</v>
      </c>
      <c r="M103" s="71">
        <f>'AEO Industrial growth rate'!I$21</f>
        <v>7.9664839556925937E-2</v>
      </c>
      <c r="N103" s="71">
        <f>'AEO Industrial growth rate'!J$21</f>
        <v>8.5410243233984287E-2</v>
      </c>
      <c r="O103" s="71">
        <f>'AEO Industrial growth rate'!K$21</f>
        <v>8.7394370218111278E-2</v>
      </c>
      <c r="P103" s="71">
        <f>'AEO Industrial growth rate'!L$21</f>
        <v>9.1062863994518822E-2</v>
      </c>
      <c r="Q103" s="71">
        <f>'AEO Industrial growth rate'!M$21</f>
        <v>9.9227760648624153E-2</v>
      </c>
      <c r="R103" s="71">
        <f>'AEO Industrial growth rate'!N$21</f>
        <v>0.10803500057097189</v>
      </c>
      <c r="S103" s="71">
        <f>'AEO Industrial growth rate'!O$21</f>
        <v>0.11257422633321922</v>
      </c>
      <c r="T103" s="71">
        <f>'AEO Industrial growth rate'!P$21</f>
        <v>0.11393028434395346</v>
      </c>
      <c r="U103" s="71">
        <f>'AEO Industrial growth rate'!Q$21</f>
        <v>0.11526493091241312</v>
      </c>
      <c r="V103" s="71">
        <f>'AEO Industrial growth rate'!R$21</f>
        <v>0.12244490122187969</v>
      </c>
      <c r="W103" s="71">
        <f>'AEO Industrial growth rate'!S$21</f>
        <v>0.1286756309238325</v>
      </c>
      <c r="X103" s="71">
        <f>'AEO Industrial growth rate'!T$21</f>
        <v>0.13491349777321004</v>
      </c>
      <c r="Y103" s="71">
        <f>'AEO Industrial growth rate'!U$21</f>
        <v>0.14644712801187629</v>
      </c>
      <c r="Z103" s="71">
        <f>'AEO Industrial growth rate'!V$21</f>
        <v>0.15708147767500288</v>
      </c>
      <c r="AA103" s="71">
        <f>'AEO Industrial growth rate'!W$21</f>
        <v>0.16638118076967018</v>
      </c>
      <c r="AB103" s="71">
        <f>'AEO Industrial growth rate'!X$21</f>
        <v>0.1797419207491151</v>
      </c>
      <c r="AC103" s="71">
        <f>'AEO Industrial growth rate'!Y$21</f>
        <v>0.1945086787712689</v>
      </c>
      <c r="AD103" s="71">
        <f>'AEO Industrial growth rate'!Z$21</f>
        <v>0.21077423775265505</v>
      </c>
      <c r="AE103" s="71">
        <f>'AEO Industrial growth rate'!AA$21</f>
        <v>0.22711830535571556</v>
      </c>
      <c r="AF103" s="71">
        <f>'AEO Industrial growth rate'!AB$21</f>
        <v>0.24443302500856459</v>
      </c>
      <c r="AG103" s="71">
        <f>'AEO Industrial growth rate'!AC$21</f>
        <v>0.26174774466141382</v>
      </c>
      <c r="AH103" s="71">
        <f>'AEO Industrial growth rate'!AD$21</f>
        <v>0.28008307639602609</v>
      </c>
      <c r="AI103" s="71">
        <f>'AEO Industrial growth rate'!AE$21</f>
        <v>0.29828280232956511</v>
      </c>
      <c r="AJ103" s="71">
        <f>'AEO Industrial growth rate'!AF$21</f>
        <v>0.31815975790795942</v>
      </c>
      <c r="AK103" s="71">
        <f>'AEO Industrial growth rate'!AG$21</f>
        <v>0.33850776521639853</v>
      </c>
    </row>
    <row r="104" spans="2:37" x14ac:dyDescent="0.25">
      <c r="B104" s="7" t="s">
        <v>1484</v>
      </c>
      <c r="C104" s="73" t="s">
        <v>1183</v>
      </c>
      <c r="D104" s="73" t="s">
        <v>75</v>
      </c>
      <c r="E104" s="71">
        <v>0</v>
      </c>
      <c r="F104" s="333">
        <v>0</v>
      </c>
      <c r="G104" s="71">
        <v>0</v>
      </c>
      <c r="H104" s="71">
        <f>'AEO Industrial growth rate'!D$21</f>
        <v>7.1371474249243478E-5</v>
      </c>
      <c r="I104" s="71">
        <f>'AEO Industrial growth rate'!E$21</f>
        <v>3.5707148566860851E-2</v>
      </c>
      <c r="J104" s="71">
        <f>'AEO Industrial growth rate'!F$21</f>
        <v>4.5156731757451378E-2</v>
      </c>
      <c r="K104" s="71">
        <f>'AEO Industrial growth rate'!G$21</f>
        <v>5.6676087701267586E-2</v>
      </c>
      <c r="L104" s="71">
        <f>'AEO Industrial growth rate'!H$21</f>
        <v>7.0657759506680518E-2</v>
      </c>
      <c r="M104" s="71">
        <f>'AEO Industrial growth rate'!I$21</f>
        <v>7.9664839556925937E-2</v>
      </c>
      <c r="N104" s="71">
        <f>'AEO Industrial growth rate'!J$21</f>
        <v>8.5410243233984287E-2</v>
      </c>
      <c r="O104" s="71">
        <f>'AEO Industrial growth rate'!K$21</f>
        <v>8.7394370218111278E-2</v>
      </c>
      <c r="P104" s="71">
        <f>'AEO Industrial growth rate'!L$21</f>
        <v>9.1062863994518822E-2</v>
      </c>
      <c r="Q104" s="71">
        <f>'AEO Industrial growth rate'!M$21</f>
        <v>9.9227760648624153E-2</v>
      </c>
      <c r="R104" s="71">
        <f>'AEO Industrial growth rate'!N$21</f>
        <v>0.10803500057097189</v>
      </c>
      <c r="S104" s="71">
        <f>'AEO Industrial growth rate'!O$21</f>
        <v>0.11257422633321922</v>
      </c>
      <c r="T104" s="71">
        <f>'AEO Industrial growth rate'!P$21</f>
        <v>0.11393028434395346</v>
      </c>
      <c r="U104" s="71">
        <f>'AEO Industrial growth rate'!Q$21</f>
        <v>0.11526493091241312</v>
      </c>
      <c r="V104" s="71">
        <f>'AEO Industrial growth rate'!R$21</f>
        <v>0.12244490122187969</v>
      </c>
      <c r="W104" s="71">
        <f>'AEO Industrial growth rate'!S$21</f>
        <v>0.1286756309238325</v>
      </c>
      <c r="X104" s="71">
        <f>'AEO Industrial growth rate'!T$21</f>
        <v>0.13491349777321004</v>
      </c>
      <c r="Y104" s="71">
        <f>'AEO Industrial growth rate'!U$21</f>
        <v>0.14644712801187629</v>
      </c>
      <c r="Z104" s="71">
        <f>'AEO Industrial growth rate'!V$21</f>
        <v>0.15708147767500288</v>
      </c>
      <c r="AA104" s="71">
        <f>'AEO Industrial growth rate'!W$21</f>
        <v>0.16638118076967018</v>
      </c>
      <c r="AB104" s="71">
        <f>'AEO Industrial growth rate'!X$21</f>
        <v>0.1797419207491151</v>
      </c>
      <c r="AC104" s="71">
        <f>'AEO Industrial growth rate'!Y$21</f>
        <v>0.1945086787712689</v>
      </c>
      <c r="AD104" s="71">
        <f>'AEO Industrial growth rate'!Z$21</f>
        <v>0.21077423775265505</v>
      </c>
      <c r="AE104" s="71">
        <f>'AEO Industrial growth rate'!AA$21</f>
        <v>0.22711830535571556</v>
      </c>
      <c r="AF104" s="71">
        <f>'AEO Industrial growth rate'!AB$21</f>
        <v>0.24443302500856459</v>
      </c>
      <c r="AG104" s="71">
        <f>'AEO Industrial growth rate'!AC$21</f>
        <v>0.26174774466141382</v>
      </c>
      <c r="AH104" s="71">
        <f>'AEO Industrial growth rate'!AD$21</f>
        <v>0.28008307639602609</v>
      </c>
      <c r="AI104" s="71">
        <f>'AEO Industrial growth rate'!AE$21</f>
        <v>0.29828280232956511</v>
      </c>
      <c r="AJ104" s="71">
        <f>'AEO Industrial growth rate'!AF$21</f>
        <v>0.31815975790795942</v>
      </c>
      <c r="AK104" s="71">
        <f>'AEO Industrial growth rate'!AG$21</f>
        <v>0.33850776521639853</v>
      </c>
    </row>
    <row r="105" spans="2:37" x14ac:dyDescent="0.25">
      <c r="B105" s="7" t="s">
        <v>1484</v>
      </c>
      <c r="C105" s="73" t="s">
        <v>1183</v>
      </c>
      <c r="D105" s="73" t="s">
        <v>76</v>
      </c>
      <c r="E105" s="71">
        <v>0</v>
      </c>
      <c r="F105" s="333">
        <v>0</v>
      </c>
      <c r="G105" s="71">
        <v>0</v>
      </c>
      <c r="H105" s="71">
        <f>'AEO Industrial growth rate'!D$21</f>
        <v>7.1371474249243478E-5</v>
      </c>
      <c r="I105" s="71">
        <f>'AEO Industrial growth rate'!E$21</f>
        <v>3.5707148566860851E-2</v>
      </c>
      <c r="J105" s="71">
        <f>'AEO Industrial growth rate'!F$21</f>
        <v>4.5156731757451378E-2</v>
      </c>
      <c r="K105" s="71">
        <f>'AEO Industrial growth rate'!G$21</f>
        <v>5.6676087701267586E-2</v>
      </c>
      <c r="L105" s="71">
        <f>'AEO Industrial growth rate'!H$21</f>
        <v>7.0657759506680518E-2</v>
      </c>
      <c r="M105" s="71">
        <f>'AEO Industrial growth rate'!I$21</f>
        <v>7.9664839556925937E-2</v>
      </c>
      <c r="N105" s="71">
        <f>'AEO Industrial growth rate'!J$21</f>
        <v>8.5410243233984287E-2</v>
      </c>
      <c r="O105" s="71">
        <f>'AEO Industrial growth rate'!K$21</f>
        <v>8.7394370218111278E-2</v>
      </c>
      <c r="P105" s="71">
        <f>'AEO Industrial growth rate'!L$21</f>
        <v>9.1062863994518822E-2</v>
      </c>
      <c r="Q105" s="71">
        <f>'AEO Industrial growth rate'!M$21</f>
        <v>9.9227760648624153E-2</v>
      </c>
      <c r="R105" s="71">
        <f>'AEO Industrial growth rate'!N$21</f>
        <v>0.10803500057097189</v>
      </c>
      <c r="S105" s="71">
        <f>'AEO Industrial growth rate'!O$21</f>
        <v>0.11257422633321922</v>
      </c>
      <c r="T105" s="71">
        <f>'AEO Industrial growth rate'!P$21</f>
        <v>0.11393028434395346</v>
      </c>
      <c r="U105" s="71">
        <f>'AEO Industrial growth rate'!Q$21</f>
        <v>0.11526493091241312</v>
      </c>
      <c r="V105" s="71">
        <f>'AEO Industrial growth rate'!R$21</f>
        <v>0.12244490122187969</v>
      </c>
      <c r="W105" s="71">
        <f>'AEO Industrial growth rate'!S$21</f>
        <v>0.1286756309238325</v>
      </c>
      <c r="X105" s="71">
        <f>'AEO Industrial growth rate'!T$21</f>
        <v>0.13491349777321004</v>
      </c>
      <c r="Y105" s="71">
        <f>'AEO Industrial growth rate'!U$21</f>
        <v>0.14644712801187629</v>
      </c>
      <c r="Z105" s="71">
        <f>'AEO Industrial growth rate'!V$21</f>
        <v>0.15708147767500288</v>
      </c>
      <c r="AA105" s="71">
        <f>'AEO Industrial growth rate'!W$21</f>
        <v>0.16638118076967018</v>
      </c>
      <c r="AB105" s="71">
        <f>'AEO Industrial growth rate'!X$21</f>
        <v>0.1797419207491151</v>
      </c>
      <c r="AC105" s="71">
        <f>'AEO Industrial growth rate'!Y$21</f>
        <v>0.1945086787712689</v>
      </c>
      <c r="AD105" s="71">
        <f>'AEO Industrial growth rate'!Z$21</f>
        <v>0.21077423775265505</v>
      </c>
      <c r="AE105" s="71">
        <f>'AEO Industrial growth rate'!AA$21</f>
        <v>0.22711830535571556</v>
      </c>
      <c r="AF105" s="71">
        <f>'AEO Industrial growth rate'!AB$21</f>
        <v>0.24443302500856459</v>
      </c>
      <c r="AG105" s="71">
        <f>'AEO Industrial growth rate'!AC$21</f>
        <v>0.26174774466141382</v>
      </c>
      <c r="AH105" s="71">
        <f>'AEO Industrial growth rate'!AD$21</f>
        <v>0.28008307639602609</v>
      </c>
      <c r="AI105" s="71">
        <f>'AEO Industrial growth rate'!AE$21</f>
        <v>0.29828280232956511</v>
      </c>
      <c r="AJ105" s="71">
        <f>'AEO Industrial growth rate'!AF$21</f>
        <v>0.31815975790795942</v>
      </c>
      <c r="AK105" s="71">
        <f>'AEO Industrial growth rate'!AG$21</f>
        <v>0.33850776521639853</v>
      </c>
    </row>
    <row r="107" spans="2:37" x14ac:dyDescent="0.25">
      <c r="B107" s="7" t="s">
        <v>1180</v>
      </c>
      <c r="C107" s="73" t="s">
        <v>1184</v>
      </c>
      <c r="D107" s="172" t="s">
        <v>52</v>
      </c>
      <c r="E107" s="71">
        <f>IFERROR((SUMIFS('Pathways-petroleum diesel'!G$4:G$40,'Pathways-petroleum diesel'!$A$4:$A$40,$D107)-SUMIFS('Pathways-petroleum diesel'!$G$4:$G$40,'Pathways-petroleum diesel'!$A$4:$A$40,$D107))/SUMIFS('Pathways-petroleum diesel'!$G$4:$G$40,'Pathways-petroleum diesel'!$A$4:$A$40,$D107),0)</f>
        <v>0</v>
      </c>
      <c r="F107" s="333">
        <f>IFERROR((SUMIFS('Pathways-petroleum diesel'!H$4:H$40,'Pathways-petroleum diesel'!$A$4:$A$40,$D107)-SUMIFS('Pathways-petroleum diesel'!$G$4:$G$40,'Pathways-petroleum diesel'!$A$4:$A$40,$D107))/SUMIFS('Pathways-petroleum diesel'!$G$4:$G$40,'Pathways-petroleum diesel'!$A$4:$A$40,$D107),0)</f>
        <v>1.6445367089333227E-3</v>
      </c>
      <c r="G107" s="71">
        <f>IFERROR((SUMIFS('Pathways-petroleum diesel'!I$4:I$40,'Pathways-petroleum diesel'!$A$4:$A$40,$D107)-SUMIFS('Pathways-petroleum diesel'!$G$4:$G$40,'Pathways-petroleum diesel'!$A$4:$A$40,$D107))/SUMIFS('Pathways-petroleum diesel'!$G$4:$G$40,'Pathways-petroleum diesel'!$A$4:$A$40,$D107),0)</f>
        <v>3.2890734178703642E-3</v>
      </c>
      <c r="H107" s="71">
        <f>IFERROR((SUMIFS('Pathways-petroleum diesel'!J$4:J$40,'Pathways-petroleum diesel'!$A$4:$A$40,$D107)-SUMIFS('Pathways-petroleum diesel'!$G$4:$G$40,'Pathways-petroleum diesel'!$A$4:$A$40,$D107))/SUMIFS('Pathways-petroleum diesel'!$G$4:$G$40,'Pathways-petroleum diesel'!$A$4:$A$40,$D107),0)</f>
        <v>4.9336101268036871E-3</v>
      </c>
      <c r="I107" s="71">
        <f>IFERROR((SUMIFS('Pathways-petroleum diesel'!K$4:K$40,'Pathways-petroleum diesel'!$A$4:$A$40,$D107)-SUMIFS('Pathways-petroleum diesel'!$G$4:$G$40,'Pathways-petroleum diesel'!$A$4:$A$40,$D107))/SUMIFS('Pathways-petroleum diesel'!$G$4:$G$40,'Pathways-petroleum diesel'!$A$4:$A$40,$D107),0)</f>
        <v>6.5781468357407284E-3</v>
      </c>
      <c r="J107" s="71">
        <f>IFERROR((SUMIFS('Pathways-petroleum diesel'!L$4:L$40,'Pathways-petroleum diesel'!$A$4:$A$40,$D107)-SUMIFS('Pathways-petroleum diesel'!$G$4:$G$40,'Pathways-petroleum diesel'!$A$4:$A$40,$D107))/SUMIFS('Pathways-petroleum diesel'!$G$4:$G$40,'Pathways-petroleum diesel'!$A$4:$A$40,$D107),0)</f>
        <v>8.2226835446740504E-3</v>
      </c>
      <c r="K107" s="71">
        <f>IFERROR((SUMIFS('Pathways-petroleum diesel'!M$4:M$40,'Pathways-petroleum diesel'!$A$4:$A$40,$D107)-SUMIFS('Pathways-petroleum diesel'!$G$4:$G$40,'Pathways-petroleum diesel'!$A$4:$A$40,$D107))/SUMIFS('Pathways-petroleum diesel'!$G$4:$G$40,'Pathways-petroleum diesel'!$A$4:$A$40,$D107),0)</f>
        <v>9.8672202536110917E-3</v>
      </c>
      <c r="L107" s="71">
        <f>IFERROR((SUMIFS('Pathways-petroleum diesel'!N$4:N$40,'Pathways-petroleum diesel'!$A$4:$A$40,$D107)-SUMIFS('Pathways-petroleum diesel'!$G$4:$G$40,'Pathways-petroleum diesel'!$A$4:$A$40,$D107))/SUMIFS('Pathways-petroleum diesel'!$G$4:$G$40,'Pathways-petroleum diesel'!$A$4:$A$40,$D107),0)</f>
        <v>1.1511756962548133E-2</v>
      </c>
      <c r="M107" s="71">
        <f>IFERROR((SUMIFS('Pathways-petroleum diesel'!O$4:O$40,'Pathways-petroleum diesel'!$A$4:$A$40,$D107)-SUMIFS('Pathways-petroleum diesel'!$G$4:$G$40,'Pathways-petroleum diesel'!$A$4:$A$40,$D107))/SUMIFS('Pathways-petroleum diesel'!$G$4:$G$40,'Pathways-petroleum diesel'!$A$4:$A$40,$D107),0)</f>
        <v>1.3156293671481457E-2</v>
      </c>
      <c r="N107" s="71">
        <f>IFERROR((SUMIFS('Pathways-petroleum diesel'!P$4:P$40,'Pathways-petroleum diesel'!$A$4:$A$40,$D107)-SUMIFS('Pathways-petroleum diesel'!$G$4:$G$40,'Pathways-petroleum diesel'!$A$4:$A$40,$D107))/SUMIFS('Pathways-petroleum diesel'!$G$4:$G$40,'Pathways-petroleum diesel'!$A$4:$A$40,$D107),0)</f>
        <v>1.4800830380418498E-2</v>
      </c>
      <c r="O107" s="71">
        <f>IFERROR((SUMIFS('Pathways-petroleum diesel'!Q$4:Q$40,'Pathways-petroleum diesel'!$A$4:$A$40,$D107)-SUMIFS('Pathways-petroleum diesel'!$G$4:$G$40,'Pathways-petroleum diesel'!$A$4:$A$40,$D107))/SUMIFS('Pathways-petroleum diesel'!$G$4:$G$40,'Pathways-petroleum diesel'!$A$4:$A$40,$D107),0)</f>
        <v>1.644536708935182E-2</v>
      </c>
      <c r="P107" s="71">
        <f>IFERROR((SUMIFS('Pathways-petroleum diesel'!R$4:R$40,'Pathways-petroleum diesel'!$A$4:$A$40,$D107)-SUMIFS('Pathways-petroleum diesel'!$G$4:$G$40,'Pathways-petroleum diesel'!$A$4:$A$40,$D107))/SUMIFS('Pathways-petroleum diesel'!$G$4:$G$40,'Pathways-petroleum diesel'!$A$4:$A$40,$D107),0)</f>
        <v>1.8089903798288863E-2</v>
      </c>
      <c r="Q107" s="71">
        <f>IFERROR((SUMIFS('Pathways-petroleum diesel'!S$4:S$40,'Pathways-petroleum diesel'!$A$4:$A$40,$D107)-SUMIFS('Pathways-petroleum diesel'!$G$4:$G$40,'Pathways-petroleum diesel'!$A$4:$A$40,$D107))/SUMIFS('Pathways-petroleum diesel'!$G$4:$G$40,'Pathways-petroleum diesel'!$A$4:$A$40,$D107),0)</f>
        <v>1.9734440507222183E-2</v>
      </c>
      <c r="R107" s="71">
        <f>IFERROR((SUMIFS('Pathways-petroleum diesel'!T$4:T$40,'Pathways-petroleum diesel'!$A$4:$A$40,$D107)-SUMIFS('Pathways-petroleum diesel'!$G$4:$G$40,'Pathways-petroleum diesel'!$A$4:$A$40,$D107))/SUMIFS('Pathways-petroleum diesel'!$G$4:$G$40,'Pathways-petroleum diesel'!$A$4:$A$40,$D107),0)</f>
        <v>2.1378977216159226E-2</v>
      </c>
      <c r="S107" s="71">
        <f>IFERROR((SUMIFS('Pathways-petroleum diesel'!U$4:U$40,'Pathways-petroleum diesel'!$A$4:$A$40,$D107)-SUMIFS('Pathways-petroleum diesel'!$G$4:$G$40,'Pathways-petroleum diesel'!$A$4:$A$40,$D107))/SUMIFS('Pathways-petroleum diesel'!$G$4:$G$40,'Pathways-petroleum diesel'!$A$4:$A$40,$D107),0)</f>
        <v>2.3023513925096266E-2</v>
      </c>
      <c r="T107" s="71">
        <f>IFERROR((SUMIFS('Pathways-petroleum diesel'!V$4:V$40,'Pathways-petroleum diesel'!$A$4:$A$40,$D107)-SUMIFS('Pathways-petroleum diesel'!$G$4:$G$40,'Pathways-petroleum diesel'!$A$4:$A$40,$D107))/SUMIFS('Pathways-petroleum diesel'!$G$4:$G$40,'Pathways-petroleum diesel'!$A$4:$A$40,$D107),0)</f>
        <v>2.466805063402959E-2</v>
      </c>
      <c r="U107" s="71">
        <f>IFERROR((SUMIFS('Pathways-petroleum diesel'!W$4:W$40,'Pathways-petroleum diesel'!$A$4:$A$40,$D107)-SUMIFS('Pathways-petroleum diesel'!$G$4:$G$40,'Pathways-petroleum diesel'!$A$4:$A$40,$D107))/SUMIFS('Pathways-petroleum diesel'!$G$4:$G$40,'Pathways-petroleum diesel'!$A$4:$A$40,$D107),0)</f>
        <v>2.6312587342966633E-2</v>
      </c>
      <c r="V107" s="71">
        <f>IFERROR((SUMIFS('Pathways-petroleum diesel'!X$4:X$40,'Pathways-petroleum diesel'!$A$4:$A$40,$D107)-SUMIFS('Pathways-petroleum diesel'!$G$4:$G$40,'Pathways-petroleum diesel'!$A$4:$A$40,$D107))/SUMIFS('Pathways-petroleum diesel'!$G$4:$G$40,'Pathways-petroleum diesel'!$A$4:$A$40,$D107),0)</f>
        <v>2.7957124051899953E-2</v>
      </c>
      <c r="W107" s="71">
        <f>IFERROR((SUMIFS('Pathways-petroleum diesel'!Y$4:Y$40,'Pathways-petroleum diesel'!$A$4:$A$40,$D107)-SUMIFS('Pathways-petroleum diesel'!$G$4:$G$40,'Pathways-petroleum diesel'!$A$4:$A$40,$D107))/SUMIFS('Pathways-petroleum diesel'!$G$4:$G$40,'Pathways-petroleum diesel'!$A$4:$A$40,$D107),0)</f>
        <v>2.9601660760836777E-2</v>
      </c>
      <c r="X107" s="71">
        <f>IFERROR((SUMIFS('Pathways-petroleum diesel'!Z$4:Z$40,'Pathways-petroleum diesel'!$A$4:$A$40,$D107)-SUMIFS('Pathways-petroleum diesel'!$G$4:$G$40,'Pathways-petroleum diesel'!$A$4:$A$40,$D107))/SUMIFS('Pathways-petroleum diesel'!$G$4:$G$40,'Pathways-petroleum diesel'!$A$4:$A$40,$D107),0)</f>
        <v>3.124619746977032E-2</v>
      </c>
      <c r="Y107" s="71">
        <f>IFERROR((SUMIFS('Pathways-petroleum diesel'!AA$4:AA$40,'Pathways-petroleum diesel'!$A$4:$A$40,$D107)-SUMIFS('Pathways-petroleum diesel'!$G$4:$G$40,'Pathways-petroleum diesel'!$A$4:$A$40,$D107))/SUMIFS('Pathways-petroleum diesel'!$G$4:$G$40,'Pathways-petroleum diesel'!$A$4:$A$40,$D107),0)</f>
        <v>3.2890734178707144E-2</v>
      </c>
      <c r="Z107" s="71">
        <f>IFERROR((SUMIFS('Pathways-petroleum diesel'!AB$4:AB$40,'Pathways-petroleum diesel'!$A$4:$A$40,$D107)-SUMIFS('Pathways-petroleum diesel'!$G$4:$G$40,'Pathways-petroleum diesel'!$A$4:$A$40,$D107))/SUMIFS('Pathways-petroleum diesel'!$G$4:$G$40,'Pathways-petroleum diesel'!$A$4:$A$40,$D107),0)</f>
        <v>3.453527088764418E-2</v>
      </c>
      <c r="AA107" s="71">
        <f>IFERROR((SUMIFS('Pathways-petroleum diesel'!AC$4:AC$40,'Pathways-petroleum diesel'!$A$4:$A$40,$D107)-SUMIFS('Pathways-petroleum diesel'!$G$4:$G$40,'Pathways-petroleum diesel'!$A$4:$A$40,$D107))/SUMIFS('Pathways-petroleum diesel'!$G$4:$G$40,'Pathways-petroleum diesel'!$A$4:$A$40,$D107),0)</f>
        <v>3.6179807596577504E-2</v>
      </c>
      <c r="AB107" s="71">
        <f>IFERROR((SUMIFS('Pathways-petroleum diesel'!AD$4:AD$40,'Pathways-petroleum diesel'!$A$4:$A$40,$D107)-SUMIFS('Pathways-petroleum diesel'!$G$4:$G$40,'Pathways-petroleum diesel'!$A$4:$A$40,$D107))/SUMIFS('Pathways-petroleum diesel'!$G$4:$G$40,'Pathways-petroleum diesel'!$A$4:$A$40,$D107),0)</f>
        <v>3.7824344305514547E-2</v>
      </c>
      <c r="AC107" s="71">
        <f>IFERROR((SUMIFS('Pathways-petroleum diesel'!AE$4:AE$40,'Pathways-petroleum diesel'!$A$4:$A$40,$D107)-SUMIFS('Pathways-petroleum diesel'!$G$4:$G$40,'Pathways-petroleum diesel'!$A$4:$A$40,$D107))/SUMIFS('Pathways-petroleum diesel'!$G$4:$G$40,'Pathways-petroleum diesel'!$A$4:$A$40,$D107),0)</f>
        <v>3.9468881014447871E-2</v>
      </c>
      <c r="AD107" s="71">
        <f>IFERROR((SUMIFS('Pathways-petroleum diesel'!AF$4:AF$40,'Pathways-petroleum diesel'!$A$4:$A$40,$D107)-SUMIFS('Pathways-petroleum diesel'!$G$4:$G$40,'Pathways-petroleum diesel'!$A$4:$A$40,$D107))/SUMIFS('Pathways-petroleum diesel'!$G$4:$G$40,'Pathways-petroleum diesel'!$A$4:$A$40,$D107),0)</f>
        <v>4.1113417723384914E-2</v>
      </c>
      <c r="AE107" s="71">
        <f>IFERROR((SUMIFS('Pathways-petroleum diesel'!AG$4:AG$40,'Pathways-petroleum diesel'!$A$4:$A$40,$D107)-SUMIFS('Pathways-petroleum diesel'!$G$4:$G$40,'Pathways-petroleum diesel'!$A$4:$A$40,$D107))/SUMIFS('Pathways-petroleum diesel'!$G$4:$G$40,'Pathways-petroleum diesel'!$A$4:$A$40,$D107),0)</f>
        <v>4.2757954432318231E-2</v>
      </c>
      <c r="AF107" s="71">
        <f>IFERROR((SUMIFS('Pathways-petroleum diesel'!AH$4:AH$40,'Pathways-petroleum diesel'!$A$4:$A$40,$D107)-SUMIFS('Pathways-petroleum diesel'!$G$4:$G$40,'Pathways-petroleum diesel'!$A$4:$A$40,$D107))/SUMIFS('Pathways-petroleum diesel'!$G$4:$G$40,'Pathways-petroleum diesel'!$A$4:$A$40,$D107),0)</f>
        <v>4.4402491141255274E-2</v>
      </c>
      <c r="AG107" s="71">
        <f>IFERROR((SUMIFS('Pathways-petroleum diesel'!AI$4:AI$40,'Pathways-petroleum diesel'!$A$4:$A$40,$D107)-SUMIFS('Pathways-petroleum diesel'!$G$4:$G$40,'Pathways-petroleum diesel'!$A$4:$A$40,$D107))/SUMIFS('Pathways-petroleum diesel'!$G$4:$G$40,'Pathways-petroleum diesel'!$A$4:$A$40,$D107),0)</f>
        <v>4.6047027850192317E-2</v>
      </c>
      <c r="AH107" s="71">
        <f>IFERROR((SUMIFS('Pathways-petroleum diesel'!AJ$4:AJ$40,'Pathways-petroleum diesel'!$A$4:$A$40,$D107)-SUMIFS('Pathways-petroleum diesel'!$G$4:$G$40,'Pathways-petroleum diesel'!$A$4:$A$40,$D107))/SUMIFS('Pathways-petroleum diesel'!$G$4:$G$40,'Pathways-petroleum diesel'!$A$4:$A$40,$D107),0)</f>
        <v>4.769156455912564E-2</v>
      </c>
      <c r="AI107" s="71">
        <f>IFERROR((SUMIFS('Pathways-petroleum diesel'!AK$4:AK$40,'Pathways-petroleum diesel'!$A$4:$A$40,$D107)-SUMIFS('Pathways-petroleum diesel'!$G$4:$G$40,'Pathways-petroleum diesel'!$A$4:$A$40,$D107))/SUMIFS('Pathways-petroleum diesel'!$G$4:$G$40,'Pathways-petroleum diesel'!$A$4:$A$40,$D107),0)</f>
        <v>4.9336101268062683E-2</v>
      </c>
      <c r="AJ107" s="71">
        <f>IFERROR((SUMIFS('Pathways-petroleum diesel'!AL$4:AL$40,'Pathways-petroleum diesel'!$A$4:$A$40,$D107)-SUMIFS('Pathways-petroleum diesel'!$G$4:$G$40,'Pathways-petroleum diesel'!$A$4:$A$40,$D107))/SUMIFS('Pathways-petroleum diesel'!$G$4:$G$40,'Pathways-petroleum diesel'!$A$4:$A$40,$D107),0)</f>
        <v>5.0980637976996E-2</v>
      </c>
      <c r="AK107" s="71">
        <f>IFERROR((SUMIFS('Pathways-petroleum diesel'!AM$4:AM$40,'Pathways-petroleum diesel'!$A$4:$A$40,$D107)-SUMIFS('Pathways-petroleum diesel'!$G$4:$G$40,'Pathways-petroleum diesel'!$A$4:$A$40,$D107))/SUMIFS('Pathways-petroleum diesel'!$G$4:$G$40,'Pathways-petroleum diesel'!$A$4:$A$40,$D107),0)</f>
        <v>5.2625174685933043E-2</v>
      </c>
    </row>
    <row r="108" spans="2:37" x14ac:dyDescent="0.25">
      <c r="B108" s="7" t="s">
        <v>1180</v>
      </c>
      <c r="C108" s="73" t="s">
        <v>1184</v>
      </c>
      <c r="D108" s="311" t="s">
        <v>53</v>
      </c>
      <c r="E108" s="71">
        <f>IFERROR((SUMIFS('Pathways-petroleum diesel'!G$4:G$40,'Pathways-petroleum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F108" s="333">
        <f>IFERROR((SUMIFS('Pathways-petroleum diesel'!H$4:H$40,'Pathways-petroleum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G108" s="71">
        <f>IFERROR((SUMIFS('Pathways-petroleum diesel'!I$4:I$40,'Pathways-petroleum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H108" s="71">
        <f>IFERROR((SUMIFS('Pathways-petroleum diesel'!J$4:J$40,'Pathways-petroleum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I108" s="71">
        <f>IFERROR((SUMIFS('Pathways-petroleum diesel'!K$4:K$40,'Pathways-petroleum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J108" s="71">
        <f>IFERROR((SUMIFS('Pathways-petroleum diesel'!L$4:L$40,'Pathways-petroleum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K108" s="71">
        <f>IFERROR((SUMIFS('Pathways-petroleum diesel'!M$4:M$40,'Pathways-petroleum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L108" s="71">
        <f>IFERROR((SUMIFS('Pathways-petroleum diesel'!N$4:N$40,'Pathways-petroleum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M108" s="71">
        <f>IFERROR((SUMIFS('Pathways-petroleum diesel'!O$4:O$40,'Pathways-petroleum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N108" s="71">
        <f>IFERROR((SUMIFS('Pathways-petroleum diesel'!P$4:P$40,'Pathways-petroleum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O108" s="71">
        <f>IFERROR((SUMIFS('Pathways-petroleum diesel'!Q$4:Q$40,'Pathways-petroleum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P108" s="71">
        <f>IFERROR((SUMIFS('Pathways-petroleum diesel'!R$4:R$40,'Pathways-petroleum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Q108" s="71">
        <f>IFERROR((SUMIFS('Pathways-petroleum diesel'!S$4:S$40,'Pathways-petroleum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R108" s="71">
        <f>IFERROR((SUMIFS('Pathways-petroleum diesel'!T$4:T$40,'Pathways-petroleum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S108" s="71">
        <f>IFERROR((SUMIFS('Pathways-petroleum diesel'!U$4:U$40,'Pathways-petroleum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T108" s="71">
        <f>IFERROR((SUMIFS('Pathways-petroleum diesel'!V$4:V$40,'Pathways-petroleum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U108" s="71">
        <f>IFERROR((SUMIFS('Pathways-petroleum diesel'!W$4:W$40,'Pathways-petroleum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V108" s="71">
        <f>IFERROR((SUMIFS('Pathways-petroleum diesel'!X$4:X$40,'Pathways-petroleum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W108" s="71">
        <f>IFERROR((SUMIFS('Pathways-petroleum diesel'!Y$4:Y$40,'Pathways-petroleum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X108" s="71">
        <f>IFERROR((SUMIFS('Pathways-petroleum diesel'!Z$4:Z$40,'Pathways-petroleum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Y108" s="71">
        <f>IFERROR((SUMIFS('Pathways-petroleum diesel'!AA$4:AA$40,'Pathways-petroleum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Z108" s="71">
        <f>IFERROR((SUMIFS('Pathways-petroleum diesel'!AB$4:AB$40,'Pathways-petroleum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AA108" s="71">
        <f>IFERROR((SUMIFS('Pathways-petroleum diesel'!AC$4:AC$40,'Pathways-petroleum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AB108" s="71">
        <f>IFERROR((SUMIFS('Pathways-petroleum diesel'!AD$4:AD$40,'Pathways-petroleum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AC108" s="71">
        <f>IFERROR((SUMIFS('Pathways-petroleum diesel'!AE$4:AE$40,'Pathways-petroleum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AD108" s="71">
        <f>IFERROR((SUMIFS('Pathways-petroleum diesel'!AF$4:AF$40,'Pathways-petroleum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AE108" s="71">
        <f>IFERROR((SUMIFS('Pathways-petroleum diesel'!AG$4:AG$40,'Pathways-petroleum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AF108" s="71">
        <f>IFERROR((SUMIFS('Pathways-petroleum diesel'!AH$4:AH$40,'Pathways-petroleum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AG108" s="71">
        <f>IFERROR((SUMIFS('Pathways-petroleum diesel'!AI$4:AI$40,'Pathways-petroleum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AH108" s="71">
        <f>IFERROR((SUMIFS('Pathways-petroleum diesel'!AJ$4:AJ$40,'Pathways-petroleum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AI108" s="71">
        <f>IFERROR((SUMIFS('Pathways-petroleum diesel'!AK$4:AK$40,'Pathways-petroleum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AJ108" s="71">
        <f>IFERROR((SUMIFS('Pathways-petroleum diesel'!AL$4:AL$40,'Pathways-petroleum diesel'!$A$4:$A$40,$D108)-SUMIFS('Pathways-petroleum diesel'!$G$4:$G$40,'Pathways-petroleum diesel'!$A$4:$A$40,$D108))/SUMIFS('Pathways-petroleum diesel'!$G$4:$G$40,'Pathways-petroleum diesel'!$A$4:$A$40,$D108),0)</f>
        <v>0</v>
      </c>
      <c r="AK108" s="71">
        <f>IFERROR((SUMIFS('Pathways-petroleum diesel'!AM$4:AM$40,'Pathways-petroleum diesel'!$A$4:$A$40,$D108)-SUMIFS('Pathways-petroleum diesel'!$G$4:$G$40,'Pathways-petroleum diesel'!$A$4:$A$40,$D108))/SUMIFS('Pathways-petroleum diesel'!$G$4:$G$40,'Pathways-petroleum diesel'!$A$4:$A$40,$D108),0)</f>
        <v>0</v>
      </c>
    </row>
    <row r="109" spans="2:37" x14ac:dyDescent="0.25">
      <c r="B109" s="7" t="s">
        <v>1180</v>
      </c>
      <c r="C109" s="73" t="s">
        <v>1184</v>
      </c>
      <c r="D109" s="73" t="s">
        <v>54</v>
      </c>
      <c r="E109" s="71">
        <f>IFERROR((SUMIFS('Pathways-petroleum diesel'!G$4:G$40,'Pathways-petroleum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F109" s="333">
        <f>IFERROR((SUMIFS('Pathways-petroleum diesel'!H$4:H$40,'Pathways-petroleum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G109" s="71">
        <f>IFERROR((SUMIFS('Pathways-petroleum diesel'!I$4:I$40,'Pathways-petroleum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H109" s="71">
        <f>IFERROR((SUMIFS('Pathways-petroleum diesel'!J$4:J$40,'Pathways-petroleum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I109" s="71">
        <f>IFERROR((SUMIFS('Pathways-petroleum diesel'!K$4:K$40,'Pathways-petroleum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J109" s="71">
        <f>IFERROR((SUMIFS('Pathways-petroleum diesel'!L$4:L$40,'Pathways-petroleum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K109" s="71">
        <f>IFERROR((SUMIFS('Pathways-petroleum diesel'!M$4:M$40,'Pathways-petroleum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L109" s="71">
        <f>IFERROR((SUMIFS('Pathways-petroleum diesel'!N$4:N$40,'Pathways-petroleum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M109" s="71">
        <f>IFERROR((SUMIFS('Pathways-petroleum diesel'!O$4:O$40,'Pathways-petroleum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N109" s="71">
        <f>IFERROR((SUMIFS('Pathways-petroleum diesel'!P$4:P$40,'Pathways-petroleum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O109" s="71">
        <f>IFERROR((SUMIFS('Pathways-petroleum diesel'!Q$4:Q$40,'Pathways-petroleum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P109" s="71">
        <f>IFERROR((SUMIFS('Pathways-petroleum diesel'!R$4:R$40,'Pathways-petroleum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Q109" s="71">
        <f>IFERROR((SUMIFS('Pathways-petroleum diesel'!S$4:S$40,'Pathways-petroleum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R109" s="71">
        <f>IFERROR((SUMIFS('Pathways-petroleum diesel'!T$4:T$40,'Pathways-petroleum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S109" s="71">
        <f>IFERROR((SUMIFS('Pathways-petroleum diesel'!U$4:U$40,'Pathways-petroleum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T109" s="71">
        <f>IFERROR((SUMIFS('Pathways-petroleum diesel'!V$4:V$40,'Pathways-petroleum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U109" s="71">
        <f>IFERROR((SUMIFS('Pathways-petroleum diesel'!W$4:W$40,'Pathways-petroleum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V109" s="71">
        <f>IFERROR((SUMIFS('Pathways-petroleum diesel'!X$4:X$40,'Pathways-petroleum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W109" s="71">
        <f>IFERROR((SUMIFS('Pathways-petroleum diesel'!Y$4:Y$40,'Pathways-petroleum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X109" s="71">
        <f>IFERROR((SUMIFS('Pathways-petroleum diesel'!Z$4:Z$40,'Pathways-petroleum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Y109" s="71">
        <f>IFERROR((SUMIFS('Pathways-petroleum diesel'!AA$4:AA$40,'Pathways-petroleum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Z109" s="71">
        <f>IFERROR((SUMIFS('Pathways-petroleum diesel'!AB$4:AB$40,'Pathways-petroleum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AA109" s="71">
        <f>IFERROR((SUMIFS('Pathways-petroleum diesel'!AC$4:AC$40,'Pathways-petroleum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AB109" s="71">
        <f>IFERROR((SUMIFS('Pathways-petroleum diesel'!AD$4:AD$40,'Pathways-petroleum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AC109" s="71">
        <f>IFERROR((SUMIFS('Pathways-petroleum diesel'!AE$4:AE$40,'Pathways-petroleum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AD109" s="71">
        <f>IFERROR((SUMIFS('Pathways-petroleum diesel'!AF$4:AF$40,'Pathways-petroleum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AE109" s="71">
        <f>IFERROR((SUMIFS('Pathways-petroleum diesel'!AG$4:AG$40,'Pathways-petroleum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AF109" s="71">
        <f>IFERROR((SUMIFS('Pathways-petroleum diesel'!AH$4:AH$40,'Pathways-petroleum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AG109" s="71">
        <f>IFERROR((SUMIFS('Pathways-petroleum diesel'!AI$4:AI$40,'Pathways-petroleum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AH109" s="71">
        <f>IFERROR((SUMIFS('Pathways-petroleum diesel'!AJ$4:AJ$40,'Pathways-petroleum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AI109" s="71">
        <f>IFERROR((SUMIFS('Pathways-petroleum diesel'!AK$4:AK$40,'Pathways-petroleum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AJ109" s="71">
        <f>IFERROR((SUMIFS('Pathways-petroleum diesel'!AL$4:AL$40,'Pathways-petroleum diesel'!$A$4:$A$40,$D109)-SUMIFS('Pathways-petroleum diesel'!$G$4:$G$40,'Pathways-petroleum diesel'!$A$4:$A$40,$D109))/SUMIFS('Pathways-petroleum diesel'!$G$4:$G$40,'Pathways-petroleum diesel'!$A$4:$A$40,$D109),0)</f>
        <v>0</v>
      </c>
      <c r="AK109" s="71">
        <f>IFERROR((SUMIFS('Pathways-petroleum diesel'!AM$4:AM$40,'Pathways-petroleum diesel'!$A$4:$A$40,$D109)-SUMIFS('Pathways-petroleum diesel'!$G$4:$G$40,'Pathways-petroleum diesel'!$A$4:$A$40,$D109))/SUMIFS('Pathways-petroleum diesel'!$G$4:$G$40,'Pathways-petroleum diesel'!$A$4:$A$40,$D109),0)</f>
        <v>0</v>
      </c>
    </row>
    <row r="110" spans="2:37" x14ac:dyDescent="0.25">
      <c r="B110" s="7" t="s">
        <v>1180</v>
      </c>
      <c r="C110" s="73" t="s">
        <v>1184</v>
      </c>
      <c r="D110" s="73" t="s">
        <v>55</v>
      </c>
      <c r="E110" s="71">
        <f>IFERROR((SUMIFS('Pathways-petroleum diesel'!G$4:G$40,'Pathways-petroleum diesel'!$A$4:$A$40,$D110)-SUMIFS('Pathways-petroleum diesel'!$G$4:$G$40,'Pathways-petroleum diesel'!$A$4:$A$40,$D110))/SUMIFS('Pathways-petroleum diesel'!$G$4:$G$40,'Pathways-petroleum diesel'!$A$4:$A$40,$D110),0)</f>
        <v>0</v>
      </c>
      <c r="F110" s="333">
        <f>IFERROR((SUMIFS('Pathways-petroleum diesel'!H$4:H$40,'Pathways-petroleum diesel'!$A$4:$A$40,$D110)-SUMIFS('Pathways-petroleum diesel'!$G$4:$G$40,'Pathways-petroleum diesel'!$A$4:$A$40,$D110))/SUMIFS('Pathways-petroleum diesel'!$G$4:$G$40,'Pathways-petroleum diesel'!$A$4:$A$40,$D110),0)</f>
        <v>3.6965661063650089E-2</v>
      </c>
      <c r="G110" s="71">
        <f>IFERROR((SUMIFS('Pathways-petroleum diesel'!I$4:I$40,'Pathways-petroleum diesel'!$A$4:$A$40,$D110)-SUMIFS('Pathways-petroleum diesel'!$G$4:$G$40,'Pathways-petroleum diesel'!$A$4:$A$40,$D110))/SUMIFS('Pathways-petroleum diesel'!$G$4:$G$40,'Pathways-petroleum diesel'!$A$4:$A$40,$D110),0)</f>
        <v>7.1112429389901949E-2</v>
      </c>
      <c r="H110" s="71">
        <f>IFERROR((SUMIFS('Pathways-petroleum diesel'!J$4:J$40,'Pathways-petroleum diesel'!$A$4:$A$40,$D110)-SUMIFS('Pathways-petroleum diesel'!$G$4:$G$40,'Pathways-petroleum diesel'!$A$4:$A$40,$D110))/SUMIFS('Pathways-petroleum diesel'!$G$4:$G$40,'Pathways-petroleum diesel'!$A$4:$A$40,$D110),0)</f>
        <v>0.10807809045355203</v>
      </c>
      <c r="I110" s="71">
        <f>IFERROR((SUMIFS('Pathways-petroleum diesel'!K$4:K$40,'Pathways-petroleum diesel'!$A$4:$A$40,$D110)-SUMIFS('Pathways-petroleum diesel'!$G$4:$G$40,'Pathways-petroleum diesel'!$A$4:$A$40,$D110))/SUMIFS('Pathways-petroleum diesel'!$G$4:$G$40,'Pathways-petroleum diesel'!$A$4:$A$40,$D110),0)</f>
        <v>0.145043751517202</v>
      </c>
      <c r="J110" s="71">
        <f>IFERROR((SUMIFS('Pathways-petroleum diesel'!L$4:L$40,'Pathways-petroleum diesel'!$A$4:$A$40,$D110)-SUMIFS('Pathways-petroleum diesel'!$G$4:$G$40,'Pathways-petroleum diesel'!$A$4:$A$40,$D110))/SUMIFS('Pathways-petroleum diesel'!$G$4:$G$40,'Pathways-petroleum diesel'!$A$4:$A$40,$D110),0)</f>
        <v>0.18200941258085221</v>
      </c>
      <c r="K110" s="71">
        <f>IFERROR((SUMIFS('Pathways-petroleum diesel'!M$4:M$40,'Pathways-petroleum diesel'!$A$4:$A$40,$D110)-SUMIFS('Pathways-petroleum diesel'!$G$4:$G$40,'Pathways-petroleum diesel'!$A$4:$A$40,$D110))/SUMIFS('Pathways-petroleum diesel'!$G$4:$G$40,'Pathways-petroleum diesel'!$A$4:$A$40,$D110),0)</f>
        <v>0.2161561809071042</v>
      </c>
      <c r="L110" s="71">
        <f>IFERROR((SUMIFS('Pathways-petroleum diesel'!N$4:N$40,'Pathways-petroleum diesel'!$A$4:$A$40,$D110)-SUMIFS('Pathways-petroleum diesel'!$G$4:$G$40,'Pathways-petroleum diesel'!$A$4:$A$40,$D110))/SUMIFS('Pathways-petroleum diesel'!$G$4:$G$40,'Pathways-petroleum diesel'!$A$4:$A$40,$D110),0)</f>
        <v>0.23338959280895022</v>
      </c>
      <c r="M110" s="71">
        <f>IFERROR((SUMIFS('Pathways-petroleum diesel'!O$4:O$40,'Pathways-petroleum diesel'!$A$4:$A$40,$D110)-SUMIFS('Pathways-petroleum diesel'!$G$4:$G$40,'Pathways-petroleum diesel'!$A$4:$A$40,$D110))/SUMIFS('Pathways-petroleum diesel'!$G$4:$G$40,'Pathways-petroleum diesel'!$A$4:$A$40,$D110),0)</f>
        <v>0.24780411197339827</v>
      </c>
      <c r="N110" s="71">
        <f>IFERROR((SUMIFS('Pathways-petroleum diesel'!P$4:P$40,'Pathways-petroleum diesel'!$A$4:$A$40,$D110)-SUMIFS('Pathways-petroleum diesel'!$G$4:$G$40,'Pathways-petroleum diesel'!$A$4:$A$40,$D110))/SUMIFS('Pathways-petroleum diesel'!$G$4:$G$40,'Pathways-petroleum diesel'!$A$4:$A$40,$D110),0)</f>
        <v>0.26221863113784633</v>
      </c>
      <c r="O110" s="71">
        <f>IFERROR((SUMIFS('Pathways-petroleum diesel'!Q$4:Q$40,'Pathways-petroleum diesel'!$A$4:$A$40,$D110)-SUMIFS('Pathways-petroleum diesel'!$G$4:$G$40,'Pathways-petroleum diesel'!$A$4:$A$40,$D110))/SUMIFS('Pathways-petroleum diesel'!$G$4:$G$40,'Pathways-petroleum diesel'!$A$4:$A$40,$D110),0)</f>
        <v>0.27663315030229435</v>
      </c>
      <c r="P110" s="71">
        <f>IFERROR((SUMIFS('Pathways-petroleum diesel'!R$4:R$40,'Pathways-petroleum diesel'!$A$4:$A$40,$D110)-SUMIFS('Pathways-petroleum diesel'!$G$4:$G$40,'Pathways-petroleum diesel'!$A$4:$A$40,$D110))/SUMIFS('Pathways-petroleum diesel'!$G$4:$G$40,'Pathways-petroleum diesel'!$A$4:$A$40,$D110),0)</f>
        <v>0.29104766946674243</v>
      </c>
      <c r="Q110" s="71">
        <f>IFERROR((SUMIFS('Pathways-petroleum diesel'!S$4:S$40,'Pathways-petroleum diesel'!$A$4:$A$40,$D110)-SUMIFS('Pathways-petroleum diesel'!$G$4:$G$40,'Pathways-petroleum diesel'!$A$4:$A$40,$D110))/SUMIFS('Pathways-petroleum diesel'!$G$4:$G$40,'Pathways-petroleum diesel'!$A$4:$A$40,$D110),0)</f>
        <v>0.30546218863119046</v>
      </c>
      <c r="R110" s="71">
        <f>IFERROR((SUMIFS('Pathways-petroleum diesel'!T$4:T$40,'Pathways-petroleum diesel'!$A$4:$A$40,$D110)-SUMIFS('Pathways-petroleum diesel'!$G$4:$G$40,'Pathways-petroleum diesel'!$A$4:$A$40,$D110))/SUMIFS('Pathways-petroleum diesel'!$G$4:$G$40,'Pathways-petroleum diesel'!$A$4:$A$40,$D110),0)</f>
        <v>0.31987670779563848</v>
      </c>
      <c r="S110" s="71">
        <f>IFERROR((SUMIFS('Pathways-petroleum diesel'!U$4:U$40,'Pathways-petroleum diesel'!$A$4:$A$40,$D110)-SUMIFS('Pathways-petroleum diesel'!$G$4:$G$40,'Pathways-petroleum diesel'!$A$4:$A$40,$D110))/SUMIFS('Pathways-petroleum diesel'!$G$4:$G$40,'Pathways-petroleum diesel'!$A$4:$A$40,$D110),0)</f>
        <v>0.33429122696008656</v>
      </c>
      <c r="T110" s="71">
        <f>IFERROR((SUMIFS('Pathways-petroleum diesel'!V$4:V$40,'Pathways-petroleum diesel'!$A$4:$A$40,$D110)-SUMIFS('Pathways-petroleum diesel'!$G$4:$G$40,'Pathways-petroleum diesel'!$A$4:$A$40,$D110))/SUMIFS('Pathways-petroleum diesel'!$G$4:$G$40,'Pathways-petroleum diesel'!$A$4:$A$40,$D110),0)</f>
        <v>0.34870574612453459</v>
      </c>
      <c r="U110" s="71">
        <f>IFERROR((SUMIFS('Pathways-petroleum diesel'!W$4:W$40,'Pathways-petroleum diesel'!$A$4:$A$40,$D110)-SUMIFS('Pathways-petroleum diesel'!$G$4:$G$40,'Pathways-petroleum diesel'!$A$4:$A$40,$D110))/SUMIFS('Pathways-petroleum diesel'!$G$4:$G$40,'Pathways-petroleum diesel'!$A$4:$A$40,$D110),0)</f>
        <v>0.36312026528898261</v>
      </c>
      <c r="V110" s="71">
        <f>IFERROR((SUMIFS('Pathways-petroleum diesel'!X$4:X$40,'Pathways-petroleum diesel'!$A$4:$A$40,$D110)-SUMIFS('Pathways-petroleum diesel'!$G$4:$G$40,'Pathways-petroleum diesel'!$A$4:$A$40,$D110))/SUMIFS('Pathways-petroleum diesel'!$G$4:$G$40,'Pathways-petroleum diesel'!$A$4:$A$40,$D110),0)</f>
        <v>0.37753478445343069</v>
      </c>
      <c r="W110" s="71">
        <f>IFERROR((SUMIFS('Pathways-petroleum diesel'!Y$4:Y$40,'Pathways-petroleum diesel'!$A$4:$A$40,$D110)-SUMIFS('Pathways-petroleum diesel'!$G$4:$G$40,'Pathways-petroleum diesel'!$A$4:$A$40,$D110))/SUMIFS('Pathways-petroleum diesel'!$G$4:$G$40,'Pathways-petroleum diesel'!$A$4:$A$40,$D110),0)</f>
        <v>0.39194930361787872</v>
      </c>
      <c r="X110" s="71">
        <f>IFERROR((SUMIFS('Pathways-petroleum diesel'!Z$4:Z$40,'Pathways-petroleum diesel'!$A$4:$A$40,$D110)-SUMIFS('Pathways-petroleum diesel'!$G$4:$G$40,'Pathways-petroleum diesel'!$A$4:$A$40,$D110))/SUMIFS('Pathways-petroleum diesel'!$G$4:$G$40,'Pathways-petroleum diesel'!$A$4:$A$40,$D110),0)</f>
        <v>0.40636382278232674</v>
      </c>
      <c r="Y110" s="71">
        <f>IFERROR((SUMIFS('Pathways-petroleum diesel'!AA$4:AA$40,'Pathways-petroleum diesel'!$A$4:$A$40,$D110)-SUMIFS('Pathways-petroleum diesel'!$G$4:$G$40,'Pathways-petroleum diesel'!$A$4:$A$40,$D110))/SUMIFS('Pathways-petroleum diesel'!$G$4:$G$40,'Pathways-petroleum diesel'!$A$4:$A$40,$D110),0)</f>
        <v>0.42077834194677483</v>
      </c>
      <c r="Z110" s="71">
        <f>IFERROR((SUMIFS('Pathways-petroleum diesel'!AB$4:AB$40,'Pathways-petroleum diesel'!$A$4:$A$40,$D110)-SUMIFS('Pathways-petroleum diesel'!$G$4:$G$40,'Pathways-petroleum diesel'!$A$4:$A$40,$D110))/SUMIFS('Pathways-petroleum diesel'!$G$4:$G$40,'Pathways-petroleum diesel'!$A$4:$A$40,$D110),0)</f>
        <v>0.43519286111122285</v>
      </c>
      <c r="AA110" s="71">
        <f>IFERROR((SUMIFS('Pathways-petroleum diesel'!AC$4:AC$40,'Pathways-petroleum diesel'!$A$4:$A$40,$D110)-SUMIFS('Pathways-petroleum diesel'!$G$4:$G$40,'Pathways-petroleum diesel'!$A$4:$A$40,$D110))/SUMIFS('Pathways-petroleum diesel'!$G$4:$G$40,'Pathways-petroleum diesel'!$A$4:$A$40,$D110),0)</f>
        <v>0.44960738027567093</v>
      </c>
      <c r="AB110" s="71">
        <f>IFERROR((SUMIFS('Pathways-petroleum diesel'!AD$4:AD$40,'Pathways-petroleum diesel'!$A$4:$A$40,$D110)-SUMIFS('Pathways-petroleum diesel'!$G$4:$G$40,'Pathways-petroleum diesel'!$A$4:$A$40,$D110))/SUMIFS('Pathways-petroleum diesel'!$G$4:$G$40,'Pathways-petroleum diesel'!$A$4:$A$40,$D110),0)</f>
        <v>0.46402189944011896</v>
      </c>
      <c r="AC110" s="71">
        <f>IFERROR((SUMIFS('Pathways-petroleum diesel'!AE$4:AE$40,'Pathways-petroleum diesel'!$A$4:$A$40,$D110)-SUMIFS('Pathways-petroleum diesel'!$G$4:$G$40,'Pathways-petroleum diesel'!$A$4:$A$40,$D110))/SUMIFS('Pathways-petroleum diesel'!$G$4:$G$40,'Pathways-petroleum diesel'!$A$4:$A$40,$D110),0)</f>
        <v>0.47843641860456698</v>
      </c>
      <c r="AD110" s="71">
        <f>IFERROR((SUMIFS('Pathways-petroleum diesel'!AF$4:AF$40,'Pathways-petroleum diesel'!$A$4:$A$40,$D110)-SUMIFS('Pathways-petroleum diesel'!$G$4:$G$40,'Pathways-petroleum diesel'!$A$4:$A$40,$D110))/SUMIFS('Pathways-petroleum diesel'!$G$4:$G$40,'Pathways-petroleum diesel'!$A$4:$A$40,$D110),0)</f>
        <v>0.49285093776901506</v>
      </c>
      <c r="AE110" s="71">
        <f>IFERROR((SUMIFS('Pathways-petroleum diesel'!AG$4:AG$40,'Pathways-petroleum diesel'!$A$4:$A$40,$D110)-SUMIFS('Pathways-petroleum diesel'!$G$4:$G$40,'Pathways-petroleum diesel'!$A$4:$A$40,$D110))/SUMIFS('Pathways-petroleum diesel'!$G$4:$G$40,'Pathways-petroleum diesel'!$A$4:$A$40,$D110),0)</f>
        <v>0.50726545693346314</v>
      </c>
      <c r="AF110" s="71">
        <f>IFERROR((SUMIFS('Pathways-petroleum diesel'!AH$4:AH$40,'Pathways-petroleum diesel'!$A$4:$A$40,$D110)-SUMIFS('Pathways-petroleum diesel'!$G$4:$G$40,'Pathways-petroleum diesel'!$A$4:$A$40,$D110))/SUMIFS('Pathways-petroleum diesel'!$G$4:$G$40,'Pathways-petroleum diesel'!$A$4:$A$40,$D110),0)</f>
        <v>0.52167997609791117</v>
      </c>
      <c r="AG110" s="71">
        <f>IFERROR((SUMIFS('Pathways-petroleum diesel'!AI$4:AI$40,'Pathways-petroleum diesel'!$A$4:$A$40,$D110)-SUMIFS('Pathways-petroleum diesel'!$G$4:$G$40,'Pathways-petroleum diesel'!$A$4:$A$40,$D110))/SUMIFS('Pathways-petroleum diesel'!$G$4:$G$40,'Pathways-petroleum diesel'!$A$4:$A$40,$D110),0)</f>
        <v>0.53609449526235919</v>
      </c>
      <c r="AH110" s="71">
        <f>IFERROR((SUMIFS('Pathways-petroleum diesel'!AJ$4:AJ$40,'Pathways-petroleum diesel'!$A$4:$A$40,$D110)-SUMIFS('Pathways-petroleum diesel'!$G$4:$G$40,'Pathways-petroleum diesel'!$A$4:$A$40,$D110))/SUMIFS('Pathways-petroleum diesel'!$G$4:$G$40,'Pathways-petroleum diesel'!$A$4:$A$40,$D110),0)</f>
        <v>0.55050901442680722</v>
      </c>
      <c r="AI110" s="71">
        <f>IFERROR((SUMIFS('Pathways-petroleum diesel'!AK$4:AK$40,'Pathways-petroleum diesel'!$A$4:$A$40,$D110)-SUMIFS('Pathways-petroleum diesel'!$G$4:$G$40,'Pathways-petroleum diesel'!$A$4:$A$40,$D110))/SUMIFS('Pathways-petroleum diesel'!$G$4:$G$40,'Pathways-petroleum diesel'!$A$4:$A$40,$D110),0)</f>
        <v>0.56492353359125524</v>
      </c>
      <c r="AJ110" s="71">
        <f>IFERROR((SUMIFS('Pathways-petroleum diesel'!AL$4:AL$40,'Pathways-petroleum diesel'!$A$4:$A$40,$D110)-SUMIFS('Pathways-petroleum diesel'!$G$4:$G$40,'Pathways-petroleum diesel'!$A$4:$A$40,$D110))/SUMIFS('Pathways-petroleum diesel'!$G$4:$G$40,'Pathways-petroleum diesel'!$A$4:$A$40,$D110),0)</f>
        <v>0.57933805275570327</v>
      </c>
      <c r="AK110" s="71">
        <f>IFERROR((SUMIFS('Pathways-petroleum diesel'!AM$4:AM$40,'Pathways-petroleum diesel'!$A$4:$A$40,$D110)-SUMIFS('Pathways-petroleum diesel'!$G$4:$G$40,'Pathways-petroleum diesel'!$A$4:$A$40,$D110))/SUMIFS('Pathways-petroleum diesel'!$G$4:$G$40,'Pathways-petroleum diesel'!$A$4:$A$40,$D110),0)</f>
        <v>0.59375257192015141</v>
      </c>
    </row>
    <row r="111" spans="2:37" x14ac:dyDescent="0.25">
      <c r="B111" s="7" t="s">
        <v>1180</v>
      </c>
      <c r="C111" s="73" t="s">
        <v>1184</v>
      </c>
      <c r="D111" s="73" t="s">
        <v>56</v>
      </c>
      <c r="E111" s="71">
        <f>IFERROR((SUMIFS('Pathways-petroleum diesel'!G$4:G$40,'Pathways-petroleum diesel'!$A$4:$A$40,$D111)-SUMIFS('Pathways-petroleum diesel'!$G$4:$G$40,'Pathways-petroleum diesel'!$A$4:$A$40,$D111))/SUMIFS('Pathways-petroleum diesel'!$G$4:$G$40,'Pathways-petroleum diesel'!$A$4:$A$40,$D111),0)</f>
        <v>0</v>
      </c>
      <c r="F111" s="333">
        <f>IFERROR((SUMIFS('Pathways-petroleum diesel'!H$4:H$40,'Pathways-petroleum diesel'!$A$4:$A$40,$D111)-SUMIFS('Pathways-petroleum diesel'!$G$4:$G$40,'Pathways-petroleum diesel'!$A$4:$A$40,$D111))/SUMIFS('Pathways-petroleum diesel'!$G$4:$G$40,'Pathways-petroleum diesel'!$A$4:$A$40,$D111),0)</f>
        <v>1.4651723689721181E-2</v>
      </c>
      <c r="G111" s="71">
        <f>IFERROR((SUMIFS('Pathways-petroleum diesel'!I$4:I$40,'Pathways-petroleum diesel'!$A$4:$A$40,$D111)-SUMIFS('Pathways-petroleum diesel'!$G$4:$G$40,'Pathways-petroleum diesel'!$A$4:$A$40,$D111))/SUMIFS('Pathways-petroleum diesel'!$G$4:$G$40,'Pathways-petroleum diesel'!$A$4:$A$40,$D111),0)</f>
        <v>2.9303447379442363E-2</v>
      </c>
      <c r="H111" s="71">
        <f>IFERROR((SUMIFS('Pathways-petroleum diesel'!J$4:J$40,'Pathways-petroleum diesel'!$A$4:$A$40,$D111)-SUMIFS('Pathways-petroleum diesel'!$G$4:$G$40,'Pathways-petroleum diesel'!$A$4:$A$40,$D111))/SUMIFS('Pathways-petroleum diesel'!$G$4:$G$40,'Pathways-petroleum diesel'!$A$4:$A$40,$D111),0)</f>
        <v>4.3955171069163544E-2</v>
      </c>
      <c r="I111" s="71">
        <f>IFERROR((SUMIFS('Pathways-petroleum diesel'!K$4:K$40,'Pathways-petroleum diesel'!$A$4:$A$40,$D111)-SUMIFS('Pathways-petroleum diesel'!$G$4:$G$40,'Pathways-petroleum diesel'!$A$4:$A$40,$D111))/SUMIFS('Pathways-petroleum diesel'!$G$4:$G$40,'Pathways-petroleum diesel'!$A$4:$A$40,$D111),0)</f>
        <v>5.8606894758884545E-2</v>
      </c>
      <c r="J111" s="71">
        <f>IFERROR((SUMIFS('Pathways-petroleum diesel'!L$4:L$40,'Pathways-petroleum diesel'!$A$4:$A$40,$D111)-SUMIFS('Pathways-petroleum diesel'!$G$4:$G$40,'Pathways-petroleum diesel'!$A$4:$A$40,$D111))/SUMIFS('Pathways-petroleum diesel'!$G$4:$G$40,'Pathways-petroleum diesel'!$A$4:$A$40,$D111),0)</f>
        <v>7.3258618448605733E-2</v>
      </c>
      <c r="K111" s="71">
        <f>IFERROR((SUMIFS('Pathways-petroleum diesel'!M$4:M$40,'Pathways-petroleum diesel'!$A$4:$A$40,$D111)-SUMIFS('Pathways-petroleum diesel'!$G$4:$G$40,'Pathways-petroleum diesel'!$A$4:$A$40,$D111))/SUMIFS('Pathways-petroleum diesel'!$G$4:$G$40,'Pathways-petroleum diesel'!$A$4:$A$40,$D111),0)</f>
        <v>8.7910342138330738E-2</v>
      </c>
      <c r="L111" s="71">
        <f>IFERROR((SUMIFS('Pathways-petroleum diesel'!N$4:N$40,'Pathways-petroleum diesel'!$A$4:$A$40,$D111)-SUMIFS('Pathways-petroleum diesel'!$G$4:$G$40,'Pathways-petroleum diesel'!$A$4:$A$40,$D111))/SUMIFS('Pathways-petroleum diesel'!$G$4:$G$40,'Pathways-petroleum diesel'!$A$4:$A$40,$D111),0)</f>
        <v>0.10256206582805193</v>
      </c>
      <c r="M111" s="71">
        <f>IFERROR((SUMIFS('Pathways-petroleum diesel'!O$4:O$40,'Pathways-petroleum diesel'!$A$4:$A$40,$D111)-SUMIFS('Pathways-petroleum diesel'!$G$4:$G$40,'Pathways-petroleum diesel'!$A$4:$A$40,$D111))/SUMIFS('Pathways-petroleum diesel'!$G$4:$G$40,'Pathways-petroleum diesel'!$A$4:$A$40,$D111),0)</f>
        <v>0.1172137895177731</v>
      </c>
      <c r="N111" s="71">
        <f>IFERROR((SUMIFS('Pathways-petroleum diesel'!P$4:P$40,'Pathways-petroleum diesel'!$A$4:$A$40,$D111)-SUMIFS('Pathways-petroleum diesel'!$G$4:$G$40,'Pathways-petroleum diesel'!$A$4:$A$40,$D111))/SUMIFS('Pathways-petroleum diesel'!$G$4:$G$40,'Pathways-petroleum diesel'!$A$4:$A$40,$D111),0)</f>
        <v>0.13186551320749429</v>
      </c>
      <c r="O111" s="71">
        <f>IFERROR((SUMIFS('Pathways-petroleum diesel'!Q$4:Q$40,'Pathways-petroleum diesel'!$A$4:$A$40,$D111)-SUMIFS('Pathways-petroleum diesel'!$G$4:$G$40,'Pathways-petroleum diesel'!$A$4:$A$40,$D111))/SUMIFS('Pathways-petroleum diesel'!$G$4:$G$40,'Pathways-petroleum diesel'!$A$4:$A$40,$D111),0)</f>
        <v>0.1465172368972153</v>
      </c>
      <c r="P111" s="71">
        <f>IFERROR((SUMIFS('Pathways-petroleum diesel'!R$4:R$40,'Pathways-petroleum diesel'!$A$4:$A$40,$D111)-SUMIFS('Pathways-petroleum diesel'!$G$4:$G$40,'Pathways-petroleum diesel'!$A$4:$A$40,$D111))/SUMIFS('Pathways-petroleum diesel'!$G$4:$G$40,'Pathways-petroleum diesel'!$A$4:$A$40,$D111),0)</f>
        <v>0.16116896058693647</v>
      </c>
      <c r="Q111" s="71">
        <f>IFERROR((SUMIFS('Pathways-petroleum diesel'!S$4:S$40,'Pathways-petroleum diesel'!$A$4:$A$40,$D111)-SUMIFS('Pathways-petroleum diesel'!$G$4:$G$40,'Pathways-petroleum diesel'!$A$4:$A$40,$D111))/SUMIFS('Pathways-petroleum diesel'!$G$4:$G$40,'Pathways-petroleum diesel'!$A$4:$A$40,$D111),0)</f>
        <v>0.17582068427665765</v>
      </c>
      <c r="R111" s="71">
        <f>IFERROR((SUMIFS('Pathways-petroleum diesel'!T$4:T$40,'Pathways-petroleum diesel'!$A$4:$A$40,$D111)-SUMIFS('Pathways-petroleum diesel'!$G$4:$G$40,'Pathways-petroleum diesel'!$A$4:$A$40,$D111))/SUMIFS('Pathways-petroleum diesel'!$G$4:$G$40,'Pathways-petroleum diesel'!$A$4:$A$40,$D111),0)</f>
        <v>0.19047240796637882</v>
      </c>
      <c r="S111" s="71">
        <f>IFERROR((SUMIFS('Pathways-petroleum diesel'!U$4:U$40,'Pathways-petroleum diesel'!$A$4:$A$40,$D111)-SUMIFS('Pathways-petroleum diesel'!$G$4:$G$40,'Pathways-petroleum diesel'!$A$4:$A$40,$D111))/SUMIFS('Pathways-petroleum diesel'!$G$4:$G$40,'Pathways-petroleum diesel'!$A$4:$A$40,$D111),0)</f>
        <v>0.20512413165610002</v>
      </c>
      <c r="T111" s="71">
        <f>IFERROR((SUMIFS('Pathways-petroleum diesel'!V$4:V$40,'Pathways-petroleum diesel'!$A$4:$A$40,$D111)-SUMIFS('Pathways-petroleum diesel'!$G$4:$G$40,'Pathways-petroleum diesel'!$A$4:$A$40,$D111))/SUMIFS('Pathways-petroleum diesel'!$G$4:$G$40,'Pathways-petroleum diesel'!$A$4:$A$40,$D111),0)</f>
        <v>0.2197758553458212</v>
      </c>
      <c r="U111" s="71">
        <f>IFERROR((SUMIFS('Pathways-petroleum diesel'!W$4:W$40,'Pathways-petroleum diesel'!$A$4:$A$40,$D111)-SUMIFS('Pathways-petroleum diesel'!$G$4:$G$40,'Pathways-petroleum diesel'!$A$4:$A$40,$D111))/SUMIFS('Pathways-petroleum diesel'!$G$4:$G$40,'Pathways-petroleum diesel'!$A$4:$A$40,$D111),0)</f>
        <v>0.23442757903554237</v>
      </c>
      <c r="V111" s="71">
        <f>IFERROR((SUMIFS('Pathways-petroleum diesel'!X$4:X$40,'Pathways-petroleum diesel'!$A$4:$A$40,$D111)-SUMIFS('Pathways-petroleum diesel'!$G$4:$G$40,'Pathways-petroleum diesel'!$A$4:$A$40,$D111))/SUMIFS('Pathways-petroleum diesel'!$G$4:$G$40,'Pathways-petroleum diesel'!$A$4:$A$40,$D111),0)</f>
        <v>0.24907930272526355</v>
      </c>
      <c r="W111" s="71">
        <f>IFERROR((SUMIFS('Pathways-petroleum diesel'!Y$4:Y$40,'Pathways-petroleum diesel'!$A$4:$A$40,$D111)-SUMIFS('Pathways-petroleum diesel'!$G$4:$G$40,'Pathways-petroleum diesel'!$A$4:$A$40,$D111))/SUMIFS('Pathways-petroleum diesel'!$G$4:$G$40,'Pathways-petroleum diesel'!$A$4:$A$40,$D111),0)</f>
        <v>0.26373102641498475</v>
      </c>
      <c r="X111" s="71">
        <f>IFERROR((SUMIFS('Pathways-petroleum diesel'!Z$4:Z$40,'Pathways-petroleum diesel'!$A$4:$A$40,$D111)-SUMIFS('Pathways-petroleum diesel'!$G$4:$G$40,'Pathways-petroleum diesel'!$A$4:$A$40,$D111))/SUMIFS('Pathways-petroleum diesel'!$G$4:$G$40,'Pathways-petroleum diesel'!$A$4:$A$40,$D111),0)</f>
        <v>0.27838275010470959</v>
      </c>
      <c r="Y111" s="71">
        <f>IFERROR((SUMIFS('Pathways-petroleum diesel'!AA$4:AA$40,'Pathways-petroleum diesel'!$A$4:$A$40,$D111)-SUMIFS('Pathways-petroleum diesel'!$G$4:$G$40,'Pathways-petroleum diesel'!$A$4:$A$40,$D111))/SUMIFS('Pathways-petroleum diesel'!$G$4:$G$40,'Pathways-petroleum diesel'!$A$4:$A$40,$D111),0)</f>
        <v>0.29303447379443076</v>
      </c>
      <c r="Z111" s="71">
        <f>IFERROR((SUMIFS('Pathways-petroleum diesel'!AB$4:AB$40,'Pathways-petroleum diesel'!$A$4:$A$40,$D111)-SUMIFS('Pathways-petroleum diesel'!$G$4:$G$40,'Pathways-petroleum diesel'!$A$4:$A$40,$D111))/SUMIFS('Pathways-petroleum diesel'!$G$4:$G$40,'Pathways-petroleum diesel'!$A$4:$A$40,$D111),0)</f>
        <v>0.30768619748415194</v>
      </c>
      <c r="AA111" s="71">
        <f>IFERROR((SUMIFS('Pathways-petroleum diesel'!AC$4:AC$40,'Pathways-petroleum diesel'!$A$4:$A$40,$D111)-SUMIFS('Pathways-petroleum diesel'!$G$4:$G$40,'Pathways-petroleum diesel'!$A$4:$A$40,$D111))/SUMIFS('Pathways-petroleum diesel'!$G$4:$G$40,'Pathways-petroleum diesel'!$A$4:$A$40,$D111),0)</f>
        <v>0.32233792117387311</v>
      </c>
      <c r="AB111" s="71">
        <f>IFERROR((SUMIFS('Pathways-petroleum diesel'!AD$4:AD$40,'Pathways-petroleum diesel'!$A$4:$A$40,$D111)-SUMIFS('Pathways-petroleum diesel'!$G$4:$G$40,'Pathways-petroleum diesel'!$A$4:$A$40,$D111))/SUMIFS('Pathways-petroleum diesel'!$G$4:$G$40,'Pathways-petroleum diesel'!$A$4:$A$40,$D111),0)</f>
        <v>0.33698964486359428</v>
      </c>
      <c r="AC111" s="71">
        <f>IFERROR((SUMIFS('Pathways-petroleum diesel'!AE$4:AE$40,'Pathways-petroleum diesel'!$A$4:$A$40,$D111)-SUMIFS('Pathways-petroleum diesel'!$G$4:$G$40,'Pathways-petroleum diesel'!$A$4:$A$40,$D111))/SUMIFS('Pathways-petroleum diesel'!$G$4:$G$40,'Pathways-petroleum diesel'!$A$4:$A$40,$D111),0)</f>
        <v>0.35164136855331546</v>
      </c>
      <c r="AD111" s="71">
        <f>IFERROR((SUMIFS('Pathways-petroleum diesel'!AF$4:AF$40,'Pathways-petroleum diesel'!$A$4:$A$40,$D111)-SUMIFS('Pathways-petroleum diesel'!$G$4:$G$40,'Pathways-petroleum diesel'!$A$4:$A$40,$D111))/SUMIFS('Pathways-petroleum diesel'!$G$4:$G$40,'Pathways-petroleum diesel'!$A$4:$A$40,$D111),0)</f>
        <v>0.36629309224303663</v>
      </c>
      <c r="AE111" s="71">
        <f>IFERROR((SUMIFS('Pathways-petroleum diesel'!AG$4:AG$40,'Pathways-petroleum diesel'!$A$4:$A$40,$D111)-SUMIFS('Pathways-petroleum diesel'!$G$4:$G$40,'Pathways-petroleum diesel'!$A$4:$A$40,$D111))/SUMIFS('Pathways-petroleum diesel'!$G$4:$G$40,'Pathways-petroleum diesel'!$A$4:$A$40,$D111),0)</f>
        <v>0.38094481593275786</v>
      </c>
      <c r="AF111" s="71">
        <f>IFERROR((SUMIFS('Pathways-petroleum diesel'!AH$4:AH$40,'Pathways-petroleum diesel'!$A$4:$A$40,$D111)-SUMIFS('Pathways-petroleum diesel'!$G$4:$G$40,'Pathways-petroleum diesel'!$A$4:$A$40,$D111))/SUMIFS('Pathways-petroleum diesel'!$G$4:$G$40,'Pathways-petroleum diesel'!$A$4:$A$40,$D111),0)</f>
        <v>0.39559653962247904</v>
      </c>
      <c r="AG111" s="71">
        <f>IFERROR((SUMIFS('Pathways-petroleum diesel'!AI$4:AI$40,'Pathways-petroleum diesel'!$A$4:$A$40,$D111)-SUMIFS('Pathways-petroleum diesel'!$G$4:$G$40,'Pathways-petroleum diesel'!$A$4:$A$40,$D111))/SUMIFS('Pathways-petroleum diesel'!$G$4:$G$40,'Pathways-petroleum diesel'!$A$4:$A$40,$D111),0)</f>
        <v>0.41024826331220005</v>
      </c>
      <c r="AH111" s="71">
        <f>IFERROR((SUMIFS('Pathways-petroleum diesel'!AJ$4:AJ$40,'Pathways-petroleum diesel'!$A$4:$A$40,$D111)-SUMIFS('Pathways-petroleum diesel'!$G$4:$G$40,'Pathways-petroleum diesel'!$A$4:$A$40,$D111))/SUMIFS('Pathways-petroleum diesel'!$G$4:$G$40,'Pathways-petroleum diesel'!$A$4:$A$40,$D111),0)</f>
        <v>0.42489998700192122</v>
      </c>
      <c r="AI111" s="71">
        <f>IFERROR((SUMIFS('Pathways-petroleum diesel'!AK$4:AK$40,'Pathways-petroleum diesel'!$A$4:$A$40,$D111)-SUMIFS('Pathways-petroleum diesel'!$G$4:$G$40,'Pathways-petroleum diesel'!$A$4:$A$40,$D111))/SUMIFS('Pathways-petroleum diesel'!$G$4:$G$40,'Pathways-petroleum diesel'!$A$4:$A$40,$D111),0)</f>
        <v>0.43955171069164239</v>
      </c>
      <c r="AJ111" s="71">
        <f>IFERROR((SUMIFS('Pathways-petroleum diesel'!AL$4:AL$40,'Pathways-petroleum diesel'!$A$4:$A$40,$D111)-SUMIFS('Pathways-petroleum diesel'!$G$4:$G$40,'Pathways-petroleum diesel'!$A$4:$A$40,$D111))/SUMIFS('Pathways-petroleum diesel'!$G$4:$G$40,'Pathways-petroleum diesel'!$A$4:$A$40,$D111),0)</f>
        <v>0.45420343438136357</v>
      </c>
      <c r="AK111" s="71">
        <f>IFERROR((SUMIFS('Pathways-petroleum diesel'!AM$4:AM$40,'Pathways-petroleum diesel'!$A$4:$A$40,$D111)-SUMIFS('Pathways-petroleum diesel'!$G$4:$G$40,'Pathways-petroleum diesel'!$A$4:$A$40,$D111))/SUMIFS('Pathways-petroleum diesel'!$G$4:$G$40,'Pathways-petroleum diesel'!$A$4:$A$40,$D111),0)</f>
        <v>0.46885515807108474</v>
      </c>
    </row>
    <row r="112" spans="2:37" x14ac:dyDescent="0.25">
      <c r="B112" s="7" t="s">
        <v>1180</v>
      </c>
      <c r="C112" s="73" t="s">
        <v>1184</v>
      </c>
      <c r="D112" s="73" t="s">
        <v>57</v>
      </c>
      <c r="E112" s="71">
        <f>IFERROR((SUMIFS('Pathways-petroleum diesel'!G$4:G$40,'Pathways-petroleum diesel'!$A$4:$A$40,$D112)-SUMIFS('Pathways-petroleum diesel'!$G$4:$G$40,'Pathways-petroleum diesel'!$A$4:$A$40,$D112))/SUMIFS('Pathways-petroleum diesel'!$G$4:$G$40,'Pathways-petroleum diesel'!$A$4:$A$40,$D112),0)</f>
        <v>0</v>
      </c>
      <c r="F112" s="333">
        <f>IFERROR((SUMIFS('Pathways-petroleum diesel'!H$4:H$40,'Pathways-petroleum diesel'!$A$4:$A$40,$D112)-SUMIFS('Pathways-petroleum diesel'!$G$4:$G$40,'Pathways-petroleum diesel'!$A$4:$A$40,$D112))/SUMIFS('Pathways-petroleum diesel'!$G$4:$G$40,'Pathways-petroleum diesel'!$A$4:$A$40,$D112),0)</f>
        <v>1.4651723689721122E-2</v>
      </c>
      <c r="G112" s="71">
        <f>IFERROR((SUMIFS('Pathways-petroleum diesel'!I$4:I$40,'Pathways-petroleum diesel'!$A$4:$A$40,$D112)-SUMIFS('Pathways-petroleum diesel'!$G$4:$G$40,'Pathways-petroleum diesel'!$A$4:$A$40,$D112))/SUMIFS('Pathways-petroleum diesel'!$G$4:$G$40,'Pathways-petroleum diesel'!$A$4:$A$40,$D112),0)</f>
        <v>2.9303447379442363E-2</v>
      </c>
      <c r="H112" s="71">
        <f>IFERROR((SUMIFS('Pathways-petroleum diesel'!J$4:J$40,'Pathways-petroleum diesel'!$A$4:$A$40,$D112)-SUMIFS('Pathways-petroleum diesel'!$G$4:$G$40,'Pathways-petroleum diesel'!$A$4:$A$40,$D112))/SUMIFS('Pathways-petroleum diesel'!$G$4:$G$40,'Pathways-petroleum diesel'!$A$4:$A$40,$D112),0)</f>
        <v>4.39551710691636E-2</v>
      </c>
      <c r="I112" s="71">
        <f>IFERROR((SUMIFS('Pathways-petroleum diesel'!K$4:K$40,'Pathways-petroleum diesel'!$A$4:$A$40,$D112)-SUMIFS('Pathways-petroleum diesel'!$G$4:$G$40,'Pathways-petroleum diesel'!$A$4:$A$40,$D112))/SUMIFS('Pathways-petroleum diesel'!$G$4:$G$40,'Pathways-petroleum diesel'!$A$4:$A$40,$D112),0)</f>
        <v>5.860689475888449E-2</v>
      </c>
      <c r="J112" s="71">
        <f>IFERROR((SUMIFS('Pathways-petroleum diesel'!L$4:L$40,'Pathways-petroleum diesel'!$A$4:$A$40,$D112)-SUMIFS('Pathways-petroleum diesel'!$G$4:$G$40,'Pathways-petroleum diesel'!$A$4:$A$40,$D112))/SUMIFS('Pathways-petroleum diesel'!$G$4:$G$40,'Pathways-petroleum diesel'!$A$4:$A$40,$D112),0)</f>
        <v>7.3258618448605609E-2</v>
      </c>
      <c r="K112" s="71">
        <f>IFERROR((SUMIFS('Pathways-petroleum diesel'!M$4:M$40,'Pathways-petroleum diesel'!$A$4:$A$40,$D112)-SUMIFS('Pathways-petroleum diesel'!$G$4:$G$40,'Pathways-petroleum diesel'!$A$4:$A$40,$D112))/SUMIFS('Pathways-petroleum diesel'!$G$4:$G$40,'Pathways-petroleum diesel'!$A$4:$A$40,$D112),0)</f>
        <v>8.7910342138330683E-2</v>
      </c>
      <c r="L112" s="71">
        <f>IFERROR((SUMIFS('Pathways-petroleum diesel'!N$4:N$40,'Pathways-petroleum diesel'!$A$4:$A$40,$D112)-SUMIFS('Pathways-petroleum diesel'!$G$4:$G$40,'Pathways-petroleum diesel'!$A$4:$A$40,$D112))/SUMIFS('Pathways-petroleum diesel'!$G$4:$G$40,'Pathways-petroleum diesel'!$A$4:$A$40,$D112),0)</f>
        <v>0.10256206582805204</v>
      </c>
      <c r="M112" s="71">
        <f>IFERROR((SUMIFS('Pathways-petroleum diesel'!O$4:O$40,'Pathways-petroleum diesel'!$A$4:$A$40,$D112)-SUMIFS('Pathways-petroleum diesel'!$G$4:$G$40,'Pathways-petroleum diesel'!$A$4:$A$40,$D112))/SUMIFS('Pathways-petroleum diesel'!$G$4:$G$40,'Pathways-petroleum diesel'!$A$4:$A$40,$D112),0)</f>
        <v>0.11721378951777316</v>
      </c>
      <c r="N112" s="71">
        <f>IFERROR((SUMIFS('Pathways-petroleum diesel'!P$4:P$40,'Pathways-petroleum diesel'!$A$4:$A$40,$D112)-SUMIFS('Pathways-petroleum diesel'!$G$4:$G$40,'Pathways-petroleum diesel'!$A$4:$A$40,$D112))/SUMIFS('Pathways-petroleum diesel'!$G$4:$G$40,'Pathways-petroleum diesel'!$A$4:$A$40,$D112),0)</f>
        <v>0.13186551320749429</v>
      </c>
      <c r="O112" s="71">
        <f>IFERROR((SUMIFS('Pathways-petroleum diesel'!Q$4:Q$40,'Pathways-petroleum diesel'!$A$4:$A$40,$D112)-SUMIFS('Pathways-petroleum diesel'!$G$4:$G$40,'Pathways-petroleum diesel'!$A$4:$A$40,$D112))/SUMIFS('Pathways-petroleum diesel'!$G$4:$G$40,'Pathways-petroleum diesel'!$A$4:$A$40,$D112),0)</f>
        <v>0.14651723689721541</v>
      </c>
      <c r="P112" s="71">
        <f>IFERROR((SUMIFS('Pathways-petroleum diesel'!R$4:R$40,'Pathways-petroleum diesel'!$A$4:$A$40,$D112)-SUMIFS('Pathways-petroleum diesel'!$G$4:$G$40,'Pathways-petroleum diesel'!$A$4:$A$40,$D112))/SUMIFS('Pathways-petroleum diesel'!$G$4:$G$40,'Pathways-petroleum diesel'!$A$4:$A$40,$D112),0)</f>
        <v>0.16116896058693653</v>
      </c>
      <c r="Q112" s="71">
        <f>IFERROR((SUMIFS('Pathways-petroleum diesel'!S$4:S$40,'Pathways-petroleum diesel'!$A$4:$A$40,$D112)-SUMIFS('Pathways-petroleum diesel'!$G$4:$G$40,'Pathways-petroleum diesel'!$A$4:$A$40,$D112))/SUMIFS('Pathways-petroleum diesel'!$G$4:$G$40,'Pathways-petroleum diesel'!$A$4:$A$40,$D112),0)</f>
        <v>0.17582068427665765</v>
      </c>
      <c r="R112" s="71">
        <f>IFERROR((SUMIFS('Pathways-petroleum diesel'!T$4:T$40,'Pathways-petroleum diesel'!$A$4:$A$40,$D112)-SUMIFS('Pathways-petroleum diesel'!$G$4:$G$40,'Pathways-petroleum diesel'!$A$4:$A$40,$D112))/SUMIFS('Pathways-petroleum diesel'!$G$4:$G$40,'Pathways-petroleum diesel'!$A$4:$A$40,$D112),0)</f>
        <v>0.19047240796637877</v>
      </c>
      <c r="S112" s="71">
        <f>IFERROR((SUMIFS('Pathways-petroleum diesel'!U$4:U$40,'Pathways-petroleum diesel'!$A$4:$A$40,$D112)-SUMIFS('Pathways-petroleum diesel'!$G$4:$G$40,'Pathways-petroleum diesel'!$A$4:$A$40,$D112))/SUMIFS('Pathways-petroleum diesel'!$G$4:$G$40,'Pathways-petroleum diesel'!$A$4:$A$40,$D112),0)</f>
        <v>0.20512413165609988</v>
      </c>
      <c r="T112" s="71">
        <f>IFERROR((SUMIFS('Pathways-petroleum diesel'!V$4:V$40,'Pathways-petroleum diesel'!$A$4:$A$40,$D112)-SUMIFS('Pathways-petroleum diesel'!$G$4:$G$40,'Pathways-petroleum diesel'!$A$4:$A$40,$D112))/SUMIFS('Pathways-petroleum diesel'!$G$4:$G$40,'Pathways-petroleum diesel'!$A$4:$A$40,$D112),0)</f>
        <v>0.21977585534582125</v>
      </c>
      <c r="U112" s="71">
        <f>IFERROR((SUMIFS('Pathways-petroleum diesel'!W$4:W$40,'Pathways-petroleum diesel'!$A$4:$A$40,$D112)-SUMIFS('Pathways-petroleum diesel'!$G$4:$G$40,'Pathways-petroleum diesel'!$A$4:$A$40,$D112))/SUMIFS('Pathways-petroleum diesel'!$G$4:$G$40,'Pathways-petroleum diesel'!$A$4:$A$40,$D112),0)</f>
        <v>0.23442757903554237</v>
      </c>
      <c r="V112" s="71">
        <f>IFERROR((SUMIFS('Pathways-petroleum diesel'!X$4:X$40,'Pathways-petroleum diesel'!$A$4:$A$40,$D112)-SUMIFS('Pathways-petroleum diesel'!$G$4:$G$40,'Pathways-petroleum diesel'!$A$4:$A$40,$D112))/SUMIFS('Pathways-petroleum diesel'!$G$4:$G$40,'Pathways-petroleum diesel'!$A$4:$A$40,$D112),0)</f>
        <v>0.24907930272526349</v>
      </c>
      <c r="W112" s="71">
        <f>IFERROR((SUMIFS('Pathways-petroleum diesel'!Y$4:Y$40,'Pathways-petroleum diesel'!$A$4:$A$40,$D112)-SUMIFS('Pathways-petroleum diesel'!$G$4:$G$40,'Pathways-petroleum diesel'!$A$4:$A$40,$D112))/SUMIFS('Pathways-petroleum diesel'!$G$4:$G$40,'Pathways-petroleum diesel'!$A$4:$A$40,$D112),0)</f>
        <v>0.26373102641498486</v>
      </c>
      <c r="X112" s="71">
        <f>IFERROR((SUMIFS('Pathways-petroleum diesel'!Z$4:Z$40,'Pathways-petroleum diesel'!$A$4:$A$40,$D112)-SUMIFS('Pathways-petroleum diesel'!$G$4:$G$40,'Pathways-petroleum diesel'!$A$4:$A$40,$D112))/SUMIFS('Pathways-petroleum diesel'!$G$4:$G$40,'Pathways-petroleum diesel'!$A$4:$A$40,$D112),0)</f>
        <v>0.2783827501047097</v>
      </c>
      <c r="Y112" s="71">
        <f>IFERROR((SUMIFS('Pathways-petroleum diesel'!AA$4:AA$40,'Pathways-petroleum diesel'!$A$4:$A$40,$D112)-SUMIFS('Pathways-petroleum diesel'!$G$4:$G$40,'Pathways-petroleum diesel'!$A$4:$A$40,$D112))/SUMIFS('Pathways-petroleum diesel'!$G$4:$G$40,'Pathways-petroleum diesel'!$A$4:$A$40,$D112),0)</f>
        <v>0.29303447379443082</v>
      </c>
      <c r="Z112" s="71">
        <f>IFERROR((SUMIFS('Pathways-petroleum diesel'!AB$4:AB$40,'Pathways-petroleum diesel'!$A$4:$A$40,$D112)-SUMIFS('Pathways-petroleum diesel'!$G$4:$G$40,'Pathways-petroleum diesel'!$A$4:$A$40,$D112))/SUMIFS('Pathways-petroleum diesel'!$G$4:$G$40,'Pathways-petroleum diesel'!$A$4:$A$40,$D112),0)</f>
        <v>0.30768619748415194</v>
      </c>
      <c r="AA112" s="71">
        <f>IFERROR((SUMIFS('Pathways-petroleum diesel'!AC$4:AC$40,'Pathways-petroleum diesel'!$A$4:$A$40,$D112)-SUMIFS('Pathways-petroleum diesel'!$G$4:$G$40,'Pathways-petroleum diesel'!$A$4:$A$40,$D112))/SUMIFS('Pathways-petroleum diesel'!$G$4:$G$40,'Pathways-petroleum diesel'!$A$4:$A$40,$D112),0)</f>
        <v>0.32233792117387305</v>
      </c>
      <c r="AB112" s="71">
        <f>IFERROR((SUMIFS('Pathways-petroleum diesel'!AD$4:AD$40,'Pathways-petroleum diesel'!$A$4:$A$40,$D112)-SUMIFS('Pathways-petroleum diesel'!$G$4:$G$40,'Pathways-petroleum diesel'!$A$4:$A$40,$D112))/SUMIFS('Pathways-petroleum diesel'!$G$4:$G$40,'Pathways-petroleum diesel'!$A$4:$A$40,$D112),0)</f>
        <v>0.33698964486359417</v>
      </c>
      <c r="AC112" s="71">
        <f>IFERROR((SUMIFS('Pathways-petroleum diesel'!AE$4:AE$40,'Pathways-petroleum diesel'!$A$4:$A$40,$D112)-SUMIFS('Pathways-petroleum diesel'!$G$4:$G$40,'Pathways-petroleum diesel'!$A$4:$A$40,$D112))/SUMIFS('Pathways-petroleum diesel'!$G$4:$G$40,'Pathways-petroleum diesel'!$A$4:$A$40,$D112),0)</f>
        <v>0.35164136855331551</v>
      </c>
      <c r="AD112" s="71">
        <f>IFERROR((SUMIFS('Pathways-petroleum diesel'!AF$4:AF$40,'Pathways-petroleum diesel'!$A$4:$A$40,$D112)-SUMIFS('Pathways-petroleum diesel'!$G$4:$G$40,'Pathways-petroleum diesel'!$A$4:$A$40,$D112))/SUMIFS('Pathways-petroleum diesel'!$G$4:$G$40,'Pathways-petroleum diesel'!$A$4:$A$40,$D112),0)</f>
        <v>0.36629309224303663</v>
      </c>
      <c r="AE112" s="71">
        <f>IFERROR((SUMIFS('Pathways-petroleum diesel'!AG$4:AG$40,'Pathways-petroleum diesel'!$A$4:$A$40,$D112)-SUMIFS('Pathways-petroleum diesel'!$G$4:$G$40,'Pathways-petroleum diesel'!$A$4:$A$40,$D112))/SUMIFS('Pathways-petroleum diesel'!$G$4:$G$40,'Pathways-petroleum diesel'!$A$4:$A$40,$D112),0)</f>
        <v>0.38094481593275781</v>
      </c>
      <c r="AF112" s="71">
        <f>IFERROR((SUMIFS('Pathways-petroleum diesel'!AH$4:AH$40,'Pathways-petroleum diesel'!$A$4:$A$40,$D112)-SUMIFS('Pathways-petroleum diesel'!$G$4:$G$40,'Pathways-petroleum diesel'!$A$4:$A$40,$D112))/SUMIFS('Pathways-petroleum diesel'!$G$4:$G$40,'Pathways-petroleum diesel'!$A$4:$A$40,$D112),0)</f>
        <v>0.39559653962247915</v>
      </c>
      <c r="AG112" s="71">
        <f>IFERROR((SUMIFS('Pathways-petroleum diesel'!AI$4:AI$40,'Pathways-petroleum diesel'!$A$4:$A$40,$D112)-SUMIFS('Pathways-petroleum diesel'!$G$4:$G$40,'Pathways-petroleum diesel'!$A$4:$A$40,$D112))/SUMIFS('Pathways-petroleum diesel'!$G$4:$G$40,'Pathways-petroleum diesel'!$A$4:$A$40,$D112),0)</f>
        <v>0.41024826331220005</v>
      </c>
      <c r="AH112" s="71">
        <f>IFERROR((SUMIFS('Pathways-petroleum diesel'!AJ$4:AJ$40,'Pathways-petroleum diesel'!$A$4:$A$40,$D112)-SUMIFS('Pathways-petroleum diesel'!$G$4:$G$40,'Pathways-petroleum diesel'!$A$4:$A$40,$D112))/SUMIFS('Pathways-petroleum diesel'!$G$4:$G$40,'Pathways-petroleum diesel'!$A$4:$A$40,$D112),0)</f>
        <v>0.42489998700192116</v>
      </c>
      <c r="AI112" s="71">
        <f>IFERROR((SUMIFS('Pathways-petroleum diesel'!AK$4:AK$40,'Pathways-petroleum diesel'!$A$4:$A$40,$D112)-SUMIFS('Pathways-petroleum diesel'!$G$4:$G$40,'Pathways-petroleum diesel'!$A$4:$A$40,$D112))/SUMIFS('Pathways-petroleum diesel'!$G$4:$G$40,'Pathways-petroleum diesel'!$A$4:$A$40,$D112),0)</f>
        <v>0.43955171069164251</v>
      </c>
      <c r="AJ112" s="71">
        <f>IFERROR((SUMIFS('Pathways-petroleum diesel'!AL$4:AL$40,'Pathways-petroleum diesel'!$A$4:$A$40,$D112)-SUMIFS('Pathways-petroleum diesel'!$G$4:$G$40,'Pathways-petroleum diesel'!$A$4:$A$40,$D112))/SUMIFS('Pathways-petroleum diesel'!$G$4:$G$40,'Pathways-petroleum diesel'!$A$4:$A$40,$D112),0)</f>
        <v>0.45420343438136362</v>
      </c>
      <c r="AK112" s="71">
        <f>IFERROR((SUMIFS('Pathways-petroleum diesel'!AM$4:AM$40,'Pathways-petroleum diesel'!$A$4:$A$40,$D112)-SUMIFS('Pathways-petroleum diesel'!$G$4:$G$40,'Pathways-petroleum diesel'!$A$4:$A$40,$D112))/SUMIFS('Pathways-petroleum diesel'!$G$4:$G$40,'Pathways-petroleum diesel'!$A$4:$A$40,$D112),0)</f>
        <v>0.46885515807108474</v>
      </c>
    </row>
    <row r="113" spans="2:37" x14ac:dyDescent="0.25">
      <c r="B113" s="7" t="s">
        <v>1180</v>
      </c>
      <c r="C113" s="73" t="s">
        <v>1184</v>
      </c>
      <c r="D113" s="73" t="s">
        <v>58</v>
      </c>
      <c r="E113" s="71">
        <f>IFERROR((SUMIFS('Pathways-petroleum diesel'!G$4:G$40,'Pathways-petroleum diesel'!$A$4:$A$40,$D113)-SUMIFS('Pathways-petroleum diesel'!$G$4:$G$40,'Pathways-petroleum diesel'!$A$4:$A$40,$D113))/SUMIFS('Pathways-petroleum diesel'!$G$4:$G$40,'Pathways-petroleum diesel'!$A$4:$A$40,$D113),0)</f>
        <v>0</v>
      </c>
      <c r="F113" s="333">
        <f>IFERROR((SUMIFS('Pathways-petroleum diesel'!H$4:H$40,'Pathways-petroleum diesel'!$A$4:$A$40,$D113)-SUMIFS('Pathways-petroleum diesel'!$G$4:$G$40,'Pathways-petroleum diesel'!$A$4:$A$40,$D113))/SUMIFS('Pathways-petroleum diesel'!$G$4:$G$40,'Pathways-petroleum diesel'!$A$4:$A$40,$D113),0)</f>
        <v>1.4651723689721181E-2</v>
      </c>
      <c r="G113" s="71">
        <f>IFERROR((SUMIFS('Pathways-petroleum diesel'!I$4:I$40,'Pathways-petroleum diesel'!$A$4:$A$40,$D113)-SUMIFS('Pathways-petroleum diesel'!$G$4:$G$40,'Pathways-petroleum diesel'!$A$4:$A$40,$D113))/SUMIFS('Pathways-petroleum diesel'!$G$4:$G$40,'Pathways-petroleum diesel'!$A$4:$A$40,$D113),0)</f>
        <v>2.9303447379442363E-2</v>
      </c>
      <c r="H113" s="71">
        <f>IFERROR((SUMIFS('Pathways-petroleum diesel'!J$4:J$40,'Pathways-petroleum diesel'!$A$4:$A$40,$D113)-SUMIFS('Pathways-petroleum diesel'!$G$4:$G$40,'Pathways-petroleum diesel'!$A$4:$A$40,$D113))/SUMIFS('Pathways-petroleum diesel'!$G$4:$G$40,'Pathways-petroleum diesel'!$A$4:$A$40,$D113),0)</f>
        <v>4.3955171069163544E-2</v>
      </c>
      <c r="I113" s="71">
        <f>IFERROR((SUMIFS('Pathways-petroleum diesel'!K$4:K$40,'Pathways-petroleum diesel'!$A$4:$A$40,$D113)-SUMIFS('Pathways-petroleum diesel'!$G$4:$G$40,'Pathways-petroleum diesel'!$A$4:$A$40,$D113))/SUMIFS('Pathways-petroleum diesel'!$G$4:$G$40,'Pathways-petroleum diesel'!$A$4:$A$40,$D113),0)</f>
        <v>5.8606894758884545E-2</v>
      </c>
      <c r="J113" s="71">
        <f>IFERROR((SUMIFS('Pathways-petroleum diesel'!L$4:L$40,'Pathways-petroleum diesel'!$A$4:$A$40,$D113)-SUMIFS('Pathways-petroleum diesel'!$G$4:$G$40,'Pathways-petroleum diesel'!$A$4:$A$40,$D113))/SUMIFS('Pathways-petroleum diesel'!$G$4:$G$40,'Pathways-petroleum diesel'!$A$4:$A$40,$D113),0)</f>
        <v>7.3258618448605733E-2</v>
      </c>
      <c r="K113" s="71">
        <f>IFERROR((SUMIFS('Pathways-petroleum diesel'!M$4:M$40,'Pathways-petroleum diesel'!$A$4:$A$40,$D113)-SUMIFS('Pathways-petroleum diesel'!$G$4:$G$40,'Pathways-petroleum diesel'!$A$4:$A$40,$D113))/SUMIFS('Pathways-petroleum diesel'!$G$4:$G$40,'Pathways-petroleum diesel'!$A$4:$A$40,$D113),0)</f>
        <v>8.7910342138330738E-2</v>
      </c>
      <c r="L113" s="71">
        <f>IFERROR((SUMIFS('Pathways-petroleum diesel'!N$4:N$40,'Pathways-petroleum diesel'!$A$4:$A$40,$D113)-SUMIFS('Pathways-petroleum diesel'!$G$4:$G$40,'Pathways-petroleum diesel'!$A$4:$A$40,$D113))/SUMIFS('Pathways-petroleum diesel'!$G$4:$G$40,'Pathways-petroleum diesel'!$A$4:$A$40,$D113),0)</f>
        <v>0.10256206582805193</v>
      </c>
      <c r="M113" s="71">
        <f>IFERROR((SUMIFS('Pathways-petroleum diesel'!O$4:O$40,'Pathways-petroleum diesel'!$A$4:$A$40,$D113)-SUMIFS('Pathways-petroleum diesel'!$G$4:$G$40,'Pathways-petroleum diesel'!$A$4:$A$40,$D113))/SUMIFS('Pathways-petroleum diesel'!$G$4:$G$40,'Pathways-petroleum diesel'!$A$4:$A$40,$D113),0)</f>
        <v>0.1172137895177731</v>
      </c>
      <c r="N113" s="71">
        <f>IFERROR((SUMIFS('Pathways-petroleum diesel'!P$4:P$40,'Pathways-petroleum diesel'!$A$4:$A$40,$D113)-SUMIFS('Pathways-petroleum diesel'!$G$4:$G$40,'Pathways-petroleum diesel'!$A$4:$A$40,$D113))/SUMIFS('Pathways-petroleum diesel'!$G$4:$G$40,'Pathways-petroleum diesel'!$A$4:$A$40,$D113),0)</f>
        <v>0.13186551320749429</v>
      </c>
      <c r="O113" s="71">
        <f>IFERROR((SUMIFS('Pathways-petroleum diesel'!Q$4:Q$40,'Pathways-petroleum diesel'!$A$4:$A$40,$D113)-SUMIFS('Pathways-petroleum diesel'!$G$4:$G$40,'Pathways-petroleum diesel'!$A$4:$A$40,$D113))/SUMIFS('Pathways-petroleum diesel'!$G$4:$G$40,'Pathways-petroleum diesel'!$A$4:$A$40,$D113),0)</f>
        <v>0.1465172368972153</v>
      </c>
      <c r="P113" s="71">
        <f>IFERROR((SUMIFS('Pathways-petroleum diesel'!R$4:R$40,'Pathways-petroleum diesel'!$A$4:$A$40,$D113)-SUMIFS('Pathways-petroleum diesel'!$G$4:$G$40,'Pathways-petroleum diesel'!$A$4:$A$40,$D113))/SUMIFS('Pathways-petroleum diesel'!$G$4:$G$40,'Pathways-petroleum diesel'!$A$4:$A$40,$D113),0)</f>
        <v>0.16116896058693647</v>
      </c>
      <c r="Q113" s="71">
        <f>IFERROR((SUMIFS('Pathways-petroleum diesel'!S$4:S$40,'Pathways-petroleum diesel'!$A$4:$A$40,$D113)-SUMIFS('Pathways-petroleum diesel'!$G$4:$G$40,'Pathways-petroleum diesel'!$A$4:$A$40,$D113))/SUMIFS('Pathways-petroleum diesel'!$G$4:$G$40,'Pathways-petroleum diesel'!$A$4:$A$40,$D113),0)</f>
        <v>0.17582068427665765</v>
      </c>
      <c r="R113" s="71">
        <f>IFERROR((SUMIFS('Pathways-petroleum diesel'!T$4:T$40,'Pathways-petroleum diesel'!$A$4:$A$40,$D113)-SUMIFS('Pathways-petroleum diesel'!$G$4:$G$40,'Pathways-petroleum diesel'!$A$4:$A$40,$D113))/SUMIFS('Pathways-petroleum diesel'!$G$4:$G$40,'Pathways-petroleum diesel'!$A$4:$A$40,$D113),0)</f>
        <v>0.19047240796637882</v>
      </c>
      <c r="S113" s="71">
        <f>IFERROR((SUMIFS('Pathways-petroleum diesel'!U$4:U$40,'Pathways-petroleum diesel'!$A$4:$A$40,$D113)-SUMIFS('Pathways-petroleum diesel'!$G$4:$G$40,'Pathways-petroleum diesel'!$A$4:$A$40,$D113))/SUMIFS('Pathways-petroleum diesel'!$G$4:$G$40,'Pathways-petroleum diesel'!$A$4:$A$40,$D113),0)</f>
        <v>0.20512413165610002</v>
      </c>
      <c r="T113" s="71">
        <f>IFERROR((SUMIFS('Pathways-petroleum diesel'!V$4:V$40,'Pathways-petroleum diesel'!$A$4:$A$40,$D113)-SUMIFS('Pathways-petroleum diesel'!$G$4:$G$40,'Pathways-petroleum diesel'!$A$4:$A$40,$D113))/SUMIFS('Pathways-petroleum diesel'!$G$4:$G$40,'Pathways-petroleum diesel'!$A$4:$A$40,$D113),0)</f>
        <v>0.2197758553458212</v>
      </c>
      <c r="U113" s="71">
        <f>IFERROR((SUMIFS('Pathways-petroleum diesel'!W$4:W$40,'Pathways-petroleum diesel'!$A$4:$A$40,$D113)-SUMIFS('Pathways-petroleum diesel'!$G$4:$G$40,'Pathways-petroleum diesel'!$A$4:$A$40,$D113))/SUMIFS('Pathways-petroleum diesel'!$G$4:$G$40,'Pathways-petroleum diesel'!$A$4:$A$40,$D113),0)</f>
        <v>0.23442757903554237</v>
      </c>
      <c r="V113" s="71">
        <f>IFERROR((SUMIFS('Pathways-petroleum diesel'!X$4:X$40,'Pathways-petroleum diesel'!$A$4:$A$40,$D113)-SUMIFS('Pathways-petroleum diesel'!$G$4:$G$40,'Pathways-petroleum diesel'!$A$4:$A$40,$D113))/SUMIFS('Pathways-petroleum diesel'!$G$4:$G$40,'Pathways-petroleum diesel'!$A$4:$A$40,$D113),0)</f>
        <v>0.24907930272526355</v>
      </c>
      <c r="W113" s="71">
        <f>IFERROR((SUMIFS('Pathways-petroleum diesel'!Y$4:Y$40,'Pathways-petroleum diesel'!$A$4:$A$40,$D113)-SUMIFS('Pathways-petroleum diesel'!$G$4:$G$40,'Pathways-petroleum diesel'!$A$4:$A$40,$D113))/SUMIFS('Pathways-petroleum diesel'!$G$4:$G$40,'Pathways-petroleum diesel'!$A$4:$A$40,$D113),0)</f>
        <v>0.26373102641498475</v>
      </c>
      <c r="X113" s="71">
        <f>IFERROR((SUMIFS('Pathways-petroleum diesel'!Z$4:Z$40,'Pathways-petroleum diesel'!$A$4:$A$40,$D113)-SUMIFS('Pathways-petroleum diesel'!$G$4:$G$40,'Pathways-petroleum diesel'!$A$4:$A$40,$D113))/SUMIFS('Pathways-petroleum diesel'!$G$4:$G$40,'Pathways-petroleum diesel'!$A$4:$A$40,$D113),0)</f>
        <v>0.27838275010470959</v>
      </c>
      <c r="Y113" s="71">
        <f>IFERROR((SUMIFS('Pathways-petroleum diesel'!AA$4:AA$40,'Pathways-petroleum diesel'!$A$4:$A$40,$D113)-SUMIFS('Pathways-petroleum diesel'!$G$4:$G$40,'Pathways-petroleum diesel'!$A$4:$A$40,$D113))/SUMIFS('Pathways-petroleum diesel'!$G$4:$G$40,'Pathways-petroleum diesel'!$A$4:$A$40,$D113),0)</f>
        <v>0.29303447379443076</v>
      </c>
      <c r="Z113" s="71">
        <f>IFERROR((SUMIFS('Pathways-petroleum diesel'!AB$4:AB$40,'Pathways-petroleum diesel'!$A$4:$A$40,$D113)-SUMIFS('Pathways-petroleum diesel'!$G$4:$G$40,'Pathways-petroleum diesel'!$A$4:$A$40,$D113))/SUMIFS('Pathways-petroleum diesel'!$G$4:$G$40,'Pathways-petroleum diesel'!$A$4:$A$40,$D113),0)</f>
        <v>0.30768619748415194</v>
      </c>
      <c r="AA113" s="71">
        <f>IFERROR((SUMIFS('Pathways-petroleum diesel'!AC$4:AC$40,'Pathways-petroleum diesel'!$A$4:$A$40,$D113)-SUMIFS('Pathways-petroleum diesel'!$G$4:$G$40,'Pathways-petroleum diesel'!$A$4:$A$40,$D113))/SUMIFS('Pathways-petroleum diesel'!$G$4:$G$40,'Pathways-petroleum diesel'!$A$4:$A$40,$D113),0)</f>
        <v>0.32233792117387311</v>
      </c>
      <c r="AB113" s="71">
        <f>IFERROR((SUMIFS('Pathways-petroleum diesel'!AD$4:AD$40,'Pathways-petroleum diesel'!$A$4:$A$40,$D113)-SUMIFS('Pathways-petroleum diesel'!$G$4:$G$40,'Pathways-petroleum diesel'!$A$4:$A$40,$D113))/SUMIFS('Pathways-petroleum diesel'!$G$4:$G$40,'Pathways-petroleum diesel'!$A$4:$A$40,$D113),0)</f>
        <v>0.33698964486359428</v>
      </c>
      <c r="AC113" s="71">
        <f>IFERROR((SUMIFS('Pathways-petroleum diesel'!AE$4:AE$40,'Pathways-petroleum diesel'!$A$4:$A$40,$D113)-SUMIFS('Pathways-petroleum diesel'!$G$4:$G$40,'Pathways-petroleum diesel'!$A$4:$A$40,$D113))/SUMIFS('Pathways-petroleum diesel'!$G$4:$G$40,'Pathways-petroleum diesel'!$A$4:$A$40,$D113),0)</f>
        <v>0.35164136855331546</v>
      </c>
      <c r="AD113" s="71">
        <f>IFERROR((SUMIFS('Pathways-petroleum diesel'!AF$4:AF$40,'Pathways-petroleum diesel'!$A$4:$A$40,$D113)-SUMIFS('Pathways-petroleum diesel'!$G$4:$G$40,'Pathways-petroleum diesel'!$A$4:$A$40,$D113))/SUMIFS('Pathways-petroleum diesel'!$G$4:$G$40,'Pathways-petroleum diesel'!$A$4:$A$40,$D113),0)</f>
        <v>0.36629309224303663</v>
      </c>
      <c r="AE113" s="71">
        <f>IFERROR((SUMIFS('Pathways-petroleum diesel'!AG$4:AG$40,'Pathways-petroleum diesel'!$A$4:$A$40,$D113)-SUMIFS('Pathways-petroleum diesel'!$G$4:$G$40,'Pathways-petroleum diesel'!$A$4:$A$40,$D113))/SUMIFS('Pathways-petroleum diesel'!$G$4:$G$40,'Pathways-petroleum diesel'!$A$4:$A$40,$D113),0)</f>
        <v>0.38094481593275786</v>
      </c>
      <c r="AF113" s="71">
        <f>IFERROR((SUMIFS('Pathways-petroleum diesel'!AH$4:AH$40,'Pathways-petroleum diesel'!$A$4:$A$40,$D113)-SUMIFS('Pathways-petroleum diesel'!$G$4:$G$40,'Pathways-petroleum diesel'!$A$4:$A$40,$D113))/SUMIFS('Pathways-petroleum diesel'!$G$4:$G$40,'Pathways-petroleum diesel'!$A$4:$A$40,$D113),0)</f>
        <v>0.39559653962247904</v>
      </c>
      <c r="AG113" s="71">
        <f>IFERROR((SUMIFS('Pathways-petroleum diesel'!AI$4:AI$40,'Pathways-petroleum diesel'!$A$4:$A$40,$D113)-SUMIFS('Pathways-petroleum diesel'!$G$4:$G$40,'Pathways-petroleum diesel'!$A$4:$A$40,$D113))/SUMIFS('Pathways-petroleum diesel'!$G$4:$G$40,'Pathways-petroleum diesel'!$A$4:$A$40,$D113),0)</f>
        <v>0.41024826331220005</v>
      </c>
      <c r="AH113" s="71">
        <f>IFERROR((SUMIFS('Pathways-petroleum diesel'!AJ$4:AJ$40,'Pathways-petroleum diesel'!$A$4:$A$40,$D113)-SUMIFS('Pathways-petroleum diesel'!$G$4:$G$40,'Pathways-petroleum diesel'!$A$4:$A$40,$D113))/SUMIFS('Pathways-petroleum diesel'!$G$4:$G$40,'Pathways-petroleum diesel'!$A$4:$A$40,$D113),0)</f>
        <v>0.42489998700192122</v>
      </c>
      <c r="AI113" s="71">
        <f>IFERROR((SUMIFS('Pathways-petroleum diesel'!AK$4:AK$40,'Pathways-petroleum diesel'!$A$4:$A$40,$D113)-SUMIFS('Pathways-petroleum diesel'!$G$4:$G$40,'Pathways-petroleum diesel'!$A$4:$A$40,$D113))/SUMIFS('Pathways-petroleum diesel'!$G$4:$G$40,'Pathways-petroleum diesel'!$A$4:$A$40,$D113),0)</f>
        <v>0.43955171069164239</v>
      </c>
      <c r="AJ113" s="71">
        <f>IFERROR((SUMIFS('Pathways-petroleum diesel'!AL$4:AL$40,'Pathways-petroleum diesel'!$A$4:$A$40,$D113)-SUMIFS('Pathways-petroleum diesel'!$G$4:$G$40,'Pathways-petroleum diesel'!$A$4:$A$40,$D113))/SUMIFS('Pathways-petroleum diesel'!$G$4:$G$40,'Pathways-petroleum diesel'!$A$4:$A$40,$D113),0)</f>
        <v>0.45420343438136357</v>
      </c>
      <c r="AK113" s="71">
        <f>IFERROR((SUMIFS('Pathways-petroleum diesel'!AM$4:AM$40,'Pathways-petroleum diesel'!$A$4:$A$40,$D113)-SUMIFS('Pathways-petroleum diesel'!$G$4:$G$40,'Pathways-petroleum diesel'!$A$4:$A$40,$D113))/SUMIFS('Pathways-petroleum diesel'!$G$4:$G$40,'Pathways-petroleum diesel'!$A$4:$A$40,$D113),0)</f>
        <v>0.46885515807108474</v>
      </c>
    </row>
    <row r="114" spans="2:37" x14ac:dyDescent="0.25">
      <c r="B114" s="7" t="s">
        <v>1180</v>
      </c>
      <c r="C114" s="73" t="s">
        <v>1184</v>
      </c>
      <c r="D114" s="73" t="s">
        <v>59</v>
      </c>
      <c r="E114" s="71">
        <f>IFERROR((SUMIFS('Pathways-petroleum diesel'!G$4:G$40,'Pathways-petroleum diesel'!$A$4:$A$40,$D114)-SUMIFS('Pathways-petroleum diesel'!$G$4:$G$40,'Pathways-petroleum diesel'!$A$4:$A$40,$D114))/SUMIFS('Pathways-petroleum diesel'!$G$4:$G$40,'Pathways-petroleum diesel'!$A$4:$A$40,$D114),0)</f>
        <v>0</v>
      </c>
      <c r="F114" s="333">
        <f>IFERROR((SUMIFS('Pathways-petroleum diesel'!H$4:H$40,'Pathways-petroleum diesel'!$A$4:$A$40,$D114)-SUMIFS('Pathways-petroleum diesel'!$G$4:$G$40,'Pathways-petroleum diesel'!$A$4:$A$40,$D114))/SUMIFS('Pathways-petroleum diesel'!$G$4:$G$40,'Pathways-petroleum diesel'!$A$4:$A$40,$D114),0)</f>
        <v>1.4651723689721181E-2</v>
      </c>
      <c r="G114" s="71">
        <f>IFERROR((SUMIFS('Pathways-petroleum diesel'!I$4:I$40,'Pathways-petroleum diesel'!$A$4:$A$40,$D114)-SUMIFS('Pathways-petroleum diesel'!$G$4:$G$40,'Pathways-petroleum diesel'!$A$4:$A$40,$D114))/SUMIFS('Pathways-petroleum diesel'!$G$4:$G$40,'Pathways-petroleum diesel'!$A$4:$A$40,$D114),0)</f>
        <v>2.9303447379442363E-2</v>
      </c>
      <c r="H114" s="71">
        <f>IFERROR((SUMIFS('Pathways-petroleum diesel'!J$4:J$40,'Pathways-petroleum diesel'!$A$4:$A$40,$D114)-SUMIFS('Pathways-petroleum diesel'!$G$4:$G$40,'Pathways-petroleum diesel'!$A$4:$A$40,$D114))/SUMIFS('Pathways-petroleum diesel'!$G$4:$G$40,'Pathways-petroleum diesel'!$A$4:$A$40,$D114),0)</f>
        <v>4.3955171069163544E-2</v>
      </c>
      <c r="I114" s="71">
        <f>IFERROR((SUMIFS('Pathways-petroleum diesel'!K$4:K$40,'Pathways-petroleum diesel'!$A$4:$A$40,$D114)-SUMIFS('Pathways-petroleum diesel'!$G$4:$G$40,'Pathways-petroleum diesel'!$A$4:$A$40,$D114))/SUMIFS('Pathways-petroleum diesel'!$G$4:$G$40,'Pathways-petroleum diesel'!$A$4:$A$40,$D114),0)</f>
        <v>5.8606894758884545E-2</v>
      </c>
      <c r="J114" s="71">
        <f>IFERROR((SUMIFS('Pathways-petroleum diesel'!L$4:L$40,'Pathways-petroleum diesel'!$A$4:$A$40,$D114)-SUMIFS('Pathways-petroleum diesel'!$G$4:$G$40,'Pathways-petroleum diesel'!$A$4:$A$40,$D114))/SUMIFS('Pathways-petroleum diesel'!$G$4:$G$40,'Pathways-petroleum diesel'!$A$4:$A$40,$D114),0)</f>
        <v>7.3258618448605733E-2</v>
      </c>
      <c r="K114" s="71">
        <f>IFERROR((SUMIFS('Pathways-petroleum diesel'!M$4:M$40,'Pathways-petroleum diesel'!$A$4:$A$40,$D114)-SUMIFS('Pathways-petroleum diesel'!$G$4:$G$40,'Pathways-petroleum diesel'!$A$4:$A$40,$D114))/SUMIFS('Pathways-petroleum diesel'!$G$4:$G$40,'Pathways-petroleum diesel'!$A$4:$A$40,$D114),0)</f>
        <v>8.7910342138330738E-2</v>
      </c>
      <c r="L114" s="71">
        <f>IFERROR((SUMIFS('Pathways-petroleum diesel'!N$4:N$40,'Pathways-petroleum diesel'!$A$4:$A$40,$D114)-SUMIFS('Pathways-petroleum diesel'!$G$4:$G$40,'Pathways-petroleum diesel'!$A$4:$A$40,$D114))/SUMIFS('Pathways-petroleum diesel'!$G$4:$G$40,'Pathways-petroleum diesel'!$A$4:$A$40,$D114),0)</f>
        <v>0.10256206582805193</v>
      </c>
      <c r="M114" s="71">
        <f>IFERROR((SUMIFS('Pathways-petroleum diesel'!O$4:O$40,'Pathways-petroleum diesel'!$A$4:$A$40,$D114)-SUMIFS('Pathways-petroleum diesel'!$G$4:$G$40,'Pathways-petroleum diesel'!$A$4:$A$40,$D114))/SUMIFS('Pathways-petroleum diesel'!$G$4:$G$40,'Pathways-petroleum diesel'!$A$4:$A$40,$D114),0)</f>
        <v>0.1172137895177731</v>
      </c>
      <c r="N114" s="71">
        <f>IFERROR((SUMIFS('Pathways-petroleum diesel'!P$4:P$40,'Pathways-petroleum diesel'!$A$4:$A$40,$D114)-SUMIFS('Pathways-petroleum diesel'!$G$4:$G$40,'Pathways-petroleum diesel'!$A$4:$A$40,$D114))/SUMIFS('Pathways-petroleum diesel'!$G$4:$G$40,'Pathways-petroleum diesel'!$A$4:$A$40,$D114),0)</f>
        <v>0.13186551320749429</v>
      </c>
      <c r="O114" s="71">
        <f>IFERROR((SUMIFS('Pathways-petroleum diesel'!Q$4:Q$40,'Pathways-petroleum diesel'!$A$4:$A$40,$D114)-SUMIFS('Pathways-petroleum diesel'!$G$4:$G$40,'Pathways-petroleum diesel'!$A$4:$A$40,$D114))/SUMIFS('Pathways-petroleum diesel'!$G$4:$G$40,'Pathways-petroleum diesel'!$A$4:$A$40,$D114),0)</f>
        <v>0.1465172368972153</v>
      </c>
      <c r="P114" s="71">
        <f>IFERROR((SUMIFS('Pathways-petroleum diesel'!R$4:R$40,'Pathways-petroleum diesel'!$A$4:$A$40,$D114)-SUMIFS('Pathways-petroleum diesel'!$G$4:$G$40,'Pathways-petroleum diesel'!$A$4:$A$40,$D114))/SUMIFS('Pathways-petroleum diesel'!$G$4:$G$40,'Pathways-petroleum diesel'!$A$4:$A$40,$D114),0)</f>
        <v>0.16116896058693647</v>
      </c>
      <c r="Q114" s="71">
        <f>IFERROR((SUMIFS('Pathways-petroleum diesel'!S$4:S$40,'Pathways-petroleum diesel'!$A$4:$A$40,$D114)-SUMIFS('Pathways-petroleum diesel'!$G$4:$G$40,'Pathways-petroleum diesel'!$A$4:$A$40,$D114))/SUMIFS('Pathways-petroleum diesel'!$G$4:$G$40,'Pathways-petroleum diesel'!$A$4:$A$40,$D114),0)</f>
        <v>0.17582068427665765</v>
      </c>
      <c r="R114" s="71">
        <f>IFERROR((SUMIFS('Pathways-petroleum diesel'!T$4:T$40,'Pathways-petroleum diesel'!$A$4:$A$40,$D114)-SUMIFS('Pathways-petroleum diesel'!$G$4:$G$40,'Pathways-petroleum diesel'!$A$4:$A$40,$D114))/SUMIFS('Pathways-petroleum diesel'!$G$4:$G$40,'Pathways-petroleum diesel'!$A$4:$A$40,$D114),0)</f>
        <v>0.19047240796637882</v>
      </c>
      <c r="S114" s="71">
        <f>IFERROR((SUMIFS('Pathways-petroleum diesel'!U$4:U$40,'Pathways-petroleum diesel'!$A$4:$A$40,$D114)-SUMIFS('Pathways-petroleum diesel'!$G$4:$G$40,'Pathways-petroleum diesel'!$A$4:$A$40,$D114))/SUMIFS('Pathways-petroleum diesel'!$G$4:$G$40,'Pathways-petroleum diesel'!$A$4:$A$40,$D114),0)</f>
        <v>0.20512413165610002</v>
      </c>
      <c r="T114" s="71">
        <f>IFERROR((SUMIFS('Pathways-petroleum diesel'!V$4:V$40,'Pathways-petroleum diesel'!$A$4:$A$40,$D114)-SUMIFS('Pathways-petroleum diesel'!$G$4:$G$40,'Pathways-petroleum diesel'!$A$4:$A$40,$D114))/SUMIFS('Pathways-petroleum diesel'!$G$4:$G$40,'Pathways-petroleum diesel'!$A$4:$A$40,$D114),0)</f>
        <v>0.2197758553458212</v>
      </c>
      <c r="U114" s="71">
        <f>IFERROR((SUMIFS('Pathways-petroleum diesel'!W$4:W$40,'Pathways-petroleum diesel'!$A$4:$A$40,$D114)-SUMIFS('Pathways-petroleum diesel'!$G$4:$G$40,'Pathways-petroleum diesel'!$A$4:$A$40,$D114))/SUMIFS('Pathways-petroleum diesel'!$G$4:$G$40,'Pathways-petroleum diesel'!$A$4:$A$40,$D114),0)</f>
        <v>0.23442757903554237</v>
      </c>
      <c r="V114" s="71">
        <f>IFERROR((SUMIFS('Pathways-petroleum diesel'!X$4:X$40,'Pathways-petroleum diesel'!$A$4:$A$40,$D114)-SUMIFS('Pathways-petroleum diesel'!$G$4:$G$40,'Pathways-petroleum diesel'!$A$4:$A$40,$D114))/SUMIFS('Pathways-petroleum diesel'!$G$4:$G$40,'Pathways-petroleum diesel'!$A$4:$A$40,$D114),0)</f>
        <v>0.24907930272526355</v>
      </c>
      <c r="W114" s="71">
        <f>IFERROR((SUMIFS('Pathways-petroleum diesel'!Y$4:Y$40,'Pathways-petroleum diesel'!$A$4:$A$40,$D114)-SUMIFS('Pathways-petroleum diesel'!$G$4:$G$40,'Pathways-petroleum diesel'!$A$4:$A$40,$D114))/SUMIFS('Pathways-petroleum diesel'!$G$4:$G$40,'Pathways-petroleum diesel'!$A$4:$A$40,$D114),0)</f>
        <v>0.26373102641498475</v>
      </c>
      <c r="X114" s="71">
        <f>IFERROR((SUMIFS('Pathways-petroleum diesel'!Z$4:Z$40,'Pathways-petroleum diesel'!$A$4:$A$40,$D114)-SUMIFS('Pathways-petroleum diesel'!$G$4:$G$40,'Pathways-petroleum diesel'!$A$4:$A$40,$D114))/SUMIFS('Pathways-petroleum diesel'!$G$4:$G$40,'Pathways-petroleum diesel'!$A$4:$A$40,$D114),0)</f>
        <v>0.27838275010470959</v>
      </c>
      <c r="Y114" s="71">
        <f>IFERROR((SUMIFS('Pathways-petroleum diesel'!AA$4:AA$40,'Pathways-petroleum diesel'!$A$4:$A$40,$D114)-SUMIFS('Pathways-petroleum diesel'!$G$4:$G$40,'Pathways-petroleum diesel'!$A$4:$A$40,$D114))/SUMIFS('Pathways-petroleum diesel'!$G$4:$G$40,'Pathways-petroleum diesel'!$A$4:$A$40,$D114),0)</f>
        <v>0.29303447379443076</v>
      </c>
      <c r="Z114" s="71">
        <f>IFERROR((SUMIFS('Pathways-petroleum diesel'!AB$4:AB$40,'Pathways-petroleum diesel'!$A$4:$A$40,$D114)-SUMIFS('Pathways-petroleum diesel'!$G$4:$G$40,'Pathways-petroleum diesel'!$A$4:$A$40,$D114))/SUMIFS('Pathways-petroleum diesel'!$G$4:$G$40,'Pathways-petroleum diesel'!$A$4:$A$40,$D114),0)</f>
        <v>0.30768619748415194</v>
      </c>
      <c r="AA114" s="71">
        <f>IFERROR((SUMIFS('Pathways-petroleum diesel'!AC$4:AC$40,'Pathways-petroleum diesel'!$A$4:$A$40,$D114)-SUMIFS('Pathways-petroleum diesel'!$G$4:$G$40,'Pathways-petroleum diesel'!$A$4:$A$40,$D114))/SUMIFS('Pathways-petroleum diesel'!$G$4:$G$40,'Pathways-petroleum diesel'!$A$4:$A$40,$D114),0)</f>
        <v>0.32233792117387311</v>
      </c>
      <c r="AB114" s="71">
        <f>IFERROR((SUMIFS('Pathways-petroleum diesel'!AD$4:AD$40,'Pathways-petroleum diesel'!$A$4:$A$40,$D114)-SUMIFS('Pathways-petroleum diesel'!$G$4:$G$40,'Pathways-petroleum diesel'!$A$4:$A$40,$D114))/SUMIFS('Pathways-petroleum diesel'!$G$4:$G$40,'Pathways-petroleum diesel'!$A$4:$A$40,$D114),0)</f>
        <v>0.33698964486359428</v>
      </c>
      <c r="AC114" s="71">
        <f>IFERROR((SUMIFS('Pathways-petroleum diesel'!AE$4:AE$40,'Pathways-petroleum diesel'!$A$4:$A$40,$D114)-SUMIFS('Pathways-petroleum diesel'!$G$4:$G$40,'Pathways-petroleum diesel'!$A$4:$A$40,$D114))/SUMIFS('Pathways-petroleum diesel'!$G$4:$G$40,'Pathways-petroleum diesel'!$A$4:$A$40,$D114),0)</f>
        <v>0.35164136855331546</v>
      </c>
      <c r="AD114" s="71">
        <f>IFERROR((SUMIFS('Pathways-petroleum diesel'!AF$4:AF$40,'Pathways-petroleum diesel'!$A$4:$A$40,$D114)-SUMIFS('Pathways-petroleum diesel'!$G$4:$G$40,'Pathways-petroleum diesel'!$A$4:$A$40,$D114))/SUMIFS('Pathways-petroleum diesel'!$G$4:$G$40,'Pathways-petroleum diesel'!$A$4:$A$40,$D114),0)</f>
        <v>0.36629309224303663</v>
      </c>
      <c r="AE114" s="71">
        <f>IFERROR((SUMIFS('Pathways-petroleum diesel'!AG$4:AG$40,'Pathways-petroleum diesel'!$A$4:$A$40,$D114)-SUMIFS('Pathways-petroleum diesel'!$G$4:$G$40,'Pathways-petroleum diesel'!$A$4:$A$40,$D114))/SUMIFS('Pathways-petroleum diesel'!$G$4:$G$40,'Pathways-petroleum diesel'!$A$4:$A$40,$D114),0)</f>
        <v>0.38094481593275786</v>
      </c>
      <c r="AF114" s="71">
        <f>IFERROR((SUMIFS('Pathways-petroleum diesel'!AH$4:AH$40,'Pathways-petroleum diesel'!$A$4:$A$40,$D114)-SUMIFS('Pathways-petroleum diesel'!$G$4:$G$40,'Pathways-petroleum diesel'!$A$4:$A$40,$D114))/SUMIFS('Pathways-petroleum diesel'!$G$4:$G$40,'Pathways-petroleum diesel'!$A$4:$A$40,$D114),0)</f>
        <v>0.39559653962247904</v>
      </c>
      <c r="AG114" s="71">
        <f>IFERROR((SUMIFS('Pathways-petroleum diesel'!AI$4:AI$40,'Pathways-petroleum diesel'!$A$4:$A$40,$D114)-SUMIFS('Pathways-petroleum diesel'!$G$4:$G$40,'Pathways-petroleum diesel'!$A$4:$A$40,$D114))/SUMIFS('Pathways-petroleum diesel'!$G$4:$G$40,'Pathways-petroleum diesel'!$A$4:$A$40,$D114),0)</f>
        <v>0.41024826331220005</v>
      </c>
      <c r="AH114" s="71">
        <f>IFERROR((SUMIFS('Pathways-petroleum diesel'!AJ$4:AJ$40,'Pathways-petroleum diesel'!$A$4:$A$40,$D114)-SUMIFS('Pathways-petroleum diesel'!$G$4:$G$40,'Pathways-petroleum diesel'!$A$4:$A$40,$D114))/SUMIFS('Pathways-petroleum diesel'!$G$4:$G$40,'Pathways-petroleum diesel'!$A$4:$A$40,$D114),0)</f>
        <v>0.42489998700192122</v>
      </c>
      <c r="AI114" s="71">
        <f>IFERROR((SUMIFS('Pathways-petroleum diesel'!AK$4:AK$40,'Pathways-petroleum diesel'!$A$4:$A$40,$D114)-SUMIFS('Pathways-petroleum diesel'!$G$4:$G$40,'Pathways-petroleum diesel'!$A$4:$A$40,$D114))/SUMIFS('Pathways-petroleum diesel'!$G$4:$G$40,'Pathways-petroleum diesel'!$A$4:$A$40,$D114),0)</f>
        <v>0.43955171069164239</v>
      </c>
      <c r="AJ114" s="71">
        <f>IFERROR((SUMIFS('Pathways-petroleum diesel'!AL$4:AL$40,'Pathways-petroleum diesel'!$A$4:$A$40,$D114)-SUMIFS('Pathways-petroleum diesel'!$G$4:$G$40,'Pathways-petroleum diesel'!$A$4:$A$40,$D114))/SUMIFS('Pathways-petroleum diesel'!$G$4:$G$40,'Pathways-petroleum diesel'!$A$4:$A$40,$D114),0)</f>
        <v>0.45420343438136357</v>
      </c>
      <c r="AK114" s="71">
        <f>IFERROR((SUMIFS('Pathways-petroleum diesel'!AM$4:AM$40,'Pathways-petroleum diesel'!$A$4:$A$40,$D114)-SUMIFS('Pathways-petroleum diesel'!$G$4:$G$40,'Pathways-petroleum diesel'!$A$4:$A$40,$D114))/SUMIFS('Pathways-petroleum diesel'!$G$4:$G$40,'Pathways-petroleum diesel'!$A$4:$A$40,$D114),0)</f>
        <v>0.46885515807108474</v>
      </c>
    </row>
    <row r="115" spans="2:37" x14ac:dyDescent="0.25">
      <c r="B115" s="7" t="s">
        <v>1180</v>
      </c>
      <c r="C115" s="73" t="s">
        <v>1184</v>
      </c>
      <c r="D115" s="73" t="s">
        <v>60</v>
      </c>
      <c r="E115" s="71">
        <f>IFERROR((SUMIFS('Pathways-petroleum diesel'!G$4:G$40,'Pathways-petroleum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F115" s="333">
        <f>IFERROR((SUMIFS('Pathways-petroleum diesel'!H$4:H$40,'Pathways-petroleum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G115" s="71">
        <f>IFERROR((SUMIFS('Pathways-petroleum diesel'!I$4:I$40,'Pathways-petroleum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H115" s="71">
        <f>IFERROR((SUMIFS('Pathways-petroleum diesel'!J$4:J$40,'Pathways-petroleum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I115" s="71">
        <f>IFERROR((SUMIFS('Pathways-petroleum diesel'!K$4:K$40,'Pathways-petroleum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J115" s="71">
        <f>IFERROR((SUMIFS('Pathways-petroleum diesel'!L$4:L$40,'Pathways-petroleum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K115" s="71">
        <f>IFERROR((SUMIFS('Pathways-petroleum diesel'!M$4:M$40,'Pathways-petroleum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L115" s="71">
        <f>IFERROR((SUMIFS('Pathways-petroleum diesel'!N$4:N$40,'Pathways-petroleum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M115" s="71">
        <f>IFERROR((SUMIFS('Pathways-petroleum diesel'!O$4:O$40,'Pathways-petroleum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N115" s="71">
        <f>IFERROR((SUMIFS('Pathways-petroleum diesel'!P$4:P$40,'Pathways-petroleum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O115" s="71">
        <f>IFERROR((SUMIFS('Pathways-petroleum diesel'!Q$4:Q$40,'Pathways-petroleum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P115" s="71">
        <f>IFERROR((SUMIFS('Pathways-petroleum diesel'!R$4:R$40,'Pathways-petroleum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Q115" s="71">
        <f>IFERROR((SUMIFS('Pathways-petroleum diesel'!S$4:S$40,'Pathways-petroleum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R115" s="71">
        <f>IFERROR((SUMIFS('Pathways-petroleum diesel'!T$4:T$40,'Pathways-petroleum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S115" s="71">
        <f>IFERROR((SUMIFS('Pathways-petroleum diesel'!U$4:U$40,'Pathways-petroleum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T115" s="71">
        <f>IFERROR((SUMIFS('Pathways-petroleum diesel'!V$4:V$40,'Pathways-petroleum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U115" s="71">
        <f>IFERROR((SUMIFS('Pathways-petroleum diesel'!W$4:W$40,'Pathways-petroleum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V115" s="71">
        <f>IFERROR((SUMIFS('Pathways-petroleum diesel'!X$4:X$40,'Pathways-petroleum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W115" s="71">
        <f>IFERROR((SUMIFS('Pathways-petroleum diesel'!Y$4:Y$40,'Pathways-petroleum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X115" s="71">
        <f>IFERROR((SUMIFS('Pathways-petroleum diesel'!Z$4:Z$40,'Pathways-petroleum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Y115" s="71">
        <f>IFERROR((SUMIFS('Pathways-petroleum diesel'!AA$4:AA$40,'Pathways-petroleum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Z115" s="71">
        <f>IFERROR((SUMIFS('Pathways-petroleum diesel'!AB$4:AB$40,'Pathways-petroleum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AA115" s="71">
        <f>IFERROR((SUMIFS('Pathways-petroleum diesel'!AC$4:AC$40,'Pathways-petroleum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AB115" s="71">
        <f>IFERROR((SUMIFS('Pathways-petroleum diesel'!AD$4:AD$40,'Pathways-petroleum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AC115" s="71">
        <f>IFERROR((SUMIFS('Pathways-petroleum diesel'!AE$4:AE$40,'Pathways-petroleum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AD115" s="71">
        <f>IFERROR((SUMIFS('Pathways-petroleum diesel'!AF$4:AF$40,'Pathways-petroleum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AE115" s="71">
        <f>IFERROR((SUMIFS('Pathways-petroleum diesel'!AG$4:AG$40,'Pathways-petroleum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AF115" s="71">
        <f>IFERROR((SUMIFS('Pathways-petroleum diesel'!AH$4:AH$40,'Pathways-petroleum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AG115" s="71">
        <f>IFERROR((SUMIFS('Pathways-petroleum diesel'!AI$4:AI$40,'Pathways-petroleum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AH115" s="71">
        <f>IFERROR((SUMIFS('Pathways-petroleum diesel'!AJ$4:AJ$40,'Pathways-petroleum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AI115" s="71">
        <f>IFERROR((SUMIFS('Pathways-petroleum diesel'!AK$4:AK$40,'Pathways-petroleum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AJ115" s="71">
        <f>IFERROR((SUMIFS('Pathways-petroleum diesel'!AL$4:AL$40,'Pathways-petroleum diesel'!$A$4:$A$40,$D115)-SUMIFS('Pathways-petroleum diesel'!$G$4:$G$40,'Pathways-petroleum diesel'!$A$4:$A$40,$D115))/SUMIFS('Pathways-petroleum diesel'!$G$4:$G$40,'Pathways-petroleum diesel'!$A$4:$A$40,$D115),0)</f>
        <v>0</v>
      </c>
      <c r="AK115" s="71">
        <f>IFERROR((SUMIFS('Pathways-petroleum diesel'!AM$4:AM$40,'Pathways-petroleum diesel'!$A$4:$A$40,$D115)-SUMIFS('Pathways-petroleum diesel'!$G$4:$G$40,'Pathways-petroleum diesel'!$A$4:$A$40,$D115))/SUMIFS('Pathways-petroleum diesel'!$G$4:$G$40,'Pathways-petroleum diesel'!$A$4:$A$40,$D115),0)</f>
        <v>0</v>
      </c>
    </row>
    <row r="116" spans="2:37" x14ac:dyDescent="0.25">
      <c r="B116" s="7" t="s">
        <v>1180</v>
      </c>
      <c r="C116" s="73" t="s">
        <v>1184</v>
      </c>
      <c r="D116" s="73" t="s">
        <v>61</v>
      </c>
      <c r="E116" s="71">
        <f>IFERROR((SUMIFS('Pathways-petroleum diesel'!G$4:G$40,'Pathways-petroleum diesel'!$A$4:$A$40,$D116)-SUMIFS('Pathways-petroleum diesel'!$G$4:$G$40,'Pathways-petroleum diesel'!$A$4:$A$40,$D116))/SUMIFS('Pathways-petroleum diesel'!$G$4:$G$40,'Pathways-petroleum diesel'!$A$4:$A$40,$D116),0)</f>
        <v>0</v>
      </c>
      <c r="F116" s="333">
        <f>IFERROR((SUMIFS('Pathways-petroleum diesel'!H$4:H$40,'Pathways-petroleum diesel'!$A$4:$A$40,$D116)-SUMIFS('Pathways-petroleum diesel'!$G$4:$G$40,'Pathways-petroleum diesel'!$A$4:$A$40,$D116))/SUMIFS('Pathways-petroleum diesel'!$G$4:$G$40,'Pathways-petroleum diesel'!$A$4:$A$40,$D116),0)</f>
        <v>1.4651723689721181E-2</v>
      </c>
      <c r="G116" s="71">
        <f>IFERROR((SUMIFS('Pathways-petroleum diesel'!I$4:I$40,'Pathways-petroleum diesel'!$A$4:$A$40,$D116)-SUMIFS('Pathways-petroleum diesel'!$G$4:$G$40,'Pathways-petroleum diesel'!$A$4:$A$40,$D116))/SUMIFS('Pathways-petroleum diesel'!$G$4:$G$40,'Pathways-petroleum diesel'!$A$4:$A$40,$D116),0)</f>
        <v>2.9303447379442363E-2</v>
      </c>
      <c r="H116" s="71">
        <f>IFERROR((SUMIFS('Pathways-petroleum diesel'!J$4:J$40,'Pathways-petroleum diesel'!$A$4:$A$40,$D116)-SUMIFS('Pathways-petroleum diesel'!$G$4:$G$40,'Pathways-petroleum diesel'!$A$4:$A$40,$D116))/SUMIFS('Pathways-petroleum diesel'!$G$4:$G$40,'Pathways-petroleum diesel'!$A$4:$A$40,$D116),0)</f>
        <v>4.3955171069163544E-2</v>
      </c>
      <c r="I116" s="71">
        <f>IFERROR((SUMIFS('Pathways-petroleum diesel'!K$4:K$40,'Pathways-petroleum diesel'!$A$4:$A$40,$D116)-SUMIFS('Pathways-petroleum diesel'!$G$4:$G$40,'Pathways-petroleum diesel'!$A$4:$A$40,$D116))/SUMIFS('Pathways-petroleum diesel'!$G$4:$G$40,'Pathways-petroleum diesel'!$A$4:$A$40,$D116),0)</f>
        <v>5.8606894758884545E-2</v>
      </c>
      <c r="J116" s="71">
        <f>IFERROR((SUMIFS('Pathways-petroleum diesel'!L$4:L$40,'Pathways-petroleum diesel'!$A$4:$A$40,$D116)-SUMIFS('Pathways-petroleum diesel'!$G$4:$G$40,'Pathways-petroleum diesel'!$A$4:$A$40,$D116))/SUMIFS('Pathways-petroleum diesel'!$G$4:$G$40,'Pathways-petroleum diesel'!$A$4:$A$40,$D116),0)</f>
        <v>7.3258618448605733E-2</v>
      </c>
      <c r="K116" s="71">
        <f>IFERROR((SUMIFS('Pathways-petroleum diesel'!M$4:M$40,'Pathways-petroleum diesel'!$A$4:$A$40,$D116)-SUMIFS('Pathways-petroleum diesel'!$G$4:$G$40,'Pathways-petroleum diesel'!$A$4:$A$40,$D116))/SUMIFS('Pathways-petroleum diesel'!$G$4:$G$40,'Pathways-petroleum diesel'!$A$4:$A$40,$D116),0)</f>
        <v>8.7910342138330738E-2</v>
      </c>
      <c r="L116" s="71">
        <f>IFERROR((SUMIFS('Pathways-petroleum diesel'!N$4:N$40,'Pathways-petroleum diesel'!$A$4:$A$40,$D116)-SUMIFS('Pathways-petroleum diesel'!$G$4:$G$40,'Pathways-petroleum diesel'!$A$4:$A$40,$D116))/SUMIFS('Pathways-petroleum diesel'!$G$4:$G$40,'Pathways-petroleum diesel'!$A$4:$A$40,$D116),0)</f>
        <v>0.10256206582805193</v>
      </c>
      <c r="M116" s="71">
        <f>IFERROR((SUMIFS('Pathways-petroleum diesel'!O$4:O$40,'Pathways-petroleum diesel'!$A$4:$A$40,$D116)-SUMIFS('Pathways-petroleum diesel'!$G$4:$G$40,'Pathways-petroleum diesel'!$A$4:$A$40,$D116))/SUMIFS('Pathways-petroleum diesel'!$G$4:$G$40,'Pathways-petroleum diesel'!$A$4:$A$40,$D116),0)</f>
        <v>0.1172137895177731</v>
      </c>
      <c r="N116" s="71">
        <f>IFERROR((SUMIFS('Pathways-petroleum diesel'!P$4:P$40,'Pathways-petroleum diesel'!$A$4:$A$40,$D116)-SUMIFS('Pathways-petroleum diesel'!$G$4:$G$40,'Pathways-petroleum diesel'!$A$4:$A$40,$D116))/SUMIFS('Pathways-petroleum diesel'!$G$4:$G$40,'Pathways-petroleum diesel'!$A$4:$A$40,$D116),0)</f>
        <v>0.13186551320749429</v>
      </c>
      <c r="O116" s="71">
        <f>IFERROR((SUMIFS('Pathways-petroleum diesel'!Q$4:Q$40,'Pathways-petroleum diesel'!$A$4:$A$40,$D116)-SUMIFS('Pathways-petroleum diesel'!$G$4:$G$40,'Pathways-petroleum diesel'!$A$4:$A$40,$D116))/SUMIFS('Pathways-petroleum diesel'!$G$4:$G$40,'Pathways-petroleum diesel'!$A$4:$A$40,$D116),0)</f>
        <v>0.1465172368972153</v>
      </c>
      <c r="P116" s="71">
        <f>IFERROR((SUMIFS('Pathways-petroleum diesel'!R$4:R$40,'Pathways-petroleum diesel'!$A$4:$A$40,$D116)-SUMIFS('Pathways-petroleum diesel'!$G$4:$G$40,'Pathways-petroleum diesel'!$A$4:$A$40,$D116))/SUMIFS('Pathways-petroleum diesel'!$G$4:$G$40,'Pathways-petroleum diesel'!$A$4:$A$40,$D116),0)</f>
        <v>0.16116896058693647</v>
      </c>
      <c r="Q116" s="71">
        <f>IFERROR((SUMIFS('Pathways-petroleum diesel'!S$4:S$40,'Pathways-petroleum diesel'!$A$4:$A$40,$D116)-SUMIFS('Pathways-petroleum diesel'!$G$4:$G$40,'Pathways-petroleum diesel'!$A$4:$A$40,$D116))/SUMIFS('Pathways-petroleum diesel'!$G$4:$G$40,'Pathways-petroleum diesel'!$A$4:$A$40,$D116),0)</f>
        <v>0.17582068427665765</v>
      </c>
      <c r="R116" s="71">
        <f>IFERROR((SUMIFS('Pathways-petroleum diesel'!T$4:T$40,'Pathways-petroleum diesel'!$A$4:$A$40,$D116)-SUMIFS('Pathways-petroleum diesel'!$G$4:$G$40,'Pathways-petroleum diesel'!$A$4:$A$40,$D116))/SUMIFS('Pathways-petroleum diesel'!$G$4:$G$40,'Pathways-petroleum diesel'!$A$4:$A$40,$D116),0)</f>
        <v>0.19047240796637882</v>
      </c>
      <c r="S116" s="71">
        <f>IFERROR((SUMIFS('Pathways-petroleum diesel'!U$4:U$40,'Pathways-petroleum diesel'!$A$4:$A$40,$D116)-SUMIFS('Pathways-petroleum diesel'!$G$4:$G$40,'Pathways-petroleum diesel'!$A$4:$A$40,$D116))/SUMIFS('Pathways-petroleum diesel'!$G$4:$G$40,'Pathways-petroleum diesel'!$A$4:$A$40,$D116),0)</f>
        <v>0.20512413165610002</v>
      </c>
      <c r="T116" s="71">
        <f>IFERROR((SUMIFS('Pathways-petroleum diesel'!V$4:V$40,'Pathways-petroleum diesel'!$A$4:$A$40,$D116)-SUMIFS('Pathways-petroleum diesel'!$G$4:$G$40,'Pathways-petroleum diesel'!$A$4:$A$40,$D116))/SUMIFS('Pathways-petroleum diesel'!$G$4:$G$40,'Pathways-petroleum diesel'!$A$4:$A$40,$D116),0)</f>
        <v>0.2197758553458212</v>
      </c>
      <c r="U116" s="71">
        <f>IFERROR((SUMIFS('Pathways-petroleum diesel'!W$4:W$40,'Pathways-petroleum diesel'!$A$4:$A$40,$D116)-SUMIFS('Pathways-petroleum diesel'!$G$4:$G$40,'Pathways-petroleum diesel'!$A$4:$A$40,$D116))/SUMIFS('Pathways-petroleum diesel'!$G$4:$G$40,'Pathways-petroleum diesel'!$A$4:$A$40,$D116),0)</f>
        <v>0.23442757903554237</v>
      </c>
      <c r="V116" s="71">
        <f>IFERROR((SUMIFS('Pathways-petroleum diesel'!X$4:X$40,'Pathways-petroleum diesel'!$A$4:$A$40,$D116)-SUMIFS('Pathways-petroleum diesel'!$G$4:$G$40,'Pathways-petroleum diesel'!$A$4:$A$40,$D116))/SUMIFS('Pathways-petroleum diesel'!$G$4:$G$40,'Pathways-petroleum diesel'!$A$4:$A$40,$D116),0)</f>
        <v>0.24907930272526355</v>
      </c>
      <c r="W116" s="71">
        <f>IFERROR((SUMIFS('Pathways-petroleum diesel'!Y$4:Y$40,'Pathways-petroleum diesel'!$A$4:$A$40,$D116)-SUMIFS('Pathways-petroleum diesel'!$G$4:$G$40,'Pathways-petroleum diesel'!$A$4:$A$40,$D116))/SUMIFS('Pathways-petroleum diesel'!$G$4:$G$40,'Pathways-petroleum diesel'!$A$4:$A$40,$D116),0)</f>
        <v>0.26373102641498475</v>
      </c>
      <c r="X116" s="71">
        <f>IFERROR((SUMIFS('Pathways-petroleum diesel'!Z$4:Z$40,'Pathways-petroleum diesel'!$A$4:$A$40,$D116)-SUMIFS('Pathways-petroleum diesel'!$G$4:$G$40,'Pathways-petroleum diesel'!$A$4:$A$40,$D116))/SUMIFS('Pathways-petroleum diesel'!$G$4:$G$40,'Pathways-petroleum diesel'!$A$4:$A$40,$D116),0)</f>
        <v>0.27838275010470959</v>
      </c>
      <c r="Y116" s="71">
        <f>IFERROR((SUMIFS('Pathways-petroleum diesel'!AA$4:AA$40,'Pathways-petroleum diesel'!$A$4:$A$40,$D116)-SUMIFS('Pathways-petroleum diesel'!$G$4:$G$40,'Pathways-petroleum diesel'!$A$4:$A$40,$D116))/SUMIFS('Pathways-petroleum diesel'!$G$4:$G$40,'Pathways-petroleum diesel'!$A$4:$A$40,$D116),0)</f>
        <v>0.29303447379443076</v>
      </c>
      <c r="Z116" s="71">
        <f>IFERROR((SUMIFS('Pathways-petroleum diesel'!AB$4:AB$40,'Pathways-petroleum diesel'!$A$4:$A$40,$D116)-SUMIFS('Pathways-petroleum diesel'!$G$4:$G$40,'Pathways-petroleum diesel'!$A$4:$A$40,$D116))/SUMIFS('Pathways-petroleum diesel'!$G$4:$G$40,'Pathways-petroleum diesel'!$A$4:$A$40,$D116),0)</f>
        <v>0.30768619748415194</v>
      </c>
      <c r="AA116" s="71">
        <f>IFERROR((SUMIFS('Pathways-petroleum diesel'!AC$4:AC$40,'Pathways-petroleum diesel'!$A$4:$A$40,$D116)-SUMIFS('Pathways-petroleum diesel'!$G$4:$G$40,'Pathways-petroleum diesel'!$A$4:$A$40,$D116))/SUMIFS('Pathways-petroleum diesel'!$G$4:$G$40,'Pathways-petroleum diesel'!$A$4:$A$40,$D116),0)</f>
        <v>0.32233792117387311</v>
      </c>
      <c r="AB116" s="71">
        <f>IFERROR((SUMIFS('Pathways-petroleum diesel'!AD$4:AD$40,'Pathways-petroleum diesel'!$A$4:$A$40,$D116)-SUMIFS('Pathways-petroleum diesel'!$G$4:$G$40,'Pathways-petroleum diesel'!$A$4:$A$40,$D116))/SUMIFS('Pathways-petroleum diesel'!$G$4:$G$40,'Pathways-petroleum diesel'!$A$4:$A$40,$D116),0)</f>
        <v>0.33698964486359428</v>
      </c>
      <c r="AC116" s="71">
        <f>IFERROR((SUMIFS('Pathways-petroleum diesel'!AE$4:AE$40,'Pathways-petroleum diesel'!$A$4:$A$40,$D116)-SUMIFS('Pathways-petroleum diesel'!$G$4:$G$40,'Pathways-petroleum diesel'!$A$4:$A$40,$D116))/SUMIFS('Pathways-petroleum diesel'!$G$4:$G$40,'Pathways-petroleum diesel'!$A$4:$A$40,$D116),0)</f>
        <v>0.35164136855331546</v>
      </c>
      <c r="AD116" s="71">
        <f>IFERROR((SUMIFS('Pathways-petroleum diesel'!AF$4:AF$40,'Pathways-petroleum diesel'!$A$4:$A$40,$D116)-SUMIFS('Pathways-petroleum diesel'!$G$4:$G$40,'Pathways-petroleum diesel'!$A$4:$A$40,$D116))/SUMIFS('Pathways-petroleum diesel'!$G$4:$G$40,'Pathways-petroleum diesel'!$A$4:$A$40,$D116),0)</f>
        <v>0.36629309224303663</v>
      </c>
      <c r="AE116" s="71">
        <f>IFERROR((SUMIFS('Pathways-petroleum diesel'!AG$4:AG$40,'Pathways-petroleum diesel'!$A$4:$A$40,$D116)-SUMIFS('Pathways-petroleum diesel'!$G$4:$G$40,'Pathways-petroleum diesel'!$A$4:$A$40,$D116))/SUMIFS('Pathways-petroleum diesel'!$G$4:$G$40,'Pathways-petroleum diesel'!$A$4:$A$40,$D116),0)</f>
        <v>0.38094481593275786</v>
      </c>
      <c r="AF116" s="71">
        <f>IFERROR((SUMIFS('Pathways-petroleum diesel'!AH$4:AH$40,'Pathways-petroleum diesel'!$A$4:$A$40,$D116)-SUMIFS('Pathways-petroleum diesel'!$G$4:$G$40,'Pathways-petroleum diesel'!$A$4:$A$40,$D116))/SUMIFS('Pathways-petroleum diesel'!$G$4:$G$40,'Pathways-petroleum diesel'!$A$4:$A$40,$D116),0)</f>
        <v>0.39559653962247904</v>
      </c>
      <c r="AG116" s="71">
        <f>IFERROR((SUMIFS('Pathways-petroleum diesel'!AI$4:AI$40,'Pathways-petroleum diesel'!$A$4:$A$40,$D116)-SUMIFS('Pathways-petroleum diesel'!$G$4:$G$40,'Pathways-petroleum diesel'!$A$4:$A$40,$D116))/SUMIFS('Pathways-petroleum diesel'!$G$4:$G$40,'Pathways-petroleum diesel'!$A$4:$A$40,$D116),0)</f>
        <v>0.41024826331220005</v>
      </c>
      <c r="AH116" s="71">
        <f>IFERROR((SUMIFS('Pathways-petroleum diesel'!AJ$4:AJ$40,'Pathways-petroleum diesel'!$A$4:$A$40,$D116)-SUMIFS('Pathways-petroleum diesel'!$G$4:$G$40,'Pathways-petroleum diesel'!$A$4:$A$40,$D116))/SUMIFS('Pathways-petroleum diesel'!$G$4:$G$40,'Pathways-petroleum diesel'!$A$4:$A$40,$D116),0)</f>
        <v>0.42489998700192122</v>
      </c>
      <c r="AI116" s="71">
        <f>IFERROR((SUMIFS('Pathways-petroleum diesel'!AK$4:AK$40,'Pathways-petroleum diesel'!$A$4:$A$40,$D116)-SUMIFS('Pathways-petroleum diesel'!$G$4:$G$40,'Pathways-petroleum diesel'!$A$4:$A$40,$D116))/SUMIFS('Pathways-petroleum diesel'!$G$4:$G$40,'Pathways-petroleum diesel'!$A$4:$A$40,$D116),0)</f>
        <v>0.43955171069164239</v>
      </c>
      <c r="AJ116" s="71">
        <f>IFERROR((SUMIFS('Pathways-petroleum diesel'!AL$4:AL$40,'Pathways-petroleum diesel'!$A$4:$A$40,$D116)-SUMIFS('Pathways-petroleum diesel'!$G$4:$G$40,'Pathways-petroleum diesel'!$A$4:$A$40,$D116))/SUMIFS('Pathways-petroleum diesel'!$G$4:$G$40,'Pathways-petroleum diesel'!$A$4:$A$40,$D116),0)</f>
        <v>0.45420343438136357</v>
      </c>
      <c r="AK116" s="71">
        <f>IFERROR((SUMIFS('Pathways-petroleum diesel'!AM$4:AM$40,'Pathways-petroleum diesel'!$A$4:$A$40,$D116)-SUMIFS('Pathways-petroleum diesel'!$G$4:$G$40,'Pathways-petroleum diesel'!$A$4:$A$40,$D116))/SUMIFS('Pathways-petroleum diesel'!$G$4:$G$40,'Pathways-petroleum diesel'!$A$4:$A$40,$D116),0)</f>
        <v>0.46885515807108474</v>
      </c>
    </row>
    <row r="117" spans="2:37" x14ac:dyDescent="0.25">
      <c r="B117" s="7" t="s">
        <v>1180</v>
      </c>
      <c r="C117" s="73" t="s">
        <v>1184</v>
      </c>
      <c r="D117" s="73" t="s">
        <v>62</v>
      </c>
      <c r="E117" s="71">
        <f>IFERROR((SUMIFS('Pathways-petroleum diesel'!G$4:G$40,'Pathways-petroleum diesel'!$A$4:$A$40,$D117)-SUMIFS('Pathways-petroleum diesel'!$G$4:$G$40,'Pathways-petroleum diesel'!$A$4:$A$40,$D117))/SUMIFS('Pathways-petroleum diesel'!$G$4:$G$40,'Pathways-petroleum diesel'!$A$4:$A$40,$D117),0)</f>
        <v>0</v>
      </c>
      <c r="F117" s="333">
        <f>IFERROR((SUMIFS('Pathways-petroleum diesel'!H$4:H$40,'Pathways-petroleum diesel'!$A$4:$A$40,$D117)-SUMIFS('Pathways-petroleum diesel'!$G$4:$G$40,'Pathways-petroleum diesel'!$A$4:$A$40,$D117))/SUMIFS('Pathways-petroleum diesel'!$G$4:$G$40,'Pathways-petroleum diesel'!$A$4:$A$40,$D117),0)</f>
        <v>1.4651723689721181E-2</v>
      </c>
      <c r="G117" s="71">
        <f>IFERROR((SUMIFS('Pathways-petroleum diesel'!I$4:I$40,'Pathways-petroleum diesel'!$A$4:$A$40,$D117)-SUMIFS('Pathways-petroleum diesel'!$G$4:$G$40,'Pathways-petroleum diesel'!$A$4:$A$40,$D117))/SUMIFS('Pathways-petroleum diesel'!$G$4:$G$40,'Pathways-petroleum diesel'!$A$4:$A$40,$D117),0)</f>
        <v>2.9303447379442363E-2</v>
      </c>
      <c r="H117" s="71">
        <f>IFERROR((SUMIFS('Pathways-petroleum diesel'!J$4:J$40,'Pathways-petroleum diesel'!$A$4:$A$40,$D117)-SUMIFS('Pathways-petroleum diesel'!$G$4:$G$40,'Pathways-petroleum diesel'!$A$4:$A$40,$D117))/SUMIFS('Pathways-petroleum diesel'!$G$4:$G$40,'Pathways-petroleum diesel'!$A$4:$A$40,$D117),0)</f>
        <v>4.3955171069163544E-2</v>
      </c>
      <c r="I117" s="71">
        <f>IFERROR((SUMIFS('Pathways-petroleum diesel'!K$4:K$40,'Pathways-petroleum diesel'!$A$4:$A$40,$D117)-SUMIFS('Pathways-petroleum diesel'!$G$4:$G$40,'Pathways-petroleum diesel'!$A$4:$A$40,$D117))/SUMIFS('Pathways-petroleum diesel'!$G$4:$G$40,'Pathways-petroleum diesel'!$A$4:$A$40,$D117),0)</f>
        <v>5.8606894758884545E-2</v>
      </c>
      <c r="J117" s="71">
        <f>IFERROR((SUMIFS('Pathways-petroleum diesel'!L$4:L$40,'Pathways-petroleum diesel'!$A$4:$A$40,$D117)-SUMIFS('Pathways-petroleum diesel'!$G$4:$G$40,'Pathways-petroleum diesel'!$A$4:$A$40,$D117))/SUMIFS('Pathways-petroleum diesel'!$G$4:$G$40,'Pathways-petroleum diesel'!$A$4:$A$40,$D117),0)</f>
        <v>7.3258618448605733E-2</v>
      </c>
      <c r="K117" s="71">
        <f>IFERROR((SUMIFS('Pathways-petroleum diesel'!M$4:M$40,'Pathways-petroleum diesel'!$A$4:$A$40,$D117)-SUMIFS('Pathways-petroleum diesel'!$G$4:$G$40,'Pathways-petroleum diesel'!$A$4:$A$40,$D117))/SUMIFS('Pathways-petroleum diesel'!$G$4:$G$40,'Pathways-petroleum diesel'!$A$4:$A$40,$D117),0)</f>
        <v>8.7910342138330738E-2</v>
      </c>
      <c r="L117" s="71">
        <f>IFERROR((SUMIFS('Pathways-petroleum diesel'!N$4:N$40,'Pathways-petroleum diesel'!$A$4:$A$40,$D117)-SUMIFS('Pathways-petroleum diesel'!$G$4:$G$40,'Pathways-petroleum diesel'!$A$4:$A$40,$D117))/SUMIFS('Pathways-petroleum diesel'!$G$4:$G$40,'Pathways-petroleum diesel'!$A$4:$A$40,$D117),0)</f>
        <v>0.10256206582805193</v>
      </c>
      <c r="M117" s="71">
        <f>IFERROR((SUMIFS('Pathways-petroleum diesel'!O$4:O$40,'Pathways-petroleum diesel'!$A$4:$A$40,$D117)-SUMIFS('Pathways-petroleum diesel'!$G$4:$G$40,'Pathways-petroleum diesel'!$A$4:$A$40,$D117))/SUMIFS('Pathways-petroleum diesel'!$G$4:$G$40,'Pathways-petroleum diesel'!$A$4:$A$40,$D117),0)</f>
        <v>0.1172137895177731</v>
      </c>
      <c r="N117" s="71">
        <f>IFERROR((SUMIFS('Pathways-petroleum diesel'!P$4:P$40,'Pathways-petroleum diesel'!$A$4:$A$40,$D117)-SUMIFS('Pathways-petroleum diesel'!$G$4:$G$40,'Pathways-petroleum diesel'!$A$4:$A$40,$D117))/SUMIFS('Pathways-petroleum diesel'!$G$4:$G$40,'Pathways-petroleum diesel'!$A$4:$A$40,$D117),0)</f>
        <v>0.13186551320749429</v>
      </c>
      <c r="O117" s="71">
        <f>IFERROR((SUMIFS('Pathways-petroleum diesel'!Q$4:Q$40,'Pathways-petroleum diesel'!$A$4:$A$40,$D117)-SUMIFS('Pathways-petroleum diesel'!$G$4:$G$40,'Pathways-petroleum diesel'!$A$4:$A$40,$D117))/SUMIFS('Pathways-petroleum diesel'!$G$4:$G$40,'Pathways-petroleum diesel'!$A$4:$A$40,$D117),0)</f>
        <v>0.1465172368972153</v>
      </c>
      <c r="P117" s="71">
        <f>IFERROR((SUMIFS('Pathways-petroleum diesel'!R$4:R$40,'Pathways-petroleum diesel'!$A$4:$A$40,$D117)-SUMIFS('Pathways-petroleum diesel'!$G$4:$G$40,'Pathways-petroleum diesel'!$A$4:$A$40,$D117))/SUMIFS('Pathways-petroleum diesel'!$G$4:$G$40,'Pathways-petroleum diesel'!$A$4:$A$40,$D117),0)</f>
        <v>0.16116896058693647</v>
      </c>
      <c r="Q117" s="71">
        <f>IFERROR((SUMIFS('Pathways-petroleum diesel'!S$4:S$40,'Pathways-petroleum diesel'!$A$4:$A$40,$D117)-SUMIFS('Pathways-petroleum diesel'!$G$4:$G$40,'Pathways-petroleum diesel'!$A$4:$A$40,$D117))/SUMIFS('Pathways-petroleum diesel'!$G$4:$G$40,'Pathways-petroleum diesel'!$A$4:$A$40,$D117),0)</f>
        <v>0.17582068427665765</v>
      </c>
      <c r="R117" s="71">
        <f>IFERROR((SUMIFS('Pathways-petroleum diesel'!T$4:T$40,'Pathways-petroleum diesel'!$A$4:$A$40,$D117)-SUMIFS('Pathways-petroleum diesel'!$G$4:$G$40,'Pathways-petroleum diesel'!$A$4:$A$40,$D117))/SUMIFS('Pathways-petroleum diesel'!$G$4:$G$40,'Pathways-petroleum diesel'!$A$4:$A$40,$D117),0)</f>
        <v>0.19047240796637882</v>
      </c>
      <c r="S117" s="71">
        <f>IFERROR((SUMIFS('Pathways-petroleum diesel'!U$4:U$40,'Pathways-petroleum diesel'!$A$4:$A$40,$D117)-SUMIFS('Pathways-petroleum diesel'!$G$4:$G$40,'Pathways-petroleum diesel'!$A$4:$A$40,$D117))/SUMIFS('Pathways-petroleum diesel'!$G$4:$G$40,'Pathways-petroleum diesel'!$A$4:$A$40,$D117),0)</f>
        <v>0.20512413165610002</v>
      </c>
      <c r="T117" s="71">
        <f>IFERROR((SUMIFS('Pathways-petroleum diesel'!V$4:V$40,'Pathways-petroleum diesel'!$A$4:$A$40,$D117)-SUMIFS('Pathways-petroleum diesel'!$G$4:$G$40,'Pathways-petroleum diesel'!$A$4:$A$40,$D117))/SUMIFS('Pathways-petroleum diesel'!$G$4:$G$40,'Pathways-petroleum diesel'!$A$4:$A$40,$D117),0)</f>
        <v>0.2197758553458212</v>
      </c>
      <c r="U117" s="71">
        <f>IFERROR((SUMIFS('Pathways-petroleum diesel'!W$4:W$40,'Pathways-petroleum diesel'!$A$4:$A$40,$D117)-SUMIFS('Pathways-petroleum diesel'!$G$4:$G$40,'Pathways-petroleum diesel'!$A$4:$A$40,$D117))/SUMIFS('Pathways-petroleum diesel'!$G$4:$G$40,'Pathways-petroleum diesel'!$A$4:$A$40,$D117),0)</f>
        <v>0.23442757903554237</v>
      </c>
      <c r="V117" s="71">
        <f>IFERROR((SUMIFS('Pathways-petroleum diesel'!X$4:X$40,'Pathways-petroleum diesel'!$A$4:$A$40,$D117)-SUMIFS('Pathways-petroleum diesel'!$G$4:$G$40,'Pathways-petroleum diesel'!$A$4:$A$40,$D117))/SUMIFS('Pathways-petroleum diesel'!$G$4:$G$40,'Pathways-petroleum diesel'!$A$4:$A$40,$D117),0)</f>
        <v>0.24907930272526355</v>
      </c>
      <c r="W117" s="71">
        <f>IFERROR((SUMIFS('Pathways-petroleum diesel'!Y$4:Y$40,'Pathways-petroleum diesel'!$A$4:$A$40,$D117)-SUMIFS('Pathways-petroleum diesel'!$G$4:$G$40,'Pathways-petroleum diesel'!$A$4:$A$40,$D117))/SUMIFS('Pathways-petroleum diesel'!$G$4:$G$40,'Pathways-petroleum diesel'!$A$4:$A$40,$D117),0)</f>
        <v>0.26373102641498475</v>
      </c>
      <c r="X117" s="71">
        <f>IFERROR((SUMIFS('Pathways-petroleum diesel'!Z$4:Z$40,'Pathways-petroleum diesel'!$A$4:$A$40,$D117)-SUMIFS('Pathways-petroleum diesel'!$G$4:$G$40,'Pathways-petroleum diesel'!$A$4:$A$40,$D117))/SUMIFS('Pathways-petroleum diesel'!$G$4:$G$40,'Pathways-petroleum diesel'!$A$4:$A$40,$D117),0)</f>
        <v>0.27838275010470959</v>
      </c>
      <c r="Y117" s="71">
        <f>IFERROR((SUMIFS('Pathways-petroleum diesel'!AA$4:AA$40,'Pathways-petroleum diesel'!$A$4:$A$40,$D117)-SUMIFS('Pathways-petroleum diesel'!$G$4:$G$40,'Pathways-petroleum diesel'!$A$4:$A$40,$D117))/SUMIFS('Pathways-petroleum diesel'!$G$4:$G$40,'Pathways-petroleum diesel'!$A$4:$A$40,$D117),0)</f>
        <v>0.29303447379443076</v>
      </c>
      <c r="Z117" s="71">
        <f>IFERROR((SUMIFS('Pathways-petroleum diesel'!AB$4:AB$40,'Pathways-petroleum diesel'!$A$4:$A$40,$D117)-SUMIFS('Pathways-petroleum diesel'!$G$4:$G$40,'Pathways-petroleum diesel'!$A$4:$A$40,$D117))/SUMIFS('Pathways-petroleum diesel'!$G$4:$G$40,'Pathways-petroleum diesel'!$A$4:$A$40,$D117),0)</f>
        <v>0.30768619748415194</v>
      </c>
      <c r="AA117" s="71">
        <f>IFERROR((SUMIFS('Pathways-petroleum diesel'!AC$4:AC$40,'Pathways-petroleum diesel'!$A$4:$A$40,$D117)-SUMIFS('Pathways-petroleum diesel'!$G$4:$G$40,'Pathways-petroleum diesel'!$A$4:$A$40,$D117))/SUMIFS('Pathways-petroleum diesel'!$G$4:$G$40,'Pathways-petroleum diesel'!$A$4:$A$40,$D117),0)</f>
        <v>0.32233792117387311</v>
      </c>
      <c r="AB117" s="71">
        <f>IFERROR((SUMIFS('Pathways-petroleum diesel'!AD$4:AD$40,'Pathways-petroleum diesel'!$A$4:$A$40,$D117)-SUMIFS('Pathways-petroleum diesel'!$G$4:$G$40,'Pathways-petroleum diesel'!$A$4:$A$40,$D117))/SUMIFS('Pathways-petroleum diesel'!$G$4:$G$40,'Pathways-petroleum diesel'!$A$4:$A$40,$D117),0)</f>
        <v>0.33698964486359428</v>
      </c>
      <c r="AC117" s="71">
        <f>IFERROR((SUMIFS('Pathways-petroleum diesel'!AE$4:AE$40,'Pathways-petroleum diesel'!$A$4:$A$40,$D117)-SUMIFS('Pathways-petroleum diesel'!$G$4:$G$40,'Pathways-petroleum diesel'!$A$4:$A$40,$D117))/SUMIFS('Pathways-petroleum diesel'!$G$4:$G$40,'Pathways-petroleum diesel'!$A$4:$A$40,$D117),0)</f>
        <v>0.35164136855331546</v>
      </c>
      <c r="AD117" s="71">
        <f>IFERROR((SUMIFS('Pathways-petroleum diesel'!AF$4:AF$40,'Pathways-petroleum diesel'!$A$4:$A$40,$D117)-SUMIFS('Pathways-petroleum diesel'!$G$4:$G$40,'Pathways-petroleum diesel'!$A$4:$A$40,$D117))/SUMIFS('Pathways-petroleum diesel'!$G$4:$G$40,'Pathways-petroleum diesel'!$A$4:$A$40,$D117),0)</f>
        <v>0.36629309224303663</v>
      </c>
      <c r="AE117" s="71">
        <f>IFERROR((SUMIFS('Pathways-petroleum diesel'!AG$4:AG$40,'Pathways-petroleum diesel'!$A$4:$A$40,$D117)-SUMIFS('Pathways-petroleum diesel'!$G$4:$G$40,'Pathways-petroleum diesel'!$A$4:$A$40,$D117))/SUMIFS('Pathways-petroleum diesel'!$G$4:$G$40,'Pathways-petroleum diesel'!$A$4:$A$40,$D117),0)</f>
        <v>0.38094481593275786</v>
      </c>
      <c r="AF117" s="71">
        <f>IFERROR((SUMIFS('Pathways-petroleum diesel'!AH$4:AH$40,'Pathways-petroleum diesel'!$A$4:$A$40,$D117)-SUMIFS('Pathways-petroleum diesel'!$G$4:$G$40,'Pathways-petroleum diesel'!$A$4:$A$40,$D117))/SUMIFS('Pathways-petroleum diesel'!$G$4:$G$40,'Pathways-petroleum diesel'!$A$4:$A$40,$D117),0)</f>
        <v>0.39559653962247904</v>
      </c>
      <c r="AG117" s="71">
        <f>IFERROR((SUMIFS('Pathways-petroleum diesel'!AI$4:AI$40,'Pathways-petroleum diesel'!$A$4:$A$40,$D117)-SUMIFS('Pathways-petroleum diesel'!$G$4:$G$40,'Pathways-petroleum diesel'!$A$4:$A$40,$D117))/SUMIFS('Pathways-petroleum diesel'!$G$4:$G$40,'Pathways-petroleum diesel'!$A$4:$A$40,$D117),0)</f>
        <v>0.41024826331220005</v>
      </c>
      <c r="AH117" s="71">
        <f>IFERROR((SUMIFS('Pathways-petroleum diesel'!AJ$4:AJ$40,'Pathways-petroleum diesel'!$A$4:$A$40,$D117)-SUMIFS('Pathways-petroleum diesel'!$G$4:$G$40,'Pathways-petroleum diesel'!$A$4:$A$40,$D117))/SUMIFS('Pathways-petroleum diesel'!$G$4:$G$40,'Pathways-petroleum diesel'!$A$4:$A$40,$D117),0)</f>
        <v>0.42489998700192122</v>
      </c>
      <c r="AI117" s="71">
        <f>IFERROR((SUMIFS('Pathways-petroleum diesel'!AK$4:AK$40,'Pathways-petroleum diesel'!$A$4:$A$40,$D117)-SUMIFS('Pathways-petroleum diesel'!$G$4:$G$40,'Pathways-petroleum diesel'!$A$4:$A$40,$D117))/SUMIFS('Pathways-petroleum diesel'!$G$4:$G$40,'Pathways-petroleum diesel'!$A$4:$A$40,$D117),0)</f>
        <v>0.43955171069164239</v>
      </c>
      <c r="AJ117" s="71">
        <f>IFERROR((SUMIFS('Pathways-petroleum diesel'!AL$4:AL$40,'Pathways-petroleum diesel'!$A$4:$A$40,$D117)-SUMIFS('Pathways-petroleum diesel'!$G$4:$G$40,'Pathways-petroleum diesel'!$A$4:$A$40,$D117))/SUMIFS('Pathways-petroleum diesel'!$G$4:$G$40,'Pathways-petroleum diesel'!$A$4:$A$40,$D117),0)</f>
        <v>0.45420343438136357</v>
      </c>
      <c r="AK117" s="71">
        <f>IFERROR((SUMIFS('Pathways-petroleum diesel'!AM$4:AM$40,'Pathways-petroleum diesel'!$A$4:$A$40,$D117)-SUMIFS('Pathways-petroleum diesel'!$G$4:$G$40,'Pathways-petroleum diesel'!$A$4:$A$40,$D117))/SUMIFS('Pathways-petroleum diesel'!$G$4:$G$40,'Pathways-petroleum diesel'!$A$4:$A$40,$D117),0)</f>
        <v>0.46885515807108474</v>
      </c>
    </row>
    <row r="118" spans="2:37" x14ac:dyDescent="0.25">
      <c r="B118" s="7" t="s">
        <v>1180</v>
      </c>
      <c r="C118" s="73" t="s">
        <v>1184</v>
      </c>
      <c r="D118" s="73" t="s">
        <v>63</v>
      </c>
      <c r="E118" s="71">
        <f>IFERROR((SUMIFS('Pathways-petroleum diesel'!G$4:G$40,'Pathways-petroleum diesel'!$A$4:$A$40,$D118)-SUMIFS('Pathways-petroleum diesel'!$G$4:$G$40,'Pathways-petroleum diesel'!$A$4:$A$40,$D118))/SUMIFS('Pathways-petroleum diesel'!$G$4:$G$40,'Pathways-petroleum diesel'!$A$4:$A$40,$D118),0)</f>
        <v>0</v>
      </c>
      <c r="F118" s="333">
        <f>IFERROR((SUMIFS('Pathways-petroleum diesel'!H$4:H$40,'Pathways-petroleum diesel'!$A$4:$A$40,$D118)-SUMIFS('Pathways-petroleum diesel'!$G$4:$G$40,'Pathways-petroleum diesel'!$A$4:$A$40,$D118))/SUMIFS('Pathways-petroleum diesel'!$G$4:$G$40,'Pathways-petroleum diesel'!$A$4:$A$40,$D118),0)</f>
        <v>1.4651723689721181E-2</v>
      </c>
      <c r="G118" s="71">
        <f>IFERROR((SUMIFS('Pathways-petroleum diesel'!I$4:I$40,'Pathways-petroleum diesel'!$A$4:$A$40,$D118)-SUMIFS('Pathways-petroleum diesel'!$G$4:$G$40,'Pathways-petroleum diesel'!$A$4:$A$40,$D118))/SUMIFS('Pathways-petroleum diesel'!$G$4:$G$40,'Pathways-petroleum diesel'!$A$4:$A$40,$D118),0)</f>
        <v>2.9303447379442363E-2</v>
      </c>
      <c r="H118" s="71">
        <f>IFERROR((SUMIFS('Pathways-petroleum diesel'!J$4:J$40,'Pathways-petroleum diesel'!$A$4:$A$40,$D118)-SUMIFS('Pathways-petroleum diesel'!$G$4:$G$40,'Pathways-petroleum diesel'!$A$4:$A$40,$D118))/SUMIFS('Pathways-petroleum diesel'!$G$4:$G$40,'Pathways-petroleum diesel'!$A$4:$A$40,$D118),0)</f>
        <v>4.3955171069163544E-2</v>
      </c>
      <c r="I118" s="71">
        <f>IFERROR((SUMIFS('Pathways-petroleum diesel'!K$4:K$40,'Pathways-petroleum diesel'!$A$4:$A$40,$D118)-SUMIFS('Pathways-petroleum diesel'!$G$4:$G$40,'Pathways-petroleum diesel'!$A$4:$A$40,$D118))/SUMIFS('Pathways-petroleum diesel'!$G$4:$G$40,'Pathways-petroleum diesel'!$A$4:$A$40,$D118),0)</f>
        <v>5.8606894758884545E-2</v>
      </c>
      <c r="J118" s="71">
        <f>IFERROR((SUMIFS('Pathways-petroleum diesel'!L$4:L$40,'Pathways-petroleum diesel'!$A$4:$A$40,$D118)-SUMIFS('Pathways-petroleum diesel'!$G$4:$G$40,'Pathways-petroleum diesel'!$A$4:$A$40,$D118))/SUMIFS('Pathways-petroleum diesel'!$G$4:$G$40,'Pathways-petroleum diesel'!$A$4:$A$40,$D118),0)</f>
        <v>7.3258618448605733E-2</v>
      </c>
      <c r="K118" s="71">
        <f>IFERROR((SUMIFS('Pathways-petroleum diesel'!M$4:M$40,'Pathways-petroleum diesel'!$A$4:$A$40,$D118)-SUMIFS('Pathways-petroleum diesel'!$G$4:$G$40,'Pathways-petroleum diesel'!$A$4:$A$40,$D118))/SUMIFS('Pathways-petroleum diesel'!$G$4:$G$40,'Pathways-petroleum diesel'!$A$4:$A$40,$D118),0)</f>
        <v>8.7910342138330738E-2</v>
      </c>
      <c r="L118" s="71">
        <f>IFERROR((SUMIFS('Pathways-petroleum diesel'!N$4:N$40,'Pathways-petroleum diesel'!$A$4:$A$40,$D118)-SUMIFS('Pathways-petroleum diesel'!$G$4:$G$40,'Pathways-petroleum diesel'!$A$4:$A$40,$D118))/SUMIFS('Pathways-petroleum diesel'!$G$4:$G$40,'Pathways-petroleum diesel'!$A$4:$A$40,$D118),0)</f>
        <v>0.10256206582805193</v>
      </c>
      <c r="M118" s="71">
        <f>IFERROR((SUMIFS('Pathways-petroleum diesel'!O$4:O$40,'Pathways-petroleum diesel'!$A$4:$A$40,$D118)-SUMIFS('Pathways-petroleum diesel'!$G$4:$G$40,'Pathways-petroleum diesel'!$A$4:$A$40,$D118))/SUMIFS('Pathways-petroleum diesel'!$G$4:$G$40,'Pathways-petroleum diesel'!$A$4:$A$40,$D118),0)</f>
        <v>0.1172137895177731</v>
      </c>
      <c r="N118" s="71">
        <f>IFERROR((SUMIFS('Pathways-petroleum diesel'!P$4:P$40,'Pathways-petroleum diesel'!$A$4:$A$40,$D118)-SUMIFS('Pathways-petroleum diesel'!$G$4:$G$40,'Pathways-petroleum diesel'!$A$4:$A$40,$D118))/SUMIFS('Pathways-petroleum diesel'!$G$4:$G$40,'Pathways-petroleum diesel'!$A$4:$A$40,$D118),0)</f>
        <v>0.13186551320749429</v>
      </c>
      <c r="O118" s="71">
        <f>IFERROR((SUMIFS('Pathways-petroleum diesel'!Q$4:Q$40,'Pathways-petroleum diesel'!$A$4:$A$40,$D118)-SUMIFS('Pathways-petroleum diesel'!$G$4:$G$40,'Pathways-petroleum diesel'!$A$4:$A$40,$D118))/SUMIFS('Pathways-petroleum diesel'!$G$4:$G$40,'Pathways-petroleum diesel'!$A$4:$A$40,$D118),0)</f>
        <v>0.1465172368972153</v>
      </c>
      <c r="P118" s="71">
        <f>IFERROR((SUMIFS('Pathways-petroleum diesel'!R$4:R$40,'Pathways-petroleum diesel'!$A$4:$A$40,$D118)-SUMIFS('Pathways-petroleum diesel'!$G$4:$G$40,'Pathways-petroleum diesel'!$A$4:$A$40,$D118))/SUMIFS('Pathways-petroleum diesel'!$G$4:$G$40,'Pathways-petroleum diesel'!$A$4:$A$40,$D118),0)</f>
        <v>0.16116896058693647</v>
      </c>
      <c r="Q118" s="71">
        <f>IFERROR((SUMIFS('Pathways-petroleum diesel'!S$4:S$40,'Pathways-petroleum diesel'!$A$4:$A$40,$D118)-SUMIFS('Pathways-petroleum diesel'!$G$4:$G$40,'Pathways-petroleum diesel'!$A$4:$A$40,$D118))/SUMIFS('Pathways-petroleum diesel'!$G$4:$G$40,'Pathways-petroleum diesel'!$A$4:$A$40,$D118),0)</f>
        <v>0.17582068427665765</v>
      </c>
      <c r="R118" s="71">
        <f>IFERROR((SUMIFS('Pathways-petroleum diesel'!T$4:T$40,'Pathways-petroleum diesel'!$A$4:$A$40,$D118)-SUMIFS('Pathways-petroleum diesel'!$G$4:$G$40,'Pathways-petroleum diesel'!$A$4:$A$40,$D118))/SUMIFS('Pathways-petroleum diesel'!$G$4:$G$40,'Pathways-petroleum diesel'!$A$4:$A$40,$D118),0)</f>
        <v>0.19047240796637882</v>
      </c>
      <c r="S118" s="71">
        <f>IFERROR((SUMIFS('Pathways-petroleum diesel'!U$4:U$40,'Pathways-petroleum diesel'!$A$4:$A$40,$D118)-SUMIFS('Pathways-petroleum diesel'!$G$4:$G$40,'Pathways-petroleum diesel'!$A$4:$A$40,$D118))/SUMIFS('Pathways-petroleum diesel'!$G$4:$G$40,'Pathways-petroleum diesel'!$A$4:$A$40,$D118),0)</f>
        <v>0.20512413165610002</v>
      </c>
      <c r="T118" s="71">
        <f>IFERROR((SUMIFS('Pathways-petroleum diesel'!V$4:V$40,'Pathways-petroleum diesel'!$A$4:$A$40,$D118)-SUMIFS('Pathways-petroleum diesel'!$G$4:$G$40,'Pathways-petroleum diesel'!$A$4:$A$40,$D118))/SUMIFS('Pathways-petroleum diesel'!$G$4:$G$40,'Pathways-petroleum diesel'!$A$4:$A$40,$D118),0)</f>
        <v>0.2197758553458212</v>
      </c>
      <c r="U118" s="71">
        <f>IFERROR((SUMIFS('Pathways-petroleum diesel'!W$4:W$40,'Pathways-petroleum diesel'!$A$4:$A$40,$D118)-SUMIFS('Pathways-petroleum diesel'!$G$4:$G$40,'Pathways-petroleum diesel'!$A$4:$A$40,$D118))/SUMIFS('Pathways-petroleum diesel'!$G$4:$G$40,'Pathways-petroleum diesel'!$A$4:$A$40,$D118),0)</f>
        <v>0.23442757903554237</v>
      </c>
      <c r="V118" s="71">
        <f>IFERROR((SUMIFS('Pathways-petroleum diesel'!X$4:X$40,'Pathways-petroleum diesel'!$A$4:$A$40,$D118)-SUMIFS('Pathways-petroleum diesel'!$G$4:$G$40,'Pathways-petroleum diesel'!$A$4:$A$40,$D118))/SUMIFS('Pathways-petroleum diesel'!$G$4:$G$40,'Pathways-petroleum diesel'!$A$4:$A$40,$D118),0)</f>
        <v>0.24907930272526355</v>
      </c>
      <c r="W118" s="71">
        <f>IFERROR((SUMIFS('Pathways-petroleum diesel'!Y$4:Y$40,'Pathways-petroleum diesel'!$A$4:$A$40,$D118)-SUMIFS('Pathways-petroleum diesel'!$G$4:$G$40,'Pathways-petroleum diesel'!$A$4:$A$40,$D118))/SUMIFS('Pathways-petroleum diesel'!$G$4:$G$40,'Pathways-petroleum diesel'!$A$4:$A$40,$D118),0)</f>
        <v>0.26373102641498475</v>
      </c>
      <c r="X118" s="71">
        <f>IFERROR((SUMIFS('Pathways-petroleum diesel'!Z$4:Z$40,'Pathways-petroleum diesel'!$A$4:$A$40,$D118)-SUMIFS('Pathways-petroleum diesel'!$G$4:$G$40,'Pathways-petroleum diesel'!$A$4:$A$40,$D118))/SUMIFS('Pathways-petroleum diesel'!$G$4:$G$40,'Pathways-petroleum diesel'!$A$4:$A$40,$D118),0)</f>
        <v>0.27838275010470959</v>
      </c>
      <c r="Y118" s="71">
        <f>IFERROR((SUMIFS('Pathways-petroleum diesel'!AA$4:AA$40,'Pathways-petroleum diesel'!$A$4:$A$40,$D118)-SUMIFS('Pathways-petroleum diesel'!$G$4:$G$40,'Pathways-petroleum diesel'!$A$4:$A$40,$D118))/SUMIFS('Pathways-petroleum diesel'!$G$4:$G$40,'Pathways-petroleum diesel'!$A$4:$A$40,$D118),0)</f>
        <v>0.29303447379443076</v>
      </c>
      <c r="Z118" s="71">
        <f>IFERROR((SUMIFS('Pathways-petroleum diesel'!AB$4:AB$40,'Pathways-petroleum diesel'!$A$4:$A$40,$D118)-SUMIFS('Pathways-petroleum diesel'!$G$4:$G$40,'Pathways-petroleum diesel'!$A$4:$A$40,$D118))/SUMIFS('Pathways-petroleum diesel'!$G$4:$G$40,'Pathways-petroleum diesel'!$A$4:$A$40,$D118),0)</f>
        <v>0.30768619748415194</v>
      </c>
      <c r="AA118" s="71">
        <f>IFERROR((SUMIFS('Pathways-petroleum diesel'!AC$4:AC$40,'Pathways-petroleum diesel'!$A$4:$A$40,$D118)-SUMIFS('Pathways-petroleum diesel'!$G$4:$G$40,'Pathways-petroleum diesel'!$A$4:$A$40,$D118))/SUMIFS('Pathways-petroleum diesel'!$G$4:$G$40,'Pathways-petroleum diesel'!$A$4:$A$40,$D118),0)</f>
        <v>0.32233792117387311</v>
      </c>
      <c r="AB118" s="71">
        <f>IFERROR((SUMIFS('Pathways-petroleum diesel'!AD$4:AD$40,'Pathways-petroleum diesel'!$A$4:$A$40,$D118)-SUMIFS('Pathways-petroleum diesel'!$G$4:$G$40,'Pathways-petroleum diesel'!$A$4:$A$40,$D118))/SUMIFS('Pathways-petroleum diesel'!$G$4:$G$40,'Pathways-petroleum diesel'!$A$4:$A$40,$D118),0)</f>
        <v>0.33698964486359428</v>
      </c>
      <c r="AC118" s="71">
        <f>IFERROR((SUMIFS('Pathways-petroleum diesel'!AE$4:AE$40,'Pathways-petroleum diesel'!$A$4:$A$40,$D118)-SUMIFS('Pathways-petroleum diesel'!$G$4:$G$40,'Pathways-petroleum diesel'!$A$4:$A$40,$D118))/SUMIFS('Pathways-petroleum diesel'!$G$4:$G$40,'Pathways-petroleum diesel'!$A$4:$A$40,$D118),0)</f>
        <v>0.35164136855331546</v>
      </c>
      <c r="AD118" s="71">
        <f>IFERROR((SUMIFS('Pathways-petroleum diesel'!AF$4:AF$40,'Pathways-petroleum diesel'!$A$4:$A$40,$D118)-SUMIFS('Pathways-petroleum diesel'!$G$4:$G$40,'Pathways-petroleum diesel'!$A$4:$A$40,$D118))/SUMIFS('Pathways-petroleum diesel'!$G$4:$G$40,'Pathways-petroleum diesel'!$A$4:$A$40,$D118),0)</f>
        <v>0.36629309224303663</v>
      </c>
      <c r="AE118" s="71">
        <f>IFERROR((SUMIFS('Pathways-petroleum diesel'!AG$4:AG$40,'Pathways-petroleum diesel'!$A$4:$A$40,$D118)-SUMIFS('Pathways-petroleum diesel'!$G$4:$G$40,'Pathways-petroleum diesel'!$A$4:$A$40,$D118))/SUMIFS('Pathways-petroleum diesel'!$G$4:$G$40,'Pathways-petroleum diesel'!$A$4:$A$40,$D118),0)</f>
        <v>0.38094481593275786</v>
      </c>
      <c r="AF118" s="71">
        <f>IFERROR((SUMIFS('Pathways-petroleum diesel'!AH$4:AH$40,'Pathways-petroleum diesel'!$A$4:$A$40,$D118)-SUMIFS('Pathways-petroleum diesel'!$G$4:$G$40,'Pathways-petroleum diesel'!$A$4:$A$40,$D118))/SUMIFS('Pathways-petroleum diesel'!$G$4:$G$40,'Pathways-petroleum diesel'!$A$4:$A$40,$D118),0)</f>
        <v>0.39559653962247904</v>
      </c>
      <c r="AG118" s="71">
        <f>IFERROR((SUMIFS('Pathways-petroleum diesel'!AI$4:AI$40,'Pathways-petroleum diesel'!$A$4:$A$40,$D118)-SUMIFS('Pathways-petroleum diesel'!$G$4:$G$40,'Pathways-petroleum diesel'!$A$4:$A$40,$D118))/SUMIFS('Pathways-petroleum diesel'!$G$4:$G$40,'Pathways-petroleum diesel'!$A$4:$A$40,$D118),0)</f>
        <v>0.41024826331220005</v>
      </c>
      <c r="AH118" s="71">
        <f>IFERROR((SUMIFS('Pathways-petroleum diesel'!AJ$4:AJ$40,'Pathways-petroleum diesel'!$A$4:$A$40,$D118)-SUMIFS('Pathways-petroleum diesel'!$G$4:$G$40,'Pathways-petroleum diesel'!$A$4:$A$40,$D118))/SUMIFS('Pathways-petroleum diesel'!$G$4:$G$40,'Pathways-petroleum diesel'!$A$4:$A$40,$D118),0)</f>
        <v>0.42489998700192122</v>
      </c>
      <c r="AI118" s="71">
        <f>IFERROR((SUMIFS('Pathways-petroleum diesel'!AK$4:AK$40,'Pathways-petroleum diesel'!$A$4:$A$40,$D118)-SUMIFS('Pathways-petroleum diesel'!$G$4:$G$40,'Pathways-petroleum diesel'!$A$4:$A$40,$D118))/SUMIFS('Pathways-petroleum diesel'!$G$4:$G$40,'Pathways-petroleum diesel'!$A$4:$A$40,$D118),0)</f>
        <v>0.43955171069164239</v>
      </c>
      <c r="AJ118" s="71">
        <f>IFERROR((SUMIFS('Pathways-petroleum diesel'!AL$4:AL$40,'Pathways-petroleum diesel'!$A$4:$A$40,$D118)-SUMIFS('Pathways-petroleum diesel'!$G$4:$G$40,'Pathways-petroleum diesel'!$A$4:$A$40,$D118))/SUMIFS('Pathways-petroleum diesel'!$G$4:$G$40,'Pathways-petroleum diesel'!$A$4:$A$40,$D118),0)</f>
        <v>0.45420343438136357</v>
      </c>
      <c r="AK118" s="71">
        <f>IFERROR((SUMIFS('Pathways-petroleum diesel'!AM$4:AM$40,'Pathways-petroleum diesel'!$A$4:$A$40,$D118)-SUMIFS('Pathways-petroleum diesel'!$G$4:$G$40,'Pathways-petroleum diesel'!$A$4:$A$40,$D118))/SUMIFS('Pathways-petroleum diesel'!$G$4:$G$40,'Pathways-petroleum diesel'!$A$4:$A$40,$D118),0)</f>
        <v>0.46885515807108474</v>
      </c>
    </row>
    <row r="119" spans="2:37" x14ac:dyDescent="0.25">
      <c r="B119" s="7" t="s">
        <v>1180</v>
      </c>
      <c r="C119" s="73" t="s">
        <v>1184</v>
      </c>
      <c r="D119" s="73" t="s">
        <v>64</v>
      </c>
      <c r="E119" s="71">
        <f>IFERROR((SUMIFS('Pathways-petroleum diesel'!G$4:G$40,'Pathways-petroleum diesel'!$A$4:$A$40,$D119)-SUMIFS('Pathways-petroleum diesel'!$G$4:$G$40,'Pathways-petroleum diesel'!$A$4:$A$40,$D119))/SUMIFS('Pathways-petroleum diesel'!$G$4:$G$40,'Pathways-petroleum diesel'!$A$4:$A$40,$D119),0)</f>
        <v>0</v>
      </c>
      <c r="F119" s="333">
        <f>IFERROR((SUMIFS('Pathways-petroleum diesel'!H$4:H$40,'Pathways-petroleum diesel'!$A$4:$A$40,$D119)-SUMIFS('Pathways-petroleum diesel'!$G$4:$G$40,'Pathways-petroleum diesel'!$A$4:$A$40,$D119))/SUMIFS('Pathways-petroleum diesel'!$G$4:$G$40,'Pathways-petroleum diesel'!$A$4:$A$40,$D119),0)</f>
        <v>1.4651723689721181E-2</v>
      </c>
      <c r="G119" s="71">
        <f>IFERROR((SUMIFS('Pathways-petroleum diesel'!I$4:I$40,'Pathways-petroleum diesel'!$A$4:$A$40,$D119)-SUMIFS('Pathways-petroleum diesel'!$G$4:$G$40,'Pathways-petroleum diesel'!$A$4:$A$40,$D119))/SUMIFS('Pathways-petroleum diesel'!$G$4:$G$40,'Pathways-petroleum diesel'!$A$4:$A$40,$D119),0)</f>
        <v>2.9303447379442363E-2</v>
      </c>
      <c r="H119" s="71">
        <f>IFERROR((SUMIFS('Pathways-petroleum diesel'!J$4:J$40,'Pathways-petroleum diesel'!$A$4:$A$40,$D119)-SUMIFS('Pathways-petroleum diesel'!$G$4:$G$40,'Pathways-petroleum diesel'!$A$4:$A$40,$D119))/SUMIFS('Pathways-petroleum diesel'!$G$4:$G$40,'Pathways-petroleum diesel'!$A$4:$A$40,$D119),0)</f>
        <v>4.3955171069163544E-2</v>
      </c>
      <c r="I119" s="71">
        <f>IFERROR((SUMIFS('Pathways-petroleum diesel'!K$4:K$40,'Pathways-petroleum diesel'!$A$4:$A$40,$D119)-SUMIFS('Pathways-petroleum diesel'!$G$4:$G$40,'Pathways-petroleum diesel'!$A$4:$A$40,$D119))/SUMIFS('Pathways-petroleum diesel'!$G$4:$G$40,'Pathways-petroleum diesel'!$A$4:$A$40,$D119),0)</f>
        <v>5.8606894758884545E-2</v>
      </c>
      <c r="J119" s="71">
        <f>IFERROR((SUMIFS('Pathways-petroleum diesel'!L$4:L$40,'Pathways-petroleum diesel'!$A$4:$A$40,$D119)-SUMIFS('Pathways-petroleum diesel'!$G$4:$G$40,'Pathways-petroleum diesel'!$A$4:$A$40,$D119))/SUMIFS('Pathways-petroleum diesel'!$G$4:$G$40,'Pathways-petroleum diesel'!$A$4:$A$40,$D119),0)</f>
        <v>7.3258618448605733E-2</v>
      </c>
      <c r="K119" s="71">
        <f>IFERROR((SUMIFS('Pathways-petroleum diesel'!M$4:M$40,'Pathways-petroleum diesel'!$A$4:$A$40,$D119)-SUMIFS('Pathways-petroleum diesel'!$G$4:$G$40,'Pathways-petroleum diesel'!$A$4:$A$40,$D119))/SUMIFS('Pathways-petroleum diesel'!$G$4:$G$40,'Pathways-petroleum diesel'!$A$4:$A$40,$D119),0)</f>
        <v>8.7910342138330738E-2</v>
      </c>
      <c r="L119" s="71">
        <f>IFERROR((SUMIFS('Pathways-petroleum diesel'!N$4:N$40,'Pathways-petroleum diesel'!$A$4:$A$40,$D119)-SUMIFS('Pathways-petroleum diesel'!$G$4:$G$40,'Pathways-petroleum diesel'!$A$4:$A$40,$D119))/SUMIFS('Pathways-petroleum diesel'!$G$4:$G$40,'Pathways-petroleum diesel'!$A$4:$A$40,$D119),0)</f>
        <v>0.10256206582805193</v>
      </c>
      <c r="M119" s="71">
        <f>IFERROR((SUMIFS('Pathways-petroleum diesel'!O$4:O$40,'Pathways-petroleum diesel'!$A$4:$A$40,$D119)-SUMIFS('Pathways-petroleum diesel'!$G$4:$G$40,'Pathways-petroleum diesel'!$A$4:$A$40,$D119))/SUMIFS('Pathways-petroleum diesel'!$G$4:$G$40,'Pathways-petroleum diesel'!$A$4:$A$40,$D119),0)</f>
        <v>0.1172137895177731</v>
      </c>
      <c r="N119" s="71">
        <f>IFERROR((SUMIFS('Pathways-petroleum diesel'!P$4:P$40,'Pathways-petroleum diesel'!$A$4:$A$40,$D119)-SUMIFS('Pathways-petroleum diesel'!$G$4:$G$40,'Pathways-petroleum diesel'!$A$4:$A$40,$D119))/SUMIFS('Pathways-petroleum diesel'!$G$4:$G$40,'Pathways-petroleum diesel'!$A$4:$A$40,$D119),0)</f>
        <v>0.13186551320749429</v>
      </c>
      <c r="O119" s="71">
        <f>IFERROR((SUMIFS('Pathways-petroleum diesel'!Q$4:Q$40,'Pathways-petroleum diesel'!$A$4:$A$40,$D119)-SUMIFS('Pathways-petroleum diesel'!$G$4:$G$40,'Pathways-petroleum diesel'!$A$4:$A$40,$D119))/SUMIFS('Pathways-petroleum diesel'!$G$4:$G$40,'Pathways-petroleum diesel'!$A$4:$A$40,$D119),0)</f>
        <v>0.1465172368972153</v>
      </c>
      <c r="P119" s="71">
        <f>IFERROR((SUMIFS('Pathways-petroleum diesel'!R$4:R$40,'Pathways-petroleum diesel'!$A$4:$A$40,$D119)-SUMIFS('Pathways-petroleum diesel'!$G$4:$G$40,'Pathways-petroleum diesel'!$A$4:$A$40,$D119))/SUMIFS('Pathways-petroleum diesel'!$G$4:$G$40,'Pathways-petroleum diesel'!$A$4:$A$40,$D119),0)</f>
        <v>0.16116896058693647</v>
      </c>
      <c r="Q119" s="71">
        <f>IFERROR((SUMIFS('Pathways-petroleum diesel'!S$4:S$40,'Pathways-petroleum diesel'!$A$4:$A$40,$D119)-SUMIFS('Pathways-petroleum diesel'!$G$4:$G$40,'Pathways-petroleum diesel'!$A$4:$A$40,$D119))/SUMIFS('Pathways-petroleum diesel'!$G$4:$G$40,'Pathways-petroleum diesel'!$A$4:$A$40,$D119),0)</f>
        <v>0.17582068427665765</v>
      </c>
      <c r="R119" s="71">
        <f>IFERROR((SUMIFS('Pathways-petroleum diesel'!T$4:T$40,'Pathways-petroleum diesel'!$A$4:$A$40,$D119)-SUMIFS('Pathways-petroleum diesel'!$G$4:$G$40,'Pathways-petroleum diesel'!$A$4:$A$40,$D119))/SUMIFS('Pathways-petroleum diesel'!$G$4:$G$40,'Pathways-petroleum diesel'!$A$4:$A$40,$D119),0)</f>
        <v>0.19047240796637882</v>
      </c>
      <c r="S119" s="71">
        <f>IFERROR((SUMIFS('Pathways-petroleum diesel'!U$4:U$40,'Pathways-petroleum diesel'!$A$4:$A$40,$D119)-SUMIFS('Pathways-petroleum diesel'!$G$4:$G$40,'Pathways-petroleum diesel'!$A$4:$A$40,$D119))/SUMIFS('Pathways-petroleum diesel'!$G$4:$G$40,'Pathways-petroleum diesel'!$A$4:$A$40,$D119),0)</f>
        <v>0.20512413165610002</v>
      </c>
      <c r="T119" s="71">
        <f>IFERROR((SUMIFS('Pathways-petroleum diesel'!V$4:V$40,'Pathways-petroleum diesel'!$A$4:$A$40,$D119)-SUMIFS('Pathways-petroleum diesel'!$G$4:$G$40,'Pathways-petroleum diesel'!$A$4:$A$40,$D119))/SUMIFS('Pathways-petroleum diesel'!$G$4:$G$40,'Pathways-petroleum diesel'!$A$4:$A$40,$D119),0)</f>
        <v>0.2197758553458212</v>
      </c>
      <c r="U119" s="71">
        <f>IFERROR((SUMIFS('Pathways-petroleum diesel'!W$4:W$40,'Pathways-petroleum diesel'!$A$4:$A$40,$D119)-SUMIFS('Pathways-petroleum diesel'!$G$4:$G$40,'Pathways-petroleum diesel'!$A$4:$A$40,$D119))/SUMIFS('Pathways-petroleum diesel'!$G$4:$G$40,'Pathways-petroleum diesel'!$A$4:$A$40,$D119),0)</f>
        <v>0.23442757903554237</v>
      </c>
      <c r="V119" s="71">
        <f>IFERROR((SUMIFS('Pathways-petroleum diesel'!X$4:X$40,'Pathways-petroleum diesel'!$A$4:$A$40,$D119)-SUMIFS('Pathways-petroleum diesel'!$G$4:$G$40,'Pathways-petroleum diesel'!$A$4:$A$40,$D119))/SUMIFS('Pathways-petroleum diesel'!$G$4:$G$40,'Pathways-petroleum diesel'!$A$4:$A$40,$D119),0)</f>
        <v>0.24907930272526355</v>
      </c>
      <c r="W119" s="71">
        <f>IFERROR((SUMIFS('Pathways-petroleum diesel'!Y$4:Y$40,'Pathways-petroleum diesel'!$A$4:$A$40,$D119)-SUMIFS('Pathways-petroleum diesel'!$G$4:$G$40,'Pathways-petroleum diesel'!$A$4:$A$40,$D119))/SUMIFS('Pathways-petroleum diesel'!$G$4:$G$40,'Pathways-petroleum diesel'!$A$4:$A$40,$D119),0)</f>
        <v>0.26373102641498475</v>
      </c>
      <c r="X119" s="71">
        <f>IFERROR((SUMIFS('Pathways-petroleum diesel'!Z$4:Z$40,'Pathways-petroleum diesel'!$A$4:$A$40,$D119)-SUMIFS('Pathways-petroleum diesel'!$G$4:$G$40,'Pathways-petroleum diesel'!$A$4:$A$40,$D119))/SUMIFS('Pathways-petroleum diesel'!$G$4:$G$40,'Pathways-petroleum diesel'!$A$4:$A$40,$D119),0)</f>
        <v>0.27838275010470959</v>
      </c>
      <c r="Y119" s="71">
        <f>IFERROR((SUMIFS('Pathways-petroleum diesel'!AA$4:AA$40,'Pathways-petroleum diesel'!$A$4:$A$40,$D119)-SUMIFS('Pathways-petroleum diesel'!$G$4:$G$40,'Pathways-petroleum diesel'!$A$4:$A$40,$D119))/SUMIFS('Pathways-petroleum diesel'!$G$4:$G$40,'Pathways-petroleum diesel'!$A$4:$A$40,$D119),0)</f>
        <v>0.29303447379443076</v>
      </c>
      <c r="Z119" s="71">
        <f>IFERROR((SUMIFS('Pathways-petroleum diesel'!AB$4:AB$40,'Pathways-petroleum diesel'!$A$4:$A$40,$D119)-SUMIFS('Pathways-petroleum diesel'!$G$4:$G$40,'Pathways-petroleum diesel'!$A$4:$A$40,$D119))/SUMIFS('Pathways-petroleum diesel'!$G$4:$G$40,'Pathways-petroleum diesel'!$A$4:$A$40,$D119),0)</f>
        <v>0.30768619748415194</v>
      </c>
      <c r="AA119" s="71">
        <f>IFERROR((SUMIFS('Pathways-petroleum diesel'!AC$4:AC$40,'Pathways-petroleum diesel'!$A$4:$A$40,$D119)-SUMIFS('Pathways-petroleum diesel'!$G$4:$G$40,'Pathways-petroleum diesel'!$A$4:$A$40,$D119))/SUMIFS('Pathways-petroleum diesel'!$G$4:$G$40,'Pathways-petroleum diesel'!$A$4:$A$40,$D119),0)</f>
        <v>0.32233792117387311</v>
      </c>
      <c r="AB119" s="71">
        <f>IFERROR((SUMIFS('Pathways-petroleum diesel'!AD$4:AD$40,'Pathways-petroleum diesel'!$A$4:$A$40,$D119)-SUMIFS('Pathways-petroleum diesel'!$G$4:$G$40,'Pathways-petroleum diesel'!$A$4:$A$40,$D119))/SUMIFS('Pathways-petroleum diesel'!$G$4:$G$40,'Pathways-petroleum diesel'!$A$4:$A$40,$D119),0)</f>
        <v>0.33698964486359428</v>
      </c>
      <c r="AC119" s="71">
        <f>IFERROR((SUMIFS('Pathways-petroleum diesel'!AE$4:AE$40,'Pathways-petroleum diesel'!$A$4:$A$40,$D119)-SUMIFS('Pathways-petroleum diesel'!$G$4:$G$40,'Pathways-petroleum diesel'!$A$4:$A$40,$D119))/SUMIFS('Pathways-petroleum diesel'!$G$4:$G$40,'Pathways-petroleum diesel'!$A$4:$A$40,$D119),0)</f>
        <v>0.35164136855331546</v>
      </c>
      <c r="AD119" s="71">
        <f>IFERROR((SUMIFS('Pathways-petroleum diesel'!AF$4:AF$40,'Pathways-petroleum diesel'!$A$4:$A$40,$D119)-SUMIFS('Pathways-petroleum diesel'!$G$4:$G$40,'Pathways-petroleum diesel'!$A$4:$A$40,$D119))/SUMIFS('Pathways-petroleum diesel'!$G$4:$G$40,'Pathways-petroleum diesel'!$A$4:$A$40,$D119),0)</f>
        <v>0.36629309224303663</v>
      </c>
      <c r="AE119" s="71">
        <f>IFERROR((SUMIFS('Pathways-petroleum diesel'!AG$4:AG$40,'Pathways-petroleum diesel'!$A$4:$A$40,$D119)-SUMIFS('Pathways-petroleum diesel'!$G$4:$G$40,'Pathways-petroleum diesel'!$A$4:$A$40,$D119))/SUMIFS('Pathways-petroleum diesel'!$G$4:$G$40,'Pathways-petroleum diesel'!$A$4:$A$40,$D119),0)</f>
        <v>0.38094481593275786</v>
      </c>
      <c r="AF119" s="71">
        <f>IFERROR((SUMIFS('Pathways-petroleum diesel'!AH$4:AH$40,'Pathways-petroleum diesel'!$A$4:$A$40,$D119)-SUMIFS('Pathways-petroleum diesel'!$G$4:$G$40,'Pathways-petroleum diesel'!$A$4:$A$40,$D119))/SUMIFS('Pathways-petroleum diesel'!$G$4:$G$40,'Pathways-petroleum diesel'!$A$4:$A$40,$D119),0)</f>
        <v>0.39559653962247904</v>
      </c>
      <c r="AG119" s="71">
        <f>IFERROR((SUMIFS('Pathways-petroleum diesel'!AI$4:AI$40,'Pathways-petroleum diesel'!$A$4:$A$40,$D119)-SUMIFS('Pathways-petroleum diesel'!$G$4:$G$40,'Pathways-petroleum diesel'!$A$4:$A$40,$D119))/SUMIFS('Pathways-petroleum diesel'!$G$4:$G$40,'Pathways-petroleum diesel'!$A$4:$A$40,$D119),0)</f>
        <v>0.41024826331220005</v>
      </c>
      <c r="AH119" s="71">
        <f>IFERROR((SUMIFS('Pathways-petroleum diesel'!AJ$4:AJ$40,'Pathways-petroleum diesel'!$A$4:$A$40,$D119)-SUMIFS('Pathways-petroleum diesel'!$G$4:$G$40,'Pathways-petroleum diesel'!$A$4:$A$40,$D119))/SUMIFS('Pathways-petroleum diesel'!$G$4:$G$40,'Pathways-petroleum diesel'!$A$4:$A$40,$D119),0)</f>
        <v>0.42489998700192122</v>
      </c>
      <c r="AI119" s="71">
        <f>IFERROR((SUMIFS('Pathways-petroleum diesel'!AK$4:AK$40,'Pathways-petroleum diesel'!$A$4:$A$40,$D119)-SUMIFS('Pathways-petroleum diesel'!$G$4:$G$40,'Pathways-petroleum diesel'!$A$4:$A$40,$D119))/SUMIFS('Pathways-petroleum diesel'!$G$4:$G$40,'Pathways-petroleum diesel'!$A$4:$A$40,$D119),0)</f>
        <v>0.43955171069164239</v>
      </c>
      <c r="AJ119" s="71">
        <f>IFERROR((SUMIFS('Pathways-petroleum diesel'!AL$4:AL$40,'Pathways-petroleum diesel'!$A$4:$A$40,$D119)-SUMIFS('Pathways-petroleum diesel'!$G$4:$G$40,'Pathways-petroleum diesel'!$A$4:$A$40,$D119))/SUMIFS('Pathways-petroleum diesel'!$G$4:$G$40,'Pathways-petroleum diesel'!$A$4:$A$40,$D119),0)</f>
        <v>0.45420343438136357</v>
      </c>
      <c r="AK119" s="71">
        <f>IFERROR((SUMIFS('Pathways-petroleum diesel'!AM$4:AM$40,'Pathways-petroleum diesel'!$A$4:$A$40,$D119)-SUMIFS('Pathways-petroleum diesel'!$G$4:$G$40,'Pathways-petroleum diesel'!$A$4:$A$40,$D119))/SUMIFS('Pathways-petroleum diesel'!$G$4:$G$40,'Pathways-petroleum diesel'!$A$4:$A$40,$D119),0)</f>
        <v>0.46885515807108474</v>
      </c>
    </row>
    <row r="120" spans="2:37" x14ac:dyDescent="0.25">
      <c r="B120" s="7" t="s">
        <v>1180</v>
      </c>
      <c r="C120" s="73" t="s">
        <v>1184</v>
      </c>
      <c r="D120" s="331" t="s">
        <v>65</v>
      </c>
      <c r="E120" s="71">
        <f>IFERROR((SUMIFS('Pathways-petroleum diesel'!G$4:G$40,'Pathways-petroleum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F120" s="333">
        <f>IFERROR((SUMIFS('Pathways-petroleum diesel'!H$4:H$40,'Pathways-petroleum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G120" s="71">
        <f>IFERROR((SUMIFS('Pathways-petroleum diesel'!I$4:I$40,'Pathways-petroleum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H120" s="71">
        <f>IFERROR((SUMIFS('Pathways-petroleum diesel'!J$4:J$40,'Pathways-petroleum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I120" s="71">
        <f>IFERROR((SUMIFS('Pathways-petroleum diesel'!K$4:K$40,'Pathways-petroleum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J120" s="71">
        <f>IFERROR((SUMIFS('Pathways-petroleum diesel'!L$4:L$40,'Pathways-petroleum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K120" s="71">
        <f>IFERROR((SUMIFS('Pathways-petroleum diesel'!M$4:M$40,'Pathways-petroleum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L120" s="71">
        <f>IFERROR((SUMIFS('Pathways-petroleum diesel'!N$4:N$40,'Pathways-petroleum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M120" s="71">
        <f>IFERROR((SUMIFS('Pathways-petroleum diesel'!O$4:O$40,'Pathways-petroleum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N120" s="71">
        <f>IFERROR((SUMIFS('Pathways-petroleum diesel'!P$4:P$40,'Pathways-petroleum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O120" s="71">
        <f>IFERROR((SUMIFS('Pathways-petroleum diesel'!Q$4:Q$40,'Pathways-petroleum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P120" s="71">
        <f>IFERROR((SUMIFS('Pathways-petroleum diesel'!R$4:R$40,'Pathways-petroleum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Q120" s="71">
        <f>IFERROR((SUMIFS('Pathways-petroleum diesel'!S$4:S$40,'Pathways-petroleum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R120" s="71">
        <f>IFERROR((SUMIFS('Pathways-petroleum diesel'!T$4:T$40,'Pathways-petroleum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S120" s="71">
        <f>IFERROR((SUMIFS('Pathways-petroleum diesel'!U$4:U$40,'Pathways-petroleum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T120" s="71">
        <f>IFERROR((SUMIFS('Pathways-petroleum diesel'!V$4:V$40,'Pathways-petroleum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U120" s="71">
        <f>IFERROR((SUMIFS('Pathways-petroleum diesel'!W$4:W$40,'Pathways-petroleum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V120" s="71">
        <f>IFERROR((SUMIFS('Pathways-petroleum diesel'!X$4:X$40,'Pathways-petroleum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W120" s="71">
        <f>IFERROR((SUMIFS('Pathways-petroleum diesel'!Y$4:Y$40,'Pathways-petroleum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X120" s="71">
        <f>IFERROR((SUMIFS('Pathways-petroleum diesel'!Z$4:Z$40,'Pathways-petroleum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Y120" s="71">
        <f>IFERROR((SUMIFS('Pathways-petroleum diesel'!AA$4:AA$40,'Pathways-petroleum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Z120" s="71">
        <f>IFERROR((SUMIFS('Pathways-petroleum diesel'!AB$4:AB$40,'Pathways-petroleum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AA120" s="71">
        <f>IFERROR((SUMIFS('Pathways-petroleum diesel'!AC$4:AC$40,'Pathways-petroleum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AB120" s="71">
        <f>IFERROR((SUMIFS('Pathways-petroleum diesel'!AD$4:AD$40,'Pathways-petroleum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AC120" s="71">
        <f>IFERROR((SUMIFS('Pathways-petroleum diesel'!AE$4:AE$40,'Pathways-petroleum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AD120" s="71">
        <f>IFERROR((SUMIFS('Pathways-petroleum diesel'!AF$4:AF$40,'Pathways-petroleum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AE120" s="71">
        <f>IFERROR((SUMIFS('Pathways-petroleum diesel'!AG$4:AG$40,'Pathways-petroleum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AF120" s="71">
        <f>IFERROR((SUMIFS('Pathways-petroleum diesel'!AH$4:AH$40,'Pathways-petroleum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AG120" s="71">
        <f>IFERROR((SUMIFS('Pathways-petroleum diesel'!AI$4:AI$40,'Pathways-petroleum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AH120" s="71">
        <f>IFERROR((SUMIFS('Pathways-petroleum diesel'!AJ$4:AJ$40,'Pathways-petroleum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AI120" s="71">
        <f>IFERROR((SUMIFS('Pathways-petroleum diesel'!AK$4:AK$40,'Pathways-petroleum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AJ120" s="71">
        <f>IFERROR((SUMIFS('Pathways-petroleum diesel'!AL$4:AL$40,'Pathways-petroleum diesel'!$A$4:$A$40,$D120)-SUMIFS('Pathways-petroleum diesel'!$G$4:$G$40,'Pathways-petroleum diesel'!$A$4:$A$40,$D120))/SUMIFS('Pathways-petroleum diesel'!$G$4:$G$40,'Pathways-petroleum diesel'!$A$4:$A$40,$D120),0)</f>
        <v>0</v>
      </c>
      <c r="AK120" s="71">
        <f>IFERROR((SUMIFS('Pathways-petroleum diesel'!AM$4:AM$40,'Pathways-petroleum diesel'!$A$4:$A$40,$D120)-SUMIFS('Pathways-petroleum diesel'!$G$4:$G$40,'Pathways-petroleum diesel'!$A$4:$A$40,$D120))/SUMIFS('Pathways-petroleum diesel'!$G$4:$G$40,'Pathways-petroleum diesel'!$A$4:$A$40,$D120),0)</f>
        <v>0</v>
      </c>
    </row>
    <row r="121" spans="2:37" x14ac:dyDescent="0.25">
      <c r="B121" s="7" t="s">
        <v>1180</v>
      </c>
      <c r="C121" s="73" t="s">
        <v>1184</v>
      </c>
      <c r="D121" s="73" t="s">
        <v>66</v>
      </c>
      <c r="E121" s="71">
        <f>IFERROR((SUMIFS('Pathways-petroleum diesel'!G$4:G$40,'Pathways-petroleum diesel'!$A$4:$A$40,$D121)-SUMIFS('Pathways-petroleum diesel'!$G$4:$G$40,'Pathways-petroleum diesel'!$A$4:$A$40,$D121))/SUMIFS('Pathways-petroleum diesel'!$G$4:$G$40,'Pathways-petroleum diesel'!$A$4:$A$40,$D121),0)</f>
        <v>0</v>
      </c>
      <c r="F121" s="333">
        <f>IFERROR((SUMIFS('Pathways-petroleum diesel'!H$4:H$40,'Pathways-petroleum diesel'!$A$4:$A$40,$D121)-SUMIFS('Pathways-petroleum diesel'!$G$4:$G$40,'Pathways-petroleum diesel'!$A$4:$A$40,$D121))/SUMIFS('Pathways-petroleum diesel'!$G$4:$G$40,'Pathways-petroleum diesel'!$A$4:$A$40,$D121),0)</f>
        <v>1.4651723689721181E-2</v>
      </c>
      <c r="G121" s="71">
        <f>IFERROR((SUMIFS('Pathways-petroleum diesel'!I$4:I$40,'Pathways-petroleum diesel'!$A$4:$A$40,$D121)-SUMIFS('Pathways-petroleum diesel'!$G$4:$G$40,'Pathways-petroleum diesel'!$A$4:$A$40,$D121))/SUMIFS('Pathways-petroleum diesel'!$G$4:$G$40,'Pathways-petroleum diesel'!$A$4:$A$40,$D121),0)</f>
        <v>2.9303447379442363E-2</v>
      </c>
      <c r="H121" s="71">
        <f>IFERROR((SUMIFS('Pathways-petroleum diesel'!J$4:J$40,'Pathways-petroleum diesel'!$A$4:$A$40,$D121)-SUMIFS('Pathways-petroleum diesel'!$G$4:$G$40,'Pathways-petroleum diesel'!$A$4:$A$40,$D121))/SUMIFS('Pathways-petroleum diesel'!$G$4:$G$40,'Pathways-petroleum diesel'!$A$4:$A$40,$D121),0)</f>
        <v>4.3955171069163544E-2</v>
      </c>
      <c r="I121" s="71">
        <f>IFERROR((SUMIFS('Pathways-petroleum diesel'!K$4:K$40,'Pathways-petroleum diesel'!$A$4:$A$40,$D121)-SUMIFS('Pathways-petroleum diesel'!$G$4:$G$40,'Pathways-petroleum diesel'!$A$4:$A$40,$D121))/SUMIFS('Pathways-petroleum diesel'!$G$4:$G$40,'Pathways-petroleum diesel'!$A$4:$A$40,$D121),0)</f>
        <v>5.8606894758884545E-2</v>
      </c>
      <c r="J121" s="71">
        <f>IFERROR((SUMIFS('Pathways-petroleum diesel'!L$4:L$40,'Pathways-petroleum diesel'!$A$4:$A$40,$D121)-SUMIFS('Pathways-petroleum diesel'!$G$4:$G$40,'Pathways-petroleum diesel'!$A$4:$A$40,$D121))/SUMIFS('Pathways-petroleum diesel'!$G$4:$G$40,'Pathways-petroleum diesel'!$A$4:$A$40,$D121),0)</f>
        <v>7.3258618448605733E-2</v>
      </c>
      <c r="K121" s="71">
        <f>IFERROR((SUMIFS('Pathways-petroleum diesel'!M$4:M$40,'Pathways-petroleum diesel'!$A$4:$A$40,$D121)-SUMIFS('Pathways-petroleum diesel'!$G$4:$G$40,'Pathways-petroleum diesel'!$A$4:$A$40,$D121))/SUMIFS('Pathways-petroleum diesel'!$G$4:$G$40,'Pathways-petroleum diesel'!$A$4:$A$40,$D121),0)</f>
        <v>8.7910342138330738E-2</v>
      </c>
      <c r="L121" s="71">
        <f>IFERROR((SUMIFS('Pathways-petroleum diesel'!N$4:N$40,'Pathways-petroleum diesel'!$A$4:$A$40,$D121)-SUMIFS('Pathways-petroleum diesel'!$G$4:$G$40,'Pathways-petroleum diesel'!$A$4:$A$40,$D121))/SUMIFS('Pathways-petroleum diesel'!$G$4:$G$40,'Pathways-petroleum diesel'!$A$4:$A$40,$D121),0)</f>
        <v>0.10256206582805193</v>
      </c>
      <c r="M121" s="71">
        <f>IFERROR((SUMIFS('Pathways-petroleum diesel'!O$4:O$40,'Pathways-petroleum diesel'!$A$4:$A$40,$D121)-SUMIFS('Pathways-petroleum diesel'!$G$4:$G$40,'Pathways-petroleum diesel'!$A$4:$A$40,$D121))/SUMIFS('Pathways-petroleum diesel'!$G$4:$G$40,'Pathways-petroleum diesel'!$A$4:$A$40,$D121),0)</f>
        <v>0.1172137895177731</v>
      </c>
      <c r="N121" s="71">
        <f>IFERROR((SUMIFS('Pathways-petroleum diesel'!P$4:P$40,'Pathways-petroleum diesel'!$A$4:$A$40,$D121)-SUMIFS('Pathways-petroleum diesel'!$G$4:$G$40,'Pathways-petroleum diesel'!$A$4:$A$40,$D121))/SUMIFS('Pathways-petroleum diesel'!$G$4:$G$40,'Pathways-petroleum diesel'!$A$4:$A$40,$D121),0)</f>
        <v>0.13186551320749429</v>
      </c>
      <c r="O121" s="71">
        <f>IFERROR((SUMIFS('Pathways-petroleum diesel'!Q$4:Q$40,'Pathways-petroleum diesel'!$A$4:$A$40,$D121)-SUMIFS('Pathways-petroleum diesel'!$G$4:$G$40,'Pathways-petroleum diesel'!$A$4:$A$40,$D121))/SUMIFS('Pathways-petroleum diesel'!$G$4:$G$40,'Pathways-petroleum diesel'!$A$4:$A$40,$D121),0)</f>
        <v>0.1465172368972153</v>
      </c>
      <c r="P121" s="71">
        <f>IFERROR((SUMIFS('Pathways-petroleum diesel'!R$4:R$40,'Pathways-petroleum diesel'!$A$4:$A$40,$D121)-SUMIFS('Pathways-petroleum diesel'!$G$4:$G$40,'Pathways-petroleum diesel'!$A$4:$A$40,$D121))/SUMIFS('Pathways-petroleum diesel'!$G$4:$G$40,'Pathways-petroleum diesel'!$A$4:$A$40,$D121),0)</f>
        <v>0.16116896058693647</v>
      </c>
      <c r="Q121" s="71">
        <f>IFERROR((SUMIFS('Pathways-petroleum diesel'!S$4:S$40,'Pathways-petroleum diesel'!$A$4:$A$40,$D121)-SUMIFS('Pathways-petroleum diesel'!$G$4:$G$40,'Pathways-petroleum diesel'!$A$4:$A$40,$D121))/SUMIFS('Pathways-petroleum diesel'!$G$4:$G$40,'Pathways-petroleum diesel'!$A$4:$A$40,$D121),0)</f>
        <v>0.17582068427665765</v>
      </c>
      <c r="R121" s="71">
        <f>IFERROR((SUMIFS('Pathways-petroleum diesel'!T$4:T$40,'Pathways-petroleum diesel'!$A$4:$A$40,$D121)-SUMIFS('Pathways-petroleum diesel'!$G$4:$G$40,'Pathways-petroleum diesel'!$A$4:$A$40,$D121))/SUMIFS('Pathways-petroleum diesel'!$G$4:$G$40,'Pathways-petroleum diesel'!$A$4:$A$40,$D121),0)</f>
        <v>0.19047240796637882</v>
      </c>
      <c r="S121" s="71">
        <f>IFERROR((SUMIFS('Pathways-petroleum diesel'!U$4:U$40,'Pathways-petroleum diesel'!$A$4:$A$40,$D121)-SUMIFS('Pathways-petroleum diesel'!$G$4:$G$40,'Pathways-petroleum diesel'!$A$4:$A$40,$D121))/SUMIFS('Pathways-petroleum diesel'!$G$4:$G$40,'Pathways-petroleum diesel'!$A$4:$A$40,$D121),0)</f>
        <v>0.20512413165610002</v>
      </c>
      <c r="T121" s="71">
        <f>IFERROR((SUMIFS('Pathways-petroleum diesel'!V$4:V$40,'Pathways-petroleum diesel'!$A$4:$A$40,$D121)-SUMIFS('Pathways-petroleum diesel'!$G$4:$G$40,'Pathways-petroleum diesel'!$A$4:$A$40,$D121))/SUMIFS('Pathways-petroleum diesel'!$G$4:$G$40,'Pathways-petroleum diesel'!$A$4:$A$40,$D121),0)</f>
        <v>0.2197758553458212</v>
      </c>
      <c r="U121" s="71">
        <f>IFERROR((SUMIFS('Pathways-petroleum diesel'!W$4:W$40,'Pathways-petroleum diesel'!$A$4:$A$40,$D121)-SUMIFS('Pathways-petroleum diesel'!$G$4:$G$40,'Pathways-petroleum diesel'!$A$4:$A$40,$D121))/SUMIFS('Pathways-petroleum diesel'!$G$4:$G$40,'Pathways-petroleum diesel'!$A$4:$A$40,$D121),0)</f>
        <v>0.23442757903554237</v>
      </c>
      <c r="V121" s="71">
        <f>IFERROR((SUMIFS('Pathways-petroleum diesel'!X$4:X$40,'Pathways-petroleum diesel'!$A$4:$A$40,$D121)-SUMIFS('Pathways-petroleum diesel'!$G$4:$G$40,'Pathways-petroleum diesel'!$A$4:$A$40,$D121))/SUMIFS('Pathways-petroleum diesel'!$G$4:$G$40,'Pathways-petroleum diesel'!$A$4:$A$40,$D121),0)</f>
        <v>0.24907930272526355</v>
      </c>
      <c r="W121" s="71">
        <f>IFERROR((SUMIFS('Pathways-petroleum diesel'!Y$4:Y$40,'Pathways-petroleum diesel'!$A$4:$A$40,$D121)-SUMIFS('Pathways-petroleum diesel'!$G$4:$G$40,'Pathways-petroleum diesel'!$A$4:$A$40,$D121))/SUMIFS('Pathways-petroleum diesel'!$G$4:$G$40,'Pathways-petroleum diesel'!$A$4:$A$40,$D121),0)</f>
        <v>0.26373102641498475</v>
      </c>
      <c r="X121" s="71">
        <f>IFERROR((SUMIFS('Pathways-petroleum diesel'!Z$4:Z$40,'Pathways-petroleum diesel'!$A$4:$A$40,$D121)-SUMIFS('Pathways-petroleum diesel'!$G$4:$G$40,'Pathways-petroleum diesel'!$A$4:$A$40,$D121))/SUMIFS('Pathways-petroleum diesel'!$G$4:$G$40,'Pathways-petroleum diesel'!$A$4:$A$40,$D121),0)</f>
        <v>0.27838275010470959</v>
      </c>
      <c r="Y121" s="71">
        <f>IFERROR((SUMIFS('Pathways-petroleum diesel'!AA$4:AA$40,'Pathways-petroleum diesel'!$A$4:$A$40,$D121)-SUMIFS('Pathways-petroleum diesel'!$G$4:$G$40,'Pathways-petroleum diesel'!$A$4:$A$40,$D121))/SUMIFS('Pathways-petroleum diesel'!$G$4:$G$40,'Pathways-petroleum diesel'!$A$4:$A$40,$D121),0)</f>
        <v>0.29303447379443076</v>
      </c>
      <c r="Z121" s="71">
        <f>IFERROR((SUMIFS('Pathways-petroleum diesel'!AB$4:AB$40,'Pathways-petroleum diesel'!$A$4:$A$40,$D121)-SUMIFS('Pathways-petroleum diesel'!$G$4:$G$40,'Pathways-petroleum diesel'!$A$4:$A$40,$D121))/SUMIFS('Pathways-petroleum diesel'!$G$4:$G$40,'Pathways-petroleum diesel'!$A$4:$A$40,$D121),0)</f>
        <v>0.30768619748415194</v>
      </c>
      <c r="AA121" s="71">
        <f>IFERROR((SUMIFS('Pathways-petroleum diesel'!AC$4:AC$40,'Pathways-petroleum diesel'!$A$4:$A$40,$D121)-SUMIFS('Pathways-petroleum diesel'!$G$4:$G$40,'Pathways-petroleum diesel'!$A$4:$A$40,$D121))/SUMIFS('Pathways-petroleum diesel'!$G$4:$G$40,'Pathways-petroleum diesel'!$A$4:$A$40,$D121),0)</f>
        <v>0.32233792117387311</v>
      </c>
      <c r="AB121" s="71">
        <f>IFERROR((SUMIFS('Pathways-petroleum diesel'!AD$4:AD$40,'Pathways-petroleum diesel'!$A$4:$A$40,$D121)-SUMIFS('Pathways-petroleum diesel'!$G$4:$G$40,'Pathways-petroleum diesel'!$A$4:$A$40,$D121))/SUMIFS('Pathways-petroleum diesel'!$G$4:$G$40,'Pathways-petroleum diesel'!$A$4:$A$40,$D121),0)</f>
        <v>0.33698964486359428</v>
      </c>
      <c r="AC121" s="71">
        <f>IFERROR((SUMIFS('Pathways-petroleum diesel'!AE$4:AE$40,'Pathways-petroleum diesel'!$A$4:$A$40,$D121)-SUMIFS('Pathways-petroleum diesel'!$G$4:$G$40,'Pathways-petroleum diesel'!$A$4:$A$40,$D121))/SUMIFS('Pathways-petroleum diesel'!$G$4:$G$40,'Pathways-petroleum diesel'!$A$4:$A$40,$D121),0)</f>
        <v>0.35164136855331546</v>
      </c>
      <c r="AD121" s="71">
        <f>IFERROR((SUMIFS('Pathways-petroleum diesel'!AF$4:AF$40,'Pathways-petroleum diesel'!$A$4:$A$40,$D121)-SUMIFS('Pathways-petroleum diesel'!$G$4:$G$40,'Pathways-petroleum diesel'!$A$4:$A$40,$D121))/SUMIFS('Pathways-petroleum diesel'!$G$4:$G$40,'Pathways-petroleum diesel'!$A$4:$A$40,$D121),0)</f>
        <v>0.36629309224303663</v>
      </c>
      <c r="AE121" s="71">
        <f>IFERROR((SUMIFS('Pathways-petroleum diesel'!AG$4:AG$40,'Pathways-petroleum diesel'!$A$4:$A$40,$D121)-SUMIFS('Pathways-petroleum diesel'!$G$4:$G$40,'Pathways-petroleum diesel'!$A$4:$A$40,$D121))/SUMIFS('Pathways-petroleum diesel'!$G$4:$G$40,'Pathways-petroleum diesel'!$A$4:$A$40,$D121),0)</f>
        <v>0.38094481593275786</v>
      </c>
      <c r="AF121" s="71">
        <f>IFERROR((SUMIFS('Pathways-petroleum diesel'!AH$4:AH$40,'Pathways-petroleum diesel'!$A$4:$A$40,$D121)-SUMIFS('Pathways-petroleum diesel'!$G$4:$G$40,'Pathways-petroleum diesel'!$A$4:$A$40,$D121))/SUMIFS('Pathways-petroleum diesel'!$G$4:$G$40,'Pathways-petroleum diesel'!$A$4:$A$40,$D121),0)</f>
        <v>0.39559653962247904</v>
      </c>
      <c r="AG121" s="71">
        <f>IFERROR((SUMIFS('Pathways-petroleum diesel'!AI$4:AI$40,'Pathways-petroleum diesel'!$A$4:$A$40,$D121)-SUMIFS('Pathways-petroleum diesel'!$G$4:$G$40,'Pathways-petroleum diesel'!$A$4:$A$40,$D121))/SUMIFS('Pathways-petroleum diesel'!$G$4:$G$40,'Pathways-petroleum diesel'!$A$4:$A$40,$D121),0)</f>
        <v>0.41024826331220005</v>
      </c>
      <c r="AH121" s="71">
        <f>IFERROR((SUMIFS('Pathways-petroleum diesel'!AJ$4:AJ$40,'Pathways-petroleum diesel'!$A$4:$A$40,$D121)-SUMIFS('Pathways-petroleum diesel'!$G$4:$G$40,'Pathways-petroleum diesel'!$A$4:$A$40,$D121))/SUMIFS('Pathways-petroleum diesel'!$G$4:$G$40,'Pathways-petroleum diesel'!$A$4:$A$40,$D121),0)</f>
        <v>0.42489998700192122</v>
      </c>
      <c r="AI121" s="71">
        <f>IFERROR((SUMIFS('Pathways-petroleum diesel'!AK$4:AK$40,'Pathways-petroleum diesel'!$A$4:$A$40,$D121)-SUMIFS('Pathways-petroleum diesel'!$G$4:$G$40,'Pathways-petroleum diesel'!$A$4:$A$40,$D121))/SUMIFS('Pathways-petroleum diesel'!$G$4:$G$40,'Pathways-petroleum diesel'!$A$4:$A$40,$D121),0)</f>
        <v>0.43955171069164239</v>
      </c>
      <c r="AJ121" s="71">
        <f>IFERROR((SUMIFS('Pathways-petroleum diesel'!AL$4:AL$40,'Pathways-petroleum diesel'!$A$4:$A$40,$D121)-SUMIFS('Pathways-petroleum diesel'!$G$4:$G$40,'Pathways-petroleum diesel'!$A$4:$A$40,$D121))/SUMIFS('Pathways-petroleum diesel'!$G$4:$G$40,'Pathways-petroleum diesel'!$A$4:$A$40,$D121),0)</f>
        <v>0.45420343438136357</v>
      </c>
      <c r="AK121" s="71">
        <f>IFERROR((SUMIFS('Pathways-petroleum diesel'!AM$4:AM$40,'Pathways-petroleum diesel'!$A$4:$A$40,$D121)-SUMIFS('Pathways-petroleum diesel'!$G$4:$G$40,'Pathways-petroleum diesel'!$A$4:$A$40,$D121))/SUMIFS('Pathways-petroleum diesel'!$G$4:$G$40,'Pathways-petroleum diesel'!$A$4:$A$40,$D121),0)</f>
        <v>0.46885515807108474</v>
      </c>
    </row>
    <row r="122" spans="2:37" x14ac:dyDescent="0.25">
      <c r="B122" s="7" t="s">
        <v>1180</v>
      </c>
      <c r="C122" s="73" t="s">
        <v>1184</v>
      </c>
      <c r="D122" s="73" t="s">
        <v>67</v>
      </c>
      <c r="E122" s="71">
        <f>IFERROR((SUMIFS('Pathways-petroleum diesel'!G$4:G$40,'Pathways-petroleum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F122" s="333">
        <f>IFERROR((SUMIFS('Pathways-petroleum diesel'!H$4:H$40,'Pathways-petroleum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G122" s="71">
        <f>IFERROR((SUMIFS('Pathways-petroleum diesel'!I$4:I$40,'Pathways-petroleum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H122" s="71">
        <f>IFERROR((SUMIFS('Pathways-petroleum diesel'!J$4:J$40,'Pathways-petroleum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I122" s="71">
        <f>IFERROR((SUMIFS('Pathways-petroleum diesel'!K$4:K$40,'Pathways-petroleum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J122" s="71">
        <f>IFERROR((SUMIFS('Pathways-petroleum diesel'!L$4:L$40,'Pathways-petroleum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K122" s="71">
        <f>IFERROR((SUMIFS('Pathways-petroleum diesel'!M$4:M$40,'Pathways-petroleum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L122" s="71">
        <f>IFERROR((SUMIFS('Pathways-petroleum diesel'!N$4:N$40,'Pathways-petroleum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M122" s="71">
        <f>IFERROR((SUMIFS('Pathways-petroleum diesel'!O$4:O$40,'Pathways-petroleum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N122" s="71">
        <f>IFERROR((SUMIFS('Pathways-petroleum diesel'!P$4:P$40,'Pathways-petroleum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O122" s="71">
        <f>IFERROR((SUMIFS('Pathways-petroleum diesel'!Q$4:Q$40,'Pathways-petroleum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P122" s="71">
        <f>IFERROR((SUMIFS('Pathways-petroleum diesel'!R$4:R$40,'Pathways-petroleum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Q122" s="71">
        <f>IFERROR((SUMIFS('Pathways-petroleum diesel'!S$4:S$40,'Pathways-petroleum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R122" s="71">
        <f>IFERROR((SUMIFS('Pathways-petroleum diesel'!T$4:T$40,'Pathways-petroleum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S122" s="71">
        <f>IFERROR((SUMIFS('Pathways-petroleum diesel'!U$4:U$40,'Pathways-petroleum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T122" s="71">
        <f>IFERROR((SUMIFS('Pathways-petroleum diesel'!V$4:V$40,'Pathways-petroleum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U122" s="71">
        <f>IFERROR((SUMIFS('Pathways-petroleum diesel'!W$4:W$40,'Pathways-petroleum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V122" s="71">
        <f>IFERROR((SUMIFS('Pathways-petroleum diesel'!X$4:X$40,'Pathways-petroleum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W122" s="71">
        <f>IFERROR((SUMIFS('Pathways-petroleum diesel'!Y$4:Y$40,'Pathways-petroleum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X122" s="71">
        <f>IFERROR((SUMIFS('Pathways-petroleum diesel'!Z$4:Z$40,'Pathways-petroleum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Y122" s="71">
        <f>IFERROR((SUMIFS('Pathways-petroleum diesel'!AA$4:AA$40,'Pathways-petroleum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Z122" s="71">
        <f>IFERROR((SUMIFS('Pathways-petroleum diesel'!AB$4:AB$40,'Pathways-petroleum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AA122" s="71">
        <f>IFERROR((SUMIFS('Pathways-petroleum diesel'!AC$4:AC$40,'Pathways-petroleum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AB122" s="71">
        <f>IFERROR((SUMIFS('Pathways-petroleum diesel'!AD$4:AD$40,'Pathways-petroleum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AC122" s="71">
        <f>IFERROR((SUMIFS('Pathways-petroleum diesel'!AE$4:AE$40,'Pathways-petroleum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AD122" s="71">
        <f>IFERROR((SUMIFS('Pathways-petroleum diesel'!AF$4:AF$40,'Pathways-petroleum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AE122" s="71">
        <f>IFERROR((SUMIFS('Pathways-petroleum diesel'!AG$4:AG$40,'Pathways-petroleum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AF122" s="71">
        <f>IFERROR((SUMIFS('Pathways-petroleum diesel'!AH$4:AH$40,'Pathways-petroleum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AG122" s="71">
        <f>IFERROR((SUMIFS('Pathways-petroleum diesel'!AI$4:AI$40,'Pathways-petroleum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AH122" s="71">
        <f>IFERROR((SUMIFS('Pathways-petroleum diesel'!AJ$4:AJ$40,'Pathways-petroleum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AI122" s="71">
        <f>IFERROR((SUMIFS('Pathways-petroleum diesel'!AK$4:AK$40,'Pathways-petroleum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AJ122" s="71">
        <f>IFERROR((SUMIFS('Pathways-petroleum diesel'!AL$4:AL$40,'Pathways-petroleum diesel'!$A$4:$A$40,$D122)-SUMIFS('Pathways-petroleum diesel'!$G$4:$G$40,'Pathways-petroleum diesel'!$A$4:$A$40,$D122))/SUMIFS('Pathways-petroleum diesel'!$G$4:$G$40,'Pathways-petroleum diesel'!$A$4:$A$40,$D122),0)</f>
        <v>0</v>
      </c>
      <c r="AK122" s="71">
        <f>IFERROR((SUMIFS('Pathways-petroleum diesel'!AM$4:AM$40,'Pathways-petroleum diesel'!$A$4:$A$40,$D122)-SUMIFS('Pathways-petroleum diesel'!$G$4:$G$40,'Pathways-petroleum diesel'!$A$4:$A$40,$D122))/SUMIFS('Pathways-petroleum diesel'!$G$4:$G$40,'Pathways-petroleum diesel'!$A$4:$A$40,$D122),0)</f>
        <v>0</v>
      </c>
    </row>
    <row r="123" spans="2:37" x14ac:dyDescent="0.25">
      <c r="B123" s="7" t="s">
        <v>1180</v>
      </c>
      <c r="C123" s="73" t="s">
        <v>1184</v>
      </c>
      <c r="D123" s="331" t="s">
        <v>68</v>
      </c>
      <c r="E123" s="71">
        <f>IFERROR((SUMIFS('Pathways-petroleum diesel'!G$4:G$40,'Pathways-petroleum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F123" s="333">
        <f>IFERROR((SUMIFS('Pathways-petroleum diesel'!H$4:H$40,'Pathways-petroleum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G123" s="71">
        <f>IFERROR((SUMIFS('Pathways-petroleum diesel'!I$4:I$40,'Pathways-petroleum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H123" s="71">
        <f>IFERROR((SUMIFS('Pathways-petroleum diesel'!J$4:J$40,'Pathways-petroleum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I123" s="71">
        <f>IFERROR((SUMIFS('Pathways-petroleum diesel'!K$4:K$40,'Pathways-petroleum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J123" s="71">
        <f>IFERROR((SUMIFS('Pathways-petroleum diesel'!L$4:L$40,'Pathways-petroleum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K123" s="71">
        <f>IFERROR((SUMIFS('Pathways-petroleum diesel'!M$4:M$40,'Pathways-petroleum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L123" s="71">
        <f>IFERROR((SUMIFS('Pathways-petroleum diesel'!N$4:N$40,'Pathways-petroleum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M123" s="71">
        <f>IFERROR((SUMIFS('Pathways-petroleum diesel'!O$4:O$40,'Pathways-petroleum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N123" s="71">
        <f>IFERROR((SUMIFS('Pathways-petroleum diesel'!P$4:P$40,'Pathways-petroleum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O123" s="71">
        <f>IFERROR((SUMIFS('Pathways-petroleum diesel'!Q$4:Q$40,'Pathways-petroleum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P123" s="71">
        <f>IFERROR((SUMIFS('Pathways-petroleum diesel'!R$4:R$40,'Pathways-petroleum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Q123" s="71">
        <f>IFERROR((SUMIFS('Pathways-petroleum diesel'!S$4:S$40,'Pathways-petroleum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R123" s="71">
        <f>IFERROR((SUMIFS('Pathways-petroleum diesel'!T$4:T$40,'Pathways-petroleum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S123" s="71">
        <f>IFERROR((SUMIFS('Pathways-petroleum diesel'!U$4:U$40,'Pathways-petroleum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T123" s="71">
        <f>IFERROR((SUMIFS('Pathways-petroleum diesel'!V$4:V$40,'Pathways-petroleum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U123" s="71">
        <f>IFERROR((SUMIFS('Pathways-petroleum diesel'!W$4:W$40,'Pathways-petroleum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V123" s="71">
        <f>IFERROR((SUMIFS('Pathways-petroleum diesel'!X$4:X$40,'Pathways-petroleum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W123" s="71">
        <f>IFERROR((SUMIFS('Pathways-petroleum diesel'!Y$4:Y$40,'Pathways-petroleum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X123" s="71">
        <f>IFERROR((SUMIFS('Pathways-petroleum diesel'!Z$4:Z$40,'Pathways-petroleum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Y123" s="71">
        <f>IFERROR((SUMIFS('Pathways-petroleum diesel'!AA$4:AA$40,'Pathways-petroleum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Z123" s="71">
        <f>IFERROR((SUMIFS('Pathways-petroleum diesel'!AB$4:AB$40,'Pathways-petroleum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AA123" s="71">
        <f>IFERROR((SUMIFS('Pathways-petroleum diesel'!AC$4:AC$40,'Pathways-petroleum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AB123" s="71">
        <f>IFERROR((SUMIFS('Pathways-petroleum diesel'!AD$4:AD$40,'Pathways-petroleum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AC123" s="71">
        <f>IFERROR((SUMIFS('Pathways-petroleum diesel'!AE$4:AE$40,'Pathways-petroleum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AD123" s="71">
        <f>IFERROR((SUMIFS('Pathways-petroleum diesel'!AF$4:AF$40,'Pathways-petroleum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AE123" s="71">
        <f>IFERROR((SUMIFS('Pathways-petroleum diesel'!AG$4:AG$40,'Pathways-petroleum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AF123" s="71">
        <f>IFERROR((SUMIFS('Pathways-petroleum diesel'!AH$4:AH$40,'Pathways-petroleum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AG123" s="71">
        <f>IFERROR((SUMIFS('Pathways-petroleum diesel'!AI$4:AI$40,'Pathways-petroleum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AH123" s="71">
        <f>IFERROR((SUMIFS('Pathways-petroleum diesel'!AJ$4:AJ$40,'Pathways-petroleum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AI123" s="71">
        <f>IFERROR((SUMIFS('Pathways-petroleum diesel'!AK$4:AK$40,'Pathways-petroleum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AJ123" s="71">
        <f>IFERROR((SUMIFS('Pathways-petroleum diesel'!AL$4:AL$40,'Pathways-petroleum diesel'!$A$4:$A$40,$D123)-SUMIFS('Pathways-petroleum diesel'!$G$4:$G$40,'Pathways-petroleum diesel'!$A$4:$A$40,$D123))/SUMIFS('Pathways-petroleum diesel'!$G$4:$G$40,'Pathways-petroleum diesel'!$A$4:$A$40,$D123),0)</f>
        <v>0</v>
      </c>
      <c r="AK123" s="71">
        <f>IFERROR((SUMIFS('Pathways-petroleum diesel'!AM$4:AM$40,'Pathways-petroleum diesel'!$A$4:$A$40,$D123)-SUMIFS('Pathways-petroleum diesel'!$G$4:$G$40,'Pathways-petroleum diesel'!$A$4:$A$40,$D123))/SUMIFS('Pathways-petroleum diesel'!$G$4:$G$40,'Pathways-petroleum diesel'!$A$4:$A$40,$D123),0)</f>
        <v>0</v>
      </c>
    </row>
    <row r="124" spans="2:37" x14ac:dyDescent="0.25">
      <c r="B124" s="7" t="s">
        <v>1180</v>
      </c>
      <c r="C124" s="73" t="s">
        <v>1184</v>
      </c>
      <c r="D124" s="73" t="s">
        <v>69</v>
      </c>
      <c r="E124" s="71">
        <f>IFERROR((SUMIFS('Pathways-petroleum diesel'!G$4:G$40,'Pathways-petroleum diesel'!$A$4:$A$40,$D124)-SUMIFS('Pathways-petroleum diesel'!$G$4:$G$40,'Pathways-petroleum diesel'!$A$4:$A$40,$D124))/SUMIFS('Pathways-petroleum diesel'!$G$4:$G$40,'Pathways-petroleum diesel'!$A$4:$A$40,$D124),0)</f>
        <v>0</v>
      </c>
      <c r="F124" s="333">
        <f>IFERROR((SUMIFS('Pathways-petroleum diesel'!H$4:H$40,'Pathways-petroleum diesel'!$A$4:$A$40,$D124)-SUMIFS('Pathways-petroleum diesel'!$G$4:$G$40,'Pathways-petroleum diesel'!$A$4:$A$40,$D124))/SUMIFS('Pathways-petroleum diesel'!$G$4:$G$40,'Pathways-petroleum diesel'!$A$4:$A$40,$D124),0)</f>
        <v>1.4651723689721122E-2</v>
      </c>
      <c r="G124" s="71">
        <f>IFERROR((SUMIFS('Pathways-petroleum diesel'!I$4:I$40,'Pathways-petroleum diesel'!$A$4:$A$40,$D124)-SUMIFS('Pathways-petroleum diesel'!$G$4:$G$40,'Pathways-petroleum diesel'!$A$4:$A$40,$D124))/SUMIFS('Pathways-petroleum diesel'!$G$4:$G$40,'Pathways-petroleum diesel'!$A$4:$A$40,$D124),0)</f>
        <v>2.9303447379442363E-2</v>
      </c>
      <c r="H124" s="71">
        <f>IFERROR((SUMIFS('Pathways-petroleum diesel'!J$4:J$40,'Pathways-petroleum diesel'!$A$4:$A$40,$D124)-SUMIFS('Pathways-petroleum diesel'!$G$4:$G$40,'Pathways-petroleum diesel'!$A$4:$A$40,$D124))/SUMIFS('Pathways-petroleum diesel'!$G$4:$G$40,'Pathways-petroleum diesel'!$A$4:$A$40,$D124),0)</f>
        <v>4.39551710691636E-2</v>
      </c>
      <c r="I124" s="71">
        <f>IFERROR((SUMIFS('Pathways-petroleum diesel'!K$4:K$40,'Pathways-petroleum diesel'!$A$4:$A$40,$D124)-SUMIFS('Pathways-petroleum diesel'!$G$4:$G$40,'Pathways-petroleum diesel'!$A$4:$A$40,$D124))/SUMIFS('Pathways-petroleum diesel'!$G$4:$G$40,'Pathways-petroleum diesel'!$A$4:$A$40,$D124),0)</f>
        <v>5.860689475888449E-2</v>
      </c>
      <c r="J124" s="71">
        <f>IFERROR((SUMIFS('Pathways-petroleum diesel'!L$4:L$40,'Pathways-petroleum diesel'!$A$4:$A$40,$D124)-SUMIFS('Pathways-petroleum diesel'!$G$4:$G$40,'Pathways-petroleum diesel'!$A$4:$A$40,$D124))/SUMIFS('Pathways-petroleum diesel'!$G$4:$G$40,'Pathways-petroleum diesel'!$A$4:$A$40,$D124),0)</f>
        <v>7.3258618448605609E-2</v>
      </c>
      <c r="K124" s="71">
        <f>IFERROR((SUMIFS('Pathways-petroleum diesel'!M$4:M$40,'Pathways-petroleum diesel'!$A$4:$A$40,$D124)-SUMIFS('Pathways-petroleum diesel'!$G$4:$G$40,'Pathways-petroleum diesel'!$A$4:$A$40,$D124))/SUMIFS('Pathways-petroleum diesel'!$G$4:$G$40,'Pathways-petroleum diesel'!$A$4:$A$40,$D124),0)</f>
        <v>8.7910342138330683E-2</v>
      </c>
      <c r="L124" s="71">
        <f>IFERROR((SUMIFS('Pathways-petroleum diesel'!N$4:N$40,'Pathways-petroleum diesel'!$A$4:$A$40,$D124)-SUMIFS('Pathways-petroleum diesel'!$G$4:$G$40,'Pathways-petroleum diesel'!$A$4:$A$40,$D124))/SUMIFS('Pathways-petroleum diesel'!$G$4:$G$40,'Pathways-petroleum diesel'!$A$4:$A$40,$D124),0)</f>
        <v>0.10256206582805204</v>
      </c>
      <c r="M124" s="71">
        <f>IFERROR((SUMIFS('Pathways-petroleum diesel'!O$4:O$40,'Pathways-petroleum diesel'!$A$4:$A$40,$D124)-SUMIFS('Pathways-petroleum diesel'!$G$4:$G$40,'Pathways-petroleum diesel'!$A$4:$A$40,$D124))/SUMIFS('Pathways-petroleum diesel'!$G$4:$G$40,'Pathways-petroleum diesel'!$A$4:$A$40,$D124),0)</f>
        <v>0.11721378951777316</v>
      </c>
      <c r="N124" s="71">
        <f>IFERROR((SUMIFS('Pathways-petroleum diesel'!P$4:P$40,'Pathways-petroleum diesel'!$A$4:$A$40,$D124)-SUMIFS('Pathways-petroleum diesel'!$G$4:$G$40,'Pathways-petroleum diesel'!$A$4:$A$40,$D124))/SUMIFS('Pathways-petroleum diesel'!$G$4:$G$40,'Pathways-petroleum diesel'!$A$4:$A$40,$D124),0)</f>
        <v>0.13186551320749429</v>
      </c>
      <c r="O124" s="71">
        <f>IFERROR((SUMIFS('Pathways-petroleum diesel'!Q$4:Q$40,'Pathways-petroleum diesel'!$A$4:$A$40,$D124)-SUMIFS('Pathways-petroleum diesel'!$G$4:$G$40,'Pathways-petroleum diesel'!$A$4:$A$40,$D124))/SUMIFS('Pathways-petroleum diesel'!$G$4:$G$40,'Pathways-petroleum diesel'!$A$4:$A$40,$D124),0)</f>
        <v>0.14651723689721541</v>
      </c>
      <c r="P124" s="71">
        <f>IFERROR((SUMIFS('Pathways-petroleum diesel'!R$4:R$40,'Pathways-petroleum diesel'!$A$4:$A$40,$D124)-SUMIFS('Pathways-petroleum diesel'!$G$4:$G$40,'Pathways-petroleum diesel'!$A$4:$A$40,$D124))/SUMIFS('Pathways-petroleum diesel'!$G$4:$G$40,'Pathways-petroleum diesel'!$A$4:$A$40,$D124),0)</f>
        <v>0.16116896058693653</v>
      </c>
      <c r="Q124" s="71">
        <f>IFERROR((SUMIFS('Pathways-petroleum diesel'!S$4:S$40,'Pathways-petroleum diesel'!$A$4:$A$40,$D124)-SUMIFS('Pathways-petroleum diesel'!$G$4:$G$40,'Pathways-petroleum diesel'!$A$4:$A$40,$D124))/SUMIFS('Pathways-petroleum diesel'!$G$4:$G$40,'Pathways-petroleum diesel'!$A$4:$A$40,$D124),0)</f>
        <v>0.17582068427665765</v>
      </c>
      <c r="R124" s="71">
        <f>IFERROR((SUMIFS('Pathways-petroleum diesel'!T$4:T$40,'Pathways-petroleum diesel'!$A$4:$A$40,$D124)-SUMIFS('Pathways-petroleum diesel'!$G$4:$G$40,'Pathways-petroleum diesel'!$A$4:$A$40,$D124))/SUMIFS('Pathways-petroleum diesel'!$G$4:$G$40,'Pathways-petroleum diesel'!$A$4:$A$40,$D124),0)</f>
        <v>0.19047240796637877</v>
      </c>
      <c r="S124" s="71">
        <f>IFERROR((SUMIFS('Pathways-petroleum diesel'!U$4:U$40,'Pathways-petroleum diesel'!$A$4:$A$40,$D124)-SUMIFS('Pathways-petroleum diesel'!$G$4:$G$40,'Pathways-petroleum diesel'!$A$4:$A$40,$D124))/SUMIFS('Pathways-petroleum diesel'!$G$4:$G$40,'Pathways-petroleum diesel'!$A$4:$A$40,$D124),0)</f>
        <v>0.20512413165609988</v>
      </c>
      <c r="T124" s="71">
        <f>IFERROR((SUMIFS('Pathways-petroleum diesel'!V$4:V$40,'Pathways-petroleum diesel'!$A$4:$A$40,$D124)-SUMIFS('Pathways-petroleum diesel'!$G$4:$G$40,'Pathways-petroleum diesel'!$A$4:$A$40,$D124))/SUMIFS('Pathways-petroleum diesel'!$G$4:$G$40,'Pathways-petroleum diesel'!$A$4:$A$40,$D124),0)</f>
        <v>0.21977585534582125</v>
      </c>
      <c r="U124" s="71">
        <f>IFERROR((SUMIFS('Pathways-petroleum diesel'!W$4:W$40,'Pathways-petroleum diesel'!$A$4:$A$40,$D124)-SUMIFS('Pathways-petroleum diesel'!$G$4:$G$40,'Pathways-petroleum diesel'!$A$4:$A$40,$D124))/SUMIFS('Pathways-petroleum diesel'!$G$4:$G$40,'Pathways-petroleum diesel'!$A$4:$A$40,$D124),0)</f>
        <v>0.23442757903554237</v>
      </c>
      <c r="V124" s="71">
        <f>IFERROR((SUMIFS('Pathways-petroleum diesel'!X$4:X$40,'Pathways-petroleum diesel'!$A$4:$A$40,$D124)-SUMIFS('Pathways-petroleum diesel'!$G$4:$G$40,'Pathways-petroleum diesel'!$A$4:$A$40,$D124))/SUMIFS('Pathways-petroleum diesel'!$G$4:$G$40,'Pathways-petroleum diesel'!$A$4:$A$40,$D124),0)</f>
        <v>0.24907930272526349</v>
      </c>
      <c r="W124" s="71">
        <f>IFERROR((SUMIFS('Pathways-petroleum diesel'!Y$4:Y$40,'Pathways-petroleum diesel'!$A$4:$A$40,$D124)-SUMIFS('Pathways-petroleum diesel'!$G$4:$G$40,'Pathways-petroleum diesel'!$A$4:$A$40,$D124))/SUMIFS('Pathways-petroleum diesel'!$G$4:$G$40,'Pathways-petroleum diesel'!$A$4:$A$40,$D124),0)</f>
        <v>0.26373102641498486</v>
      </c>
      <c r="X124" s="71">
        <f>IFERROR((SUMIFS('Pathways-petroleum diesel'!Z$4:Z$40,'Pathways-petroleum diesel'!$A$4:$A$40,$D124)-SUMIFS('Pathways-petroleum diesel'!$G$4:$G$40,'Pathways-petroleum diesel'!$A$4:$A$40,$D124))/SUMIFS('Pathways-petroleum diesel'!$G$4:$G$40,'Pathways-petroleum diesel'!$A$4:$A$40,$D124),0)</f>
        <v>0.2783827501047097</v>
      </c>
      <c r="Y124" s="71">
        <f>IFERROR((SUMIFS('Pathways-petroleum diesel'!AA$4:AA$40,'Pathways-petroleum diesel'!$A$4:$A$40,$D124)-SUMIFS('Pathways-petroleum diesel'!$G$4:$G$40,'Pathways-petroleum diesel'!$A$4:$A$40,$D124))/SUMIFS('Pathways-petroleum diesel'!$G$4:$G$40,'Pathways-petroleum diesel'!$A$4:$A$40,$D124),0)</f>
        <v>0.29303447379443082</v>
      </c>
      <c r="Z124" s="71">
        <f>IFERROR((SUMIFS('Pathways-petroleum diesel'!AB$4:AB$40,'Pathways-petroleum diesel'!$A$4:$A$40,$D124)-SUMIFS('Pathways-petroleum diesel'!$G$4:$G$40,'Pathways-petroleum diesel'!$A$4:$A$40,$D124))/SUMIFS('Pathways-petroleum diesel'!$G$4:$G$40,'Pathways-petroleum diesel'!$A$4:$A$40,$D124),0)</f>
        <v>0.30768619748415194</v>
      </c>
      <c r="AA124" s="71">
        <f>IFERROR((SUMIFS('Pathways-petroleum diesel'!AC$4:AC$40,'Pathways-petroleum diesel'!$A$4:$A$40,$D124)-SUMIFS('Pathways-petroleum diesel'!$G$4:$G$40,'Pathways-petroleum diesel'!$A$4:$A$40,$D124))/SUMIFS('Pathways-petroleum diesel'!$G$4:$G$40,'Pathways-petroleum diesel'!$A$4:$A$40,$D124),0)</f>
        <v>0.32233792117387305</v>
      </c>
      <c r="AB124" s="71">
        <f>IFERROR((SUMIFS('Pathways-petroleum diesel'!AD$4:AD$40,'Pathways-petroleum diesel'!$A$4:$A$40,$D124)-SUMIFS('Pathways-petroleum diesel'!$G$4:$G$40,'Pathways-petroleum diesel'!$A$4:$A$40,$D124))/SUMIFS('Pathways-petroleum diesel'!$G$4:$G$40,'Pathways-petroleum diesel'!$A$4:$A$40,$D124),0)</f>
        <v>0.33698964486359417</v>
      </c>
      <c r="AC124" s="71">
        <f>IFERROR((SUMIFS('Pathways-petroleum diesel'!AE$4:AE$40,'Pathways-petroleum diesel'!$A$4:$A$40,$D124)-SUMIFS('Pathways-petroleum diesel'!$G$4:$G$40,'Pathways-petroleum diesel'!$A$4:$A$40,$D124))/SUMIFS('Pathways-petroleum diesel'!$G$4:$G$40,'Pathways-petroleum diesel'!$A$4:$A$40,$D124),0)</f>
        <v>0.35164136855331551</v>
      </c>
      <c r="AD124" s="71">
        <f>IFERROR((SUMIFS('Pathways-petroleum diesel'!AF$4:AF$40,'Pathways-petroleum diesel'!$A$4:$A$40,$D124)-SUMIFS('Pathways-petroleum diesel'!$G$4:$G$40,'Pathways-petroleum diesel'!$A$4:$A$40,$D124))/SUMIFS('Pathways-petroleum diesel'!$G$4:$G$40,'Pathways-petroleum diesel'!$A$4:$A$40,$D124),0)</f>
        <v>0.36629309224303663</v>
      </c>
      <c r="AE124" s="71">
        <f>IFERROR((SUMIFS('Pathways-petroleum diesel'!AG$4:AG$40,'Pathways-petroleum diesel'!$A$4:$A$40,$D124)-SUMIFS('Pathways-petroleum diesel'!$G$4:$G$40,'Pathways-petroleum diesel'!$A$4:$A$40,$D124))/SUMIFS('Pathways-petroleum diesel'!$G$4:$G$40,'Pathways-petroleum diesel'!$A$4:$A$40,$D124),0)</f>
        <v>0.38094481593275781</v>
      </c>
      <c r="AF124" s="71">
        <f>IFERROR((SUMIFS('Pathways-petroleum diesel'!AH$4:AH$40,'Pathways-petroleum diesel'!$A$4:$A$40,$D124)-SUMIFS('Pathways-petroleum diesel'!$G$4:$G$40,'Pathways-petroleum diesel'!$A$4:$A$40,$D124))/SUMIFS('Pathways-petroleum diesel'!$G$4:$G$40,'Pathways-petroleum diesel'!$A$4:$A$40,$D124),0)</f>
        <v>0.39559653962247915</v>
      </c>
      <c r="AG124" s="71">
        <f>IFERROR((SUMIFS('Pathways-petroleum diesel'!AI$4:AI$40,'Pathways-petroleum diesel'!$A$4:$A$40,$D124)-SUMIFS('Pathways-petroleum diesel'!$G$4:$G$40,'Pathways-petroleum diesel'!$A$4:$A$40,$D124))/SUMIFS('Pathways-petroleum diesel'!$G$4:$G$40,'Pathways-petroleum diesel'!$A$4:$A$40,$D124),0)</f>
        <v>0.41024826331220005</v>
      </c>
      <c r="AH124" s="71">
        <f>IFERROR((SUMIFS('Pathways-petroleum diesel'!AJ$4:AJ$40,'Pathways-petroleum diesel'!$A$4:$A$40,$D124)-SUMIFS('Pathways-petroleum diesel'!$G$4:$G$40,'Pathways-petroleum diesel'!$A$4:$A$40,$D124))/SUMIFS('Pathways-petroleum diesel'!$G$4:$G$40,'Pathways-petroleum diesel'!$A$4:$A$40,$D124),0)</f>
        <v>0.42489998700192116</v>
      </c>
      <c r="AI124" s="71">
        <f>IFERROR((SUMIFS('Pathways-petroleum diesel'!AK$4:AK$40,'Pathways-petroleum diesel'!$A$4:$A$40,$D124)-SUMIFS('Pathways-petroleum diesel'!$G$4:$G$40,'Pathways-petroleum diesel'!$A$4:$A$40,$D124))/SUMIFS('Pathways-petroleum diesel'!$G$4:$G$40,'Pathways-petroleum diesel'!$A$4:$A$40,$D124),0)</f>
        <v>0.43955171069164251</v>
      </c>
      <c r="AJ124" s="71">
        <f>IFERROR((SUMIFS('Pathways-petroleum diesel'!AL$4:AL$40,'Pathways-petroleum diesel'!$A$4:$A$40,$D124)-SUMIFS('Pathways-petroleum diesel'!$G$4:$G$40,'Pathways-petroleum diesel'!$A$4:$A$40,$D124))/SUMIFS('Pathways-petroleum diesel'!$G$4:$G$40,'Pathways-petroleum diesel'!$A$4:$A$40,$D124),0)</f>
        <v>0.45420343438136362</v>
      </c>
      <c r="AK124" s="71">
        <f>IFERROR((SUMIFS('Pathways-petroleum diesel'!AM$4:AM$40,'Pathways-petroleum diesel'!$A$4:$A$40,$D124)-SUMIFS('Pathways-petroleum diesel'!$G$4:$G$40,'Pathways-petroleum diesel'!$A$4:$A$40,$D124))/SUMIFS('Pathways-petroleum diesel'!$G$4:$G$40,'Pathways-petroleum diesel'!$A$4:$A$40,$D124),0)</f>
        <v>0.46885515807108474</v>
      </c>
    </row>
    <row r="125" spans="2:37" x14ac:dyDescent="0.25">
      <c r="B125" s="7" t="s">
        <v>1180</v>
      </c>
      <c r="C125" s="73" t="s">
        <v>1184</v>
      </c>
      <c r="D125" s="73" t="s">
        <v>70</v>
      </c>
      <c r="E125" s="71">
        <f>IFERROR((SUMIFS('Pathways-petroleum diesel'!G$4:G$40,'Pathways-petroleum diesel'!$A$4:$A$40,$D125)-SUMIFS('Pathways-petroleum diesel'!$G$4:$G$40,'Pathways-petroleum diesel'!$A$4:$A$40,$D125))/SUMIFS('Pathways-petroleum diesel'!$G$4:$G$40,'Pathways-petroleum diesel'!$A$4:$A$40,$D125),0)</f>
        <v>0</v>
      </c>
      <c r="F125" s="333">
        <f>IFERROR((SUMIFS('Pathways-petroleum diesel'!H$4:H$40,'Pathways-petroleum diesel'!$A$4:$A$40,$D125)-SUMIFS('Pathways-petroleum diesel'!$G$4:$G$40,'Pathways-petroleum diesel'!$A$4:$A$40,$D125))/SUMIFS('Pathways-petroleum diesel'!$G$4:$G$40,'Pathways-petroleum diesel'!$A$4:$A$40,$D125),0)</f>
        <v>1.4651723689721181E-2</v>
      </c>
      <c r="G125" s="71">
        <f>IFERROR((SUMIFS('Pathways-petroleum diesel'!I$4:I$40,'Pathways-petroleum diesel'!$A$4:$A$40,$D125)-SUMIFS('Pathways-petroleum diesel'!$G$4:$G$40,'Pathways-petroleum diesel'!$A$4:$A$40,$D125))/SUMIFS('Pathways-petroleum diesel'!$G$4:$G$40,'Pathways-petroleum diesel'!$A$4:$A$40,$D125),0)</f>
        <v>2.9303447379442363E-2</v>
      </c>
      <c r="H125" s="71">
        <f>IFERROR((SUMIFS('Pathways-petroleum diesel'!J$4:J$40,'Pathways-petroleum diesel'!$A$4:$A$40,$D125)-SUMIFS('Pathways-petroleum diesel'!$G$4:$G$40,'Pathways-petroleum diesel'!$A$4:$A$40,$D125))/SUMIFS('Pathways-petroleum diesel'!$G$4:$G$40,'Pathways-petroleum diesel'!$A$4:$A$40,$D125),0)</f>
        <v>4.3955171069163544E-2</v>
      </c>
      <c r="I125" s="71">
        <f>IFERROR((SUMIFS('Pathways-petroleum diesel'!K$4:K$40,'Pathways-petroleum diesel'!$A$4:$A$40,$D125)-SUMIFS('Pathways-petroleum diesel'!$G$4:$G$40,'Pathways-petroleum diesel'!$A$4:$A$40,$D125))/SUMIFS('Pathways-petroleum diesel'!$G$4:$G$40,'Pathways-petroleum diesel'!$A$4:$A$40,$D125),0)</f>
        <v>5.8606894758884545E-2</v>
      </c>
      <c r="J125" s="71">
        <f>IFERROR((SUMIFS('Pathways-petroleum diesel'!L$4:L$40,'Pathways-petroleum diesel'!$A$4:$A$40,$D125)-SUMIFS('Pathways-petroleum diesel'!$G$4:$G$40,'Pathways-petroleum diesel'!$A$4:$A$40,$D125))/SUMIFS('Pathways-petroleum diesel'!$G$4:$G$40,'Pathways-petroleum diesel'!$A$4:$A$40,$D125),0)</f>
        <v>7.3258618448605733E-2</v>
      </c>
      <c r="K125" s="71">
        <f>IFERROR((SUMIFS('Pathways-petroleum diesel'!M$4:M$40,'Pathways-petroleum diesel'!$A$4:$A$40,$D125)-SUMIFS('Pathways-petroleum diesel'!$G$4:$G$40,'Pathways-petroleum diesel'!$A$4:$A$40,$D125))/SUMIFS('Pathways-petroleum diesel'!$G$4:$G$40,'Pathways-petroleum diesel'!$A$4:$A$40,$D125),0)</f>
        <v>8.7910342138330738E-2</v>
      </c>
      <c r="L125" s="71">
        <f>IFERROR((SUMIFS('Pathways-petroleum diesel'!N$4:N$40,'Pathways-petroleum diesel'!$A$4:$A$40,$D125)-SUMIFS('Pathways-petroleum diesel'!$G$4:$G$40,'Pathways-petroleum diesel'!$A$4:$A$40,$D125))/SUMIFS('Pathways-petroleum diesel'!$G$4:$G$40,'Pathways-petroleum diesel'!$A$4:$A$40,$D125),0)</f>
        <v>0.10256206582805193</v>
      </c>
      <c r="M125" s="71">
        <f>IFERROR((SUMIFS('Pathways-petroleum diesel'!O$4:O$40,'Pathways-petroleum diesel'!$A$4:$A$40,$D125)-SUMIFS('Pathways-petroleum diesel'!$G$4:$G$40,'Pathways-petroleum diesel'!$A$4:$A$40,$D125))/SUMIFS('Pathways-petroleum diesel'!$G$4:$G$40,'Pathways-petroleum diesel'!$A$4:$A$40,$D125),0)</f>
        <v>0.1172137895177731</v>
      </c>
      <c r="N125" s="71">
        <f>IFERROR((SUMIFS('Pathways-petroleum diesel'!P$4:P$40,'Pathways-petroleum diesel'!$A$4:$A$40,$D125)-SUMIFS('Pathways-petroleum diesel'!$G$4:$G$40,'Pathways-petroleum diesel'!$A$4:$A$40,$D125))/SUMIFS('Pathways-petroleum diesel'!$G$4:$G$40,'Pathways-petroleum diesel'!$A$4:$A$40,$D125),0)</f>
        <v>0.13186551320749429</v>
      </c>
      <c r="O125" s="71">
        <f>IFERROR((SUMIFS('Pathways-petroleum diesel'!Q$4:Q$40,'Pathways-petroleum diesel'!$A$4:$A$40,$D125)-SUMIFS('Pathways-petroleum diesel'!$G$4:$G$40,'Pathways-petroleum diesel'!$A$4:$A$40,$D125))/SUMIFS('Pathways-petroleum diesel'!$G$4:$G$40,'Pathways-petroleum diesel'!$A$4:$A$40,$D125),0)</f>
        <v>0.1465172368972153</v>
      </c>
      <c r="P125" s="71">
        <f>IFERROR((SUMIFS('Pathways-petroleum diesel'!R$4:R$40,'Pathways-petroleum diesel'!$A$4:$A$40,$D125)-SUMIFS('Pathways-petroleum diesel'!$G$4:$G$40,'Pathways-petroleum diesel'!$A$4:$A$40,$D125))/SUMIFS('Pathways-petroleum diesel'!$G$4:$G$40,'Pathways-petroleum diesel'!$A$4:$A$40,$D125),0)</f>
        <v>0.16116896058693647</v>
      </c>
      <c r="Q125" s="71">
        <f>IFERROR((SUMIFS('Pathways-petroleum diesel'!S$4:S$40,'Pathways-petroleum diesel'!$A$4:$A$40,$D125)-SUMIFS('Pathways-petroleum diesel'!$G$4:$G$40,'Pathways-petroleum diesel'!$A$4:$A$40,$D125))/SUMIFS('Pathways-petroleum diesel'!$G$4:$G$40,'Pathways-petroleum diesel'!$A$4:$A$40,$D125),0)</f>
        <v>0.17582068427665765</v>
      </c>
      <c r="R125" s="71">
        <f>IFERROR((SUMIFS('Pathways-petroleum diesel'!T$4:T$40,'Pathways-petroleum diesel'!$A$4:$A$40,$D125)-SUMIFS('Pathways-petroleum diesel'!$G$4:$G$40,'Pathways-petroleum diesel'!$A$4:$A$40,$D125))/SUMIFS('Pathways-petroleum diesel'!$G$4:$G$40,'Pathways-petroleum diesel'!$A$4:$A$40,$D125),0)</f>
        <v>0.19047240796637882</v>
      </c>
      <c r="S125" s="71">
        <f>IFERROR((SUMIFS('Pathways-petroleum diesel'!U$4:U$40,'Pathways-petroleum diesel'!$A$4:$A$40,$D125)-SUMIFS('Pathways-petroleum diesel'!$G$4:$G$40,'Pathways-petroleum diesel'!$A$4:$A$40,$D125))/SUMIFS('Pathways-petroleum diesel'!$G$4:$G$40,'Pathways-petroleum diesel'!$A$4:$A$40,$D125),0)</f>
        <v>0.20512413165610002</v>
      </c>
      <c r="T125" s="71">
        <f>IFERROR((SUMIFS('Pathways-petroleum diesel'!V$4:V$40,'Pathways-petroleum diesel'!$A$4:$A$40,$D125)-SUMIFS('Pathways-petroleum diesel'!$G$4:$G$40,'Pathways-petroleum diesel'!$A$4:$A$40,$D125))/SUMIFS('Pathways-petroleum diesel'!$G$4:$G$40,'Pathways-petroleum diesel'!$A$4:$A$40,$D125),0)</f>
        <v>0.2197758553458212</v>
      </c>
      <c r="U125" s="71">
        <f>IFERROR((SUMIFS('Pathways-petroleum diesel'!W$4:W$40,'Pathways-petroleum diesel'!$A$4:$A$40,$D125)-SUMIFS('Pathways-petroleum diesel'!$G$4:$G$40,'Pathways-petroleum diesel'!$A$4:$A$40,$D125))/SUMIFS('Pathways-petroleum diesel'!$G$4:$G$40,'Pathways-petroleum diesel'!$A$4:$A$40,$D125),0)</f>
        <v>0.23442757903554237</v>
      </c>
      <c r="V125" s="71">
        <f>IFERROR((SUMIFS('Pathways-petroleum diesel'!X$4:X$40,'Pathways-petroleum diesel'!$A$4:$A$40,$D125)-SUMIFS('Pathways-petroleum diesel'!$G$4:$G$40,'Pathways-petroleum diesel'!$A$4:$A$40,$D125))/SUMIFS('Pathways-petroleum diesel'!$G$4:$G$40,'Pathways-petroleum diesel'!$A$4:$A$40,$D125),0)</f>
        <v>0.24907930272526355</v>
      </c>
      <c r="W125" s="71">
        <f>IFERROR((SUMIFS('Pathways-petroleum diesel'!Y$4:Y$40,'Pathways-petroleum diesel'!$A$4:$A$40,$D125)-SUMIFS('Pathways-petroleum diesel'!$G$4:$G$40,'Pathways-petroleum diesel'!$A$4:$A$40,$D125))/SUMIFS('Pathways-petroleum diesel'!$G$4:$G$40,'Pathways-petroleum diesel'!$A$4:$A$40,$D125),0)</f>
        <v>0.26373102641498475</v>
      </c>
      <c r="X125" s="71">
        <f>IFERROR((SUMIFS('Pathways-petroleum diesel'!Z$4:Z$40,'Pathways-petroleum diesel'!$A$4:$A$40,$D125)-SUMIFS('Pathways-petroleum diesel'!$G$4:$G$40,'Pathways-petroleum diesel'!$A$4:$A$40,$D125))/SUMIFS('Pathways-petroleum diesel'!$G$4:$G$40,'Pathways-petroleum diesel'!$A$4:$A$40,$D125),0)</f>
        <v>0.27838275010470959</v>
      </c>
      <c r="Y125" s="71">
        <f>IFERROR((SUMIFS('Pathways-petroleum diesel'!AA$4:AA$40,'Pathways-petroleum diesel'!$A$4:$A$40,$D125)-SUMIFS('Pathways-petroleum diesel'!$G$4:$G$40,'Pathways-petroleum diesel'!$A$4:$A$40,$D125))/SUMIFS('Pathways-petroleum diesel'!$G$4:$G$40,'Pathways-petroleum diesel'!$A$4:$A$40,$D125),0)</f>
        <v>0.29303447379443076</v>
      </c>
      <c r="Z125" s="71">
        <f>IFERROR((SUMIFS('Pathways-petroleum diesel'!AB$4:AB$40,'Pathways-petroleum diesel'!$A$4:$A$40,$D125)-SUMIFS('Pathways-petroleum diesel'!$G$4:$G$40,'Pathways-petroleum diesel'!$A$4:$A$40,$D125))/SUMIFS('Pathways-petroleum diesel'!$G$4:$G$40,'Pathways-petroleum diesel'!$A$4:$A$40,$D125),0)</f>
        <v>0.30768619748415194</v>
      </c>
      <c r="AA125" s="71">
        <f>IFERROR((SUMIFS('Pathways-petroleum diesel'!AC$4:AC$40,'Pathways-petroleum diesel'!$A$4:$A$40,$D125)-SUMIFS('Pathways-petroleum diesel'!$G$4:$G$40,'Pathways-petroleum diesel'!$A$4:$A$40,$D125))/SUMIFS('Pathways-petroleum diesel'!$G$4:$G$40,'Pathways-petroleum diesel'!$A$4:$A$40,$D125),0)</f>
        <v>0.32233792117387311</v>
      </c>
      <c r="AB125" s="71">
        <f>IFERROR((SUMIFS('Pathways-petroleum diesel'!AD$4:AD$40,'Pathways-petroleum diesel'!$A$4:$A$40,$D125)-SUMIFS('Pathways-petroleum diesel'!$G$4:$G$40,'Pathways-petroleum diesel'!$A$4:$A$40,$D125))/SUMIFS('Pathways-petroleum diesel'!$G$4:$G$40,'Pathways-petroleum diesel'!$A$4:$A$40,$D125),0)</f>
        <v>0.33698964486359428</v>
      </c>
      <c r="AC125" s="71">
        <f>IFERROR((SUMIFS('Pathways-petroleum diesel'!AE$4:AE$40,'Pathways-petroleum diesel'!$A$4:$A$40,$D125)-SUMIFS('Pathways-petroleum diesel'!$G$4:$G$40,'Pathways-petroleum diesel'!$A$4:$A$40,$D125))/SUMIFS('Pathways-petroleum diesel'!$G$4:$G$40,'Pathways-petroleum diesel'!$A$4:$A$40,$D125),0)</f>
        <v>0.35164136855331546</v>
      </c>
      <c r="AD125" s="71">
        <f>IFERROR((SUMIFS('Pathways-petroleum diesel'!AF$4:AF$40,'Pathways-petroleum diesel'!$A$4:$A$40,$D125)-SUMIFS('Pathways-petroleum diesel'!$G$4:$G$40,'Pathways-petroleum diesel'!$A$4:$A$40,$D125))/SUMIFS('Pathways-petroleum diesel'!$G$4:$G$40,'Pathways-petroleum diesel'!$A$4:$A$40,$D125),0)</f>
        <v>0.36629309224303663</v>
      </c>
      <c r="AE125" s="71">
        <f>IFERROR((SUMIFS('Pathways-petroleum diesel'!AG$4:AG$40,'Pathways-petroleum diesel'!$A$4:$A$40,$D125)-SUMIFS('Pathways-petroleum diesel'!$G$4:$G$40,'Pathways-petroleum diesel'!$A$4:$A$40,$D125))/SUMIFS('Pathways-petroleum diesel'!$G$4:$G$40,'Pathways-petroleum diesel'!$A$4:$A$40,$D125),0)</f>
        <v>0.38094481593275786</v>
      </c>
      <c r="AF125" s="71">
        <f>IFERROR((SUMIFS('Pathways-petroleum diesel'!AH$4:AH$40,'Pathways-petroleum diesel'!$A$4:$A$40,$D125)-SUMIFS('Pathways-petroleum diesel'!$G$4:$G$40,'Pathways-petroleum diesel'!$A$4:$A$40,$D125))/SUMIFS('Pathways-petroleum diesel'!$G$4:$G$40,'Pathways-petroleum diesel'!$A$4:$A$40,$D125),0)</f>
        <v>0.39559653962247904</v>
      </c>
      <c r="AG125" s="71">
        <f>IFERROR((SUMIFS('Pathways-petroleum diesel'!AI$4:AI$40,'Pathways-petroleum diesel'!$A$4:$A$40,$D125)-SUMIFS('Pathways-petroleum diesel'!$G$4:$G$40,'Pathways-petroleum diesel'!$A$4:$A$40,$D125))/SUMIFS('Pathways-petroleum diesel'!$G$4:$G$40,'Pathways-petroleum diesel'!$A$4:$A$40,$D125),0)</f>
        <v>0.41024826331220005</v>
      </c>
      <c r="AH125" s="71">
        <f>IFERROR((SUMIFS('Pathways-petroleum diesel'!AJ$4:AJ$40,'Pathways-petroleum diesel'!$A$4:$A$40,$D125)-SUMIFS('Pathways-petroleum diesel'!$G$4:$G$40,'Pathways-petroleum diesel'!$A$4:$A$40,$D125))/SUMIFS('Pathways-petroleum diesel'!$G$4:$G$40,'Pathways-petroleum diesel'!$A$4:$A$40,$D125),0)</f>
        <v>0.42489998700192122</v>
      </c>
      <c r="AI125" s="71">
        <f>IFERROR((SUMIFS('Pathways-petroleum diesel'!AK$4:AK$40,'Pathways-petroleum diesel'!$A$4:$A$40,$D125)-SUMIFS('Pathways-petroleum diesel'!$G$4:$G$40,'Pathways-petroleum diesel'!$A$4:$A$40,$D125))/SUMIFS('Pathways-petroleum diesel'!$G$4:$G$40,'Pathways-petroleum diesel'!$A$4:$A$40,$D125),0)</f>
        <v>0.43955171069164239</v>
      </c>
      <c r="AJ125" s="71">
        <f>IFERROR((SUMIFS('Pathways-petroleum diesel'!AL$4:AL$40,'Pathways-petroleum diesel'!$A$4:$A$40,$D125)-SUMIFS('Pathways-petroleum diesel'!$G$4:$G$40,'Pathways-petroleum diesel'!$A$4:$A$40,$D125))/SUMIFS('Pathways-petroleum diesel'!$G$4:$G$40,'Pathways-petroleum diesel'!$A$4:$A$40,$D125),0)</f>
        <v>0.45420343438136357</v>
      </c>
      <c r="AK125" s="71">
        <f>IFERROR((SUMIFS('Pathways-petroleum diesel'!AM$4:AM$40,'Pathways-petroleum diesel'!$A$4:$A$40,$D125)-SUMIFS('Pathways-petroleum diesel'!$G$4:$G$40,'Pathways-petroleum diesel'!$A$4:$A$40,$D125))/SUMIFS('Pathways-petroleum diesel'!$G$4:$G$40,'Pathways-petroleum diesel'!$A$4:$A$40,$D125),0)</f>
        <v>0.46885515807108474</v>
      </c>
    </row>
    <row r="126" spans="2:37" x14ac:dyDescent="0.25">
      <c r="B126" s="7" t="s">
        <v>1180</v>
      </c>
      <c r="C126" s="73" t="s">
        <v>1184</v>
      </c>
      <c r="D126" s="73" t="s">
        <v>71</v>
      </c>
      <c r="E126" s="71">
        <f>IFERROR((SUMIFS('Pathways-petroleum diesel'!G$4:G$40,'Pathways-petroleum diesel'!$A$4:$A$40,$D126)-SUMIFS('Pathways-petroleum diesel'!$G$4:$G$40,'Pathways-petroleum diesel'!$A$4:$A$40,$D126))/SUMIFS('Pathways-petroleum diesel'!$G$4:$G$40,'Pathways-petroleum diesel'!$A$4:$A$40,$D126),0)</f>
        <v>0</v>
      </c>
      <c r="F126" s="333">
        <f>IFERROR((SUMIFS('Pathways-petroleum diesel'!H$4:H$40,'Pathways-petroleum diesel'!$A$4:$A$40,$D126)-SUMIFS('Pathways-petroleum diesel'!$G$4:$G$40,'Pathways-petroleum diesel'!$A$4:$A$40,$D126))/SUMIFS('Pathways-petroleum diesel'!$G$4:$G$40,'Pathways-petroleum diesel'!$A$4:$A$40,$D126),0)</f>
        <v>1.4651723689721181E-2</v>
      </c>
      <c r="G126" s="71">
        <f>IFERROR((SUMIFS('Pathways-petroleum diesel'!I$4:I$40,'Pathways-petroleum diesel'!$A$4:$A$40,$D126)-SUMIFS('Pathways-petroleum diesel'!$G$4:$G$40,'Pathways-petroleum diesel'!$A$4:$A$40,$D126))/SUMIFS('Pathways-petroleum diesel'!$G$4:$G$40,'Pathways-petroleum diesel'!$A$4:$A$40,$D126),0)</f>
        <v>2.9303447379442363E-2</v>
      </c>
      <c r="H126" s="71">
        <f>IFERROR((SUMIFS('Pathways-petroleum diesel'!J$4:J$40,'Pathways-petroleum diesel'!$A$4:$A$40,$D126)-SUMIFS('Pathways-petroleum diesel'!$G$4:$G$40,'Pathways-petroleum diesel'!$A$4:$A$40,$D126))/SUMIFS('Pathways-petroleum diesel'!$G$4:$G$40,'Pathways-petroleum diesel'!$A$4:$A$40,$D126),0)</f>
        <v>4.3955171069163544E-2</v>
      </c>
      <c r="I126" s="71">
        <f>IFERROR((SUMIFS('Pathways-petroleum diesel'!K$4:K$40,'Pathways-petroleum diesel'!$A$4:$A$40,$D126)-SUMIFS('Pathways-petroleum diesel'!$G$4:$G$40,'Pathways-petroleum diesel'!$A$4:$A$40,$D126))/SUMIFS('Pathways-petroleum diesel'!$G$4:$G$40,'Pathways-petroleum diesel'!$A$4:$A$40,$D126),0)</f>
        <v>5.8606894758884545E-2</v>
      </c>
      <c r="J126" s="71">
        <f>IFERROR((SUMIFS('Pathways-petroleum diesel'!L$4:L$40,'Pathways-petroleum diesel'!$A$4:$A$40,$D126)-SUMIFS('Pathways-petroleum diesel'!$G$4:$G$40,'Pathways-petroleum diesel'!$A$4:$A$40,$D126))/SUMIFS('Pathways-petroleum diesel'!$G$4:$G$40,'Pathways-petroleum diesel'!$A$4:$A$40,$D126),0)</f>
        <v>7.3258618448605733E-2</v>
      </c>
      <c r="K126" s="71">
        <f>IFERROR((SUMIFS('Pathways-petroleum diesel'!M$4:M$40,'Pathways-petroleum diesel'!$A$4:$A$40,$D126)-SUMIFS('Pathways-petroleum diesel'!$G$4:$G$40,'Pathways-petroleum diesel'!$A$4:$A$40,$D126))/SUMIFS('Pathways-petroleum diesel'!$G$4:$G$40,'Pathways-petroleum diesel'!$A$4:$A$40,$D126),0)</f>
        <v>8.7910342138330738E-2</v>
      </c>
      <c r="L126" s="71">
        <f>IFERROR((SUMIFS('Pathways-petroleum diesel'!N$4:N$40,'Pathways-petroleum diesel'!$A$4:$A$40,$D126)-SUMIFS('Pathways-petroleum diesel'!$G$4:$G$40,'Pathways-petroleum diesel'!$A$4:$A$40,$D126))/SUMIFS('Pathways-petroleum diesel'!$G$4:$G$40,'Pathways-petroleum diesel'!$A$4:$A$40,$D126),0)</f>
        <v>0.10256206582805193</v>
      </c>
      <c r="M126" s="71">
        <f>IFERROR((SUMIFS('Pathways-petroleum diesel'!O$4:O$40,'Pathways-petroleum diesel'!$A$4:$A$40,$D126)-SUMIFS('Pathways-petroleum diesel'!$G$4:$G$40,'Pathways-petroleum diesel'!$A$4:$A$40,$D126))/SUMIFS('Pathways-petroleum diesel'!$G$4:$G$40,'Pathways-petroleum diesel'!$A$4:$A$40,$D126),0)</f>
        <v>0.1172137895177731</v>
      </c>
      <c r="N126" s="71">
        <f>IFERROR((SUMIFS('Pathways-petroleum diesel'!P$4:P$40,'Pathways-petroleum diesel'!$A$4:$A$40,$D126)-SUMIFS('Pathways-petroleum diesel'!$G$4:$G$40,'Pathways-petroleum diesel'!$A$4:$A$40,$D126))/SUMIFS('Pathways-petroleum diesel'!$G$4:$G$40,'Pathways-petroleum diesel'!$A$4:$A$40,$D126),0)</f>
        <v>0.13186551320749429</v>
      </c>
      <c r="O126" s="71">
        <f>IFERROR((SUMIFS('Pathways-petroleum diesel'!Q$4:Q$40,'Pathways-petroleum diesel'!$A$4:$A$40,$D126)-SUMIFS('Pathways-petroleum diesel'!$G$4:$G$40,'Pathways-petroleum diesel'!$A$4:$A$40,$D126))/SUMIFS('Pathways-petroleum diesel'!$G$4:$G$40,'Pathways-petroleum diesel'!$A$4:$A$40,$D126),0)</f>
        <v>0.1465172368972153</v>
      </c>
      <c r="P126" s="71">
        <f>IFERROR((SUMIFS('Pathways-petroleum diesel'!R$4:R$40,'Pathways-petroleum diesel'!$A$4:$A$40,$D126)-SUMIFS('Pathways-petroleum diesel'!$G$4:$G$40,'Pathways-petroleum diesel'!$A$4:$A$40,$D126))/SUMIFS('Pathways-petroleum diesel'!$G$4:$G$40,'Pathways-petroleum diesel'!$A$4:$A$40,$D126),0)</f>
        <v>0.16116896058693647</v>
      </c>
      <c r="Q126" s="71">
        <f>IFERROR((SUMIFS('Pathways-petroleum diesel'!S$4:S$40,'Pathways-petroleum diesel'!$A$4:$A$40,$D126)-SUMIFS('Pathways-petroleum diesel'!$G$4:$G$40,'Pathways-petroleum diesel'!$A$4:$A$40,$D126))/SUMIFS('Pathways-petroleum diesel'!$G$4:$G$40,'Pathways-petroleum diesel'!$A$4:$A$40,$D126),0)</f>
        <v>0.17582068427665765</v>
      </c>
      <c r="R126" s="71">
        <f>IFERROR((SUMIFS('Pathways-petroleum diesel'!T$4:T$40,'Pathways-petroleum diesel'!$A$4:$A$40,$D126)-SUMIFS('Pathways-petroleum diesel'!$G$4:$G$40,'Pathways-petroleum diesel'!$A$4:$A$40,$D126))/SUMIFS('Pathways-petroleum diesel'!$G$4:$G$40,'Pathways-petroleum diesel'!$A$4:$A$40,$D126),0)</f>
        <v>0.19047240796637882</v>
      </c>
      <c r="S126" s="71">
        <f>IFERROR((SUMIFS('Pathways-petroleum diesel'!U$4:U$40,'Pathways-petroleum diesel'!$A$4:$A$40,$D126)-SUMIFS('Pathways-petroleum diesel'!$G$4:$G$40,'Pathways-petroleum diesel'!$A$4:$A$40,$D126))/SUMIFS('Pathways-petroleum diesel'!$G$4:$G$40,'Pathways-petroleum diesel'!$A$4:$A$40,$D126),0)</f>
        <v>0.20512413165610002</v>
      </c>
      <c r="T126" s="71">
        <f>IFERROR((SUMIFS('Pathways-petroleum diesel'!V$4:V$40,'Pathways-petroleum diesel'!$A$4:$A$40,$D126)-SUMIFS('Pathways-petroleum diesel'!$G$4:$G$40,'Pathways-petroleum diesel'!$A$4:$A$40,$D126))/SUMIFS('Pathways-petroleum diesel'!$G$4:$G$40,'Pathways-petroleum diesel'!$A$4:$A$40,$D126),0)</f>
        <v>0.2197758553458212</v>
      </c>
      <c r="U126" s="71">
        <f>IFERROR((SUMIFS('Pathways-petroleum diesel'!W$4:W$40,'Pathways-petroleum diesel'!$A$4:$A$40,$D126)-SUMIFS('Pathways-petroleum diesel'!$G$4:$G$40,'Pathways-petroleum diesel'!$A$4:$A$40,$D126))/SUMIFS('Pathways-petroleum diesel'!$G$4:$G$40,'Pathways-petroleum diesel'!$A$4:$A$40,$D126),0)</f>
        <v>0.23442757903554237</v>
      </c>
      <c r="V126" s="71">
        <f>IFERROR((SUMIFS('Pathways-petroleum diesel'!X$4:X$40,'Pathways-petroleum diesel'!$A$4:$A$40,$D126)-SUMIFS('Pathways-petroleum diesel'!$G$4:$G$40,'Pathways-petroleum diesel'!$A$4:$A$40,$D126))/SUMIFS('Pathways-petroleum diesel'!$G$4:$G$40,'Pathways-petroleum diesel'!$A$4:$A$40,$D126),0)</f>
        <v>0.24907930272526355</v>
      </c>
      <c r="W126" s="71">
        <f>IFERROR((SUMIFS('Pathways-petroleum diesel'!Y$4:Y$40,'Pathways-petroleum diesel'!$A$4:$A$40,$D126)-SUMIFS('Pathways-petroleum diesel'!$G$4:$G$40,'Pathways-petroleum diesel'!$A$4:$A$40,$D126))/SUMIFS('Pathways-petroleum diesel'!$G$4:$G$40,'Pathways-petroleum diesel'!$A$4:$A$40,$D126),0)</f>
        <v>0.26373102641498475</v>
      </c>
      <c r="X126" s="71">
        <f>IFERROR((SUMIFS('Pathways-petroleum diesel'!Z$4:Z$40,'Pathways-petroleum diesel'!$A$4:$A$40,$D126)-SUMIFS('Pathways-petroleum diesel'!$G$4:$G$40,'Pathways-petroleum diesel'!$A$4:$A$40,$D126))/SUMIFS('Pathways-petroleum diesel'!$G$4:$G$40,'Pathways-petroleum diesel'!$A$4:$A$40,$D126),0)</f>
        <v>0.27838275010470959</v>
      </c>
      <c r="Y126" s="71">
        <f>IFERROR((SUMIFS('Pathways-petroleum diesel'!AA$4:AA$40,'Pathways-petroleum diesel'!$A$4:$A$40,$D126)-SUMIFS('Pathways-petroleum diesel'!$G$4:$G$40,'Pathways-petroleum diesel'!$A$4:$A$40,$D126))/SUMIFS('Pathways-petroleum diesel'!$G$4:$G$40,'Pathways-petroleum diesel'!$A$4:$A$40,$D126),0)</f>
        <v>0.29303447379443076</v>
      </c>
      <c r="Z126" s="71">
        <f>IFERROR((SUMIFS('Pathways-petroleum diesel'!AB$4:AB$40,'Pathways-petroleum diesel'!$A$4:$A$40,$D126)-SUMIFS('Pathways-petroleum diesel'!$G$4:$G$40,'Pathways-petroleum diesel'!$A$4:$A$40,$D126))/SUMIFS('Pathways-petroleum diesel'!$G$4:$G$40,'Pathways-petroleum diesel'!$A$4:$A$40,$D126),0)</f>
        <v>0.30768619748415194</v>
      </c>
      <c r="AA126" s="71">
        <f>IFERROR((SUMIFS('Pathways-petroleum diesel'!AC$4:AC$40,'Pathways-petroleum diesel'!$A$4:$A$40,$D126)-SUMIFS('Pathways-petroleum diesel'!$G$4:$G$40,'Pathways-petroleum diesel'!$A$4:$A$40,$D126))/SUMIFS('Pathways-petroleum diesel'!$G$4:$G$40,'Pathways-petroleum diesel'!$A$4:$A$40,$D126),0)</f>
        <v>0.32233792117387311</v>
      </c>
      <c r="AB126" s="71">
        <f>IFERROR((SUMIFS('Pathways-petroleum diesel'!AD$4:AD$40,'Pathways-petroleum diesel'!$A$4:$A$40,$D126)-SUMIFS('Pathways-petroleum diesel'!$G$4:$G$40,'Pathways-petroleum diesel'!$A$4:$A$40,$D126))/SUMIFS('Pathways-petroleum diesel'!$G$4:$G$40,'Pathways-petroleum diesel'!$A$4:$A$40,$D126),0)</f>
        <v>0.33698964486359428</v>
      </c>
      <c r="AC126" s="71">
        <f>IFERROR((SUMIFS('Pathways-petroleum diesel'!AE$4:AE$40,'Pathways-petroleum diesel'!$A$4:$A$40,$D126)-SUMIFS('Pathways-petroleum diesel'!$G$4:$G$40,'Pathways-petroleum diesel'!$A$4:$A$40,$D126))/SUMIFS('Pathways-petroleum diesel'!$G$4:$G$40,'Pathways-petroleum diesel'!$A$4:$A$40,$D126),0)</f>
        <v>0.35164136855331546</v>
      </c>
      <c r="AD126" s="71">
        <f>IFERROR((SUMIFS('Pathways-petroleum diesel'!AF$4:AF$40,'Pathways-petroleum diesel'!$A$4:$A$40,$D126)-SUMIFS('Pathways-petroleum diesel'!$G$4:$G$40,'Pathways-petroleum diesel'!$A$4:$A$40,$D126))/SUMIFS('Pathways-petroleum diesel'!$G$4:$G$40,'Pathways-petroleum diesel'!$A$4:$A$40,$D126),0)</f>
        <v>0.36629309224303663</v>
      </c>
      <c r="AE126" s="71">
        <f>IFERROR((SUMIFS('Pathways-petroleum diesel'!AG$4:AG$40,'Pathways-petroleum diesel'!$A$4:$A$40,$D126)-SUMIFS('Pathways-petroleum diesel'!$G$4:$G$40,'Pathways-petroleum diesel'!$A$4:$A$40,$D126))/SUMIFS('Pathways-petroleum diesel'!$G$4:$G$40,'Pathways-petroleum diesel'!$A$4:$A$40,$D126),0)</f>
        <v>0.38094481593275786</v>
      </c>
      <c r="AF126" s="71">
        <f>IFERROR((SUMIFS('Pathways-petroleum diesel'!AH$4:AH$40,'Pathways-petroleum diesel'!$A$4:$A$40,$D126)-SUMIFS('Pathways-petroleum diesel'!$G$4:$G$40,'Pathways-petroleum diesel'!$A$4:$A$40,$D126))/SUMIFS('Pathways-petroleum diesel'!$G$4:$G$40,'Pathways-petroleum diesel'!$A$4:$A$40,$D126),0)</f>
        <v>0.39559653962247904</v>
      </c>
      <c r="AG126" s="71">
        <f>IFERROR((SUMIFS('Pathways-petroleum diesel'!AI$4:AI$40,'Pathways-petroleum diesel'!$A$4:$A$40,$D126)-SUMIFS('Pathways-petroleum diesel'!$G$4:$G$40,'Pathways-petroleum diesel'!$A$4:$A$40,$D126))/SUMIFS('Pathways-petroleum diesel'!$G$4:$G$40,'Pathways-petroleum diesel'!$A$4:$A$40,$D126),0)</f>
        <v>0.41024826331220005</v>
      </c>
      <c r="AH126" s="71">
        <f>IFERROR((SUMIFS('Pathways-petroleum diesel'!AJ$4:AJ$40,'Pathways-petroleum diesel'!$A$4:$A$40,$D126)-SUMIFS('Pathways-petroleum diesel'!$G$4:$G$40,'Pathways-petroleum diesel'!$A$4:$A$40,$D126))/SUMIFS('Pathways-petroleum diesel'!$G$4:$G$40,'Pathways-petroleum diesel'!$A$4:$A$40,$D126),0)</f>
        <v>0.42489998700192122</v>
      </c>
      <c r="AI126" s="71">
        <f>IFERROR((SUMIFS('Pathways-petroleum diesel'!AK$4:AK$40,'Pathways-petroleum diesel'!$A$4:$A$40,$D126)-SUMIFS('Pathways-petroleum diesel'!$G$4:$G$40,'Pathways-petroleum diesel'!$A$4:$A$40,$D126))/SUMIFS('Pathways-petroleum diesel'!$G$4:$G$40,'Pathways-petroleum diesel'!$A$4:$A$40,$D126),0)</f>
        <v>0.43955171069164239</v>
      </c>
      <c r="AJ126" s="71">
        <f>IFERROR((SUMIFS('Pathways-petroleum diesel'!AL$4:AL$40,'Pathways-petroleum diesel'!$A$4:$A$40,$D126)-SUMIFS('Pathways-petroleum diesel'!$G$4:$G$40,'Pathways-petroleum diesel'!$A$4:$A$40,$D126))/SUMIFS('Pathways-petroleum diesel'!$G$4:$G$40,'Pathways-petroleum diesel'!$A$4:$A$40,$D126),0)</f>
        <v>0.45420343438136357</v>
      </c>
      <c r="AK126" s="71">
        <f>IFERROR((SUMIFS('Pathways-petroleum diesel'!AM$4:AM$40,'Pathways-petroleum diesel'!$A$4:$A$40,$D126)-SUMIFS('Pathways-petroleum diesel'!$G$4:$G$40,'Pathways-petroleum diesel'!$A$4:$A$40,$D126))/SUMIFS('Pathways-petroleum diesel'!$G$4:$G$40,'Pathways-petroleum diesel'!$A$4:$A$40,$D126),0)</f>
        <v>0.46885515807108474</v>
      </c>
    </row>
    <row r="127" spans="2:37" x14ac:dyDescent="0.25">
      <c r="B127" s="7" t="s">
        <v>1180</v>
      </c>
      <c r="C127" s="73" t="s">
        <v>1184</v>
      </c>
      <c r="D127" s="331" t="s">
        <v>72</v>
      </c>
      <c r="E127" s="71">
        <f>IFERROR((SUMIFS('Pathways-petroleum diesel'!G$4:G$40,'Pathways-petroleum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F127" s="333">
        <f>IFERROR((SUMIFS('Pathways-petroleum diesel'!H$4:H$40,'Pathways-petroleum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G127" s="71">
        <f>IFERROR((SUMIFS('Pathways-petroleum diesel'!I$4:I$40,'Pathways-petroleum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H127" s="71">
        <f>IFERROR((SUMIFS('Pathways-petroleum diesel'!J$4:J$40,'Pathways-petroleum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I127" s="71">
        <f>IFERROR((SUMIFS('Pathways-petroleum diesel'!K$4:K$40,'Pathways-petroleum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J127" s="71">
        <f>IFERROR((SUMIFS('Pathways-petroleum diesel'!L$4:L$40,'Pathways-petroleum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K127" s="71">
        <f>IFERROR((SUMIFS('Pathways-petroleum diesel'!M$4:M$40,'Pathways-petroleum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L127" s="71">
        <f>IFERROR((SUMIFS('Pathways-petroleum diesel'!N$4:N$40,'Pathways-petroleum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M127" s="71">
        <f>IFERROR((SUMIFS('Pathways-petroleum diesel'!O$4:O$40,'Pathways-petroleum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N127" s="71">
        <f>IFERROR((SUMIFS('Pathways-petroleum diesel'!P$4:P$40,'Pathways-petroleum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O127" s="71">
        <f>IFERROR((SUMIFS('Pathways-petroleum diesel'!Q$4:Q$40,'Pathways-petroleum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P127" s="71">
        <f>IFERROR((SUMIFS('Pathways-petroleum diesel'!R$4:R$40,'Pathways-petroleum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Q127" s="71">
        <f>IFERROR((SUMIFS('Pathways-petroleum diesel'!S$4:S$40,'Pathways-petroleum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R127" s="71">
        <f>IFERROR((SUMIFS('Pathways-petroleum diesel'!T$4:T$40,'Pathways-petroleum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S127" s="71">
        <f>IFERROR((SUMIFS('Pathways-petroleum diesel'!U$4:U$40,'Pathways-petroleum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T127" s="71">
        <f>IFERROR((SUMIFS('Pathways-petroleum diesel'!V$4:V$40,'Pathways-petroleum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U127" s="71">
        <f>IFERROR((SUMIFS('Pathways-petroleum diesel'!W$4:W$40,'Pathways-petroleum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V127" s="71">
        <f>IFERROR((SUMIFS('Pathways-petroleum diesel'!X$4:X$40,'Pathways-petroleum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W127" s="71">
        <f>IFERROR((SUMIFS('Pathways-petroleum diesel'!Y$4:Y$40,'Pathways-petroleum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X127" s="71">
        <f>IFERROR((SUMIFS('Pathways-petroleum diesel'!Z$4:Z$40,'Pathways-petroleum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Y127" s="71">
        <f>IFERROR((SUMIFS('Pathways-petroleum diesel'!AA$4:AA$40,'Pathways-petroleum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Z127" s="71">
        <f>IFERROR((SUMIFS('Pathways-petroleum diesel'!AB$4:AB$40,'Pathways-petroleum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AA127" s="71">
        <f>IFERROR((SUMIFS('Pathways-petroleum diesel'!AC$4:AC$40,'Pathways-petroleum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AB127" s="71">
        <f>IFERROR((SUMIFS('Pathways-petroleum diesel'!AD$4:AD$40,'Pathways-petroleum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AC127" s="71">
        <f>IFERROR((SUMIFS('Pathways-petroleum diesel'!AE$4:AE$40,'Pathways-petroleum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AD127" s="71">
        <f>IFERROR((SUMIFS('Pathways-petroleum diesel'!AF$4:AF$40,'Pathways-petroleum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AE127" s="71">
        <f>IFERROR((SUMIFS('Pathways-petroleum diesel'!AG$4:AG$40,'Pathways-petroleum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AF127" s="71">
        <f>IFERROR((SUMIFS('Pathways-petroleum diesel'!AH$4:AH$40,'Pathways-petroleum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AG127" s="71">
        <f>IFERROR((SUMIFS('Pathways-petroleum diesel'!AI$4:AI$40,'Pathways-petroleum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AH127" s="71">
        <f>IFERROR((SUMIFS('Pathways-petroleum diesel'!AJ$4:AJ$40,'Pathways-petroleum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AI127" s="71">
        <f>IFERROR((SUMIFS('Pathways-petroleum diesel'!AK$4:AK$40,'Pathways-petroleum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AJ127" s="71">
        <f>IFERROR((SUMIFS('Pathways-petroleum diesel'!AL$4:AL$40,'Pathways-petroleum diesel'!$A$4:$A$40,$D127)-SUMIFS('Pathways-petroleum diesel'!$G$4:$G$40,'Pathways-petroleum diesel'!$A$4:$A$40,$D127))/SUMIFS('Pathways-petroleum diesel'!$G$4:$G$40,'Pathways-petroleum diesel'!$A$4:$A$40,$D127),0)</f>
        <v>0</v>
      </c>
      <c r="AK127" s="71">
        <f>IFERROR((SUMIFS('Pathways-petroleum diesel'!AM$4:AM$40,'Pathways-petroleum diesel'!$A$4:$A$40,$D127)-SUMIFS('Pathways-petroleum diesel'!$G$4:$G$40,'Pathways-petroleum diesel'!$A$4:$A$40,$D127))/SUMIFS('Pathways-petroleum diesel'!$G$4:$G$40,'Pathways-petroleum diesel'!$A$4:$A$40,$D127),0)</f>
        <v>0</v>
      </c>
    </row>
    <row r="128" spans="2:37" x14ac:dyDescent="0.25">
      <c r="B128" s="7" t="s">
        <v>1180</v>
      </c>
      <c r="C128" s="73" t="s">
        <v>1184</v>
      </c>
      <c r="D128" s="73" t="s">
        <v>73</v>
      </c>
      <c r="E128" s="71">
        <f>IFERROR((SUMIFS('Pathways-petroleum diesel'!G$4:G$40,'Pathways-petroleum diesel'!$A$4:$A$40,$D128)-SUMIFS('Pathways-petroleum diesel'!$G$4:$G$40,'Pathways-petroleum diesel'!$A$4:$A$40,$D128))/SUMIFS('Pathways-petroleum diesel'!$G$4:$G$40,'Pathways-petroleum diesel'!$A$4:$A$40,$D128),0)</f>
        <v>0</v>
      </c>
      <c r="F128" s="333">
        <f>IFERROR((SUMIFS('Pathways-petroleum diesel'!H$4:H$40,'Pathways-petroleum diesel'!$A$4:$A$40,$D128)-SUMIFS('Pathways-petroleum diesel'!$G$4:$G$40,'Pathways-petroleum diesel'!$A$4:$A$40,$D128))/SUMIFS('Pathways-petroleum diesel'!$G$4:$G$40,'Pathways-petroleum diesel'!$A$4:$A$40,$D128),0)</f>
        <v>1.4651723689721181E-2</v>
      </c>
      <c r="G128" s="71">
        <f>IFERROR((SUMIFS('Pathways-petroleum diesel'!I$4:I$40,'Pathways-petroleum diesel'!$A$4:$A$40,$D128)-SUMIFS('Pathways-petroleum diesel'!$G$4:$G$40,'Pathways-petroleum diesel'!$A$4:$A$40,$D128))/SUMIFS('Pathways-petroleum diesel'!$G$4:$G$40,'Pathways-petroleum diesel'!$A$4:$A$40,$D128),0)</f>
        <v>2.9303447379442363E-2</v>
      </c>
      <c r="H128" s="71">
        <f>IFERROR((SUMIFS('Pathways-petroleum diesel'!J$4:J$40,'Pathways-petroleum diesel'!$A$4:$A$40,$D128)-SUMIFS('Pathways-petroleum diesel'!$G$4:$G$40,'Pathways-petroleum diesel'!$A$4:$A$40,$D128))/SUMIFS('Pathways-petroleum diesel'!$G$4:$G$40,'Pathways-petroleum diesel'!$A$4:$A$40,$D128),0)</f>
        <v>4.3955171069163544E-2</v>
      </c>
      <c r="I128" s="71">
        <f>IFERROR((SUMIFS('Pathways-petroleum diesel'!K$4:K$40,'Pathways-petroleum diesel'!$A$4:$A$40,$D128)-SUMIFS('Pathways-petroleum diesel'!$G$4:$G$40,'Pathways-petroleum diesel'!$A$4:$A$40,$D128))/SUMIFS('Pathways-petroleum diesel'!$G$4:$G$40,'Pathways-petroleum diesel'!$A$4:$A$40,$D128),0)</f>
        <v>5.8606894758884545E-2</v>
      </c>
      <c r="J128" s="71">
        <f>IFERROR((SUMIFS('Pathways-petroleum diesel'!L$4:L$40,'Pathways-petroleum diesel'!$A$4:$A$40,$D128)-SUMIFS('Pathways-petroleum diesel'!$G$4:$G$40,'Pathways-petroleum diesel'!$A$4:$A$40,$D128))/SUMIFS('Pathways-petroleum diesel'!$G$4:$G$40,'Pathways-petroleum diesel'!$A$4:$A$40,$D128),0)</f>
        <v>7.3258618448605733E-2</v>
      </c>
      <c r="K128" s="71">
        <f>IFERROR((SUMIFS('Pathways-petroleum diesel'!M$4:M$40,'Pathways-petroleum diesel'!$A$4:$A$40,$D128)-SUMIFS('Pathways-petroleum diesel'!$G$4:$G$40,'Pathways-petroleum diesel'!$A$4:$A$40,$D128))/SUMIFS('Pathways-petroleum diesel'!$G$4:$G$40,'Pathways-petroleum diesel'!$A$4:$A$40,$D128),0)</f>
        <v>8.7910342138330738E-2</v>
      </c>
      <c r="L128" s="71">
        <f>IFERROR((SUMIFS('Pathways-petroleum diesel'!N$4:N$40,'Pathways-petroleum diesel'!$A$4:$A$40,$D128)-SUMIFS('Pathways-petroleum diesel'!$G$4:$G$40,'Pathways-petroleum diesel'!$A$4:$A$40,$D128))/SUMIFS('Pathways-petroleum diesel'!$G$4:$G$40,'Pathways-petroleum diesel'!$A$4:$A$40,$D128),0)</f>
        <v>0.10256206582805193</v>
      </c>
      <c r="M128" s="71">
        <f>IFERROR((SUMIFS('Pathways-petroleum diesel'!O$4:O$40,'Pathways-petroleum diesel'!$A$4:$A$40,$D128)-SUMIFS('Pathways-petroleum diesel'!$G$4:$G$40,'Pathways-petroleum diesel'!$A$4:$A$40,$D128))/SUMIFS('Pathways-petroleum diesel'!$G$4:$G$40,'Pathways-petroleum diesel'!$A$4:$A$40,$D128),0)</f>
        <v>0.1172137895177731</v>
      </c>
      <c r="N128" s="71">
        <f>IFERROR((SUMIFS('Pathways-petroleum diesel'!P$4:P$40,'Pathways-petroleum diesel'!$A$4:$A$40,$D128)-SUMIFS('Pathways-petroleum diesel'!$G$4:$G$40,'Pathways-petroleum diesel'!$A$4:$A$40,$D128))/SUMIFS('Pathways-petroleum diesel'!$G$4:$G$40,'Pathways-petroleum diesel'!$A$4:$A$40,$D128),0)</f>
        <v>0.13186551320749429</v>
      </c>
      <c r="O128" s="71">
        <f>IFERROR((SUMIFS('Pathways-petroleum diesel'!Q$4:Q$40,'Pathways-petroleum diesel'!$A$4:$A$40,$D128)-SUMIFS('Pathways-petroleum diesel'!$G$4:$G$40,'Pathways-petroleum diesel'!$A$4:$A$40,$D128))/SUMIFS('Pathways-petroleum diesel'!$G$4:$G$40,'Pathways-petroleum diesel'!$A$4:$A$40,$D128),0)</f>
        <v>0.1465172368972153</v>
      </c>
      <c r="P128" s="71">
        <f>IFERROR((SUMIFS('Pathways-petroleum diesel'!R$4:R$40,'Pathways-petroleum diesel'!$A$4:$A$40,$D128)-SUMIFS('Pathways-petroleum diesel'!$G$4:$G$40,'Pathways-petroleum diesel'!$A$4:$A$40,$D128))/SUMIFS('Pathways-petroleum diesel'!$G$4:$G$40,'Pathways-petroleum diesel'!$A$4:$A$40,$D128),0)</f>
        <v>0.16116896058693647</v>
      </c>
      <c r="Q128" s="71">
        <f>IFERROR((SUMIFS('Pathways-petroleum diesel'!S$4:S$40,'Pathways-petroleum diesel'!$A$4:$A$40,$D128)-SUMIFS('Pathways-petroleum diesel'!$G$4:$G$40,'Pathways-petroleum diesel'!$A$4:$A$40,$D128))/SUMIFS('Pathways-petroleum diesel'!$G$4:$G$40,'Pathways-petroleum diesel'!$A$4:$A$40,$D128),0)</f>
        <v>0.17582068427665765</v>
      </c>
      <c r="R128" s="71">
        <f>IFERROR((SUMIFS('Pathways-petroleum diesel'!T$4:T$40,'Pathways-petroleum diesel'!$A$4:$A$40,$D128)-SUMIFS('Pathways-petroleum diesel'!$G$4:$G$40,'Pathways-petroleum diesel'!$A$4:$A$40,$D128))/SUMIFS('Pathways-petroleum diesel'!$G$4:$G$40,'Pathways-petroleum diesel'!$A$4:$A$40,$D128),0)</f>
        <v>0.19047240796637882</v>
      </c>
      <c r="S128" s="71">
        <f>IFERROR((SUMIFS('Pathways-petroleum diesel'!U$4:U$40,'Pathways-petroleum diesel'!$A$4:$A$40,$D128)-SUMIFS('Pathways-petroleum diesel'!$G$4:$G$40,'Pathways-petroleum diesel'!$A$4:$A$40,$D128))/SUMIFS('Pathways-petroleum diesel'!$G$4:$G$40,'Pathways-petroleum diesel'!$A$4:$A$40,$D128),0)</f>
        <v>0.20512413165610002</v>
      </c>
      <c r="T128" s="71">
        <f>IFERROR((SUMIFS('Pathways-petroleum diesel'!V$4:V$40,'Pathways-petroleum diesel'!$A$4:$A$40,$D128)-SUMIFS('Pathways-petroleum diesel'!$G$4:$G$40,'Pathways-petroleum diesel'!$A$4:$A$40,$D128))/SUMIFS('Pathways-petroleum diesel'!$G$4:$G$40,'Pathways-petroleum diesel'!$A$4:$A$40,$D128),0)</f>
        <v>0.2197758553458212</v>
      </c>
      <c r="U128" s="71">
        <f>IFERROR((SUMIFS('Pathways-petroleum diesel'!W$4:W$40,'Pathways-petroleum diesel'!$A$4:$A$40,$D128)-SUMIFS('Pathways-petroleum diesel'!$G$4:$G$40,'Pathways-petroleum diesel'!$A$4:$A$40,$D128))/SUMIFS('Pathways-petroleum diesel'!$G$4:$G$40,'Pathways-petroleum diesel'!$A$4:$A$40,$D128),0)</f>
        <v>0.23442757903554237</v>
      </c>
      <c r="V128" s="71">
        <f>IFERROR((SUMIFS('Pathways-petroleum diesel'!X$4:X$40,'Pathways-petroleum diesel'!$A$4:$A$40,$D128)-SUMIFS('Pathways-petroleum diesel'!$G$4:$G$40,'Pathways-petroleum diesel'!$A$4:$A$40,$D128))/SUMIFS('Pathways-petroleum diesel'!$G$4:$G$40,'Pathways-petroleum diesel'!$A$4:$A$40,$D128),0)</f>
        <v>0.24907930272526355</v>
      </c>
      <c r="W128" s="71">
        <f>IFERROR((SUMIFS('Pathways-petroleum diesel'!Y$4:Y$40,'Pathways-petroleum diesel'!$A$4:$A$40,$D128)-SUMIFS('Pathways-petroleum diesel'!$G$4:$G$40,'Pathways-petroleum diesel'!$A$4:$A$40,$D128))/SUMIFS('Pathways-petroleum diesel'!$G$4:$G$40,'Pathways-petroleum diesel'!$A$4:$A$40,$D128),0)</f>
        <v>0.26373102641498475</v>
      </c>
      <c r="X128" s="71">
        <f>IFERROR((SUMIFS('Pathways-petroleum diesel'!Z$4:Z$40,'Pathways-petroleum diesel'!$A$4:$A$40,$D128)-SUMIFS('Pathways-petroleum diesel'!$G$4:$G$40,'Pathways-petroleum diesel'!$A$4:$A$40,$D128))/SUMIFS('Pathways-petroleum diesel'!$G$4:$G$40,'Pathways-petroleum diesel'!$A$4:$A$40,$D128),0)</f>
        <v>0.27838275010470959</v>
      </c>
      <c r="Y128" s="71">
        <f>IFERROR((SUMIFS('Pathways-petroleum diesel'!AA$4:AA$40,'Pathways-petroleum diesel'!$A$4:$A$40,$D128)-SUMIFS('Pathways-petroleum diesel'!$G$4:$G$40,'Pathways-petroleum diesel'!$A$4:$A$40,$D128))/SUMIFS('Pathways-petroleum diesel'!$G$4:$G$40,'Pathways-petroleum diesel'!$A$4:$A$40,$D128),0)</f>
        <v>0.29303447379443076</v>
      </c>
      <c r="Z128" s="71">
        <f>IFERROR((SUMIFS('Pathways-petroleum diesel'!AB$4:AB$40,'Pathways-petroleum diesel'!$A$4:$A$40,$D128)-SUMIFS('Pathways-petroleum diesel'!$G$4:$G$40,'Pathways-petroleum diesel'!$A$4:$A$40,$D128))/SUMIFS('Pathways-petroleum diesel'!$G$4:$G$40,'Pathways-petroleum diesel'!$A$4:$A$40,$D128),0)</f>
        <v>0.30768619748415194</v>
      </c>
      <c r="AA128" s="71">
        <f>IFERROR((SUMIFS('Pathways-petroleum diesel'!AC$4:AC$40,'Pathways-petroleum diesel'!$A$4:$A$40,$D128)-SUMIFS('Pathways-petroleum diesel'!$G$4:$G$40,'Pathways-petroleum diesel'!$A$4:$A$40,$D128))/SUMIFS('Pathways-petroleum diesel'!$G$4:$G$40,'Pathways-petroleum diesel'!$A$4:$A$40,$D128),0)</f>
        <v>0.32233792117387311</v>
      </c>
      <c r="AB128" s="71">
        <f>IFERROR((SUMIFS('Pathways-petroleum diesel'!AD$4:AD$40,'Pathways-petroleum diesel'!$A$4:$A$40,$D128)-SUMIFS('Pathways-petroleum diesel'!$G$4:$G$40,'Pathways-petroleum diesel'!$A$4:$A$40,$D128))/SUMIFS('Pathways-petroleum diesel'!$G$4:$G$40,'Pathways-petroleum diesel'!$A$4:$A$40,$D128),0)</f>
        <v>0.33698964486359428</v>
      </c>
      <c r="AC128" s="71">
        <f>IFERROR((SUMIFS('Pathways-petroleum diesel'!AE$4:AE$40,'Pathways-petroleum diesel'!$A$4:$A$40,$D128)-SUMIFS('Pathways-petroleum diesel'!$G$4:$G$40,'Pathways-petroleum diesel'!$A$4:$A$40,$D128))/SUMIFS('Pathways-petroleum diesel'!$G$4:$G$40,'Pathways-petroleum diesel'!$A$4:$A$40,$D128),0)</f>
        <v>0.35164136855331546</v>
      </c>
      <c r="AD128" s="71">
        <f>IFERROR((SUMIFS('Pathways-petroleum diesel'!AF$4:AF$40,'Pathways-petroleum diesel'!$A$4:$A$40,$D128)-SUMIFS('Pathways-petroleum diesel'!$G$4:$G$40,'Pathways-petroleum diesel'!$A$4:$A$40,$D128))/SUMIFS('Pathways-petroleum diesel'!$G$4:$G$40,'Pathways-petroleum diesel'!$A$4:$A$40,$D128),0)</f>
        <v>0.36629309224303663</v>
      </c>
      <c r="AE128" s="71">
        <f>IFERROR((SUMIFS('Pathways-petroleum diesel'!AG$4:AG$40,'Pathways-petroleum diesel'!$A$4:$A$40,$D128)-SUMIFS('Pathways-petroleum diesel'!$G$4:$G$40,'Pathways-petroleum diesel'!$A$4:$A$40,$D128))/SUMIFS('Pathways-petroleum diesel'!$G$4:$G$40,'Pathways-petroleum diesel'!$A$4:$A$40,$D128),0)</f>
        <v>0.38094481593275786</v>
      </c>
      <c r="AF128" s="71">
        <f>IFERROR((SUMIFS('Pathways-petroleum diesel'!AH$4:AH$40,'Pathways-petroleum diesel'!$A$4:$A$40,$D128)-SUMIFS('Pathways-petroleum diesel'!$G$4:$G$40,'Pathways-petroleum diesel'!$A$4:$A$40,$D128))/SUMIFS('Pathways-petroleum diesel'!$G$4:$G$40,'Pathways-petroleum diesel'!$A$4:$A$40,$D128),0)</f>
        <v>0.39559653962247904</v>
      </c>
      <c r="AG128" s="71">
        <f>IFERROR((SUMIFS('Pathways-petroleum diesel'!AI$4:AI$40,'Pathways-petroleum diesel'!$A$4:$A$40,$D128)-SUMIFS('Pathways-petroleum diesel'!$G$4:$G$40,'Pathways-petroleum diesel'!$A$4:$A$40,$D128))/SUMIFS('Pathways-petroleum diesel'!$G$4:$G$40,'Pathways-petroleum diesel'!$A$4:$A$40,$D128),0)</f>
        <v>0.41024826331220005</v>
      </c>
      <c r="AH128" s="71">
        <f>IFERROR((SUMIFS('Pathways-petroleum diesel'!AJ$4:AJ$40,'Pathways-petroleum diesel'!$A$4:$A$40,$D128)-SUMIFS('Pathways-petroleum diesel'!$G$4:$G$40,'Pathways-petroleum diesel'!$A$4:$A$40,$D128))/SUMIFS('Pathways-petroleum diesel'!$G$4:$G$40,'Pathways-petroleum diesel'!$A$4:$A$40,$D128),0)</f>
        <v>0.42489998700192122</v>
      </c>
      <c r="AI128" s="71">
        <f>IFERROR((SUMIFS('Pathways-petroleum diesel'!AK$4:AK$40,'Pathways-petroleum diesel'!$A$4:$A$40,$D128)-SUMIFS('Pathways-petroleum diesel'!$G$4:$G$40,'Pathways-petroleum diesel'!$A$4:$A$40,$D128))/SUMIFS('Pathways-petroleum diesel'!$G$4:$G$40,'Pathways-petroleum diesel'!$A$4:$A$40,$D128),0)</f>
        <v>0.43955171069164239</v>
      </c>
      <c r="AJ128" s="71">
        <f>IFERROR((SUMIFS('Pathways-petroleum diesel'!AL$4:AL$40,'Pathways-petroleum diesel'!$A$4:$A$40,$D128)-SUMIFS('Pathways-petroleum diesel'!$G$4:$G$40,'Pathways-petroleum diesel'!$A$4:$A$40,$D128))/SUMIFS('Pathways-petroleum diesel'!$G$4:$G$40,'Pathways-petroleum diesel'!$A$4:$A$40,$D128),0)</f>
        <v>0.45420343438136357</v>
      </c>
      <c r="AK128" s="71">
        <f>IFERROR((SUMIFS('Pathways-petroleum diesel'!AM$4:AM$40,'Pathways-petroleum diesel'!$A$4:$A$40,$D128)-SUMIFS('Pathways-petroleum diesel'!$G$4:$G$40,'Pathways-petroleum diesel'!$A$4:$A$40,$D128))/SUMIFS('Pathways-petroleum diesel'!$G$4:$G$40,'Pathways-petroleum diesel'!$A$4:$A$40,$D128),0)</f>
        <v>0.46885515807108474</v>
      </c>
    </row>
    <row r="129" spans="2:37" x14ac:dyDescent="0.25">
      <c r="B129" s="7" t="s">
        <v>1180</v>
      </c>
      <c r="C129" s="73" t="s">
        <v>1184</v>
      </c>
      <c r="D129" s="73" t="s">
        <v>74</v>
      </c>
      <c r="E129" s="71">
        <f>IFERROR((SUMIFS('Pathways-petroleum diesel'!G$4:G$40,'Pathways-petroleum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F129" s="333">
        <f>IFERROR((SUMIFS('Pathways-petroleum diesel'!H$4:H$40,'Pathways-petroleum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G129" s="71">
        <f>IFERROR((SUMIFS('Pathways-petroleum diesel'!I$4:I$40,'Pathways-petroleum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H129" s="71">
        <f>IFERROR((SUMIFS('Pathways-petroleum diesel'!J$4:J$40,'Pathways-petroleum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I129" s="71">
        <f>IFERROR((SUMIFS('Pathways-petroleum diesel'!K$4:K$40,'Pathways-petroleum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J129" s="71">
        <f>IFERROR((SUMIFS('Pathways-petroleum diesel'!L$4:L$40,'Pathways-petroleum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K129" s="71">
        <f>IFERROR((SUMIFS('Pathways-petroleum diesel'!M$4:M$40,'Pathways-petroleum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L129" s="71">
        <f>IFERROR((SUMIFS('Pathways-petroleum diesel'!N$4:N$40,'Pathways-petroleum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M129" s="71">
        <f>IFERROR((SUMIFS('Pathways-petroleum diesel'!O$4:O$40,'Pathways-petroleum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N129" s="71">
        <f>IFERROR((SUMIFS('Pathways-petroleum diesel'!P$4:P$40,'Pathways-petroleum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O129" s="71">
        <f>IFERROR((SUMIFS('Pathways-petroleum diesel'!Q$4:Q$40,'Pathways-petroleum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P129" s="71">
        <f>IFERROR((SUMIFS('Pathways-petroleum diesel'!R$4:R$40,'Pathways-petroleum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Q129" s="71">
        <f>IFERROR((SUMIFS('Pathways-petroleum diesel'!S$4:S$40,'Pathways-petroleum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R129" s="71">
        <f>IFERROR((SUMIFS('Pathways-petroleum diesel'!T$4:T$40,'Pathways-petroleum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S129" s="71">
        <f>IFERROR((SUMIFS('Pathways-petroleum diesel'!U$4:U$40,'Pathways-petroleum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T129" s="71">
        <f>IFERROR((SUMIFS('Pathways-petroleum diesel'!V$4:V$40,'Pathways-petroleum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U129" s="71">
        <f>IFERROR((SUMIFS('Pathways-petroleum diesel'!W$4:W$40,'Pathways-petroleum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V129" s="71">
        <f>IFERROR((SUMIFS('Pathways-petroleum diesel'!X$4:X$40,'Pathways-petroleum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W129" s="71">
        <f>IFERROR((SUMIFS('Pathways-petroleum diesel'!Y$4:Y$40,'Pathways-petroleum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X129" s="71">
        <f>IFERROR((SUMIFS('Pathways-petroleum diesel'!Z$4:Z$40,'Pathways-petroleum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Y129" s="71">
        <f>IFERROR((SUMIFS('Pathways-petroleum diesel'!AA$4:AA$40,'Pathways-petroleum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Z129" s="71">
        <f>IFERROR((SUMIFS('Pathways-petroleum diesel'!AB$4:AB$40,'Pathways-petroleum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AA129" s="71">
        <f>IFERROR((SUMIFS('Pathways-petroleum diesel'!AC$4:AC$40,'Pathways-petroleum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AB129" s="71">
        <f>IFERROR((SUMIFS('Pathways-petroleum diesel'!AD$4:AD$40,'Pathways-petroleum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AC129" s="71">
        <f>IFERROR((SUMIFS('Pathways-petroleum diesel'!AE$4:AE$40,'Pathways-petroleum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AD129" s="71">
        <f>IFERROR((SUMIFS('Pathways-petroleum diesel'!AF$4:AF$40,'Pathways-petroleum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AE129" s="71">
        <f>IFERROR((SUMIFS('Pathways-petroleum diesel'!AG$4:AG$40,'Pathways-petroleum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AF129" s="71">
        <f>IFERROR((SUMIFS('Pathways-petroleum diesel'!AH$4:AH$40,'Pathways-petroleum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AG129" s="71">
        <f>IFERROR((SUMIFS('Pathways-petroleum diesel'!AI$4:AI$40,'Pathways-petroleum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AH129" s="71">
        <f>IFERROR((SUMIFS('Pathways-petroleum diesel'!AJ$4:AJ$40,'Pathways-petroleum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AI129" s="71">
        <f>IFERROR((SUMIFS('Pathways-petroleum diesel'!AK$4:AK$40,'Pathways-petroleum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AJ129" s="71">
        <f>IFERROR((SUMIFS('Pathways-petroleum diesel'!AL$4:AL$40,'Pathways-petroleum diesel'!$A$4:$A$40,$D129)-SUMIFS('Pathways-petroleum diesel'!$G$4:$G$40,'Pathways-petroleum diesel'!$A$4:$A$40,$D129))/SUMIFS('Pathways-petroleum diesel'!$G$4:$G$40,'Pathways-petroleum diesel'!$A$4:$A$40,$D129),0)</f>
        <v>0</v>
      </c>
      <c r="AK129" s="71">
        <f>IFERROR((SUMIFS('Pathways-petroleum diesel'!AM$4:AM$40,'Pathways-petroleum diesel'!$A$4:$A$40,$D129)-SUMIFS('Pathways-petroleum diesel'!$G$4:$G$40,'Pathways-petroleum diesel'!$A$4:$A$40,$D129))/SUMIFS('Pathways-petroleum diesel'!$G$4:$G$40,'Pathways-petroleum diesel'!$A$4:$A$40,$D129),0)</f>
        <v>0</v>
      </c>
    </row>
    <row r="130" spans="2:37" x14ac:dyDescent="0.25">
      <c r="B130" s="7" t="s">
        <v>1180</v>
      </c>
      <c r="C130" s="73" t="s">
        <v>1184</v>
      </c>
      <c r="D130" s="73" t="s">
        <v>75</v>
      </c>
      <c r="E130" s="71">
        <f>IFERROR((SUMIFS('Pathways-petroleum diesel'!G$4:G$40,'Pathways-petroleum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F130" s="333">
        <f>IFERROR((SUMIFS('Pathways-petroleum diesel'!H$4:H$40,'Pathways-petroleum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G130" s="71">
        <f>IFERROR((SUMIFS('Pathways-petroleum diesel'!I$4:I$40,'Pathways-petroleum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H130" s="71">
        <f>IFERROR((SUMIFS('Pathways-petroleum diesel'!J$4:J$40,'Pathways-petroleum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I130" s="71">
        <f>IFERROR((SUMIFS('Pathways-petroleum diesel'!K$4:K$40,'Pathways-petroleum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J130" s="71">
        <f>IFERROR((SUMIFS('Pathways-petroleum diesel'!L$4:L$40,'Pathways-petroleum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K130" s="71">
        <f>IFERROR((SUMIFS('Pathways-petroleum diesel'!M$4:M$40,'Pathways-petroleum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L130" s="71">
        <f>IFERROR((SUMIFS('Pathways-petroleum diesel'!N$4:N$40,'Pathways-petroleum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M130" s="71">
        <f>IFERROR((SUMIFS('Pathways-petroleum diesel'!O$4:O$40,'Pathways-petroleum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N130" s="71">
        <f>IFERROR((SUMIFS('Pathways-petroleum diesel'!P$4:P$40,'Pathways-petroleum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O130" s="71">
        <f>IFERROR((SUMIFS('Pathways-petroleum diesel'!Q$4:Q$40,'Pathways-petroleum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P130" s="71">
        <f>IFERROR((SUMIFS('Pathways-petroleum diesel'!R$4:R$40,'Pathways-petroleum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Q130" s="71">
        <f>IFERROR((SUMIFS('Pathways-petroleum diesel'!S$4:S$40,'Pathways-petroleum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R130" s="71">
        <f>IFERROR((SUMIFS('Pathways-petroleum diesel'!T$4:T$40,'Pathways-petroleum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S130" s="71">
        <f>IFERROR((SUMIFS('Pathways-petroleum diesel'!U$4:U$40,'Pathways-petroleum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T130" s="71">
        <f>IFERROR((SUMIFS('Pathways-petroleum diesel'!V$4:V$40,'Pathways-petroleum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U130" s="71">
        <f>IFERROR((SUMIFS('Pathways-petroleum diesel'!W$4:W$40,'Pathways-petroleum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V130" s="71">
        <f>IFERROR((SUMIFS('Pathways-petroleum diesel'!X$4:X$40,'Pathways-petroleum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W130" s="71">
        <f>IFERROR((SUMIFS('Pathways-petroleum diesel'!Y$4:Y$40,'Pathways-petroleum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X130" s="71">
        <f>IFERROR((SUMIFS('Pathways-petroleum diesel'!Z$4:Z$40,'Pathways-petroleum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Y130" s="71">
        <f>IFERROR((SUMIFS('Pathways-petroleum diesel'!AA$4:AA$40,'Pathways-petroleum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Z130" s="71">
        <f>IFERROR((SUMIFS('Pathways-petroleum diesel'!AB$4:AB$40,'Pathways-petroleum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AA130" s="71">
        <f>IFERROR((SUMIFS('Pathways-petroleum diesel'!AC$4:AC$40,'Pathways-petroleum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AB130" s="71">
        <f>IFERROR((SUMIFS('Pathways-petroleum diesel'!AD$4:AD$40,'Pathways-petroleum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AC130" s="71">
        <f>IFERROR((SUMIFS('Pathways-petroleum diesel'!AE$4:AE$40,'Pathways-petroleum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AD130" s="71">
        <f>IFERROR((SUMIFS('Pathways-petroleum diesel'!AF$4:AF$40,'Pathways-petroleum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AE130" s="71">
        <f>IFERROR((SUMIFS('Pathways-petroleum diesel'!AG$4:AG$40,'Pathways-petroleum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AF130" s="71">
        <f>IFERROR((SUMIFS('Pathways-petroleum diesel'!AH$4:AH$40,'Pathways-petroleum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AG130" s="71">
        <f>IFERROR((SUMIFS('Pathways-petroleum diesel'!AI$4:AI$40,'Pathways-petroleum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AH130" s="71">
        <f>IFERROR((SUMIFS('Pathways-petroleum diesel'!AJ$4:AJ$40,'Pathways-petroleum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AI130" s="71">
        <f>IFERROR((SUMIFS('Pathways-petroleum diesel'!AK$4:AK$40,'Pathways-petroleum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AJ130" s="71">
        <f>IFERROR((SUMIFS('Pathways-petroleum diesel'!AL$4:AL$40,'Pathways-petroleum diesel'!$A$4:$A$40,$D130)-SUMIFS('Pathways-petroleum diesel'!$G$4:$G$40,'Pathways-petroleum diesel'!$A$4:$A$40,$D130))/SUMIFS('Pathways-petroleum diesel'!$G$4:$G$40,'Pathways-petroleum diesel'!$A$4:$A$40,$D130),0)</f>
        <v>0</v>
      </c>
      <c r="AK130" s="71">
        <f>IFERROR((SUMIFS('Pathways-petroleum diesel'!AM$4:AM$40,'Pathways-petroleum diesel'!$A$4:$A$40,$D130)-SUMIFS('Pathways-petroleum diesel'!$G$4:$G$40,'Pathways-petroleum diesel'!$A$4:$A$40,$D130))/SUMIFS('Pathways-petroleum diesel'!$G$4:$G$40,'Pathways-petroleum diesel'!$A$4:$A$40,$D130),0)</f>
        <v>0</v>
      </c>
    </row>
    <row r="131" spans="2:37" x14ac:dyDescent="0.25">
      <c r="B131" s="7" t="s">
        <v>1180</v>
      </c>
      <c r="C131" s="73" t="s">
        <v>1184</v>
      </c>
      <c r="D131" s="73" t="s">
        <v>76</v>
      </c>
      <c r="E131" s="71">
        <f>IFERROR((SUMIFS('Pathways-petroleum diesel'!G$4:G$40,'Pathways-petroleum diesel'!$A$4:$A$40,$D131)-SUMIFS('Pathways-petroleum diesel'!$G$4:$G$40,'Pathways-petroleum diesel'!$A$4:$A$40,$D131))/SUMIFS('Pathways-petroleum diesel'!$G$4:$G$40,'Pathways-petroleum diesel'!$A$4:$A$40,$D131),0)</f>
        <v>0</v>
      </c>
      <c r="F131" s="333">
        <f>IFERROR((SUMIFS('Pathways-petroleum diesel'!H$4:H$40,'Pathways-petroleum diesel'!$A$4:$A$40,$D131)-SUMIFS('Pathways-petroleum diesel'!$G$4:$G$40,'Pathways-petroleum diesel'!$A$4:$A$40,$D131))/SUMIFS('Pathways-petroleum diesel'!$G$4:$G$40,'Pathways-petroleum diesel'!$A$4:$A$40,$D131),0)</f>
        <v>3.6965661063650089E-2</v>
      </c>
      <c r="G131" s="71">
        <f>IFERROR((SUMIFS('Pathways-petroleum diesel'!I$4:I$40,'Pathways-petroleum diesel'!$A$4:$A$40,$D131)-SUMIFS('Pathways-petroleum diesel'!$G$4:$G$40,'Pathways-petroleum diesel'!$A$4:$A$40,$D131))/SUMIFS('Pathways-petroleum diesel'!$G$4:$G$40,'Pathways-petroleum diesel'!$A$4:$A$40,$D131),0)</f>
        <v>7.1112429389901949E-2</v>
      </c>
      <c r="H131" s="71">
        <f>IFERROR((SUMIFS('Pathways-petroleum diesel'!J$4:J$40,'Pathways-petroleum diesel'!$A$4:$A$40,$D131)-SUMIFS('Pathways-petroleum diesel'!$G$4:$G$40,'Pathways-petroleum diesel'!$A$4:$A$40,$D131))/SUMIFS('Pathways-petroleum diesel'!$G$4:$G$40,'Pathways-petroleum diesel'!$A$4:$A$40,$D131),0)</f>
        <v>0.10807809045355203</v>
      </c>
      <c r="I131" s="71">
        <f>IFERROR((SUMIFS('Pathways-petroleum diesel'!K$4:K$40,'Pathways-petroleum diesel'!$A$4:$A$40,$D131)-SUMIFS('Pathways-petroleum diesel'!$G$4:$G$40,'Pathways-petroleum diesel'!$A$4:$A$40,$D131))/SUMIFS('Pathways-petroleum diesel'!$G$4:$G$40,'Pathways-petroleum diesel'!$A$4:$A$40,$D131),0)</f>
        <v>0.145043751517202</v>
      </c>
      <c r="J131" s="71">
        <f>IFERROR((SUMIFS('Pathways-petroleum diesel'!L$4:L$40,'Pathways-petroleum diesel'!$A$4:$A$40,$D131)-SUMIFS('Pathways-petroleum diesel'!$G$4:$G$40,'Pathways-petroleum diesel'!$A$4:$A$40,$D131))/SUMIFS('Pathways-petroleum diesel'!$G$4:$G$40,'Pathways-petroleum diesel'!$A$4:$A$40,$D131),0)</f>
        <v>0.18200941258085221</v>
      </c>
      <c r="K131" s="71">
        <f>IFERROR((SUMIFS('Pathways-petroleum diesel'!M$4:M$40,'Pathways-petroleum diesel'!$A$4:$A$40,$D131)-SUMIFS('Pathways-petroleum diesel'!$G$4:$G$40,'Pathways-petroleum diesel'!$A$4:$A$40,$D131))/SUMIFS('Pathways-petroleum diesel'!$G$4:$G$40,'Pathways-petroleum diesel'!$A$4:$A$40,$D131),0)</f>
        <v>0.2161561809071042</v>
      </c>
      <c r="L131" s="71">
        <f>IFERROR((SUMIFS('Pathways-petroleum diesel'!N$4:N$40,'Pathways-petroleum diesel'!$A$4:$A$40,$D131)-SUMIFS('Pathways-petroleum diesel'!$G$4:$G$40,'Pathways-petroleum diesel'!$A$4:$A$40,$D131))/SUMIFS('Pathways-petroleum diesel'!$G$4:$G$40,'Pathways-petroleum diesel'!$A$4:$A$40,$D131),0)</f>
        <v>0.23338959280895022</v>
      </c>
      <c r="M131" s="71">
        <f>IFERROR((SUMIFS('Pathways-petroleum diesel'!O$4:O$40,'Pathways-petroleum diesel'!$A$4:$A$40,$D131)-SUMIFS('Pathways-petroleum diesel'!$G$4:$G$40,'Pathways-petroleum diesel'!$A$4:$A$40,$D131))/SUMIFS('Pathways-petroleum diesel'!$G$4:$G$40,'Pathways-petroleum diesel'!$A$4:$A$40,$D131),0)</f>
        <v>0.24780411197339827</v>
      </c>
      <c r="N131" s="71">
        <f>IFERROR((SUMIFS('Pathways-petroleum diesel'!P$4:P$40,'Pathways-petroleum diesel'!$A$4:$A$40,$D131)-SUMIFS('Pathways-petroleum diesel'!$G$4:$G$40,'Pathways-petroleum diesel'!$A$4:$A$40,$D131))/SUMIFS('Pathways-petroleum diesel'!$G$4:$G$40,'Pathways-petroleum diesel'!$A$4:$A$40,$D131),0)</f>
        <v>0.26221863113784633</v>
      </c>
      <c r="O131" s="71">
        <f>IFERROR((SUMIFS('Pathways-petroleum diesel'!Q$4:Q$40,'Pathways-petroleum diesel'!$A$4:$A$40,$D131)-SUMIFS('Pathways-petroleum diesel'!$G$4:$G$40,'Pathways-petroleum diesel'!$A$4:$A$40,$D131))/SUMIFS('Pathways-petroleum diesel'!$G$4:$G$40,'Pathways-petroleum diesel'!$A$4:$A$40,$D131),0)</f>
        <v>0.27663315030229435</v>
      </c>
      <c r="P131" s="71">
        <f>IFERROR((SUMIFS('Pathways-petroleum diesel'!R$4:R$40,'Pathways-petroleum diesel'!$A$4:$A$40,$D131)-SUMIFS('Pathways-petroleum diesel'!$G$4:$G$40,'Pathways-petroleum diesel'!$A$4:$A$40,$D131))/SUMIFS('Pathways-petroleum diesel'!$G$4:$G$40,'Pathways-petroleum diesel'!$A$4:$A$40,$D131),0)</f>
        <v>0.29104766946674243</v>
      </c>
      <c r="Q131" s="71">
        <f>IFERROR((SUMIFS('Pathways-petroleum diesel'!S$4:S$40,'Pathways-petroleum diesel'!$A$4:$A$40,$D131)-SUMIFS('Pathways-petroleum diesel'!$G$4:$G$40,'Pathways-petroleum diesel'!$A$4:$A$40,$D131))/SUMIFS('Pathways-petroleum diesel'!$G$4:$G$40,'Pathways-petroleum diesel'!$A$4:$A$40,$D131),0)</f>
        <v>0.30546218863119046</v>
      </c>
      <c r="R131" s="71">
        <f>IFERROR((SUMIFS('Pathways-petroleum diesel'!T$4:T$40,'Pathways-petroleum diesel'!$A$4:$A$40,$D131)-SUMIFS('Pathways-petroleum diesel'!$G$4:$G$40,'Pathways-petroleum diesel'!$A$4:$A$40,$D131))/SUMIFS('Pathways-petroleum diesel'!$G$4:$G$40,'Pathways-petroleum diesel'!$A$4:$A$40,$D131),0)</f>
        <v>0.31987670779563848</v>
      </c>
      <c r="S131" s="71">
        <f>IFERROR((SUMIFS('Pathways-petroleum diesel'!U$4:U$40,'Pathways-petroleum diesel'!$A$4:$A$40,$D131)-SUMIFS('Pathways-petroleum diesel'!$G$4:$G$40,'Pathways-petroleum diesel'!$A$4:$A$40,$D131))/SUMIFS('Pathways-petroleum diesel'!$G$4:$G$40,'Pathways-petroleum diesel'!$A$4:$A$40,$D131),0)</f>
        <v>0.33429122696008656</v>
      </c>
      <c r="T131" s="71">
        <f>IFERROR((SUMIFS('Pathways-petroleum diesel'!V$4:V$40,'Pathways-petroleum diesel'!$A$4:$A$40,$D131)-SUMIFS('Pathways-petroleum diesel'!$G$4:$G$40,'Pathways-petroleum diesel'!$A$4:$A$40,$D131))/SUMIFS('Pathways-petroleum diesel'!$G$4:$G$40,'Pathways-petroleum diesel'!$A$4:$A$40,$D131),0)</f>
        <v>0.34870574612453459</v>
      </c>
      <c r="U131" s="71">
        <f>IFERROR((SUMIFS('Pathways-petroleum diesel'!W$4:W$40,'Pathways-petroleum diesel'!$A$4:$A$40,$D131)-SUMIFS('Pathways-petroleum diesel'!$G$4:$G$40,'Pathways-petroleum diesel'!$A$4:$A$40,$D131))/SUMIFS('Pathways-petroleum diesel'!$G$4:$G$40,'Pathways-petroleum diesel'!$A$4:$A$40,$D131),0)</f>
        <v>0.36312026528898261</v>
      </c>
      <c r="V131" s="71">
        <f>IFERROR((SUMIFS('Pathways-petroleum diesel'!X$4:X$40,'Pathways-petroleum diesel'!$A$4:$A$40,$D131)-SUMIFS('Pathways-petroleum diesel'!$G$4:$G$40,'Pathways-petroleum diesel'!$A$4:$A$40,$D131))/SUMIFS('Pathways-petroleum diesel'!$G$4:$G$40,'Pathways-petroleum diesel'!$A$4:$A$40,$D131),0)</f>
        <v>0.37753478445343069</v>
      </c>
      <c r="W131" s="71">
        <f>IFERROR((SUMIFS('Pathways-petroleum diesel'!Y$4:Y$40,'Pathways-petroleum diesel'!$A$4:$A$40,$D131)-SUMIFS('Pathways-petroleum diesel'!$G$4:$G$40,'Pathways-petroleum diesel'!$A$4:$A$40,$D131))/SUMIFS('Pathways-petroleum diesel'!$G$4:$G$40,'Pathways-petroleum diesel'!$A$4:$A$40,$D131),0)</f>
        <v>0.39194930361787872</v>
      </c>
      <c r="X131" s="71">
        <f>IFERROR((SUMIFS('Pathways-petroleum diesel'!Z$4:Z$40,'Pathways-petroleum diesel'!$A$4:$A$40,$D131)-SUMIFS('Pathways-petroleum diesel'!$G$4:$G$40,'Pathways-petroleum diesel'!$A$4:$A$40,$D131))/SUMIFS('Pathways-petroleum diesel'!$G$4:$G$40,'Pathways-petroleum diesel'!$A$4:$A$40,$D131),0)</f>
        <v>0.40636382278232674</v>
      </c>
      <c r="Y131" s="71">
        <f>IFERROR((SUMIFS('Pathways-petroleum diesel'!AA$4:AA$40,'Pathways-petroleum diesel'!$A$4:$A$40,$D131)-SUMIFS('Pathways-petroleum diesel'!$G$4:$G$40,'Pathways-petroleum diesel'!$A$4:$A$40,$D131))/SUMIFS('Pathways-petroleum diesel'!$G$4:$G$40,'Pathways-petroleum diesel'!$A$4:$A$40,$D131),0)</f>
        <v>0.42077834194677483</v>
      </c>
      <c r="Z131" s="71">
        <f>IFERROR((SUMIFS('Pathways-petroleum diesel'!AB$4:AB$40,'Pathways-petroleum diesel'!$A$4:$A$40,$D131)-SUMIFS('Pathways-petroleum diesel'!$G$4:$G$40,'Pathways-petroleum diesel'!$A$4:$A$40,$D131))/SUMIFS('Pathways-petroleum diesel'!$G$4:$G$40,'Pathways-petroleum diesel'!$A$4:$A$40,$D131),0)</f>
        <v>0.43519286111122285</v>
      </c>
      <c r="AA131" s="71">
        <f>IFERROR((SUMIFS('Pathways-petroleum diesel'!AC$4:AC$40,'Pathways-petroleum diesel'!$A$4:$A$40,$D131)-SUMIFS('Pathways-petroleum diesel'!$G$4:$G$40,'Pathways-petroleum diesel'!$A$4:$A$40,$D131))/SUMIFS('Pathways-petroleum diesel'!$G$4:$G$40,'Pathways-petroleum diesel'!$A$4:$A$40,$D131),0)</f>
        <v>0.44960738027567093</v>
      </c>
      <c r="AB131" s="71">
        <f>IFERROR((SUMIFS('Pathways-petroleum diesel'!AD$4:AD$40,'Pathways-petroleum diesel'!$A$4:$A$40,$D131)-SUMIFS('Pathways-petroleum diesel'!$G$4:$G$40,'Pathways-petroleum diesel'!$A$4:$A$40,$D131))/SUMIFS('Pathways-petroleum diesel'!$G$4:$G$40,'Pathways-petroleum diesel'!$A$4:$A$40,$D131),0)</f>
        <v>0.46402189944011896</v>
      </c>
      <c r="AC131" s="71">
        <f>IFERROR((SUMIFS('Pathways-petroleum diesel'!AE$4:AE$40,'Pathways-petroleum diesel'!$A$4:$A$40,$D131)-SUMIFS('Pathways-petroleum diesel'!$G$4:$G$40,'Pathways-petroleum diesel'!$A$4:$A$40,$D131))/SUMIFS('Pathways-petroleum diesel'!$G$4:$G$40,'Pathways-petroleum diesel'!$A$4:$A$40,$D131),0)</f>
        <v>0.47843641860456698</v>
      </c>
      <c r="AD131" s="71">
        <f>IFERROR((SUMIFS('Pathways-petroleum diesel'!AF$4:AF$40,'Pathways-petroleum diesel'!$A$4:$A$40,$D131)-SUMIFS('Pathways-petroleum diesel'!$G$4:$G$40,'Pathways-petroleum diesel'!$A$4:$A$40,$D131))/SUMIFS('Pathways-petroleum diesel'!$G$4:$G$40,'Pathways-petroleum diesel'!$A$4:$A$40,$D131),0)</f>
        <v>0.49285093776901506</v>
      </c>
      <c r="AE131" s="71">
        <f>IFERROR((SUMIFS('Pathways-petroleum diesel'!AG$4:AG$40,'Pathways-petroleum diesel'!$A$4:$A$40,$D131)-SUMIFS('Pathways-petroleum diesel'!$G$4:$G$40,'Pathways-petroleum diesel'!$A$4:$A$40,$D131))/SUMIFS('Pathways-petroleum diesel'!$G$4:$G$40,'Pathways-petroleum diesel'!$A$4:$A$40,$D131),0)</f>
        <v>0.50726545693346314</v>
      </c>
      <c r="AF131" s="71">
        <f>IFERROR((SUMIFS('Pathways-petroleum diesel'!AH$4:AH$40,'Pathways-petroleum diesel'!$A$4:$A$40,$D131)-SUMIFS('Pathways-petroleum diesel'!$G$4:$G$40,'Pathways-petroleum diesel'!$A$4:$A$40,$D131))/SUMIFS('Pathways-petroleum diesel'!$G$4:$G$40,'Pathways-petroleum diesel'!$A$4:$A$40,$D131),0)</f>
        <v>0.52167997609791117</v>
      </c>
      <c r="AG131" s="71">
        <f>IFERROR((SUMIFS('Pathways-petroleum diesel'!AI$4:AI$40,'Pathways-petroleum diesel'!$A$4:$A$40,$D131)-SUMIFS('Pathways-petroleum diesel'!$G$4:$G$40,'Pathways-petroleum diesel'!$A$4:$A$40,$D131))/SUMIFS('Pathways-petroleum diesel'!$G$4:$G$40,'Pathways-petroleum diesel'!$A$4:$A$40,$D131),0)</f>
        <v>0.53609449526235919</v>
      </c>
      <c r="AH131" s="71">
        <f>IFERROR((SUMIFS('Pathways-petroleum diesel'!AJ$4:AJ$40,'Pathways-petroleum diesel'!$A$4:$A$40,$D131)-SUMIFS('Pathways-petroleum diesel'!$G$4:$G$40,'Pathways-petroleum diesel'!$A$4:$A$40,$D131))/SUMIFS('Pathways-petroleum diesel'!$G$4:$G$40,'Pathways-petroleum diesel'!$A$4:$A$40,$D131),0)</f>
        <v>0.55050901442680722</v>
      </c>
      <c r="AI131" s="71">
        <f>IFERROR((SUMIFS('Pathways-petroleum diesel'!AK$4:AK$40,'Pathways-petroleum diesel'!$A$4:$A$40,$D131)-SUMIFS('Pathways-petroleum diesel'!$G$4:$G$40,'Pathways-petroleum diesel'!$A$4:$A$40,$D131))/SUMIFS('Pathways-petroleum diesel'!$G$4:$G$40,'Pathways-petroleum diesel'!$A$4:$A$40,$D131),0)</f>
        <v>0.56492353359125524</v>
      </c>
      <c r="AJ131" s="71">
        <f>IFERROR((SUMIFS('Pathways-petroleum diesel'!AL$4:AL$40,'Pathways-petroleum diesel'!$A$4:$A$40,$D131)-SUMIFS('Pathways-petroleum diesel'!$G$4:$G$40,'Pathways-petroleum diesel'!$A$4:$A$40,$D131))/SUMIFS('Pathways-petroleum diesel'!$G$4:$G$40,'Pathways-petroleum diesel'!$A$4:$A$40,$D131),0)</f>
        <v>0.57933805275570327</v>
      </c>
      <c r="AK131" s="71">
        <f>IFERROR((SUMIFS('Pathways-petroleum diesel'!AM$4:AM$40,'Pathways-petroleum diesel'!$A$4:$A$40,$D131)-SUMIFS('Pathways-petroleum diesel'!$G$4:$G$40,'Pathways-petroleum diesel'!$A$4:$A$40,$D131))/SUMIFS('Pathways-petroleum diesel'!$G$4:$G$40,'Pathways-petroleum diesel'!$A$4:$A$40,$D131),0)</f>
        <v>0.59375257192015141</v>
      </c>
    </row>
    <row r="133" spans="2:37" hidden="1" x14ac:dyDescent="0.25">
      <c r="C133" s="73" t="s">
        <v>1185</v>
      </c>
      <c r="D133" s="73" t="s">
        <v>52</v>
      </c>
    </row>
    <row r="134" spans="2:37" hidden="1" x14ac:dyDescent="0.25">
      <c r="C134" s="73" t="s">
        <v>1185</v>
      </c>
      <c r="D134" s="73" t="s">
        <v>53</v>
      </c>
    </row>
    <row r="135" spans="2:37" hidden="1" x14ac:dyDescent="0.25">
      <c r="C135" s="73" t="s">
        <v>1185</v>
      </c>
      <c r="D135" s="73" t="s">
        <v>54</v>
      </c>
    </row>
    <row r="136" spans="2:37" hidden="1" x14ac:dyDescent="0.25">
      <c r="C136" s="73" t="s">
        <v>1185</v>
      </c>
      <c r="D136" s="73" t="s">
        <v>55</v>
      </c>
    </row>
    <row r="137" spans="2:37" hidden="1" x14ac:dyDescent="0.25">
      <c r="C137" s="73" t="s">
        <v>1185</v>
      </c>
      <c r="D137" s="73" t="s">
        <v>56</v>
      </c>
    </row>
    <row r="138" spans="2:37" hidden="1" x14ac:dyDescent="0.25">
      <c r="C138" s="73" t="s">
        <v>1185</v>
      </c>
      <c r="D138" s="73" t="s">
        <v>57</v>
      </c>
    </row>
    <row r="139" spans="2:37" hidden="1" x14ac:dyDescent="0.25">
      <c r="C139" s="73" t="s">
        <v>1185</v>
      </c>
      <c r="D139" s="73" t="s">
        <v>58</v>
      </c>
    </row>
    <row r="140" spans="2:37" hidden="1" x14ac:dyDescent="0.25">
      <c r="C140" s="73" t="s">
        <v>1185</v>
      </c>
      <c r="D140" s="73" t="s">
        <v>59</v>
      </c>
    </row>
    <row r="141" spans="2:37" hidden="1" x14ac:dyDescent="0.25">
      <c r="C141" s="73" t="s">
        <v>1185</v>
      </c>
      <c r="D141" s="73" t="s">
        <v>60</v>
      </c>
    </row>
    <row r="142" spans="2:37" hidden="1" x14ac:dyDescent="0.25">
      <c r="C142" s="73" t="s">
        <v>1185</v>
      </c>
      <c r="D142" s="73" t="s">
        <v>61</v>
      </c>
    </row>
    <row r="143" spans="2:37" hidden="1" x14ac:dyDescent="0.25">
      <c r="C143" s="73" t="s">
        <v>1185</v>
      </c>
      <c r="D143" s="73" t="s">
        <v>62</v>
      </c>
    </row>
    <row r="144" spans="2:37" hidden="1" x14ac:dyDescent="0.25">
      <c r="C144" s="73" t="s">
        <v>1185</v>
      </c>
      <c r="D144" s="73" t="s">
        <v>63</v>
      </c>
    </row>
    <row r="145" spans="3:4" hidden="1" x14ac:dyDescent="0.25">
      <c r="C145" s="73" t="s">
        <v>1185</v>
      </c>
      <c r="D145" s="73" t="s">
        <v>64</v>
      </c>
    </row>
    <row r="146" spans="3:4" hidden="1" x14ac:dyDescent="0.25">
      <c r="C146" s="73" t="s">
        <v>1185</v>
      </c>
      <c r="D146" s="73" t="s">
        <v>65</v>
      </c>
    </row>
    <row r="147" spans="3:4" hidden="1" x14ac:dyDescent="0.25">
      <c r="C147" s="73" t="s">
        <v>1185</v>
      </c>
      <c r="D147" s="73" t="s">
        <v>66</v>
      </c>
    </row>
    <row r="148" spans="3:4" hidden="1" x14ac:dyDescent="0.25">
      <c r="C148" s="73" t="s">
        <v>1185</v>
      </c>
      <c r="D148" s="73" t="s">
        <v>67</v>
      </c>
    </row>
    <row r="149" spans="3:4" hidden="1" x14ac:dyDescent="0.25">
      <c r="C149" s="73" t="s">
        <v>1185</v>
      </c>
      <c r="D149" s="73" t="s">
        <v>68</v>
      </c>
    </row>
    <row r="150" spans="3:4" hidden="1" x14ac:dyDescent="0.25">
      <c r="C150" s="73" t="s">
        <v>1185</v>
      </c>
      <c r="D150" s="73" t="s">
        <v>69</v>
      </c>
    </row>
    <row r="151" spans="3:4" hidden="1" x14ac:dyDescent="0.25">
      <c r="C151" s="73" t="s">
        <v>1185</v>
      </c>
      <c r="D151" s="73" t="s">
        <v>70</v>
      </c>
    </row>
    <row r="152" spans="3:4" hidden="1" x14ac:dyDescent="0.25">
      <c r="C152" s="73" t="s">
        <v>1185</v>
      </c>
      <c r="D152" s="73" t="s">
        <v>71</v>
      </c>
    </row>
    <row r="153" spans="3:4" hidden="1" x14ac:dyDescent="0.25">
      <c r="C153" s="73" t="s">
        <v>1185</v>
      </c>
      <c r="D153" s="73" t="s">
        <v>72</v>
      </c>
    </row>
    <row r="154" spans="3:4" hidden="1" x14ac:dyDescent="0.25">
      <c r="C154" s="73" t="s">
        <v>1185</v>
      </c>
      <c r="D154" s="73" t="s">
        <v>73</v>
      </c>
    </row>
    <row r="155" spans="3:4" hidden="1" x14ac:dyDescent="0.25">
      <c r="C155" s="73" t="s">
        <v>1185</v>
      </c>
      <c r="D155" s="73" t="s">
        <v>74</v>
      </c>
    </row>
    <row r="156" spans="3:4" hidden="1" x14ac:dyDescent="0.25">
      <c r="C156" s="73" t="s">
        <v>1185</v>
      </c>
      <c r="D156" s="73" t="s">
        <v>75</v>
      </c>
    </row>
    <row r="157" spans="3:4" hidden="1" x14ac:dyDescent="0.25">
      <c r="C157" s="73" t="s">
        <v>1185</v>
      </c>
      <c r="D157" s="73" t="s">
        <v>76</v>
      </c>
    </row>
    <row r="158" spans="3:4" hidden="1" x14ac:dyDescent="0.25"/>
    <row r="159" spans="3:4" hidden="1" x14ac:dyDescent="0.25">
      <c r="C159" s="73" t="s">
        <v>1187</v>
      </c>
      <c r="D159" s="73" t="s">
        <v>52</v>
      </c>
    </row>
    <row r="160" spans="3:4" hidden="1" x14ac:dyDescent="0.25">
      <c r="C160" s="73" t="s">
        <v>1187</v>
      </c>
      <c r="D160" s="73" t="s">
        <v>53</v>
      </c>
    </row>
    <row r="161" spans="3:4" hidden="1" x14ac:dyDescent="0.25">
      <c r="C161" s="73" t="s">
        <v>1187</v>
      </c>
      <c r="D161" s="73" t="s">
        <v>54</v>
      </c>
    </row>
    <row r="162" spans="3:4" hidden="1" x14ac:dyDescent="0.25">
      <c r="C162" s="73" t="s">
        <v>1187</v>
      </c>
      <c r="D162" s="73" t="s">
        <v>55</v>
      </c>
    </row>
    <row r="163" spans="3:4" hidden="1" x14ac:dyDescent="0.25">
      <c r="C163" s="73" t="s">
        <v>1187</v>
      </c>
      <c r="D163" s="73" t="s">
        <v>56</v>
      </c>
    </row>
    <row r="164" spans="3:4" hidden="1" x14ac:dyDescent="0.25">
      <c r="C164" s="73" t="s">
        <v>1187</v>
      </c>
      <c r="D164" s="73" t="s">
        <v>57</v>
      </c>
    </row>
    <row r="165" spans="3:4" hidden="1" x14ac:dyDescent="0.25">
      <c r="C165" s="73" t="s">
        <v>1187</v>
      </c>
      <c r="D165" s="73" t="s">
        <v>58</v>
      </c>
    </row>
    <row r="166" spans="3:4" hidden="1" x14ac:dyDescent="0.25">
      <c r="C166" s="73" t="s">
        <v>1187</v>
      </c>
      <c r="D166" s="73" t="s">
        <v>59</v>
      </c>
    </row>
    <row r="167" spans="3:4" hidden="1" x14ac:dyDescent="0.25">
      <c r="C167" s="73" t="s">
        <v>1187</v>
      </c>
      <c r="D167" s="73" t="s">
        <v>60</v>
      </c>
    </row>
    <row r="168" spans="3:4" hidden="1" x14ac:dyDescent="0.25">
      <c r="C168" s="73" t="s">
        <v>1187</v>
      </c>
      <c r="D168" s="73" t="s">
        <v>61</v>
      </c>
    </row>
    <row r="169" spans="3:4" hidden="1" x14ac:dyDescent="0.25">
      <c r="C169" s="73" t="s">
        <v>1187</v>
      </c>
      <c r="D169" s="73" t="s">
        <v>62</v>
      </c>
    </row>
    <row r="170" spans="3:4" hidden="1" x14ac:dyDescent="0.25">
      <c r="C170" s="73" t="s">
        <v>1187</v>
      </c>
      <c r="D170" s="73" t="s">
        <v>63</v>
      </c>
    </row>
    <row r="171" spans="3:4" hidden="1" x14ac:dyDescent="0.25">
      <c r="C171" s="73" t="s">
        <v>1187</v>
      </c>
      <c r="D171" s="73" t="s">
        <v>64</v>
      </c>
    </row>
    <row r="172" spans="3:4" hidden="1" x14ac:dyDescent="0.25">
      <c r="C172" s="73" t="s">
        <v>1187</v>
      </c>
      <c r="D172" s="73" t="s">
        <v>65</v>
      </c>
    </row>
    <row r="173" spans="3:4" hidden="1" x14ac:dyDescent="0.25">
      <c r="C173" s="73" t="s">
        <v>1187</v>
      </c>
      <c r="D173" s="73" t="s">
        <v>66</v>
      </c>
    </row>
    <row r="174" spans="3:4" hidden="1" x14ac:dyDescent="0.25">
      <c r="C174" s="73" t="s">
        <v>1187</v>
      </c>
      <c r="D174" s="73" t="s">
        <v>67</v>
      </c>
    </row>
    <row r="175" spans="3:4" hidden="1" x14ac:dyDescent="0.25">
      <c r="C175" s="73" t="s">
        <v>1187</v>
      </c>
      <c r="D175" s="73" t="s">
        <v>68</v>
      </c>
    </row>
    <row r="176" spans="3:4" hidden="1" x14ac:dyDescent="0.25">
      <c r="C176" s="73" t="s">
        <v>1187</v>
      </c>
      <c r="D176" s="73" t="s">
        <v>69</v>
      </c>
    </row>
    <row r="177" spans="2:37" hidden="1" x14ac:dyDescent="0.25">
      <c r="C177" s="73" t="s">
        <v>1187</v>
      </c>
      <c r="D177" s="73" t="s">
        <v>70</v>
      </c>
    </row>
    <row r="178" spans="2:37" hidden="1" x14ac:dyDescent="0.25">
      <c r="C178" s="73" t="s">
        <v>1187</v>
      </c>
      <c r="D178" s="73" t="s">
        <v>71</v>
      </c>
    </row>
    <row r="179" spans="2:37" hidden="1" x14ac:dyDescent="0.25">
      <c r="C179" s="73" t="s">
        <v>1187</v>
      </c>
      <c r="D179" s="73" t="s">
        <v>72</v>
      </c>
    </row>
    <row r="180" spans="2:37" hidden="1" x14ac:dyDescent="0.25">
      <c r="C180" s="73" t="s">
        <v>1187</v>
      </c>
      <c r="D180" s="73" t="s">
        <v>73</v>
      </c>
    </row>
    <row r="181" spans="2:37" hidden="1" x14ac:dyDescent="0.25">
      <c r="C181" s="73" t="s">
        <v>1187</v>
      </c>
      <c r="D181" s="73" t="s">
        <v>74</v>
      </c>
    </row>
    <row r="182" spans="2:37" hidden="1" x14ac:dyDescent="0.25">
      <c r="C182" s="73" t="s">
        <v>1187</v>
      </c>
      <c r="D182" s="73" t="s">
        <v>75</v>
      </c>
    </row>
    <row r="183" spans="2:37" hidden="1" x14ac:dyDescent="0.25">
      <c r="C183" s="73" t="s">
        <v>1187</v>
      </c>
      <c r="D183" s="73" t="s">
        <v>76</v>
      </c>
    </row>
    <row r="185" spans="2:37" x14ac:dyDescent="0.25">
      <c r="B185" s="7" t="s">
        <v>1484</v>
      </c>
      <c r="C185" s="73" t="s">
        <v>1188</v>
      </c>
      <c r="D185" s="172" t="s">
        <v>52</v>
      </c>
      <c r="E185">
        <v>0</v>
      </c>
      <c r="F185" s="334">
        <v>0</v>
      </c>
      <c r="G185" s="71">
        <f>'AEO Industrial growth rate'!C$6</f>
        <v>0</v>
      </c>
      <c r="H185" s="71">
        <f>'AEO Industrial growth rate'!D$6</f>
        <v>-4.1699449252557121E-2</v>
      </c>
      <c r="I185" s="71">
        <f>'AEO Industrial growth rate'!E$6</f>
        <v>3.77655389457121E-2</v>
      </c>
      <c r="J185" s="71">
        <f>'AEO Industrial growth rate'!F$6</f>
        <v>0.12903225806451621</v>
      </c>
      <c r="K185" s="71">
        <f>'AEO Industrial growth rate'!G$6</f>
        <v>0.17466561762391816</v>
      </c>
      <c r="L185" s="71">
        <f>'AEO Industrial growth rate'!H$6</f>
        <v>0.22187254130605816</v>
      </c>
      <c r="M185" s="71">
        <f>'AEO Industrial growth rate'!I$6</f>
        <v>0.25413060582218722</v>
      </c>
      <c r="N185" s="71">
        <f>'AEO Industrial growth rate'!J$6</f>
        <v>0.27616050354051924</v>
      </c>
      <c r="O185" s="71">
        <f>'AEO Industrial growth rate'!K$6</f>
        <v>0.28717545239968534</v>
      </c>
      <c r="P185" s="71">
        <f>'AEO Industrial growth rate'!L$6</f>
        <v>0.30055074744295829</v>
      </c>
      <c r="Q185" s="71">
        <f>'AEO Industrial growth rate'!M$6</f>
        <v>0.31707317073170727</v>
      </c>
      <c r="R185" s="71">
        <f>'AEO Industrial growth rate'!N$6</f>
        <v>0.33123524783634928</v>
      </c>
      <c r="S185" s="71">
        <f>'AEO Industrial growth rate'!O$6</f>
        <v>0.32887490165224231</v>
      </c>
      <c r="T185" s="71">
        <f>'AEO Industrial growth rate'!P$6</f>
        <v>0.3320220298977184</v>
      </c>
      <c r="U185" s="71">
        <f>'AEO Industrial growth rate'!Q$6</f>
        <v>0.33280881195908735</v>
      </c>
      <c r="V185" s="71">
        <f>'AEO Industrial growth rate'!R$6</f>
        <v>0.32730133752950424</v>
      </c>
      <c r="W185" s="71">
        <f>'AEO Industrial growth rate'!S$6</f>
        <v>0.3210070810385523</v>
      </c>
      <c r="X185" s="71">
        <f>'AEO Industrial growth rate'!T$6</f>
        <v>0.31864673485444528</v>
      </c>
      <c r="Y185" s="71">
        <f>'AEO Industrial growth rate'!U$6</f>
        <v>0.3147128245476003</v>
      </c>
      <c r="Z185" s="71">
        <f>'AEO Industrial growth rate'!V$6</f>
        <v>0.31235247836349334</v>
      </c>
      <c r="AA185" s="71">
        <f>'AEO Industrial growth rate'!W$6</f>
        <v>0.30763178599527935</v>
      </c>
      <c r="AB185" s="71">
        <f>'AEO Industrial growth rate'!X$6</f>
        <v>0.30448465774980327</v>
      </c>
      <c r="AC185" s="71">
        <f>'AEO Industrial growth rate'!Y$6</f>
        <v>0.30920535011801725</v>
      </c>
      <c r="AD185" s="71">
        <f>'AEO Industrial growth rate'!Z$6</f>
        <v>0.31549960660896942</v>
      </c>
      <c r="AE185" s="71">
        <f>'AEO Industrial growth rate'!AA$6</f>
        <v>0.31785995279307638</v>
      </c>
      <c r="AF185" s="71">
        <f>'AEO Industrial growth rate'!AB$6</f>
        <v>0.31313926042486223</v>
      </c>
      <c r="AG185" s="71">
        <f>'AEO Industrial growth rate'!AC$6</f>
        <v>0.31313926042486223</v>
      </c>
      <c r="AH185" s="71">
        <f>'AEO Industrial growth rate'!AD$6</f>
        <v>0.31313926042486223</v>
      </c>
      <c r="AI185" s="71">
        <f>'AEO Industrial growth rate'!AE$6</f>
        <v>0.30999213217938631</v>
      </c>
      <c r="AJ185" s="71">
        <f>'AEO Industrial growth rate'!AF$6</f>
        <v>0.3084185680566483</v>
      </c>
      <c r="AK185" s="71">
        <f>'AEO Industrial growth rate'!AG$6</f>
        <v>0.3021243115656963</v>
      </c>
    </row>
    <row r="186" spans="2:37" x14ac:dyDescent="0.25">
      <c r="B186" s="7" t="s">
        <v>1484</v>
      </c>
      <c r="C186" s="73" t="s">
        <v>1188</v>
      </c>
      <c r="D186" s="311" t="s">
        <v>53</v>
      </c>
      <c r="E186" s="17">
        <v>0</v>
      </c>
      <c r="F186" s="334">
        <v>0</v>
      </c>
      <c r="G186" s="71">
        <f>'AEO Industrial growth rate'!C$6</f>
        <v>0</v>
      </c>
      <c r="H186" s="71">
        <f>'AEO Industrial growth rate'!D$6</f>
        <v>-4.1699449252557121E-2</v>
      </c>
      <c r="I186" s="71">
        <f>'AEO Industrial growth rate'!E$6</f>
        <v>3.77655389457121E-2</v>
      </c>
      <c r="J186" s="71">
        <f>'AEO Industrial growth rate'!F$6</f>
        <v>0.12903225806451621</v>
      </c>
      <c r="K186" s="71">
        <f>'AEO Industrial growth rate'!G$6</f>
        <v>0.17466561762391816</v>
      </c>
      <c r="L186" s="71">
        <f>'AEO Industrial growth rate'!H$6</f>
        <v>0.22187254130605816</v>
      </c>
      <c r="M186" s="71">
        <f>'AEO Industrial growth rate'!I$6</f>
        <v>0.25413060582218722</v>
      </c>
      <c r="N186" s="71">
        <f>'AEO Industrial growth rate'!J$6</f>
        <v>0.27616050354051924</v>
      </c>
      <c r="O186" s="71">
        <f>'AEO Industrial growth rate'!K$6</f>
        <v>0.28717545239968534</v>
      </c>
      <c r="P186" s="71">
        <f>'AEO Industrial growth rate'!L$6</f>
        <v>0.30055074744295829</v>
      </c>
      <c r="Q186" s="71">
        <f>'AEO Industrial growth rate'!M$6</f>
        <v>0.31707317073170727</v>
      </c>
      <c r="R186" s="71">
        <f>'AEO Industrial growth rate'!N$6</f>
        <v>0.33123524783634928</v>
      </c>
      <c r="S186" s="71">
        <f>'AEO Industrial growth rate'!O$6</f>
        <v>0.32887490165224231</v>
      </c>
      <c r="T186" s="71">
        <f>'AEO Industrial growth rate'!P$6</f>
        <v>0.3320220298977184</v>
      </c>
      <c r="U186" s="71">
        <f>'AEO Industrial growth rate'!Q$6</f>
        <v>0.33280881195908735</v>
      </c>
      <c r="V186" s="71">
        <f>'AEO Industrial growth rate'!R$6</f>
        <v>0.32730133752950424</v>
      </c>
      <c r="W186" s="71">
        <f>'AEO Industrial growth rate'!S$6</f>
        <v>0.3210070810385523</v>
      </c>
      <c r="X186" s="71">
        <f>'AEO Industrial growth rate'!T$6</f>
        <v>0.31864673485444528</v>
      </c>
      <c r="Y186" s="71">
        <f>'AEO Industrial growth rate'!U$6</f>
        <v>0.3147128245476003</v>
      </c>
      <c r="Z186" s="71">
        <f>'AEO Industrial growth rate'!V$6</f>
        <v>0.31235247836349334</v>
      </c>
      <c r="AA186" s="71">
        <f>'AEO Industrial growth rate'!W$6</f>
        <v>0.30763178599527935</v>
      </c>
      <c r="AB186" s="71">
        <f>'AEO Industrial growth rate'!X$6</f>
        <v>0.30448465774980327</v>
      </c>
      <c r="AC186" s="71">
        <f>'AEO Industrial growth rate'!Y$6</f>
        <v>0.30920535011801725</v>
      </c>
      <c r="AD186" s="71">
        <f>'AEO Industrial growth rate'!Z$6</f>
        <v>0.31549960660896942</v>
      </c>
      <c r="AE186" s="71">
        <f>'AEO Industrial growth rate'!AA$6</f>
        <v>0.31785995279307638</v>
      </c>
      <c r="AF186" s="71">
        <f>'AEO Industrial growth rate'!AB$6</f>
        <v>0.31313926042486223</v>
      </c>
      <c r="AG186" s="71">
        <f>'AEO Industrial growth rate'!AC$6</f>
        <v>0.31313926042486223</v>
      </c>
      <c r="AH186" s="71">
        <f>'AEO Industrial growth rate'!AD$6</f>
        <v>0.31313926042486223</v>
      </c>
      <c r="AI186" s="71">
        <f>'AEO Industrial growth rate'!AE$6</f>
        <v>0.30999213217938631</v>
      </c>
      <c r="AJ186" s="71">
        <f>'AEO Industrial growth rate'!AF$6</f>
        <v>0.3084185680566483</v>
      </c>
      <c r="AK186" s="71">
        <f>'AEO Industrial growth rate'!AG$6</f>
        <v>0.3021243115656963</v>
      </c>
    </row>
    <row r="187" spans="2:37" x14ac:dyDescent="0.25">
      <c r="B187" s="7" t="s">
        <v>1484</v>
      </c>
      <c r="C187" s="73" t="s">
        <v>1188</v>
      </c>
      <c r="D187" s="73" t="s">
        <v>54</v>
      </c>
      <c r="E187" s="17">
        <v>0</v>
      </c>
      <c r="F187" s="334">
        <v>0</v>
      </c>
      <c r="G187" s="71">
        <f>'AEO Industrial growth rate'!C$6</f>
        <v>0</v>
      </c>
      <c r="H187" s="71">
        <f>'AEO Industrial growth rate'!D$6</f>
        <v>-4.1699449252557121E-2</v>
      </c>
      <c r="I187" s="71">
        <f>'AEO Industrial growth rate'!E$6</f>
        <v>3.77655389457121E-2</v>
      </c>
      <c r="J187" s="71">
        <f>'AEO Industrial growth rate'!F$6</f>
        <v>0.12903225806451621</v>
      </c>
      <c r="K187" s="71">
        <f>'AEO Industrial growth rate'!G$6</f>
        <v>0.17466561762391816</v>
      </c>
      <c r="L187" s="71">
        <f>'AEO Industrial growth rate'!H$6</f>
        <v>0.22187254130605816</v>
      </c>
      <c r="M187" s="71">
        <f>'AEO Industrial growth rate'!I$6</f>
        <v>0.25413060582218722</v>
      </c>
      <c r="N187" s="71">
        <f>'AEO Industrial growth rate'!J$6</f>
        <v>0.27616050354051924</v>
      </c>
      <c r="O187" s="71">
        <f>'AEO Industrial growth rate'!K$6</f>
        <v>0.28717545239968534</v>
      </c>
      <c r="P187" s="71">
        <f>'AEO Industrial growth rate'!L$6</f>
        <v>0.30055074744295829</v>
      </c>
      <c r="Q187" s="71">
        <f>'AEO Industrial growth rate'!M$6</f>
        <v>0.31707317073170727</v>
      </c>
      <c r="R187" s="71">
        <f>'AEO Industrial growth rate'!N$6</f>
        <v>0.33123524783634928</v>
      </c>
      <c r="S187" s="71">
        <f>'AEO Industrial growth rate'!O$6</f>
        <v>0.32887490165224231</v>
      </c>
      <c r="T187" s="71">
        <f>'AEO Industrial growth rate'!P$6</f>
        <v>0.3320220298977184</v>
      </c>
      <c r="U187" s="71">
        <f>'AEO Industrial growth rate'!Q$6</f>
        <v>0.33280881195908735</v>
      </c>
      <c r="V187" s="71">
        <f>'AEO Industrial growth rate'!R$6</f>
        <v>0.32730133752950424</v>
      </c>
      <c r="W187" s="71">
        <f>'AEO Industrial growth rate'!S$6</f>
        <v>0.3210070810385523</v>
      </c>
      <c r="X187" s="71">
        <f>'AEO Industrial growth rate'!T$6</f>
        <v>0.31864673485444528</v>
      </c>
      <c r="Y187" s="71">
        <f>'AEO Industrial growth rate'!U$6</f>
        <v>0.3147128245476003</v>
      </c>
      <c r="Z187" s="71">
        <f>'AEO Industrial growth rate'!V$6</f>
        <v>0.31235247836349334</v>
      </c>
      <c r="AA187" s="71">
        <f>'AEO Industrial growth rate'!W$6</f>
        <v>0.30763178599527935</v>
      </c>
      <c r="AB187" s="71">
        <f>'AEO Industrial growth rate'!X$6</f>
        <v>0.30448465774980327</v>
      </c>
      <c r="AC187" s="71">
        <f>'AEO Industrial growth rate'!Y$6</f>
        <v>0.30920535011801725</v>
      </c>
      <c r="AD187" s="71">
        <f>'AEO Industrial growth rate'!Z$6</f>
        <v>0.31549960660896942</v>
      </c>
      <c r="AE187" s="71">
        <f>'AEO Industrial growth rate'!AA$6</f>
        <v>0.31785995279307638</v>
      </c>
      <c r="AF187" s="71">
        <f>'AEO Industrial growth rate'!AB$6</f>
        <v>0.31313926042486223</v>
      </c>
      <c r="AG187" s="71">
        <f>'AEO Industrial growth rate'!AC$6</f>
        <v>0.31313926042486223</v>
      </c>
      <c r="AH187" s="71">
        <f>'AEO Industrial growth rate'!AD$6</f>
        <v>0.31313926042486223</v>
      </c>
      <c r="AI187" s="71">
        <f>'AEO Industrial growth rate'!AE$6</f>
        <v>0.30999213217938631</v>
      </c>
      <c r="AJ187" s="71">
        <f>'AEO Industrial growth rate'!AF$6</f>
        <v>0.3084185680566483</v>
      </c>
      <c r="AK187" s="71">
        <f>'AEO Industrial growth rate'!AG$6</f>
        <v>0.3021243115656963</v>
      </c>
    </row>
    <row r="188" spans="2:37" x14ac:dyDescent="0.25">
      <c r="B188" s="7" t="s">
        <v>1484</v>
      </c>
      <c r="C188" s="73" t="s">
        <v>1188</v>
      </c>
      <c r="D188" s="73" t="s">
        <v>55</v>
      </c>
      <c r="E188" s="17">
        <v>0</v>
      </c>
      <c r="F188" s="334">
        <v>0</v>
      </c>
      <c r="G188" s="71">
        <f>'AEO Industrial growth rate'!C$6</f>
        <v>0</v>
      </c>
      <c r="H188" s="71">
        <f>'AEO Industrial growth rate'!D$6</f>
        <v>-4.1699449252557121E-2</v>
      </c>
      <c r="I188" s="71">
        <f>'AEO Industrial growth rate'!E$6</f>
        <v>3.77655389457121E-2</v>
      </c>
      <c r="J188" s="71">
        <f>'AEO Industrial growth rate'!F$6</f>
        <v>0.12903225806451621</v>
      </c>
      <c r="K188" s="71">
        <f>'AEO Industrial growth rate'!G$6</f>
        <v>0.17466561762391816</v>
      </c>
      <c r="L188" s="71">
        <f>'AEO Industrial growth rate'!H$6</f>
        <v>0.22187254130605816</v>
      </c>
      <c r="M188" s="71">
        <f>'AEO Industrial growth rate'!I$6</f>
        <v>0.25413060582218722</v>
      </c>
      <c r="N188" s="71">
        <f>'AEO Industrial growth rate'!J$6</f>
        <v>0.27616050354051924</v>
      </c>
      <c r="O188" s="71">
        <f>'AEO Industrial growth rate'!K$6</f>
        <v>0.28717545239968534</v>
      </c>
      <c r="P188" s="71">
        <f>'AEO Industrial growth rate'!L$6</f>
        <v>0.30055074744295829</v>
      </c>
      <c r="Q188" s="71">
        <f>'AEO Industrial growth rate'!M$6</f>
        <v>0.31707317073170727</v>
      </c>
      <c r="R188" s="71">
        <f>'AEO Industrial growth rate'!N$6</f>
        <v>0.33123524783634928</v>
      </c>
      <c r="S188" s="71">
        <f>'AEO Industrial growth rate'!O$6</f>
        <v>0.32887490165224231</v>
      </c>
      <c r="T188" s="71">
        <f>'AEO Industrial growth rate'!P$6</f>
        <v>0.3320220298977184</v>
      </c>
      <c r="U188" s="71">
        <f>'AEO Industrial growth rate'!Q$6</f>
        <v>0.33280881195908735</v>
      </c>
      <c r="V188" s="71">
        <f>'AEO Industrial growth rate'!R$6</f>
        <v>0.32730133752950424</v>
      </c>
      <c r="W188" s="71">
        <f>'AEO Industrial growth rate'!S$6</f>
        <v>0.3210070810385523</v>
      </c>
      <c r="X188" s="71">
        <f>'AEO Industrial growth rate'!T$6</f>
        <v>0.31864673485444528</v>
      </c>
      <c r="Y188" s="71">
        <f>'AEO Industrial growth rate'!U$6</f>
        <v>0.3147128245476003</v>
      </c>
      <c r="Z188" s="71">
        <f>'AEO Industrial growth rate'!V$6</f>
        <v>0.31235247836349334</v>
      </c>
      <c r="AA188" s="71">
        <f>'AEO Industrial growth rate'!W$6</f>
        <v>0.30763178599527935</v>
      </c>
      <c r="AB188" s="71">
        <f>'AEO Industrial growth rate'!X$6</f>
        <v>0.30448465774980327</v>
      </c>
      <c r="AC188" s="71">
        <f>'AEO Industrial growth rate'!Y$6</f>
        <v>0.30920535011801725</v>
      </c>
      <c r="AD188" s="71">
        <f>'AEO Industrial growth rate'!Z$6</f>
        <v>0.31549960660896942</v>
      </c>
      <c r="AE188" s="71">
        <f>'AEO Industrial growth rate'!AA$6</f>
        <v>0.31785995279307638</v>
      </c>
      <c r="AF188" s="71">
        <f>'AEO Industrial growth rate'!AB$6</f>
        <v>0.31313926042486223</v>
      </c>
      <c r="AG188" s="71">
        <f>'AEO Industrial growth rate'!AC$6</f>
        <v>0.31313926042486223</v>
      </c>
      <c r="AH188" s="71">
        <f>'AEO Industrial growth rate'!AD$6</f>
        <v>0.31313926042486223</v>
      </c>
      <c r="AI188" s="71">
        <f>'AEO Industrial growth rate'!AE$6</f>
        <v>0.30999213217938631</v>
      </c>
      <c r="AJ188" s="71">
        <f>'AEO Industrial growth rate'!AF$6</f>
        <v>0.3084185680566483</v>
      </c>
      <c r="AK188" s="71">
        <f>'AEO Industrial growth rate'!AG$6</f>
        <v>0.3021243115656963</v>
      </c>
    </row>
    <row r="189" spans="2:37" x14ac:dyDescent="0.25">
      <c r="B189" s="7" t="s">
        <v>1484</v>
      </c>
      <c r="C189" s="73" t="s">
        <v>1188</v>
      </c>
      <c r="D189" s="73" t="s">
        <v>56</v>
      </c>
      <c r="E189" s="17">
        <v>0</v>
      </c>
      <c r="F189" s="334">
        <v>0</v>
      </c>
      <c r="G189" s="71">
        <f>'AEO Industrial growth rate'!C$6</f>
        <v>0</v>
      </c>
      <c r="H189" s="71">
        <f>'AEO Industrial growth rate'!D$6</f>
        <v>-4.1699449252557121E-2</v>
      </c>
      <c r="I189" s="71">
        <f>'AEO Industrial growth rate'!E$6</f>
        <v>3.77655389457121E-2</v>
      </c>
      <c r="J189" s="71">
        <f>'AEO Industrial growth rate'!F$6</f>
        <v>0.12903225806451621</v>
      </c>
      <c r="K189" s="71">
        <f>'AEO Industrial growth rate'!G$6</f>
        <v>0.17466561762391816</v>
      </c>
      <c r="L189" s="71">
        <f>'AEO Industrial growth rate'!H$6</f>
        <v>0.22187254130605816</v>
      </c>
      <c r="M189" s="71">
        <f>'AEO Industrial growth rate'!I$6</f>
        <v>0.25413060582218722</v>
      </c>
      <c r="N189" s="71">
        <f>'AEO Industrial growth rate'!J$6</f>
        <v>0.27616050354051924</v>
      </c>
      <c r="O189" s="71">
        <f>'AEO Industrial growth rate'!K$6</f>
        <v>0.28717545239968534</v>
      </c>
      <c r="P189" s="71">
        <f>'AEO Industrial growth rate'!L$6</f>
        <v>0.30055074744295829</v>
      </c>
      <c r="Q189" s="71">
        <f>'AEO Industrial growth rate'!M$6</f>
        <v>0.31707317073170727</v>
      </c>
      <c r="R189" s="71">
        <f>'AEO Industrial growth rate'!N$6</f>
        <v>0.33123524783634928</v>
      </c>
      <c r="S189" s="71">
        <f>'AEO Industrial growth rate'!O$6</f>
        <v>0.32887490165224231</v>
      </c>
      <c r="T189" s="71">
        <f>'AEO Industrial growth rate'!P$6</f>
        <v>0.3320220298977184</v>
      </c>
      <c r="U189" s="71">
        <f>'AEO Industrial growth rate'!Q$6</f>
        <v>0.33280881195908735</v>
      </c>
      <c r="V189" s="71">
        <f>'AEO Industrial growth rate'!R$6</f>
        <v>0.32730133752950424</v>
      </c>
      <c r="W189" s="71">
        <f>'AEO Industrial growth rate'!S$6</f>
        <v>0.3210070810385523</v>
      </c>
      <c r="X189" s="71">
        <f>'AEO Industrial growth rate'!T$6</f>
        <v>0.31864673485444528</v>
      </c>
      <c r="Y189" s="71">
        <f>'AEO Industrial growth rate'!U$6</f>
        <v>0.3147128245476003</v>
      </c>
      <c r="Z189" s="71">
        <f>'AEO Industrial growth rate'!V$6</f>
        <v>0.31235247836349334</v>
      </c>
      <c r="AA189" s="71">
        <f>'AEO Industrial growth rate'!W$6</f>
        <v>0.30763178599527935</v>
      </c>
      <c r="AB189" s="71">
        <f>'AEO Industrial growth rate'!X$6</f>
        <v>0.30448465774980327</v>
      </c>
      <c r="AC189" s="71">
        <f>'AEO Industrial growth rate'!Y$6</f>
        <v>0.30920535011801725</v>
      </c>
      <c r="AD189" s="71">
        <f>'AEO Industrial growth rate'!Z$6</f>
        <v>0.31549960660896942</v>
      </c>
      <c r="AE189" s="71">
        <f>'AEO Industrial growth rate'!AA$6</f>
        <v>0.31785995279307638</v>
      </c>
      <c r="AF189" s="71">
        <f>'AEO Industrial growth rate'!AB$6</f>
        <v>0.31313926042486223</v>
      </c>
      <c r="AG189" s="71">
        <f>'AEO Industrial growth rate'!AC$6</f>
        <v>0.31313926042486223</v>
      </c>
      <c r="AH189" s="71">
        <f>'AEO Industrial growth rate'!AD$6</f>
        <v>0.31313926042486223</v>
      </c>
      <c r="AI189" s="71">
        <f>'AEO Industrial growth rate'!AE$6</f>
        <v>0.30999213217938631</v>
      </c>
      <c r="AJ189" s="71">
        <f>'AEO Industrial growth rate'!AF$6</f>
        <v>0.3084185680566483</v>
      </c>
      <c r="AK189" s="71">
        <f>'AEO Industrial growth rate'!AG$6</f>
        <v>0.3021243115656963</v>
      </c>
    </row>
    <row r="190" spans="2:37" x14ac:dyDescent="0.25">
      <c r="B190" s="7" t="s">
        <v>1484</v>
      </c>
      <c r="C190" s="73" t="s">
        <v>1188</v>
      </c>
      <c r="D190" s="73" t="s">
        <v>57</v>
      </c>
      <c r="E190" s="17">
        <v>0</v>
      </c>
      <c r="F190" s="334">
        <v>0</v>
      </c>
      <c r="G190" s="71">
        <f>'AEO Industrial growth rate'!C$6</f>
        <v>0</v>
      </c>
      <c r="H190" s="71">
        <f>'AEO Industrial growth rate'!D$6</f>
        <v>-4.1699449252557121E-2</v>
      </c>
      <c r="I190" s="71">
        <f>'AEO Industrial growth rate'!E$6</f>
        <v>3.77655389457121E-2</v>
      </c>
      <c r="J190" s="71">
        <f>'AEO Industrial growth rate'!F$6</f>
        <v>0.12903225806451621</v>
      </c>
      <c r="K190" s="71">
        <f>'AEO Industrial growth rate'!G$6</f>
        <v>0.17466561762391816</v>
      </c>
      <c r="L190" s="71">
        <f>'AEO Industrial growth rate'!H$6</f>
        <v>0.22187254130605816</v>
      </c>
      <c r="M190" s="71">
        <f>'AEO Industrial growth rate'!I$6</f>
        <v>0.25413060582218722</v>
      </c>
      <c r="N190" s="71">
        <f>'AEO Industrial growth rate'!J$6</f>
        <v>0.27616050354051924</v>
      </c>
      <c r="O190" s="71">
        <f>'AEO Industrial growth rate'!K$6</f>
        <v>0.28717545239968534</v>
      </c>
      <c r="P190" s="71">
        <f>'AEO Industrial growth rate'!L$6</f>
        <v>0.30055074744295829</v>
      </c>
      <c r="Q190" s="71">
        <f>'AEO Industrial growth rate'!M$6</f>
        <v>0.31707317073170727</v>
      </c>
      <c r="R190" s="71">
        <f>'AEO Industrial growth rate'!N$6</f>
        <v>0.33123524783634928</v>
      </c>
      <c r="S190" s="71">
        <f>'AEO Industrial growth rate'!O$6</f>
        <v>0.32887490165224231</v>
      </c>
      <c r="T190" s="71">
        <f>'AEO Industrial growth rate'!P$6</f>
        <v>0.3320220298977184</v>
      </c>
      <c r="U190" s="71">
        <f>'AEO Industrial growth rate'!Q$6</f>
        <v>0.33280881195908735</v>
      </c>
      <c r="V190" s="71">
        <f>'AEO Industrial growth rate'!R$6</f>
        <v>0.32730133752950424</v>
      </c>
      <c r="W190" s="71">
        <f>'AEO Industrial growth rate'!S$6</f>
        <v>0.3210070810385523</v>
      </c>
      <c r="X190" s="71">
        <f>'AEO Industrial growth rate'!T$6</f>
        <v>0.31864673485444528</v>
      </c>
      <c r="Y190" s="71">
        <f>'AEO Industrial growth rate'!U$6</f>
        <v>0.3147128245476003</v>
      </c>
      <c r="Z190" s="71">
        <f>'AEO Industrial growth rate'!V$6</f>
        <v>0.31235247836349334</v>
      </c>
      <c r="AA190" s="71">
        <f>'AEO Industrial growth rate'!W$6</f>
        <v>0.30763178599527935</v>
      </c>
      <c r="AB190" s="71">
        <f>'AEO Industrial growth rate'!X$6</f>
        <v>0.30448465774980327</v>
      </c>
      <c r="AC190" s="71">
        <f>'AEO Industrial growth rate'!Y$6</f>
        <v>0.30920535011801725</v>
      </c>
      <c r="AD190" s="71">
        <f>'AEO Industrial growth rate'!Z$6</f>
        <v>0.31549960660896942</v>
      </c>
      <c r="AE190" s="71">
        <f>'AEO Industrial growth rate'!AA$6</f>
        <v>0.31785995279307638</v>
      </c>
      <c r="AF190" s="71">
        <f>'AEO Industrial growth rate'!AB$6</f>
        <v>0.31313926042486223</v>
      </c>
      <c r="AG190" s="71">
        <f>'AEO Industrial growth rate'!AC$6</f>
        <v>0.31313926042486223</v>
      </c>
      <c r="AH190" s="71">
        <f>'AEO Industrial growth rate'!AD$6</f>
        <v>0.31313926042486223</v>
      </c>
      <c r="AI190" s="71">
        <f>'AEO Industrial growth rate'!AE$6</f>
        <v>0.30999213217938631</v>
      </c>
      <c r="AJ190" s="71">
        <f>'AEO Industrial growth rate'!AF$6</f>
        <v>0.3084185680566483</v>
      </c>
      <c r="AK190" s="71">
        <f>'AEO Industrial growth rate'!AG$6</f>
        <v>0.3021243115656963</v>
      </c>
    </row>
    <row r="191" spans="2:37" x14ac:dyDescent="0.25">
      <c r="B191" s="7" t="s">
        <v>1484</v>
      </c>
      <c r="C191" s="73" t="s">
        <v>1188</v>
      </c>
      <c r="D191" s="73" t="s">
        <v>58</v>
      </c>
      <c r="E191" s="17">
        <v>0</v>
      </c>
      <c r="F191" s="334">
        <v>0</v>
      </c>
      <c r="G191" s="71">
        <f>'AEO Industrial growth rate'!C$6</f>
        <v>0</v>
      </c>
      <c r="H191" s="71">
        <f>'AEO Industrial growth rate'!D$6</f>
        <v>-4.1699449252557121E-2</v>
      </c>
      <c r="I191" s="71">
        <f>'AEO Industrial growth rate'!E$6</f>
        <v>3.77655389457121E-2</v>
      </c>
      <c r="J191" s="71">
        <f>'AEO Industrial growth rate'!F$6</f>
        <v>0.12903225806451621</v>
      </c>
      <c r="K191" s="71">
        <f>'AEO Industrial growth rate'!G$6</f>
        <v>0.17466561762391816</v>
      </c>
      <c r="L191" s="71">
        <f>'AEO Industrial growth rate'!H$6</f>
        <v>0.22187254130605816</v>
      </c>
      <c r="M191" s="71">
        <f>'AEO Industrial growth rate'!I$6</f>
        <v>0.25413060582218722</v>
      </c>
      <c r="N191" s="71">
        <f>'AEO Industrial growth rate'!J$6</f>
        <v>0.27616050354051924</v>
      </c>
      <c r="O191" s="71">
        <f>'AEO Industrial growth rate'!K$6</f>
        <v>0.28717545239968534</v>
      </c>
      <c r="P191" s="71">
        <f>'AEO Industrial growth rate'!L$6</f>
        <v>0.30055074744295829</v>
      </c>
      <c r="Q191" s="71">
        <f>'AEO Industrial growth rate'!M$6</f>
        <v>0.31707317073170727</v>
      </c>
      <c r="R191" s="71">
        <f>'AEO Industrial growth rate'!N$6</f>
        <v>0.33123524783634928</v>
      </c>
      <c r="S191" s="71">
        <f>'AEO Industrial growth rate'!O$6</f>
        <v>0.32887490165224231</v>
      </c>
      <c r="T191" s="71">
        <f>'AEO Industrial growth rate'!P$6</f>
        <v>0.3320220298977184</v>
      </c>
      <c r="U191" s="71">
        <f>'AEO Industrial growth rate'!Q$6</f>
        <v>0.33280881195908735</v>
      </c>
      <c r="V191" s="71">
        <f>'AEO Industrial growth rate'!R$6</f>
        <v>0.32730133752950424</v>
      </c>
      <c r="W191" s="71">
        <f>'AEO Industrial growth rate'!S$6</f>
        <v>0.3210070810385523</v>
      </c>
      <c r="X191" s="71">
        <f>'AEO Industrial growth rate'!T$6</f>
        <v>0.31864673485444528</v>
      </c>
      <c r="Y191" s="71">
        <f>'AEO Industrial growth rate'!U$6</f>
        <v>0.3147128245476003</v>
      </c>
      <c r="Z191" s="71">
        <f>'AEO Industrial growth rate'!V$6</f>
        <v>0.31235247836349334</v>
      </c>
      <c r="AA191" s="71">
        <f>'AEO Industrial growth rate'!W$6</f>
        <v>0.30763178599527935</v>
      </c>
      <c r="AB191" s="71">
        <f>'AEO Industrial growth rate'!X$6</f>
        <v>0.30448465774980327</v>
      </c>
      <c r="AC191" s="71">
        <f>'AEO Industrial growth rate'!Y$6</f>
        <v>0.30920535011801725</v>
      </c>
      <c r="AD191" s="71">
        <f>'AEO Industrial growth rate'!Z$6</f>
        <v>0.31549960660896942</v>
      </c>
      <c r="AE191" s="71">
        <f>'AEO Industrial growth rate'!AA$6</f>
        <v>0.31785995279307638</v>
      </c>
      <c r="AF191" s="71">
        <f>'AEO Industrial growth rate'!AB$6</f>
        <v>0.31313926042486223</v>
      </c>
      <c r="AG191" s="71">
        <f>'AEO Industrial growth rate'!AC$6</f>
        <v>0.31313926042486223</v>
      </c>
      <c r="AH191" s="71">
        <f>'AEO Industrial growth rate'!AD$6</f>
        <v>0.31313926042486223</v>
      </c>
      <c r="AI191" s="71">
        <f>'AEO Industrial growth rate'!AE$6</f>
        <v>0.30999213217938631</v>
      </c>
      <c r="AJ191" s="71">
        <f>'AEO Industrial growth rate'!AF$6</f>
        <v>0.3084185680566483</v>
      </c>
      <c r="AK191" s="71">
        <f>'AEO Industrial growth rate'!AG$6</f>
        <v>0.3021243115656963</v>
      </c>
    </row>
    <row r="192" spans="2:37" x14ac:dyDescent="0.25">
      <c r="B192" s="7" t="s">
        <v>1484</v>
      </c>
      <c r="C192" s="73" t="s">
        <v>1188</v>
      </c>
      <c r="D192" s="73" t="s">
        <v>59</v>
      </c>
      <c r="E192" s="17">
        <v>0</v>
      </c>
      <c r="F192" s="334">
        <v>0</v>
      </c>
      <c r="G192" s="71">
        <f>'AEO Industrial growth rate'!C$6</f>
        <v>0</v>
      </c>
      <c r="H192" s="71">
        <f>'AEO Industrial growth rate'!D$6</f>
        <v>-4.1699449252557121E-2</v>
      </c>
      <c r="I192" s="71">
        <f>'AEO Industrial growth rate'!E$6</f>
        <v>3.77655389457121E-2</v>
      </c>
      <c r="J192" s="71">
        <f>'AEO Industrial growth rate'!F$6</f>
        <v>0.12903225806451621</v>
      </c>
      <c r="K192" s="71">
        <f>'AEO Industrial growth rate'!G$6</f>
        <v>0.17466561762391816</v>
      </c>
      <c r="L192" s="71">
        <f>'AEO Industrial growth rate'!H$6</f>
        <v>0.22187254130605816</v>
      </c>
      <c r="M192" s="71">
        <f>'AEO Industrial growth rate'!I$6</f>
        <v>0.25413060582218722</v>
      </c>
      <c r="N192" s="71">
        <f>'AEO Industrial growth rate'!J$6</f>
        <v>0.27616050354051924</v>
      </c>
      <c r="O192" s="71">
        <f>'AEO Industrial growth rate'!K$6</f>
        <v>0.28717545239968534</v>
      </c>
      <c r="P192" s="71">
        <f>'AEO Industrial growth rate'!L$6</f>
        <v>0.30055074744295829</v>
      </c>
      <c r="Q192" s="71">
        <f>'AEO Industrial growth rate'!M$6</f>
        <v>0.31707317073170727</v>
      </c>
      <c r="R192" s="71">
        <f>'AEO Industrial growth rate'!N$6</f>
        <v>0.33123524783634928</v>
      </c>
      <c r="S192" s="71">
        <f>'AEO Industrial growth rate'!O$6</f>
        <v>0.32887490165224231</v>
      </c>
      <c r="T192" s="71">
        <f>'AEO Industrial growth rate'!P$6</f>
        <v>0.3320220298977184</v>
      </c>
      <c r="U192" s="71">
        <f>'AEO Industrial growth rate'!Q$6</f>
        <v>0.33280881195908735</v>
      </c>
      <c r="V192" s="71">
        <f>'AEO Industrial growth rate'!R$6</f>
        <v>0.32730133752950424</v>
      </c>
      <c r="W192" s="71">
        <f>'AEO Industrial growth rate'!S$6</f>
        <v>0.3210070810385523</v>
      </c>
      <c r="X192" s="71">
        <f>'AEO Industrial growth rate'!T$6</f>
        <v>0.31864673485444528</v>
      </c>
      <c r="Y192" s="71">
        <f>'AEO Industrial growth rate'!U$6</f>
        <v>0.3147128245476003</v>
      </c>
      <c r="Z192" s="71">
        <f>'AEO Industrial growth rate'!V$6</f>
        <v>0.31235247836349334</v>
      </c>
      <c r="AA192" s="71">
        <f>'AEO Industrial growth rate'!W$6</f>
        <v>0.30763178599527935</v>
      </c>
      <c r="AB192" s="71">
        <f>'AEO Industrial growth rate'!X$6</f>
        <v>0.30448465774980327</v>
      </c>
      <c r="AC192" s="71">
        <f>'AEO Industrial growth rate'!Y$6</f>
        <v>0.30920535011801725</v>
      </c>
      <c r="AD192" s="71">
        <f>'AEO Industrial growth rate'!Z$6</f>
        <v>0.31549960660896942</v>
      </c>
      <c r="AE192" s="71">
        <f>'AEO Industrial growth rate'!AA$6</f>
        <v>0.31785995279307638</v>
      </c>
      <c r="AF192" s="71">
        <f>'AEO Industrial growth rate'!AB$6</f>
        <v>0.31313926042486223</v>
      </c>
      <c r="AG192" s="71">
        <f>'AEO Industrial growth rate'!AC$6</f>
        <v>0.31313926042486223</v>
      </c>
      <c r="AH192" s="71">
        <f>'AEO Industrial growth rate'!AD$6</f>
        <v>0.31313926042486223</v>
      </c>
      <c r="AI192" s="71">
        <f>'AEO Industrial growth rate'!AE$6</f>
        <v>0.30999213217938631</v>
      </c>
      <c r="AJ192" s="71">
        <f>'AEO Industrial growth rate'!AF$6</f>
        <v>0.3084185680566483</v>
      </c>
      <c r="AK192" s="71">
        <f>'AEO Industrial growth rate'!AG$6</f>
        <v>0.3021243115656963</v>
      </c>
    </row>
    <row r="193" spans="2:37" x14ac:dyDescent="0.25">
      <c r="B193" s="7" t="s">
        <v>1484</v>
      </c>
      <c r="C193" s="73" t="s">
        <v>1188</v>
      </c>
      <c r="D193" s="73" t="s">
        <v>60</v>
      </c>
      <c r="E193" s="17">
        <v>0</v>
      </c>
      <c r="F193" s="334">
        <v>0</v>
      </c>
      <c r="G193" s="71">
        <f>'AEO Industrial growth rate'!C$6</f>
        <v>0</v>
      </c>
      <c r="H193" s="71">
        <f>'AEO Industrial growth rate'!D$6</f>
        <v>-4.1699449252557121E-2</v>
      </c>
      <c r="I193" s="71">
        <f>'AEO Industrial growth rate'!E$6</f>
        <v>3.77655389457121E-2</v>
      </c>
      <c r="J193" s="71">
        <f>'AEO Industrial growth rate'!F$6</f>
        <v>0.12903225806451621</v>
      </c>
      <c r="K193" s="71">
        <f>'AEO Industrial growth rate'!G$6</f>
        <v>0.17466561762391816</v>
      </c>
      <c r="L193" s="71">
        <f>'AEO Industrial growth rate'!H$6</f>
        <v>0.22187254130605816</v>
      </c>
      <c r="M193" s="71">
        <f>'AEO Industrial growth rate'!I$6</f>
        <v>0.25413060582218722</v>
      </c>
      <c r="N193" s="71">
        <f>'AEO Industrial growth rate'!J$6</f>
        <v>0.27616050354051924</v>
      </c>
      <c r="O193" s="71">
        <f>'AEO Industrial growth rate'!K$6</f>
        <v>0.28717545239968534</v>
      </c>
      <c r="P193" s="71">
        <f>'AEO Industrial growth rate'!L$6</f>
        <v>0.30055074744295829</v>
      </c>
      <c r="Q193" s="71">
        <f>'AEO Industrial growth rate'!M$6</f>
        <v>0.31707317073170727</v>
      </c>
      <c r="R193" s="71">
        <f>'AEO Industrial growth rate'!N$6</f>
        <v>0.33123524783634928</v>
      </c>
      <c r="S193" s="71">
        <f>'AEO Industrial growth rate'!O$6</f>
        <v>0.32887490165224231</v>
      </c>
      <c r="T193" s="71">
        <f>'AEO Industrial growth rate'!P$6</f>
        <v>0.3320220298977184</v>
      </c>
      <c r="U193" s="71">
        <f>'AEO Industrial growth rate'!Q$6</f>
        <v>0.33280881195908735</v>
      </c>
      <c r="V193" s="71">
        <f>'AEO Industrial growth rate'!R$6</f>
        <v>0.32730133752950424</v>
      </c>
      <c r="W193" s="71">
        <f>'AEO Industrial growth rate'!S$6</f>
        <v>0.3210070810385523</v>
      </c>
      <c r="X193" s="71">
        <f>'AEO Industrial growth rate'!T$6</f>
        <v>0.31864673485444528</v>
      </c>
      <c r="Y193" s="71">
        <f>'AEO Industrial growth rate'!U$6</f>
        <v>0.3147128245476003</v>
      </c>
      <c r="Z193" s="71">
        <f>'AEO Industrial growth rate'!V$6</f>
        <v>0.31235247836349334</v>
      </c>
      <c r="AA193" s="71">
        <f>'AEO Industrial growth rate'!W$6</f>
        <v>0.30763178599527935</v>
      </c>
      <c r="AB193" s="71">
        <f>'AEO Industrial growth rate'!X$6</f>
        <v>0.30448465774980327</v>
      </c>
      <c r="AC193" s="71">
        <f>'AEO Industrial growth rate'!Y$6</f>
        <v>0.30920535011801725</v>
      </c>
      <c r="AD193" s="71">
        <f>'AEO Industrial growth rate'!Z$6</f>
        <v>0.31549960660896942</v>
      </c>
      <c r="AE193" s="71">
        <f>'AEO Industrial growth rate'!AA$6</f>
        <v>0.31785995279307638</v>
      </c>
      <c r="AF193" s="71">
        <f>'AEO Industrial growth rate'!AB$6</f>
        <v>0.31313926042486223</v>
      </c>
      <c r="AG193" s="71">
        <f>'AEO Industrial growth rate'!AC$6</f>
        <v>0.31313926042486223</v>
      </c>
      <c r="AH193" s="71">
        <f>'AEO Industrial growth rate'!AD$6</f>
        <v>0.31313926042486223</v>
      </c>
      <c r="AI193" s="71">
        <f>'AEO Industrial growth rate'!AE$6</f>
        <v>0.30999213217938631</v>
      </c>
      <c r="AJ193" s="71">
        <f>'AEO Industrial growth rate'!AF$6</f>
        <v>0.3084185680566483</v>
      </c>
      <c r="AK193" s="71">
        <f>'AEO Industrial growth rate'!AG$6</f>
        <v>0.3021243115656963</v>
      </c>
    </row>
    <row r="194" spans="2:37" x14ac:dyDescent="0.25">
      <c r="B194" s="7" t="s">
        <v>1484</v>
      </c>
      <c r="C194" s="73" t="s">
        <v>1188</v>
      </c>
      <c r="D194" s="73" t="s">
        <v>61</v>
      </c>
      <c r="E194" s="17">
        <v>0</v>
      </c>
      <c r="F194" s="334">
        <v>0</v>
      </c>
      <c r="G194" s="71">
        <f>'AEO Industrial growth rate'!C$6</f>
        <v>0</v>
      </c>
      <c r="H194" s="71">
        <f>'AEO Industrial growth rate'!D$6</f>
        <v>-4.1699449252557121E-2</v>
      </c>
      <c r="I194" s="71">
        <f>'AEO Industrial growth rate'!E$6</f>
        <v>3.77655389457121E-2</v>
      </c>
      <c r="J194" s="71">
        <f>'AEO Industrial growth rate'!F$6</f>
        <v>0.12903225806451621</v>
      </c>
      <c r="K194" s="71">
        <f>'AEO Industrial growth rate'!G$6</f>
        <v>0.17466561762391816</v>
      </c>
      <c r="L194" s="71">
        <f>'AEO Industrial growth rate'!H$6</f>
        <v>0.22187254130605816</v>
      </c>
      <c r="M194" s="71">
        <f>'AEO Industrial growth rate'!I$6</f>
        <v>0.25413060582218722</v>
      </c>
      <c r="N194" s="71">
        <f>'AEO Industrial growth rate'!J$6</f>
        <v>0.27616050354051924</v>
      </c>
      <c r="O194" s="71">
        <f>'AEO Industrial growth rate'!K$6</f>
        <v>0.28717545239968534</v>
      </c>
      <c r="P194" s="71">
        <f>'AEO Industrial growth rate'!L$6</f>
        <v>0.30055074744295829</v>
      </c>
      <c r="Q194" s="71">
        <f>'AEO Industrial growth rate'!M$6</f>
        <v>0.31707317073170727</v>
      </c>
      <c r="R194" s="71">
        <f>'AEO Industrial growth rate'!N$6</f>
        <v>0.33123524783634928</v>
      </c>
      <c r="S194" s="71">
        <f>'AEO Industrial growth rate'!O$6</f>
        <v>0.32887490165224231</v>
      </c>
      <c r="T194" s="71">
        <f>'AEO Industrial growth rate'!P$6</f>
        <v>0.3320220298977184</v>
      </c>
      <c r="U194" s="71">
        <f>'AEO Industrial growth rate'!Q$6</f>
        <v>0.33280881195908735</v>
      </c>
      <c r="V194" s="71">
        <f>'AEO Industrial growth rate'!R$6</f>
        <v>0.32730133752950424</v>
      </c>
      <c r="W194" s="71">
        <f>'AEO Industrial growth rate'!S$6</f>
        <v>0.3210070810385523</v>
      </c>
      <c r="X194" s="71">
        <f>'AEO Industrial growth rate'!T$6</f>
        <v>0.31864673485444528</v>
      </c>
      <c r="Y194" s="71">
        <f>'AEO Industrial growth rate'!U$6</f>
        <v>0.3147128245476003</v>
      </c>
      <c r="Z194" s="71">
        <f>'AEO Industrial growth rate'!V$6</f>
        <v>0.31235247836349334</v>
      </c>
      <c r="AA194" s="71">
        <f>'AEO Industrial growth rate'!W$6</f>
        <v>0.30763178599527935</v>
      </c>
      <c r="AB194" s="71">
        <f>'AEO Industrial growth rate'!X$6</f>
        <v>0.30448465774980327</v>
      </c>
      <c r="AC194" s="71">
        <f>'AEO Industrial growth rate'!Y$6</f>
        <v>0.30920535011801725</v>
      </c>
      <c r="AD194" s="71">
        <f>'AEO Industrial growth rate'!Z$6</f>
        <v>0.31549960660896942</v>
      </c>
      <c r="AE194" s="71">
        <f>'AEO Industrial growth rate'!AA$6</f>
        <v>0.31785995279307638</v>
      </c>
      <c r="AF194" s="71">
        <f>'AEO Industrial growth rate'!AB$6</f>
        <v>0.31313926042486223</v>
      </c>
      <c r="AG194" s="71">
        <f>'AEO Industrial growth rate'!AC$6</f>
        <v>0.31313926042486223</v>
      </c>
      <c r="AH194" s="71">
        <f>'AEO Industrial growth rate'!AD$6</f>
        <v>0.31313926042486223</v>
      </c>
      <c r="AI194" s="71">
        <f>'AEO Industrial growth rate'!AE$6</f>
        <v>0.30999213217938631</v>
      </c>
      <c r="AJ194" s="71">
        <f>'AEO Industrial growth rate'!AF$6</f>
        <v>0.3084185680566483</v>
      </c>
      <c r="AK194" s="71">
        <f>'AEO Industrial growth rate'!AG$6</f>
        <v>0.3021243115656963</v>
      </c>
    </row>
    <row r="195" spans="2:37" x14ac:dyDescent="0.25">
      <c r="B195" s="7" t="s">
        <v>1484</v>
      </c>
      <c r="C195" s="73" t="s">
        <v>1188</v>
      </c>
      <c r="D195" s="73" t="s">
        <v>62</v>
      </c>
      <c r="E195" s="17">
        <v>0</v>
      </c>
      <c r="F195" s="334">
        <v>0</v>
      </c>
      <c r="G195" s="71">
        <f>'AEO Industrial growth rate'!C$6</f>
        <v>0</v>
      </c>
      <c r="H195" s="71">
        <f>'AEO Industrial growth rate'!D$6</f>
        <v>-4.1699449252557121E-2</v>
      </c>
      <c r="I195" s="71">
        <f>'AEO Industrial growth rate'!E$6</f>
        <v>3.77655389457121E-2</v>
      </c>
      <c r="J195" s="71">
        <f>'AEO Industrial growth rate'!F$6</f>
        <v>0.12903225806451621</v>
      </c>
      <c r="K195" s="71">
        <f>'AEO Industrial growth rate'!G$6</f>
        <v>0.17466561762391816</v>
      </c>
      <c r="L195" s="71">
        <f>'AEO Industrial growth rate'!H$6</f>
        <v>0.22187254130605816</v>
      </c>
      <c r="M195" s="71">
        <f>'AEO Industrial growth rate'!I$6</f>
        <v>0.25413060582218722</v>
      </c>
      <c r="N195" s="71">
        <f>'AEO Industrial growth rate'!J$6</f>
        <v>0.27616050354051924</v>
      </c>
      <c r="O195" s="71">
        <f>'AEO Industrial growth rate'!K$6</f>
        <v>0.28717545239968534</v>
      </c>
      <c r="P195" s="71">
        <f>'AEO Industrial growth rate'!L$6</f>
        <v>0.30055074744295829</v>
      </c>
      <c r="Q195" s="71">
        <f>'AEO Industrial growth rate'!M$6</f>
        <v>0.31707317073170727</v>
      </c>
      <c r="R195" s="71">
        <f>'AEO Industrial growth rate'!N$6</f>
        <v>0.33123524783634928</v>
      </c>
      <c r="S195" s="71">
        <f>'AEO Industrial growth rate'!O$6</f>
        <v>0.32887490165224231</v>
      </c>
      <c r="T195" s="71">
        <f>'AEO Industrial growth rate'!P$6</f>
        <v>0.3320220298977184</v>
      </c>
      <c r="U195" s="71">
        <f>'AEO Industrial growth rate'!Q$6</f>
        <v>0.33280881195908735</v>
      </c>
      <c r="V195" s="71">
        <f>'AEO Industrial growth rate'!R$6</f>
        <v>0.32730133752950424</v>
      </c>
      <c r="W195" s="71">
        <f>'AEO Industrial growth rate'!S$6</f>
        <v>0.3210070810385523</v>
      </c>
      <c r="X195" s="71">
        <f>'AEO Industrial growth rate'!T$6</f>
        <v>0.31864673485444528</v>
      </c>
      <c r="Y195" s="71">
        <f>'AEO Industrial growth rate'!U$6</f>
        <v>0.3147128245476003</v>
      </c>
      <c r="Z195" s="71">
        <f>'AEO Industrial growth rate'!V$6</f>
        <v>0.31235247836349334</v>
      </c>
      <c r="AA195" s="71">
        <f>'AEO Industrial growth rate'!W$6</f>
        <v>0.30763178599527935</v>
      </c>
      <c r="AB195" s="71">
        <f>'AEO Industrial growth rate'!X$6</f>
        <v>0.30448465774980327</v>
      </c>
      <c r="AC195" s="71">
        <f>'AEO Industrial growth rate'!Y$6</f>
        <v>0.30920535011801725</v>
      </c>
      <c r="AD195" s="71">
        <f>'AEO Industrial growth rate'!Z$6</f>
        <v>0.31549960660896942</v>
      </c>
      <c r="AE195" s="71">
        <f>'AEO Industrial growth rate'!AA$6</f>
        <v>0.31785995279307638</v>
      </c>
      <c r="AF195" s="71">
        <f>'AEO Industrial growth rate'!AB$6</f>
        <v>0.31313926042486223</v>
      </c>
      <c r="AG195" s="71">
        <f>'AEO Industrial growth rate'!AC$6</f>
        <v>0.31313926042486223</v>
      </c>
      <c r="AH195" s="71">
        <f>'AEO Industrial growth rate'!AD$6</f>
        <v>0.31313926042486223</v>
      </c>
      <c r="AI195" s="71">
        <f>'AEO Industrial growth rate'!AE$6</f>
        <v>0.30999213217938631</v>
      </c>
      <c r="AJ195" s="71">
        <f>'AEO Industrial growth rate'!AF$6</f>
        <v>0.3084185680566483</v>
      </c>
      <c r="AK195" s="71">
        <f>'AEO Industrial growth rate'!AG$6</f>
        <v>0.3021243115656963</v>
      </c>
    </row>
    <row r="196" spans="2:37" x14ac:dyDescent="0.25">
      <c r="B196" s="7" t="s">
        <v>1484</v>
      </c>
      <c r="C196" s="73" t="s">
        <v>1188</v>
      </c>
      <c r="D196" s="73" t="s">
        <v>63</v>
      </c>
      <c r="E196" s="17">
        <v>0</v>
      </c>
      <c r="F196" s="334">
        <v>0</v>
      </c>
      <c r="G196" s="71">
        <f>'AEO Industrial growth rate'!C$6</f>
        <v>0</v>
      </c>
      <c r="H196" s="71">
        <f>'AEO Industrial growth rate'!D$6</f>
        <v>-4.1699449252557121E-2</v>
      </c>
      <c r="I196" s="71">
        <f>'AEO Industrial growth rate'!E$6</f>
        <v>3.77655389457121E-2</v>
      </c>
      <c r="J196" s="71">
        <f>'AEO Industrial growth rate'!F$6</f>
        <v>0.12903225806451621</v>
      </c>
      <c r="K196" s="71">
        <f>'AEO Industrial growth rate'!G$6</f>
        <v>0.17466561762391816</v>
      </c>
      <c r="L196" s="71">
        <f>'AEO Industrial growth rate'!H$6</f>
        <v>0.22187254130605816</v>
      </c>
      <c r="M196" s="71">
        <f>'AEO Industrial growth rate'!I$6</f>
        <v>0.25413060582218722</v>
      </c>
      <c r="N196" s="71">
        <f>'AEO Industrial growth rate'!J$6</f>
        <v>0.27616050354051924</v>
      </c>
      <c r="O196" s="71">
        <f>'AEO Industrial growth rate'!K$6</f>
        <v>0.28717545239968534</v>
      </c>
      <c r="P196" s="71">
        <f>'AEO Industrial growth rate'!L$6</f>
        <v>0.30055074744295829</v>
      </c>
      <c r="Q196" s="71">
        <f>'AEO Industrial growth rate'!M$6</f>
        <v>0.31707317073170727</v>
      </c>
      <c r="R196" s="71">
        <f>'AEO Industrial growth rate'!N$6</f>
        <v>0.33123524783634928</v>
      </c>
      <c r="S196" s="71">
        <f>'AEO Industrial growth rate'!O$6</f>
        <v>0.32887490165224231</v>
      </c>
      <c r="T196" s="71">
        <f>'AEO Industrial growth rate'!P$6</f>
        <v>0.3320220298977184</v>
      </c>
      <c r="U196" s="71">
        <f>'AEO Industrial growth rate'!Q$6</f>
        <v>0.33280881195908735</v>
      </c>
      <c r="V196" s="71">
        <f>'AEO Industrial growth rate'!R$6</f>
        <v>0.32730133752950424</v>
      </c>
      <c r="W196" s="71">
        <f>'AEO Industrial growth rate'!S$6</f>
        <v>0.3210070810385523</v>
      </c>
      <c r="X196" s="71">
        <f>'AEO Industrial growth rate'!T$6</f>
        <v>0.31864673485444528</v>
      </c>
      <c r="Y196" s="71">
        <f>'AEO Industrial growth rate'!U$6</f>
        <v>0.3147128245476003</v>
      </c>
      <c r="Z196" s="71">
        <f>'AEO Industrial growth rate'!V$6</f>
        <v>0.31235247836349334</v>
      </c>
      <c r="AA196" s="71">
        <f>'AEO Industrial growth rate'!W$6</f>
        <v>0.30763178599527935</v>
      </c>
      <c r="AB196" s="71">
        <f>'AEO Industrial growth rate'!X$6</f>
        <v>0.30448465774980327</v>
      </c>
      <c r="AC196" s="71">
        <f>'AEO Industrial growth rate'!Y$6</f>
        <v>0.30920535011801725</v>
      </c>
      <c r="AD196" s="71">
        <f>'AEO Industrial growth rate'!Z$6</f>
        <v>0.31549960660896942</v>
      </c>
      <c r="AE196" s="71">
        <f>'AEO Industrial growth rate'!AA$6</f>
        <v>0.31785995279307638</v>
      </c>
      <c r="AF196" s="71">
        <f>'AEO Industrial growth rate'!AB$6</f>
        <v>0.31313926042486223</v>
      </c>
      <c r="AG196" s="71">
        <f>'AEO Industrial growth rate'!AC$6</f>
        <v>0.31313926042486223</v>
      </c>
      <c r="AH196" s="71">
        <f>'AEO Industrial growth rate'!AD$6</f>
        <v>0.31313926042486223</v>
      </c>
      <c r="AI196" s="71">
        <f>'AEO Industrial growth rate'!AE$6</f>
        <v>0.30999213217938631</v>
      </c>
      <c r="AJ196" s="71">
        <f>'AEO Industrial growth rate'!AF$6</f>
        <v>0.3084185680566483</v>
      </c>
      <c r="AK196" s="71">
        <f>'AEO Industrial growth rate'!AG$6</f>
        <v>0.3021243115656963</v>
      </c>
    </row>
    <row r="197" spans="2:37" x14ac:dyDescent="0.25">
      <c r="B197" s="7" t="s">
        <v>1484</v>
      </c>
      <c r="C197" s="73" t="s">
        <v>1188</v>
      </c>
      <c r="D197" s="73" t="s">
        <v>64</v>
      </c>
      <c r="E197" s="17">
        <v>0</v>
      </c>
      <c r="F197" s="334">
        <v>0</v>
      </c>
      <c r="G197" s="71">
        <f>'AEO Industrial growth rate'!C$6</f>
        <v>0</v>
      </c>
      <c r="H197" s="71">
        <f>'AEO Industrial growth rate'!D$6</f>
        <v>-4.1699449252557121E-2</v>
      </c>
      <c r="I197" s="71">
        <f>'AEO Industrial growth rate'!E$6</f>
        <v>3.77655389457121E-2</v>
      </c>
      <c r="J197" s="71">
        <f>'AEO Industrial growth rate'!F$6</f>
        <v>0.12903225806451621</v>
      </c>
      <c r="K197" s="71">
        <f>'AEO Industrial growth rate'!G$6</f>
        <v>0.17466561762391816</v>
      </c>
      <c r="L197" s="71">
        <f>'AEO Industrial growth rate'!H$6</f>
        <v>0.22187254130605816</v>
      </c>
      <c r="M197" s="71">
        <f>'AEO Industrial growth rate'!I$6</f>
        <v>0.25413060582218722</v>
      </c>
      <c r="N197" s="71">
        <f>'AEO Industrial growth rate'!J$6</f>
        <v>0.27616050354051924</v>
      </c>
      <c r="O197" s="71">
        <f>'AEO Industrial growth rate'!K$6</f>
        <v>0.28717545239968534</v>
      </c>
      <c r="P197" s="71">
        <f>'AEO Industrial growth rate'!L$6</f>
        <v>0.30055074744295829</v>
      </c>
      <c r="Q197" s="71">
        <f>'AEO Industrial growth rate'!M$6</f>
        <v>0.31707317073170727</v>
      </c>
      <c r="R197" s="71">
        <f>'AEO Industrial growth rate'!N$6</f>
        <v>0.33123524783634928</v>
      </c>
      <c r="S197" s="71">
        <f>'AEO Industrial growth rate'!O$6</f>
        <v>0.32887490165224231</v>
      </c>
      <c r="T197" s="71">
        <f>'AEO Industrial growth rate'!P$6</f>
        <v>0.3320220298977184</v>
      </c>
      <c r="U197" s="71">
        <f>'AEO Industrial growth rate'!Q$6</f>
        <v>0.33280881195908735</v>
      </c>
      <c r="V197" s="71">
        <f>'AEO Industrial growth rate'!R$6</f>
        <v>0.32730133752950424</v>
      </c>
      <c r="W197" s="71">
        <f>'AEO Industrial growth rate'!S$6</f>
        <v>0.3210070810385523</v>
      </c>
      <c r="X197" s="71">
        <f>'AEO Industrial growth rate'!T$6</f>
        <v>0.31864673485444528</v>
      </c>
      <c r="Y197" s="71">
        <f>'AEO Industrial growth rate'!U$6</f>
        <v>0.3147128245476003</v>
      </c>
      <c r="Z197" s="71">
        <f>'AEO Industrial growth rate'!V$6</f>
        <v>0.31235247836349334</v>
      </c>
      <c r="AA197" s="71">
        <f>'AEO Industrial growth rate'!W$6</f>
        <v>0.30763178599527935</v>
      </c>
      <c r="AB197" s="71">
        <f>'AEO Industrial growth rate'!X$6</f>
        <v>0.30448465774980327</v>
      </c>
      <c r="AC197" s="71">
        <f>'AEO Industrial growth rate'!Y$6</f>
        <v>0.30920535011801725</v>
      </c>
      <c r="AD197" s="71">
        <f>'AEO Industrial growth rate'!Z$6</f>
        <v>0.31549960660896942</v>
      </c>
      <c r="AE197" s="71">
        <f>'AEO Industrial growth rate'!AA$6</f>
        <v>0.31785995279307638</v>
      </c>
      <c r="AF197" s="71">
        <f>'AEO Industrial growth rate'!AB$6</f>
        <v>0.31313926042486223</v>
      </c>
      <c r="AG197" s="71">
        <f>'AEO Industrial growth rate'!AC$6</f>
        <v>0.31313926042486223</v>
      </c>
      <c r="AH197" s="71">
        <f>'AEO Industrial growth rate'!AD$6</f>
        <v>0.31313926042486223</v>
      </c>
      <c r="AI197" s="71">
        <f>'AEO Industrial growth rate'!AE$6</f>
        <v>0.30999213217938631</v>
      </c>
      <c r="AJ197" s="71">
        <f>'AEO Industrial growth rate'!AF$6</f>
        <v>0.3084185680566483</v>
      </c>
      <c r="AK197" s="71">
        <f>'AEO Industrial growth rate'!AG$6</f>
        <v>0.3021243115656963</v>
      </c>
    </row>
    <row r="198" spans="2:37" x14ac:dyDescent="0.25">
      <c r="B198" s="7" t="s">
        <v>1484</v>
      </c>
      <c r="C198" s="73" t="s">
        <v>1188</v>
      </c>
      <c r="D198" s="331" t="s">
        <v>65</v>
      </c>
      <c r="E198" s="17">
        <v>0</v>
      </c>
      <c r="F198" s="334">
        <v>0</v>
      </c>
      <c r="G198" s="71">
        <f>'AEO Industrial growth rate'!C$6</f>
        <v>0</v>
      </c>
      <c r="H198" s="71">
        <f>'AEO Industrial growth rate'!D$6</f>
        <v>-4.1699449252557121E-2</v>
      </c>
      <c r="I198" s="71">
        <f>'AEO Industrial growth rate'!E$6</f>
        <v>3.77655389457121E-2</v>
      </c>
      <c r="J198" s="71">
        <f>'AEO Industrial growth rate'!F$6</f>
        <v>0.12903225806451621</v>
      </c>
      <c r="K198" s="71">
        <f>'AEO Industrial growth rate'!G$6</f>
        <v>0.17466561762391816</v>
      </c>
      <c r="L198" s="71">
        <f>'AEO Industrial growth rate'!H$6</f>
        <v>0.22187254130605816</v>
      </c>
      <c r="M198" s="71">
        <f>'AEO Industrial growth rate'!I$6</f>
        <v>0.25413060582218722</v>
      </c>
      <c r="N198" s="71">
        <f>'AEO Industrial growth rate'!J$6</f>
        <v>0.27616050354051924</v>
      </c>
      <c r="O198" s="71">
        <f>'AEO Industrial growth rate'!K$6</f>
        <v>0.28717545239968534</v>
      </c>
      <c r="P198" s="71">
        <f>'AEO Industrial growth rate'!L$6</f>
        <v>0.30055074744295829</v>
      </c>
      <c r="Q198" s="71">
        <f>'AEO Industrial growth rate'!M$6</f>
        <v>0.31707317073170727</v>
      </c>
      <c r="R198" s="71">
        <f>'AEO Industrial growth rate'!N$6</f>
        <v>0.33123524783634928</v>
      </c>
      <c r="S198" s="71">
        <f>'AEO Industrial growth rate'!O$6</f>
        <v>0.32887490165224231</v>
      </c>
      <c r="T198" s="71">
        <f>'AEO Industrial growth rate'!P$6</f>
        <v>0.3320220298977184</v>
      </c>
      <c r="U198" s="71">
        <f>'AEO Industrial growth rate'!Q$6</f>
        <v>0.33280881195908735</v>
      </c>
      <c r="V198" s="71">
        <f>'AEO Industrial growth rate'!R$6</f>
        <v>0.32730133752950424</v>
      </c>
      <c r="W198" s="71">
        <f>'AEO Industrial growth rate'!S$6</f>
        <v>0.3210070810385523</v>
      </c>
      <c r="X198" s="71">
        <f>'AEO Industrial growth rate'!T$6</f>
        <v>0.31864673485444528</v>
      </c>
      <c r="Y198" s="71">
        <f>'AEO Industrial growth rate'!U$6</f>
        <v>0.3147128245476003</v>
      </c>
      <c r="Z198" s="71">
        <f>'AEO Industrial growth rate'!V$6</f>
        <v>0.31235247836349334</v>
      </c>
      <c r="AA198" s="71">
        <f>'AEO Industrial growth rate'!W$6</f>
        <v>0.30763178599527935</v>
      </c>
      <c r="AB198" s="71">
        <f>'AEO Industrial growth rate'!X$6</f>
        <v>0.30448465774980327</v>
      </c>
      <c r="AC198" s="71">
        <f>'AEO Industrial growth rate'!Y$6</f>
        <v>0.30920535011801725</v>
      </c>
      <c r="AD198" s="71">
        <f>'AEO Industrial growth rate'!Z$6</f>
        <v>0.31549960660896942</v>
      </c>
      <c r="AE198" s="71">
        <f>'AEO Industrial growth rate'!AA$6</f>
        <v>0.31785995279307638</v>
      </c>
      <c r="AF198" s="71">
        <f>'AEO Industrial growth rate'!AB$6</f>
        <v>0.31313926042486223</v>
      </c>
      <c r="AG198" s="71">
        <f>'AEO Industrial growth rate'!AC$6</f>
        <v>0.31313926042486223</v>
      </c>
      <c r="AH198" s="71">
        <f>'AEO Industrial growth rate'!AD$6</f>
        <v>0.31313926042486223</v>
      </c>
      <c r="AI198" s="71">
        <f>'AEO Industrial growth rate'!AE$6</f>
        <v>0.30999213217938631</v>
      </c>
      <c r="AJ198" s="71">
        <f>'AEO Industrial growth rate'!AF$6</f>
        <v>0.3084185680566483</v>
      </c>
      <c r="AK198" s="71">
        <f>'AEO Industrial growth rate'!AG$6</f>
        <v>0.3021243115656963</v>
      </c>
    </row>
    <row r="199" spans="2:37" x14ac:dyDescent="0.25">
      <c r="B199" s="7" t="s">
        <v>1484</v>
      </c>
      <c r="C199" s="73" t="s">
        <v>1188</v>
      </c>
      <c r="D199" s="73" t="s">
        <v>66</v>
      </c>
      <c r="E199" s="17">
        <v>0</v>
      </c>
      <c r="F199" s="334">
        <v>0</v>
      </c>
      <c r="G199" s="71">
        <f>'AEO Industrial growth rate'!C$6</f>
        <v>0</v>
      </c>
      <c r="H199" s="71">
        <f>'AEO Industrial growth rate'!D$6</f>
        <v>-4.1699449252557121E-2</v>
      </c>
      <c r="I199" s="71">
        <f>'AEO Industrial growth rate'!E$6</f>
        <v>3.77655389457121E-2</v>
      </c>
      <c r="J199" s="71">
        <f>'AEO Industrial growth rate'!F$6</f>
        <v>0.12903225806451621</v>
      </c>
      <c r="K199" s="71">
        <f>'AEO Industrial growth rate'!G$6</f>
        <v>0.17466561762391816</v>
      </c>
      <c r="L199" s="71">
        <f>'AEO Industrial growth rate'!H$6</f>
        <v>0.22187254130605816</v>
      </c>
      <c r="M199" s="71">
        <f>'AEO Industrial growth rate'!I$6</f>
        <v>0.25413060582218722</v>
      </c>
      <c r="N199" s="71">
        <f>'AEO Industrial growth rate'!J$6</f>
        <v>0.27616050354051924</v>
      </c>
      <c r="O199" s="71">
        <f>'AEO Industrial growth rate'!K$6</f>
        <v>0.28717545239968534</v>
      </c>
      <c r="P199" s="71">
        <f>'AEO Industrial growth rate'!L$6</f>
        <v>0.30055074744295829</v>
      </c>
      <c r="Q199" s="71">
        <f>'AEO Industrial growth rate'!M$6</f>
        <v>0.31707317073170727</v>
      </c>
      <c r="R199" s="71">
        <f>'AEO Industrial growth rate'!N$6</f>
        <v>0.33123524783634928</v>
      </c>
      <c r="S199" s="71">
        <f>'AEO Industrial growth rate'!O$6</f>
        <v>0.32887490165224231</v>
      </c>
      <c r="T199" s="71">
        <f>'AEO Industrial growth rate'!P$6</f>
        <v>0.3320220298977184</v>
      </c>
      <c r="U199" s="71">
        <f>'AEO Industrial growth rate'!Q$6</f>
        <v>0.33280881195908735</v>
      </c>
      <c r="V199" s="71">
        <f>'AEO Industrial growth rate'!R$6</f>
        <v>0.32730133752950424</v>
      </c>
      <c r="W199" s="71">
        <f>'AEO Industrial growth rate'!S$6</f>
        <v>0.3210070810385523</v>
      </c>
      <c r="X199" s="71">
        <f>'AEO Industrial growth rate'!T$6</f>
        <v>0.31864673485444528</v>
      </c>
      <c r="Y199" s="71">
        <f>'AEO Industrial growth rate'!U$6</f>
        <v>0.3147128245476003</v>
      </c>
      <c r="Z199" s="71">
        <f>'AEO Industrial growth rate'!V$6</f>
        <v>0.31235247836349334</v>
      </c>
      <c r="AA199" s="71">
        <f>'AEO Industrial growth rate'!W$6</f>
        <v>0.30763178599527935</v>
      </c>
      <c r="AB199" s="71">
        <f>'AEO Industrial growth rate'!X$6</f>
        <v>0.30448465774980327</v>
      </c>
      <c r="AC199" s="71">
        <f>'AEO Industrial growth rate'!Y$6</f>
        <v>0.30920535011801725</v>
      </c>
      <c r="AD199" s="71">
        <f>'AEO Industrial growth rate'!Z$6</f>
        <v>0.31549960660896942</v>
      </c>
      <c r="AE199" s="71">
        <f>'AEO Industrial growth rate'!AA$6</f>
        <v>0.31785995279307638</v>
      </c>
      <c r="AF199" s="71">
        <f>'AEO Industrial growth rate'!AB$6</f>
        <v>0.31313926042486223</v>
      </c>
      <c r="AG199" s="71">
        <f>'AEO Industrial growth rate'!AC$6</f>
        <v>0.31313926042486223</v>
      </c>
      <c r="AH199" s="71">
        <f>'AEO Industrial growth rate'!AD$6</f>
        <v>0.31313926042486223</v>
      </c>
      <c r="AI199" s="71">
        <f>'AEO Industrial growth rate'!AE$6</f>
        <v>0.30999213217938631</v>
      </c>
      <c r="AJ199" s="71">
        <f>'AEO Industrial growth rate'!AF$6</f>
        <v>0.3084185680566483</v>
      </c>
      <c r="AK199" s="71">
        <f>'AEO Industrial growth rate'!AG$6</f>
        <v>0.3021243115656963</v>
      </c>
    </row>
    <row r="200" spans="2:37" x14ac:dyDescent="0.25">
      <c r="B200" s="7" t="s">
        <v>1484</v>
      </c>
      <c r="C200" s="73" t="s">
        <v>1188</v>
      </c>
      <c r="D200" s="73" t="s">
        <v>67</v>
      </c>
      <c r="E200" s="17">
        <v>0</v>
      </c>
      <c r="F200" s="334">
        <v>0</v>
      </c>
      <c r="G200" s="71">
        <f>'AEO Industrial growth rate'!C$6</f>
        <v>0</v>
      </c>
      <c r="H200" s="71">
        <f>'AEO Industrial growth rate'!D$6</f>
        <v>-4.1699449252557121E-2</v>
      </c>
      <c r="I200" s="71">
        <f>'AEO Industrial growth rate'!E$6</f>
        <v>3.77655389457121E-2</v>
      </c>
      <c r="J200" s="71">
        <f>'AEO Industrial growth rate'!F$6</f>
        <v>0.12903225806451621</v>
      </c>
      <c r="K200" s="71">
        <f>'AEO Industrial growth rate'!G$6</f>
        <v>0.17466561762391816</v>
      </c>
      <c r="L200" s="71">
        <f>'AEO Industrial growth rate'!H$6</f>
        <v>0.22187254130605816</v>
      </c>
      <c r="M200" s="71">
        <f>'AEO Industrial growth rate'!I$6</f>
        <v>0.25413060582218722</v>
      </c>
      <c r="N200" s="71">
        <f>'AEO Industrial growth rate'!J$6</f>
        <v>0.27616050354051924</v>
      </c>
      <c r="O200" s="71">
        <f>'AEO Industrial growth rate'!K$6</f>
        <v>0.28717545239968534</v>
      </c>
      <c r="P200" s="71">
        <f>'AEO Industrial growth rate'!L$6</f>
        <v>0.30055074744295829</v>
      </c>
      <c r="Q200" s="71">
        <f>'AEO Industrial growth rate'!M$6</f>
        <v>0.31707317073170727</v>
      </c>
      <c r="R200" s="71">
        <f>'AEO Industrial growth rate'!N$6</f>
        <v>0.33123524783634928</v>
      </c>
      <c r="S200" s="71">
        <f>'AEO Industrial growth rate'!O$6</f>
        <v>0.32887490165224231</v>
      </c>
      <c r="T200" s="71">
        <f>'AEO Industrial growth rate'!P$6</f>
        <v>0.3320220298977184</v>
      </c>
      <c r="U200" s="71">
        <f>'AEO Industrial growth rate'!Q$6</f>
        <v>0.33280881195908735</v>
      </c>
      <c r="V200" s="71">
        <f>'AEO Industrial growth rate'!R$6</f>
        <v>0.32730133752950424</v>
      </c>
      <c r="W200" s="71">
        <f>'AEO Industrial growth rate'!S$6</f>
        <v>0.3210070810385523</v>
      </c>
      <c r="X200" s="71">
        <f>'AEO Industrial growth rate'!T$6</f>
        <v>0.31864673485444528</v>
      </c>
      <c r="Y200" s="71">
        <f>'AEO Industrial growth rate'!U$6</f>
        <v>0.3147128245476003</v>
      </c>
      <c r="Z200" s="71">
        <f>'AEO Industrial growth rate'!V$6</f>
        <v>0.31235247836349334</v>
      </c>
      <c r="AA200" s="71">
        <f>'AEO Industrial growth rate'!W$6</f>
        <v>0.30763178599527935</v>
      </c>
      <c r="AB200" s="71">
        <f>'AEO Industrial growth rate'!X$6</f>
        <v>0.30448465774980327</v>
      </c>
      <c r="AC200" s="71">
        <f>'AEO Industrial growth rate'!Y$6</f>
        <v>0.30920535011801725</v>
      </c>
      <c r="AD200" s="71">
        <f>'AEO Industrial growth rate'!Z$6</f>
        <v>0.31549960660896942</v>
      </c>
      <c r="AE200" s="71">
        <f>'AEO Industrial growth rate'!AA$6</f>
        <v>0.31785995279307638</v>
      </c>
      <c r="AF200" s="71">
        <f>'AEO Industrial growth rate'!AB$6</f>
        <v>0.31313926042486223</v>
      </c>
      <c r="AG200" s="71">
        <f>'AEO Industrial growth rate'!AC$6</f>
        <v>0.31313926042486223</v>
      </c>
      <c r="AH200" s="71">
        <f>'AEO Industrial growth rate'!AD$6</f>
        <v>0.31313926042486223</v>
      </c>
      <c r="AI200" s="71">
        <f>'AEO Industrial growth rate'!AE$6</f>
        <v>0.30999213217938631</v>
      </c>
      <c r="AJ200" s="71">
        <f>'AEO Industrial growth rate'!AF$6</f>
        <v>0.3084185680566483</v>
      </c>
      <c r="AK200" s="71">
        <f>'AEO Industrial growth rate'!AG$6</f>
        <v>0.3021243115656963</v>
      </c>
    </row>
    <row r="201" spans="2:37" x14ac:dyDescent="0.25">
      <c r="B201" s="7" t="s">
        <v>1484</v>
      </c>
      <c r="C201" s="73" t="s">
        <v>1188</v>
      </c>
      <c r="D201" s="331" t="s">
        <v>68</v>
      </c>
      <c r="E201" s="17">
        <v>0</v>
      </c>
      <c r="F201" s="334">
        <v>0</v>
      </c>
      <c r="G201" s="71">
        <f>'AEO Industrial growth rate'!C$6</f>
        <v>0</v>
      </c>
      <c r="H201" s="71">
        <f>'AEO Industrial growth rate'!D$6</f>
        <v>-4.1699449252557121E-2</v>
      </c>
      <c r="I201" s="71">
        <f>'AEO Industrial growth rate'!E$6</f>
        <v>3.77655389457121E-2</v>
      </c>
      <c r="J201" s="71">
        <f>'AEO Industrial growth rate'!F$6</f>
        <v>0.12903225806451621</v>
      </c>
      <c r="K201" s="71">
        <f>'AEO Industrial growth rate'!G$6</f>
        <v>0.17466561762391816</v>
      </c>
      <c r="L201" s="71">
        <f>'AEO Industrial growth rate'!H$6</f>
        <v>0.22187254130605816</v>
      </c>
      <c r="M201" s="71">
        <f>'AEO Industrial growth rate'!I$6</f>
        <v>0.25413060582218722</v>
      </c>
      <c r="N201" s="71">
        <f>'AEO Industrial growth rate'!J$6</f>
        <v>0.27616050354051924</v>
      </c>
      <c r="O201" s="71">
        <f>'AEO Industrial growth rate'!K$6</f>
        <v>0.28717545239968534</v>
      </c>
      <c r="P201" s="71">
        <f>'AEO Industrial growth rate'!L$6</f>
        <v>0.30055074744295829</v>
      </c>
      <c r="Q201" s="71">
        <f>'AEO Industrial growth rate'!M$6</f>
        <v>0.31707317073170727</v>
      </c>
      <c r="R201" s="71">
        <f>'AEO Industrial growth rate'!N$6</f>
        <v>0.33123524783634928</v>
      </c>
      <c r="S201" s="71">
        <f>'AEO Industrial growth rate'!O$6</f>
        <v>0.32887490165224231</v>
      </c>
      <c r="T201" s="71">
        <f>'AEO Industrial growth rate'!P$6</f>
        <v>0.3320220298977184</v>
      </c>
      <c r="U201" s="71">
        <f>'AEO Industrial growth rate'!Q$6</f>
        <v>0.33280881195908735</v>
      </c>
      <c r="V201" s="71">
        <f>'AEO Industrial growth rate'!R$6</f>
        <v>0.32730133752950424</v>
      </c>
      <c r="W201" s="71">
        <f>'AEO Industrial growth rate'!S$6</f>
        <v>0.3210070810385523</v>
      </c>
      <c r="X201" s="71">
        <f>'AEO Industrial growth rate'!T$6</f>
        <v>0.31864673485444528</v>
      </c>
      <c r="Y201" s="71">
        <f>'AEO Industrial growth rate'!U$6</f>
        <v>0.3147128245476003</v>
      </c>
      <c r="Z201" s="71">
        <f>'AEO Industrial growth rate'!V$6</f>
        <v>0.31235247836349334</v>
      </c>
      <c r="AA201" s="71">
        <f>'AEO Industrial growth rate'!W$6</f>
        <v>0.30763178599527935</v>
      </c>
      <c r="AB201" s="71">
        <f>'AEO Industrial growth rate'!X$6</f>
        <v>0.30448465774980327</v>
      </c>
      <c r="AC201" s="71">
        <f>'AEO Industrial growth rate'!Y$6</f>
        <v>0.30920535011801725</v>
      </c>
      <c r="AD201" s="71">
        <f>'AEO Industrial growth rate'!Z$6</f>
        <v>0.31549960660896942</v>
      </c>
      <c r="AE201" s="71">
        <f>'AEO Industrial growth rate'!AA$6</f>
        <v>0.31785995279307638</v>
      </c>
      <c r="AF201" s="71">
        <f>'AEO Industrial growth rate'!AB$6</f>
        <v>0.31313926042486223</v>
      </c>
      <c r="AG201" s="71">
        <f>'AEO Industrial growth rate'!AC$6</f>
        <v>0.31313926042486223</v>
      </c>
      <c r="AH201" s="71">
        <f>'AEO Industrial growth rate'!AD$6</f>
        <v>0.31313926042486223</v>
      </c>
      <c r="AI201" s="71">
        <f>'AEO Industrial growth rate'!AE$6</f>
        <v>0.30999213217938631</v>
      </c>
      <c r="AJ201" s="71">
        <f>'AEO Industrial growth rate'!AF$6</f>
        <v>0.3084185680566483</v>
      </c>
      <c r="AK201" s="71">
        <f>'AEO Industrial growth rate'!AG$6</f>
        <v>0.3021243115656963</v>
      </c>
    </row>
    <row r="202" spans="2:37" x14ac:dyDescent="0.25">
      <c r="B202" s="7" t="s">
        <v>1484</v>
      </c>
      <c r="C202" s="73" t="s">
        <v>1188</v>
      </c>
      <c r="D202" s="73" t="s">
        <v>69</v>
      </c>
      <c r="E202" s="17">
        <v>0</v>
      </c>
      <c r="F202" s="334">
        <v>0</v>
      </c>
      <c r="G202" s="71">
        <f>'AEO Industrial growth rate'!C$6</f>
        <v>0</v>
      </c>
      <c r="H202" s="71">
        <f>'AEO Industrial growth rate'!D$6</f>
        <v>-4.1699449252557121E-2</v>
      </c>
      <c r="I202" s="71">
        <f>'AEO Industrial growth rate'!E$6</f>
        <v>3.77655389457121E-2</v>
      </c>
      <c r="J202" s="71">
        <f>'AEO Industrial growth rate'!F$6</f>
        <v>0.12903225806451621</v>
      </c>
      <c r="K202" s="71">
        <f>'AEO Industrial growth rate'!G$6</f>
        <v>0.17466561762391816</v>
      </c>
      <c r="L202" s="71">
        <f>'AEO Industrial growth rate'!H$6</f>
        <v>0.22187254130605816</v>
      </c>
      <c r="M202" s="71">
        <f>'AEO Industrial growth rate'!I$6</f>
        <v>0.25413060582218722</v>
      </c>
      <c r="N202" s="71">
        <f>'AEO Industrial growth rate'!J$6</f>
        <v>0.27616050354051924</v>
      </c>
      <c r="O202" s="71">
        <f>'AEO Industrial growth rate'!K$6</f>
        <v>0.28717545239968534</v>
      </c>
      <c r="P202" s="71">
        <f>'AEO Industrial growth rate'!L$6</f>
        <v>0.30055074744295829</v>
      </c>
      <c r="Q202" s="71">
        <f>'AEO Industrial growth rate'!M$6</f>
        <v>0.31707317073170727</v>
      </c>
      <c r="R202" s="71">
        <f>'AEO Industrial growth rate'!N$6</f>
        <v>0.33123524783634928</v>
      </c>
      <c r="S202" s="71">
        <f>'AEO Industrial growth rate'!O$6</f>
        <v>0.32887490165224231</v>
      </c>
      <c r="T202" s="71">
        <f>'AEO Industrial growth rate'!P$6</f>
        <v>0.3320220298977184</v>
      </c>
      <c r="U202" s="71">
        <f>'AEO Industrial growth rate'!Q$6</f>
        <v>0.33280881195908735</v>
      </c>
      <c r="V202" s="71">
        <f>'AEO Industrial growth rate'!R$6</f>
        <v>0.32730133752950424</v>
      </c>
      <c r="W202" s="71">
        <f>'AEO Industrial growth rate'!S$6</f>
        <v>0.3210070810385523</v>
      </c>
      <c r="X202" s="71">
        <f>'AEO Industrial growth rate'!T$6</f>
        <v>0.31864673485444528</v>
      </c>
      <c r="Y202" s="71">
        <f>'AEO Industrial growth rate'!U$6</f>
        <v>0.3147128245476003</v>
      </c>
      <c r="Z202" s="71">
        <f>'AEO Industrial growth rate'!V$6</f>
        <v>0.31235247836349334</v>
      </c>
      <c r="AA202" s="71">
        <f>'AEO Industrial growth rate'!W$6</f>
        <v>0.30763178599527935</v>
      </c>
      <c r="AB202" s="71">
        <f>'AEO Industrial growth rate'!X$6</f>
        <v>0.30448465774980327</v>
      </c>
      <c r="AC202" s="71">
        <f>'AEO Industrial growth rate'!Y$6</f>
        <v>0.30920535011801725</v>
      </c>
      <c r="AD202" s="71">
        <f>'AEO Industrial growth rate'!Z$6</f>
        <v>0.31549960660896942</v>
      </c>
      <c r="AE202" s="71">
        <f>'AEO Industrial growth rate'!AA$6</f>
        <v>0.31785995279307638</v>
      </c>
      <c r="AF202" s="71">
        <f>'AEO Industrial growth rate'!AB$6</f>
        <v>0.31313926042486223</v>
      </c>
      <c r="AG202" s="71">
        <f>'AEO Industrial growth rate'!AC$6</f>
        <v>0.31313926042486223</v>
      </c>
      <c r="AH202" s="71">
        <f>'AEO Industrial growth rate'!AD$6</f>
        <v>0.31313926042486223</v>
      </c>
      <c r="AI202" s="71">
        <f>'AEO Industrial growth rate'!AE$6</f>
        <v>0.30999213217938631</v>
      </c>
      <c r="AJ202" s="71">
        <f>'AEO Industrial growth rate'!AF$6</f>
        <v>0.3084185680566483</v>
      </c>
      <c r="AK202" s="71">
        <f>'AEO Industrial growth rate'!AG$6</f>
        <v>0.3021243115656963</v>
      </c>
    </row>
    <row r="203" spans="2:37" x14ac:dyDescent="0.25">
      <c r="B203" s="7" t="s">
        <v>1484</v>
      </c>
      <c r="C203" s="73" t="s">
        <v>1188</v>
      </c>
      <c r="D203" s="73" t="s">
        <v>70</v>
      </c>
      <c r="E203" s="17">
        <v>0</v>
      </c>
      <c r="F203" s="334">
        <v>0</v>
      </c>
      <c r="G203" s="71">
        <f>'AEO Industrial growth rate'!C$6</f>
        <v>0</v>
      </c>
      <c r="H203" s="71">
        <f>'AEO Industrial growth rate'!D$6</f>
        <v>-4.1699449252557121E-2</v>
      </c>
      <c r="I203" s="71">
        <f>'AEO Industrial growth rate'!E$6</f>
        <v>3.77655389457121E-2</v>
      </c>
      <c r="J203" s="71">
        <f>'AEO Industrial growth rate'!F$6</f>
        <v>0.12903225806451621</v>
      </c>
      <c r="K203" s="71">
        <f>'AEO Industrial growth rate'!G$6</f>
        <v>0.17466561762391816</v>
      </c>
      <c r="L203" s="71">
        <f>'AEO Industrial growth rate'!H$6</f>
        <v>0.22187254130605816</v>
      </c>
      <c r="M203" s="71">
        <f>'AEO Industrial growth rate'!I$6</f>
        <v>0.25413060582218722</v>
      </c>
      <c r="N203" s="71">
        <f>'AEO Industrial growth rate'!J$6</f>
        <v>0.27616050354051924</v>
      </c>
      <c r="O203" s="71">
        <f>'AEO Industrial growth rate'!K$6</f>
        <v>0.28717545239968534</v>
      </c>
      <c r="P203" s="71">
        <f>'AEO Industrial growth rate'!L$6</f>
        <v>0.30055074744295829</v>
      </c>
      <c r="Q203" s="71">
        <f>'AEO Industrial growth rate'!M$6</f>
        <v>0.31707317073170727</v>
      </c>
      <c r="R203" s="71">
        <f>'AEO Industrial growth rate'!N$6</f>
        <v>0.33123524783634928</v>
      </c>
      <c r="S203" s="71">
        <f>'AEO Industrial growth rate'!O$6</f>
        <v>0.32887490165224231</v>
      </c>
      <c r="T203" s="71">
        <f>'AEO Industrial growth rate'!P$6</f>
        <v>0.3320220298977184</v>
      </c>
      <c r="U203" s="71">
        <f>'AEO Industrial growth rate'!Q$6</f>
        <v>0.33280881195908735</v>
      </c>
      <c r="V203" s="71">
        <f>'AEO Industrial growth rate'!R$6</f>
        <v>0.32730133752950424</v>
      </c>
      <c r="W203" s="71">
        <f>'AEO Industrial growth rate'!S$6</f>
        <v>0.3210070810385523</v>
      </c>
      <c r="X203" s="71">
        <f>'AEO Industrial growth rate'!T$6</f>
        <v>0.31864673485444528</v>
      </c>
      <c r="Y203" s="71">
        <f>'AEO Industrial growth rate'!U$6</f>
        <v>0.3147128245476003</v>
      </c>
      <c r="Z203" s="71">
        <f>'AEO Industrial growth rate'!V$6</f>
        <v>0.31235247836349334</v>
      </c>
      <c r="AA203" s="71">
        <f>'AEO Industrial growth rate'!W$6</f>
        <v>0.30763178599527935</v>
      </c>
      <c r="AB203" s="71">
        <f>'AEO Industrial growth rate'!X$6</f>
        <v>0.30448465774980327</v>
      </c>
      <c r="AC203" s="71">
        <f>'AEO Industrial growth rate'!Y$6</f>
        <v>0.30920535011801725</v>
      </c>
      <c r="AD203" s="71">
        <f>'AEO Industrial growth rate'!Z$6</f>
        <v>0.31549960660896942</v>
      </c>
      <c r="AE203" s="71">
        <f>'AEO Industrial growth rate'!AA$6</f>
        <v>0.31785995279307638</v>
      </c>
      <c r="AF203" s="71">
        <f>'AEO Industrial growth rate'!AB$6</f>
        <v>0.31313926042486223</v>
      </c>
      <c r="AG203" s="71">
        <f>'AEO Industrial growth rate'!AC$6</f>
        <v>0.31313926042486223</v>
      </c>
      <c r="AH203" s="71">
        <f>'AEO Industrial growth rate'!AD$6</f>
        <v>0.31313926042486223</v>
      </c>
      <c r="AI203" s="71">
        <f>'AEO Industrial growth rate'!AE$6</f>
        <v>0.30999213217938631</v>
      </c>
      <c r="AJ203" s="71">
        <f>'AEO Industrial growth rate'!AF$6</f>
        <v>0.3084185680566483</v>
      </c>
      <c r="AK203" s="71">
        <f>'AEO Industrial growth rate'!AG$6</f>
        <v>0.3021243115656963</v>
      </c>
    </row>
    <row r="204" spans="2:37" x14ac:dyDescent="0.25">
      <c r="B204" s="7" t="s">
        <v>1484</v>
      </c>
      <c r="C204" s="73" t="s">
        <v>1188</v>
      </c>
      <c r="D204" s="73" t="s">
        <v>71</v>
      </c>
      <c r="E204" s="17">
        <v>0</v>
      </c>
      <c r="F204" s="334">
        <v>0</v>
      </c>
      <c r="G204" s="71">
        <f>'AEO Industrial growth rate'!C$6</f>
        <v>0</v>
      </c>
      <c r="H204" s="71">
        <f>'AEO Industrial growth rate'!D$6</f>
        <v>-4.1699449252557121E-2</v>
      </c>
      <c r="I204" s="71">
        <f>'AEO Industrial growth rate'!E$6</f>
        <v>3.77655389457121E-2</v>
      </c>
      <c r="J204" s="71">
        <f>'AEO Industrial growth rate'!F$6</f>
        <v>0.12903225806451621</v>
      </c>
      <c r="K204" s="71">
        <f>'AEO Industrial growth rate'!G$6</f>
        <v>0.17466561762391816</v>
      </c>
      <c r="L204" s="71">
        <f>'AEO Industrial growth rate'!H$6</f>
        <v>0.22187254130605816</v>
      </c>
      <c r="M204" s="71">
        <f>'AEO Industrial growth rate'!I$6</f>
        <v>0.25413060582218722</v>
      </c>
      <c r="N204" s="71">
        <f>'AEO Industrial growth rate'!J$6</f>
        <v>0.27616050354051924</v>
      </c>
      <c r="O204" s="71">
        <f>'AEO Industrial growth rate'!K$6</f>
        <v>0.28717545239968534</v>
      </c>
      <c r="P204" s="71">
        <f>'AEO Industrial growth rate'!L$6</f>
        <v>0.30055074744295829</v>
      </c>
      <c r="Q204" s="71">
        <f>'AEO Industrial growth rate'!M$6</f>
        <v>0.31707317073170727</v>
      </c>
      <c r="R204" s="71">
        <f>'AEO Industrial growth rate'!N$6</f>
        <v>0.33123524783634928</v>
      </c>
      <c r="S204" s="71">
        <f>'AEO Industrial growth rate'!O$6</f>
        <v>0.32887490165224231</v>
      </c>
      <c r="T204" s="71">
        <f>'AEO Industrial growth rate'!P$6</f>
        <v>0.3320220298977184</v>
      </c>
      <c r="U204" s="71">
        <f>'AEO Industrial growth rate'!Q$6</f>
        <v>0.33280881195908735</v>
      </c>
      <c r="V204" s="71">
        <f>'AEO Industrial growth rate'!R$6</f>
        <v>0.32730133752950424</v>
      </c>
      <c r="W204" s="71">
        <f>'AEO Industrial growth rate'!S$6</f>
        <v>0.3210070810385523</v>
      </c>
      <c r="X204" s="71">
        <f>'AEO Industrial growth rate'!T$6</f>
        <v>0.31864673485444528</v>
      </c>
      <c r="Y204" s="71">
        <f>'AEO Industrial growth rate'!U$6</f>
        <v>0.3147128245476003</v>
      </c>
      <c r="Z204" s="71">
        <f>'AEO Industrial growth rate'!V$6</f>
        <v>0.31235247836349334</v>
      </c>
      <c r="AA204" s="71">
        <f>'AEO Industrial growth rate'!W$6</f>
        <v>0.30763178599527935</v>
      </c>
      <c r="AB204" s="71">
        <f>'AEO Industrial growth rate'!X$6</f>
        <v>0.30448465774980327</v>
      </c>
      <c r="AC204" s="71">
        <f>'AEO Industrial growth rate'!Y$6</f>
        <v>0.30920535011801725</v>
      </c>
      <c r="AD204" s="71">
        <f>'AEO Industrial growth rate'!Z$6</f>
        <v>0.31549960660896942</v>
      </c>
      <c r="AE204" s="71">
        <f>'AEO Industrial growth rate'!AA$6</f>
        <v>0.31785995279307638</v>
      </c>
      <c r="AF204" s="71">
        <f>'AEO Industrial growth rate'!AB$6</f>
        <v>0.31313926042486223</v>
      </c>
      <c r="AG204" s="71">
        <f>'AEO Industrial growth rate'!AC$6</f>
        <v>0.31313926042486223</v>
      </c>
      <c r="AH204" s="71">
        <f>'AEO Industrial growth rate'!AD$6</f>
        <v>0.31313926042486223</v>
      </c>
      <c r="AI204" s="71">
        <f>'AEO Industrial growth rate'!AE$6</f>
        <v>0.30999213217938631</v>
      </c>
      <c r="AJ204" s="71">
        <f>'AEO Industrial growth rate'!AF$6</f>
        <v>0.3084185680566483</v>
      </c>
      <c r="AK204" s="71">
        <f>'AEO Industrial growth rate'!AG$6</f>
        <v>0.3021243115656963</v>
      </c>
    </row>
    <row r="205" spans="2:37" x14ac:dyDescent="0.25">
      <c r="B205" s="7" t="s">
        <v>1484</v>
      </c>
      <c r="C205" s="73" t="s">
        <v>1188</v>
      </c>
      <c r="D205" s="331" t="s">
        <v>72</v>
      </c>
      <c r="E205" s="17">
        <v>0</v>
      </c>
      <c r="F205" s="334">
        <v>0</v>
      </c>
      <c r="G205" s="71">
        <f>'AEO Industrial growth rate'!C$6</f>
        <v>0</v>
      </c>
      <c r="H205" s="71">
        <f>'AEO Industrial growth rate'!D$6</f>
        <v>-4.1699449252557121E-2</v>
      </c>
      <c r="I205" s="71">
        <f>'AEO Industrial growth rate'!E$6</f>
        <v>3.77655389457121E-2</v>
      </c>
      <c r="J205" s="71">
        <f>'AEO Industrial growth rate'!F$6</f>
        <v>0.12903225806451621</v>
      </c>
      <c r="K205" s="71">
        <f>'AEO Industrial growth rate'!G$6</f>
        <v>0.17466561762391816</v>
      </c>
      <c r="L205" s="71">
        <f>'AEO Industrial growth rate'!H$6</f>
        <v>0.22187254130605816</v>
      </c>
      <c r="M205" s="71">
        <f>'AEO Industrial growth rate'!I$6</f>
        <v>0.25413060582218722</v>
      </c>
      <c r="N205" s="71">
        <f>'AEO Industrial growth rate'!J$6</f>
        <v>0.27616050354051924</v>
      </c>
      <c r="O205" s="71">
        <f>'AEO Industrial growth rate'!K$6</f>
        <v>0.28717545239968534</v>
      </c>
      <c r="P205" s="71">
        <f>'AEO Industrial growth rate'!L$6</f>
        <v>0.30055074744295829</v>
      </c>
      <c r="Q205" s="71">
        <f>'AEO Industrial growth rate'!M$6</f>
        <v>0.31707317073170727</v>
      </c>
      <c r="R205" s="71">
        <f>'AEO Industrial growth rate'!N$6</f>
        <v>0.33123524783634928</v>
      </c>
      <c r="S205" s="71">
        <f>'AEO Industrial growth rate'!O$6</f>
        <v>0.32887490165224231</v>
      </c>
      <c r="T205" s="71">
        <f>'AEO Industrial growth rate'!P$6</f>
        <v>0.3320220298977184</v>
      </c>
      <c r="U205" s="71">
        <f>'AEO Industrial growth rate'!Q$6</f>
        <v>0.33280881195908735</v>
      </c>
      <c r="V205" s="71">
        <f>'AEO Industrial growth rate'!R$6</f>
        <v>0.32730133752950424</v>
      </c>
      <c r="W205" s="71">
        <f>'AEO Industrial growth rate'!S$6</f>
        <v>0.3210070810385523</v>
      </c>
      <c r="X205" s="71">
        <f>'AEO Industrial growth rate'!T$6</f>
        <v>0.31864673485444528</v>
      </c>
      <c r="Y205" s="71">
        <f>'AEO Industrial growth rate'!U$6</f>
        <v>0.3147128245476003</v>
      </c>
      <c r="Z205" s="71">
        <f>'AEO Industrial growth rate'!V$6</f>
        <v>0.31235247836349334</v>
      </c>
      <c r="AA205" s="71">
        <f>'AEO Industrial growth rate'!W$6</f>
        <v>0.30763178599527935</v>
      </c>
      <c r="AB205" s="71">
        <f>'AEO Industrial growth rate'!X$6</f>
        <v>0.30448465774980327</v>
      </c>
      <c r="AC205" s="71">
        <f>'AEO Industrial growth rate'!Y$6</f>
        <v>0.30920535011801725</v>
      </c>
      <c r="AD205" s="71">
        <f>'AEO Industrial growth rate'!Z$6</f>
        <v>0.31549960660896942</v>
      </c>
      <c r="AE205" s="71">
        <f>'AEO Industrial growth rate'!AA$6</f>
        <v>0.31785995279307638</v>
      </c>
      <c r="AF205" s="71">
        <f>'AEO Industrial growth rate'!AB$6</f>
        <v>0.31313926042486223</v>
      </c>
      <c r="AG205" s="71">
        <f>'AEO Industrial growth rate'!AC$6</f>
        <v>0.31313926042486223</v>
      </c>
      <c r="AH205" s="71">
        <f>'AEO Industrial growth rate'!AD$6</f>
        <v>0.31313926042486223</v>
      </c>
      <c r="AI205" s="71">
        <f>'AEO Industrial growth rate'!AE$6</f>
        <v>0.30999213217938631</v>
      </c>
      <c r="AJ205" s="71">
        <f>'AEO Industrial growth rate'!AF$6</f>
        <v>0.3084185680566483</v>
      </c>
      <c r="AK205" s="71">
        <f>'AEO Industrial growth rate'!AG$6</f>
        <v>0.3021243115656963</v>
      </c>
    </row>
    <row r="206" spans="2:37" x14ac:dyDescent="0.25">
      <c r="B206" s="7" t="s">
        <v>1484</v>
      </c>
      <c r="C206" s="73" t="s">
        <v>1188</v>
      </c>
      <c r="D206" s="73" t="s">
        <v>73</v>
      </c>
      <c r="E206" s="17">
        <v>0</v>
      </c>
      <c r="F206" s="334">
        <v>0</v>
      </c>
      <c r="G206" s="71">
        <f>'AEO Industrial growth rate'!C$6</f>
        <v>0</v>
      </c>
      <c r="H206" s="71">
        <f>'AEO Industrial growth rate'!D$6</f>
        <v>-4.1699449252557121E-2</v>
      </c>
      <c r="I206" s="71">
        <f>'AEO Industrial growth rate'!E$6</f>
        <v>3.77655389457121E-2</v>
      </c>
      <c r="J206" s="71">
        <f>'AEO Industrial growth rate'!F$6</f>
        <v>0.12903225806451621</v>
      </c>
      <c r="K206" s="71">
        <f>'AEO Industrial growth rate'!G$6</f>
        <v>0.17466561762391816</v>
      </c>
      <c r="L206" s="71">
        <f>'AEO Industrial growth rate'!H$6</f>
        <v>0.22187254130605816</v>
      </c>
      <c r="M206" s="71">
        <f>'AEO Industrial growth rate'!I$6</f>
        <v>0.25413060582218722</v>
      </c>
      <c r="N206" s="71">
        <f>'AEO Industrial growth rate'!J$6</f>
        <v>0.27616050354051924</v>
      </c>
      <c r="O206" s="71">
        <f>'AEO Industrial growth rate'!K$6</f>
        <v>0.28717545239968534</v>
      </c>
      <c r="P206" s="71">
        <f>'AEO Industrial growth rate'!L$6</f>
        <v>0.30055074744295829</v>
      </c>
      <c r="Q206" s="71">
        <f>'AEO Industrial growth rate'!M$6</f>
        <v>0.31707317073170727</v>
      </c>
      <c r="R206" s="71">
        <f>'AEO Industrial growth rate'!N$6</f>
        <v>0.33123524783634928</v>
      </c>
      <c r="S206" s="71">
        <f>'AEO Industrial growth rate'!O$6</f>
        <v>0.32887490165224231</v>
      </c>
      <c r="T206" s="71">
        <f>'AEO Industrial growth rate'!P$6</f>
        <v>0.3320220298977184</v>
      </c>
      <c r="U206" s="71">
        <f>'AEO Industrial growth rate'!Q$6</f>
        <v>0.33280881195908735</v>
      </c>
      <c r="V206" s="71">
        <f>'AEO Industrial growth rate'!R$6</f>
        <v>0.32730133752950424</v>
      </c>
      <c r="W206" s="71">
        <f>'AEO Industrial growth rate'!S$6</f>
        <v>0.3210070810385523</v>
      </c>
      <c r="X206" s="71">
        <f>'AEO Industrial growth rate'!T$6</f>
        <v>0.31864673485444528</v>
      </c>
      <c r="Y206" s="71">
        <f>'AEO Industrial growth rate'!U$6</f>
        <v>0.3147128245476003</v>
      </c>
      <c r="Z206" s="71">
        <f>'AEO Industrial growth rate'!V$6</f>
        <v>0.31235247836349334</v>
      </c>
      <c r="AA206" s="71">
        <f>'AEO Industrial growth rate'!W$6</f>
        <v>0.30763178599527935</v>
      </c>
      <c r="AB206" s="71">
        <f>'AEO Industrial growth rate'!X$6</f>
        <v>0.30448465774980327</v>
      </c>
      <c r="AC206" s="71">
        <f>'AEO Industrial growth rate'!Y$6</f>
        <v>0.30920535011801725</v>
      </c>
      <c r="AD206" s="71">
        <f>'AEO Industrial growth rate'!Z$6</f>
        <v>0.31549960660896942</v>
      </c>
      <c r="AE206" s="71">
        <f>'AEO Industrial growth rate'!AA$6</f>
        <v>0.31785995279307638</v>
      </c>
      <c r="AF206" s="71">
        <f>'AEO Industrial growth rate'!AB$6</f>
        <v>0.31313926042486223</v>
      </c>
      <c r="AG206" s="71">
        <f>'AEO Industrial growth rate'!AC$6</f>
        <v>0.31313926042486223</v>
      </c>
      <c r="AH206" s="71">
        <f>'AEO Industrial growth rate'!AD$6</f>
        <v>0.31313926042486223</v>
      </c>
      <c r="AI206" s="71">
        <f>'AEO Industrial growth rate'!AE$6</f>
        <v>0.30999213217938631</v>
      </c>
      <c r="AJ206" s="71">
        <f>'AEO Industrial growth rate'!AF$6</f>
        <v>0.3084185680566483</v>
      </c>
      <c r="AK206" s="71">
        <f>'AEO Industrial growth rate'!AG$6</f>
        <v>0.3021243115656963</v>
      </c>
    </row>
    <row r="207" spans="2:37" x14ac:dyDescent="0.25">
      <c r="B207" s="7" t="s">
        <v>1484</v>
      </c>
      <c r="C207" s="73" t="s">
        <v>1188</v>
      </c>
      <c r="D207" s="73" t="s">
        <v>74</v>
      </c>
      <c r="E207" s="17">
        <v>0</v>
      </c>
      <c r="F207" s="334">
        <v>0</v>
      </c>
      <c r="G207" s="71">
        <f>'AEO Industrial growth rate'!C$6</f>
        <v>0</v>
      </c>
      <c r="H207" s="71">
        <f>'AEO Industrial growth rate'!D$6</f>
        <v>-4.1699449252557121E-2</v>
      </c>
      <c r="I207" s="71">
        <f>'AEO Industrial growth rate'!E$6</f>
        <v>3.77655389457121E-2</v>
      </c>
      <c r="J207" s="71">
        <f>'AEO Industrial growth rate'!F$6</f>
        <v>0.12903225806451621</v>
      </c>
      <c r="K207" s="71">
        <f>'AEO Industrial growth rate'!G$6</f>
        <v>0.17466561762391816</v>
      </c>
      <c r="L207" s="71">
        <f>'AEO Industrial growth rate'!H$6</f>
        <v>0.22187254130605816</v>
      </c>
      <c r="M207" s="71">
        <f>'AEO Industrial growth rate'!I$6</f>
        <v>0.25413060582218722</v>
      </c>
      <c r="N207" s="71">
        <f>'AEO Industrial growth rate'!J$6</f>
        <v>0.27616050354051924</v>
      </c>
      <c r="O207" s="71">
        <f>'AEO Industrial growth rate'!K$6</f>
        <v>0.28717545239968534</v>
      </c>
      <c r="P207" s="71">
        <f>'AEO Industrial growth rate'!L$6</f>
        <v>0.30055074744295829</v>
      </c>
      <c r="Q207" s="71">
        <f>'AEO Industrial growth rate'!M$6</f>
        <v>0.31707317073170727</v>
      </c>
      <c r="R207" s="71">
        <f>'AEO Industrial growth rate'!N$6</f>
        <v>0.33123524783634928</v>
      </c>
      <c r="S207" s="71">
        <f>'AEO Industrial growth rate'!O$6</f>
        <v>0.32887490165224231</v>
      </c>
      <c r="T207" s="71">
        <f>'AEO Industrial growth rate'!P$6</f>
        <v>0.3320220298977184</v>
      </c>
      <c r="U207" s="71">
        <f>'AEO Industrial growth rate'!Q$6</f>
        <v>0.33280881195908735</v>
      </c>
      <c r="V207" s="71">
        <f>'AEO Industrial growth rate'!R$6</f>
        <v>0.32730133752950424</v>
      </c>
      <c r="W207" s="71">
        <f>'AEO Industrial growth rate'!S$6</f>
        <v>0.3210070810385523</v>
      </c>
      <c r="X207" s="71">
        <f>'AEO Industrial growth rate'!T$6</f>
        <v>0.31864673485444528</v>
      </c>
      <c r="Y207" s="71">
        <f>'AEO Industrial growth rate'!U$6</f>
        <v>0.3147128245476003</v>
      </c>
      <c r="Z207" s="71">
        <f>'AEO Industrial growth rate'!V$6</f>
        <v>0.31235247836349334</v>
      </c>
      <c r="AA207" s="71">
        <f>'AEO Industrial growth rate'!W$6</f>
        <v>0.30763178599527935</v>
      </c>
      <c r="AB207" s="71">
        <f>'AEO Industrial growth rate'!X$6</f>
        <v>0.30448465774980327</v>
      </c>
      <c r="AC207" s="71">
        <f>'AEO Industrial growth rate'!Y$6</f>
        <v>0.30920535011801725</v>
      </c>
      <c r="AD207" s="71">
        <f>'AEO Industrial growth rate'!Z$6</f>
        <v>0.31549960660896942</v>
      </c>
      <c r="AE207" s="71">
        <f>'AEO Industrial growth rate'!AA$6</f>
        <v>0.31785995279307638</v>
      </c>
      <c r="AF207" s="71">
        <f>'AEO Industrial growth rate'!AB$6</f>
        <v>0.31313926042486223</v>
      </c>
      <c r="AG207" s="71">
        <f>'AEO Industrial growth rate'!AC$6</f>
        <v>0.31313926042486223</v>
      </c>
      <c r="AH207" s="71">
        <f>'AEO Industrial growth rate'!AD$6</f>
        <v>0.31313926042486223</v>
      </c>
      <c r="AI207" s="71">
        <f>'AEO Industrial growth rate'!AE$6</f>
        <v>0.30999213217938631</v>
      </c>
      <c r="AJ207" s="71">
        <f>'AEO Industrial growth rate'!AF$6</f>
        <v>0.3084185680566483</v>
      </c>
      <c r="AK207" s="71">
        <f>'AEO Industrial growth rate'!AG$6</f>
        <v>0.3021243115656963</v>
      </c>
    </row>
    <row r="208" spans="2:37" x14ac:dyDescent="0.25">
      <c r="B208" s="7" t="s">
        <v>1484</v>
      </c>
      <c r="C208" s="73" t="s">
        <v>1188</v>
      </c>
      <c r="D208" s="73" t="s">
        <v>75</v>
      </c>
      <c r="E208" s="17">
        <v>0</v>
      </c>
      <c r="F208" s="334">
        <v>0</v>
      </c>
      <c r="G208" s="71">
        <f>'AEO Industrial growth rate'!C$6</f>
        <v>0</v>
      </c>
      <c r="H208" s="71">
        <f>'AEO Industrial growth rate'!D$6</f>
        <v>-4.1699449252557121E-2</v>
      </c>
      <c r="I208" s="71">
        <f>'AEO Industrial growth rate'!E$6</f>
        <v>3.77655389457121E-2</v>
      </c>
      <c r="J208" s="71">
        <f>'AEO Industrial growth rate'!F$6</f>
        <v>0.12903225806451621</v>
      </c>
      <c r="K208" s="71">
        <f>'AEO Industrial growth rate'!G$6</f>
        <v>0.17466561762391816</v>
      </c>
      <c r="L208" s="71">
        <f>'AEO Industrial growth rate'!H$6</f>
        <v>0.22187254130605816</v>
      </c>
      <c r="M208" s="71">
        <f>'AEO Industrial growth rate'!I$6</f>
        <v>0.25413060582218722</v>
      </c>
      <c r="N208" s="71">
        <f>'AEO Industrial growth rate'!J$6</f>
        <v>0.27616050354051924</v>
      </c>
      <c r="O208" s="71">
        <f>'AEO Industrial growth rate'!K$6</f>
        <v>0.28717545239968534</v>
      </c>
      <c r="P208" s="71">
        <f>'AEO Industrial growth rate'!L$6</f>
        <v>0.30055074744295829</v>
      </c>
      <c r="Q208" s="71">
        <f>'AEO Industrial growth rate'!M$6</f>
        <v>0.31707317073170727</v>
      </c>
      <c r="R208" s="71">
        <f>'AEO Industrial growth rate'!N$6</f>
        <v>0.33123524783634928</v>
      </c>
      <c r="S208" s="71">
        <f>'AEO Industrial growth rate'!O$6</f>
        <v>0.32887490165224231</v>
      </c>
      <c r="T208" s="71">
        <f>'AEO Industrial growth rate'!P$6</f>
        <v>0.3320220298977184</v>
      </c>
      <c r="U208" s="71">
        <f>'AEO Industrial growth rate'!Q$6</f>
        <v>0.33280881195908735</v>
      </c>
      <c r="V208" s="71">
        <f>'AEO Industrial growth rate'!R$6</f>
        <v>0.32730133752950424</v>
      </c>
      <c r="W208" s="71">
        <f>'AEO Industrial growth rate'!S$6</f>
        <v>0.3210070810385523</v>
      </c>
      <c r="X208" s="71">
        <f>'AEO Industrial growth rate'!T$6</f>
        <v>0.31864673485444528</v>
      </c>
      <c r="Y208" s="71">
        <f>'AEO Industrial growth rate'!U$6</f>
        <v>0.3147128245476003</v>
      </c>
      <c r="Z208" s="71">
        <f>'AEO Industrial growth rate'!V$6</f>
        <v>0.31235247836349334</v>
      </c>
      <c r="AA208" s="71">
        <f>'AEO Industrial growth rate'!W$6</f>
        <v>0.30763178599527935</v>
      </c>
      <c r="AB208" s="71">
        <f>'AEO Industrial growth rate'!X$6</f>
        <v>0.30448465774980327</v>
      </c>
      <c r="AC208" s="71">
        <f>'AEO Industrial growth rate'!Y$6</f>
        <v>0.30920535011801725</v>
      </c>
      <c r="AD208" s="71">
        <f>'AEO Industrial growth rate'!Z$6</f>
        <v>0.31549960660896942</v>
      </c>
      <c r="AE208" s="71">
        <f>'AEO Industrial growth rate'!AA$6</f>
        <v>0.31785995279307638</v>
      </c>
      <c r="AF208" s="71">
        <f>'AEO Industrial growth rate'!AB$6</f>
        <v>0.31313926042486223</v>
      </c>
      <c r="AG208" s="71">
        <f>'AEO Industrial growth rate'!AC$6</f>
        <v>0.31313926042486223</v>
      </c>
      <c r="AH208" s="71">
        <f>'AEO Industrial growth rate'!AD$6</f>
        <v>0.31313926042486223</v>
      </c>
      <c r="AI208" s="71">
        <f>'AEO Industrial growth rate'!AE$6</f>
        <v>0.30999213217938631</v>
      </c>
      <c r="AJ208" s="71">
        <f>'AEO Industrial growth rate'!AF$6</f>
        <v>0.3084185680566483</v>
      </c>
      <c r="AK208" s="71">
        <f>'AEO Industrial growth rate'!AG$6</f>
        <v>0.3021243115656963</v>
      </c>
    </row>
    <row r="209" spans="2:37" x14ac:dyDescent="0.25">
      <c r="B209" s="7" t="s">
        <v>1484</v>
      </c>
      <c r="C209" s="73" t="s">
        <v>1188</v>
      </c>
      <c r="D209" s="73" t="s">
        <v>76</v>
      </c>
      <c r="E209" s="17">
        <v>0</v>
      </c>
      <c r="F209" s="334">
        <v>0</v>
      </c>
      <c r="G209" s="71">
        <f>'AEO Industrial growth rate'!C$6</f>
        <v>0</v>
      </c>
      <c r="H209" s="71">
        <f>'AEO Industrial growth rate'!D$6</f>
        <v>-4.1699449252557121E-2</v>
      </c>
      <c r="I209" s="71">
        <f>'AEO Industrial growth rate'!E$6</f>
        <v>3.77655389457121E-2</v>
      </c>
      <c r="J209" s="71">
        <f>'AEO Industrial growth rate'!F$6</f>
        <v>0.12903225806451621</v>
      </c>
      <c r="K209" s="71">
        <f>'AEO Industrial growth rate'!G$6</f>
        <v>0.17466561762391816</v>
      </c>
      <c r="L209" s="71">
        <f>'AEO Industrial growth rate'!H$6</f>
        <v>0.22187254130605816</v>
      </c>
      <c r="M209" s="71">
        <f>'AEO Industrial growth rate'!I$6</f>
        <v>0.25413060582218722</v>
      </c>
      <c r="N209" s="71">
        <f>'AEO Industrial growth rate'!J$6</f>
        <v>0.27616050354051924</v>
      </c>
      <c r="O209" s="71">
        <f>'AEO Industrial growth rate'!K$6</f>
        <v>0.28717545239968534</v>
      </c>
      <c r="P209" s="71">
        <f>'AEO Industrial growth rate'!L$6</f>
        <v>0.30055074744295829</v>
      </c>
      <c r="Q209" s="71">
        <f>'AEO Industrial growth rate'!M$6</f>
        <v>0.31707317073170727</v>
      </c>
      <c r="R209" s="71">
        <f>'AEO Industrial growth rate'!N$6</f>
        <v>0.33123524783634928</v>
      </c>
      <c r="S209" s="71">
        <f>'AEO Industrial growth rate'!O$6</f>
        <v>0.32887490165224231</v>
      </c>
      <c r="T209" s="71">
        <f>'AEO Industrial growth rate'!P$6</f>
        <v>0.3320220298977184</v>
      </c>
      <c r="U209" s="71">
        <f>'AEO Industrial growth rate'!Q$6</f>
        <v>0.33280881195908735</v>
      </c>
      <c r="V209" s="71">
        <f>'AEO Industrial growth rate'!R$6</f>
        <v>0.32730133752950424</v>
      </c>
      <c r="W209" s="71">
        <f>'AEO Industrial growth rate'!S$6</f>
        <v>0.3210070810385523</v>
      </c>
      <c r="X209" s="71">
        <f>'AEO Industrial growth rate'!T$6</f>
        <v>0.31864673485444528</v>
      </c>
      <c r="Y209" s="71">
        <f>'AEO Industrial growth rate'!U$6</f>
        <v>0.3147128245476003</v>
      </c>
      <c r="Z209" s="71">
        <f>'AEO Industrial growth rate'!V$6</f>
        <v>0.31235247836349334</v>
      </c>
      <c r="AA209" s="71">
        <f>'AEO Industrial growth rate'!W$6</f>
        <v>0.30763178599527935</v>
      </c>
      <c r="AB209" s="71">
        <f>'AEO Industrial growth rate'!X$6</f>
        <v>0.30448465774980327</v>
      </c>
      <c r="AC209" s="71">
        <f>'AEO Industrial growth rate'!Y$6</f>
        <v>0.30920535011801725</v>
      </c>
      <c r="AD209" s="71">
        <f>'AEO Industrial growth rate'!Z$6</f>
        <v>0.31549960660896942</v>
      </c>
      <c r="AE209" s="71">
        <f>'AEO Industrial growth rate'!AA$6</f>
        <v>0.31785995279307638</v>
      </c>
      <c r="AF209" s="71">
        <f>'AEO Industrial growth rate'!AB$6</f>
        <v>0.31313926042486223</v>
      </c>
      <c r="AG209" s="71">
        <f>'AEO Industrial growth rate'!AC$6</f>
        <v>0.31313926042486223</v>
      </c>
      <c r="AH209" s="71">
        <f>'AEO Industrial growth rate'!AD$6</f>
        <v>0.31313926042486223</v>
      </c>
      <c r="AI209" s="71">
        <f>'AEO Industrial growth rate'!AE$6</f>
        <v>0.30999213217938631</v>
      </c>
      <c r="AJ209" s="71">
        <f>'AEO Industrial growth rate'!AF$6</f>
        <v>0.3084185680566483</v>
      </c>
      <c r="AK209" s="71">
        <f>'AEO Industrial growth rate'!AG$6</f>
        <v>0.3021243115656963</v>
      </c>
    </row>
    <row r="211" spans="2:37" x14ac:dyDescent="0.25">
      <c r="B211" s="7" t="s">
        <v>1484</v>
      </c>
      <c r="C211" s="73" t="s">
        <v>1189</v>
      </c>
      <c r="D211" s="172" t="s">
        <v>52</v>
      </c>
      <c r="E211">
        <v>0</v>
      </c>
      <c r="F211" s="334">
        <v>0</v>
      </c>
      <c r="G211" s="175">
        <f>'AEO Industrial growth rate'!C$3</f>
        <v>0</v>
      </c>
      <c r="H211" s="175">
        <f>'AEO Industrial growth rate'!D$3</f>
        <v>-0.11894074211798461</v>
      </c>
      <c r="I211" s="175">
        <f>'AEO Industrial growth rate'!E$3</f>
        <v>-0.22406969640627911</v>
      </c>
      <c r="J211" s="175">
        <f>'AEO Industrial growth rate'!F$3</f>
        <v>-0.20770804005418472</v>
      </c>
      <c r="K211" s="175">
        <f>'AEO Industrial growth rate'!G$3</f>
        <v>-0.2103907142287976</v>
      </c>
      <c r="L211" s="175">
        <f>'AEO Industrial growth rate'!H$3</f>
        <v>-0.20372387048792803</v>
      </c>
      <c r="M211" s="175">
        <f>'AEO Industrial growth rate'!I$3</f>
        <v>-0.19904911153018673</v>
      </c>
      <c r="N211" s="175">
        <f>'AEO Industrial growth rate'!J$3</f>
        <v>-0.19283380700682626</v>
      </c>
      <c r="O211" s="175">
        <f>'AEO Industrial growth rate'!K$3</f>
        <v>-0.18866370952747752</v>
      </c>
      <c r="P211" s="175">
        <f>'AEO Industrial growth rate'!L$3</f>
        <v>-0.18215623256925823</v>
      </c>
      <c r="Q211" s="175">
        <f>'AEO Industrial growth rate'!M$3</f>
        <v>-0.17158490265345694</v>
      </c>
      <c r="R211" s="175">
        <f>'AEO Industrial growth rate'!N$3</f>
        <v>-0.16417434726021937</v>
      </c>
      <c r="S211" s="175">
        <f>'AEO Industrial growth rate'!O$3</f>
        <v>-0.15604664134505578</v>
      </c>
      <c r="T211" s="175">
        <f>'AEO Industrial growth rate'!P$3</f>
        <v>-0.14706897925575713</v>
      </c>
      <c r="U211" s="175">
        <f>'AEO Industrial growth rate'!Q$3</f>
        <v>-0.13724136099232395</v>
      </c>
      <c r="V211" s="175">
        <f>'AEO Industrial growth rate'!R$3</f>
        <v>-0.12767935403330763</v>
      </c>
      <c r="W211" s="175">
        <f>'AEO Industrial growth rate'!S$3</f>
        <v>-0.11992350394432801</v>
      </c>
      <c r="X211" s="175">
        <f>'AEO Industrial growth rate'!T$3</f>
        <v>-0.11259263194241545</v>
      </c>
      <c r="Y211" s="175">
        <f>'AEO Industrial growth rate'!U$3</f>
        <v>-0.10459773167946038</v>
      </c>
      <c r="Z211" s="175">
        <f>'AEO Industrial growth rate'!V$3</f>
        <v>-9.710749289489759E-2</v>
      </c>
      <c r="AA211" s="175">
        <f>'AEO Industrial growth rate'!W$3</f>
        <v>-9.2060878110972494E-2</v>
      </c>
      <c r="AB211" s="175">
        <f>'AEO Industrial growth rate'!X$3</f>
        <v>-8.388004993492526E-2</v>
      </c>
      <c r="AC211" s="175">
        <f>'AEO Industrial growth rate'!Y$3</f>
        <v>-7.3494647932215953E-2</v>
      </c>
      <c r="AD211" s="175">
        <f>'AEO Industrial growth rate'!Z$3</f>
        <v>-6.3401418364365594E-2</v>
      </c>
      <c r="AE211" s="175">
        <f>'AEO Industrial growth rate'!AA$3</f>
        <v>-5.3201944274748454E-2</v>
      </c>
      <c r="AF211" s="175">
        <f>'AEO Industrial growth rate'!AB$3</f>
        <v>-4.159473027172049E-2</v>
      </c>
      <c r="AG211" s="175">
        <f>'AEO Industrial growth rate'!AC$3</f>
        <v>-3.2165528964912843E-2</v>
      </c>
      <c r="AH211" s="175">
        <f>'AEO Industrial growth rate'!AD$3</f>
        <v>-2.2205105049270986E-2</v>
      </c>
      <c r="AI211" s="175">
        <f>'AEO Industrial growth rate'!AE$3</f>
        <v>-1.1102552524635493E-2</v>
      </c>
      <c r="AJ211" s="175">
        <f>'AEO Industrial growth rate'!AF$3</f>
        <v>2.5498685224042833E-3</v>
      </c>
      <c r="AK211" s="175">
        <f>'AEO Industrial growth rate'!AG$3</f>
        <v>1.5910117134585126E-2</v>
      </c>
    </row>
    <row r="212" spans="2:37" x14ac:dyDescent="0.25">
      <c r="B212" s="7" t="s">
        <v>1484</v>
      </c>
      <c r="C212" s="73" t="s">
        <v>1189</v>
      </c>
      <c r="D212" s="311" t="s">
        <v>53</v>
      </c>
      <c r="E212" s="17">
        <v>0</v>
      </c>
      <c r="F212" s="334">
        <v>0</v>
      </c>
      <c r="G212" s="175">
        <f>'AEO Industrial growth rate'!C$3</f>
        <v>0</v>
      </c>
      <c r="H212" s="175">
        <f>'AEO Industrial growth rate'!D$3</f>
        <v>-0.11894074211798461</v>
      </c>
      <c r="I212" s="175">
        <f>'AEO Industrial growth rate'!E$3</f>
        <v>-0.22406969640627911</v>
      </c>
      <c r="J212" s="175">
        <f>'AEO Industrial growth rate'!F$3</f>
        <v>-0.20770804005418472</v>
      </c>
      <c r="K212" s="175">
        <f>'AEO Industrial growth rate'!G$3</f>
        <v>-0.2103907142287976</v>
      </c>
      <c r="L212" s="175">
        <f>'AEO Industrial growth rate'!H$3</f>
        <v>-0.20372387048792803</v>
      </c>
      <c r="M212" s="175">
        <f>'AEO Industrial growth rate'!I$3</f>
        <v>-0.19904911153018673</v>
      </c>
      <c r="N212" s="175">
        <f>'AEO Industrial growth rate'!J$3</f>
        <v>-0.19283380700682626</v>
      </c>
      <c r="O212" s="175">
        <f>'AEO Industrial growth rate'!K$3</f>
        <v>-0.18866370952747752</v>
      </c>
      <c r="P212" s="175">
        <f>'AEO Industrial growth rate'!L$3</f>
        <v>-0.18215623256925823</v>
      </c>
      <c r="Q212" s="175">
        <f>'AEO Industrial growth rate'!M$3</f>
        <v>-0.17158490265345694</v>
      </c>
      <c r="R212" s="175">
        <f>'AEO Industrial growth rate'!N$3</f>
        <v>-0.16417434726021937</v>
      </c>
      <c r="S212" s="175">
        <f>'AEO Industrial growth rate'!O$3</f>
        <v>-0.15604664134505578</v>
      </c>
      <c r="T212" s="175">
        <f>'AEO Industrial growth rate'!P$3</f>
        <v>-0.14706897925575713</v>
      </c>
      <c r="U212" s="175">
        <f>'AEO Industrial growth rate'!Q$3</f>
        <v>-0.13724136099232395</v>
      </c>
      <c r="V212" s="175">
        <f>'AEO Industrial growth rate'!R$3</f>
        <v>-0.12767935403330763</v>
      </c>
      <c r="W212" s="175">
        <f>'AEO Industrial growth rate'!S$3</f>
        <v>-0.11992350394432801</v>
      </c>
      <c r="X212" s="175">
        <f>'AEO Industrial growth rate'!T$3</f>
        <v>-0.11259263194241545</v>
      </c>
      <c r="Y212" s="175">
        <f>'AEO Industrial growth rate'!U$3</f>
        <v>-0.10459773167946038</v>
      </c>
      <c r="Z212" s="175">
        <f>'AEO Industrial growth rate'!V$3</f>
        <v>-9.710749289489759E-2</v>
      </c>
      <c r="AA212" s="175">
        <f>'AEO Industrial growth rate'!W$3</f>
        <v>-9.2060878110972494E-2</v>
      </c>
      <c r="AB212" s="175">
        <f>'AEO Industrial growth rate'!X$3</f>
        <v>-8.388004993492526E-2</v>
      </c>
      <c r="AC212" s="175">
        <f>'AEO Industrial growth rate'!Y$3</f>
        <v>-7.3494647932215953E-2</v>
      </c>
      <c r="AD212" s="175">
        <f>'AEO Industrial growth rate'!Z$3</f>
        <v>-6.3401418364365594E-2</v>
      </c>
      <c r="AE212" s="175">
        <f>'AEO Industrial growth rate'!AA$3</f>
        <v>-5.3201944274748454E-2</v>
      </c>
      <c r="AF212" s="175">
        <f>'AEO Industrial growth rate'!AB$3</f>
        <v>-4.159473027172049E-2</v>
      </c>
      <c r="AG212" s="175">
        <f>'AEO Industrial growth rate'!AC$3</f>
        <v>-3.2165528964912843E-2</v>
      </c>
      <c r="AH212" s="175">
        <f>'AEO Industrial growth rate'!AD$3</f>
        <v>-2.2205105049270986E-2</v>
      </c>
      <c r="AI212" s="175">
        <f>'AEO Industrial growth rate'!AE$3</f>
        <v>-1.1102552524635493E-2</v>
      </c>
      <c r="AJ212" s="175">
        <f>'AEO Industrial growth rate'!AF$3</f>
        <v>2.5498685224042833E-3</v>
      </c>
      <c r="AK212" s="175">
        <f>'AEO Industrial growth rate'!AG$3</f>
        <v>1.5910117134585126E-2</v>
      </c>
    </row>
    <row r="213" spans="2:37" x14ac:dyDescent="0.25">
      <c r="B213" s="7" t="s">
        <v>1484</v>
      </c>
      <c r="C213" s="73" t="s">
        <v>1189</v>
      </c>
      <c r="D213" s="73" t="s">
        <v>54</v>
      </c>
      <c r="E213" s="17">
        <v>0</v>
      </c>
      <c r="F213" s="334">
        <v>0</v>
      </c>
      <c r="G213" s="175">
        <f>'AEO Industrial growth rate'!C$3</f>
        <v>0</v>
      </c>
      <c r="H213" s="175">
        <f>'AEO Industrial growth rate'!D$3</f>
        <v>-0.11894074211798461</v>
      </c>
      <c r="I213" s="175">
        <f>'AEO Industrial growth rate'!E$3</f>
        <v>-0.22406969640627911</v>
      </c>
      <c r="J213" s="175">
        <f>'AEO Industrial growth rate'!F$3</f>
        <v>-0.20770804005418472</v>
      </c>
      <c r="K213" s="175">
        <f>'AEO Industrial growth rate'!G$3</f>
        <v>-0.2103907142287976</v>
      </c>
      <c r="L213" s="175">
        <f>'AEO Industrial growth rate'!H$3</f>
        <v>-0.20372387048792803</v>
      </c>
      <c r="M213" s="175">
        <f>'AEO Industrial growth rate'!I$3</f>
        <v>-0.19904911153018673</v>
      </c>
      <c r="N213" s="175">
        <f>'AEO Industrial growth rate'!J$3</f>
        <v>-0.19283380700682626</v>
      </c>
      <c r="O213" s="175">
        <f>'AEO Industrial growth rate'!K$3</f>
        <v>-0.18866370952747752</v>
      </c>
      <c r="P213" s="175">
        <f>'AEO Industrial growth rate'!L$3</f>
        <v>-0.18215623256925823</v>
      </c>
      <c r="Q213" s="175">
        <f>'AEO Industrial growth rate'!M$3</f>
        <v>-0.17158490265345694</v>
      </c>
      <c r="R213" s="175">
        <f>'AEO Industrial growth rate'!N$3</f>
        <v>-0.16417434726021937</v>
      </c>
      <c r="S213" s="175">
        <f>'AEO Industrial growth rate'!O$3</f>
        <v>-0.15604664134505578</v>
      </c>
      <c r="T213" s="175">
        <f>'AEO Industrial growth rate'!P$3</f>
        <v>-0.14706897925575713</v>
      </c>
      <c r="U213" s="175">
        <f>'AEO Industrial growth rate'!Q$3</f>
        <v>-0.13724136099232395</v>
      </c>
      <c r="V213" s="175">
        <f>'AEO Industrial growth rate'!R$3</f>
        <v>-0.12767935403330763</v>
      </c>
      <c r="W213" s="175">
        <f>'AEO Industrial growth rate'!S$3</f>
        <v>-0.11992350394432801</v>
      </c>
      <c r="X213" s="175">
        <f>'AEO Industrial growth rate'!T$3</f>
        <v>-0.11259263194241545</v>
      </c>
      <c r="Y213" s="175">
        <f>'AEO Industrial growth rate'!U$3</f>
        <v>-0.10459773167946038</v>
      </c>
      <c r="Z213" s="175">
        <f>'AEO Industrial growth rate'!V$3</f>
        <v>-9.710749289489759E-2</v>
      </c>
      <c r="AA213" s="175">
        <f>'AEO Industrial growth rate'!W$3</f>
        <v>-9.2060878110972494E-2</v>
      </c>
      <c r="AB213" s="175">
        <f>'AEO Industrial growth rate'!X$3</f>
        <v>-8.388004993492526E-2</v>
      </c>
      <c r="AC213" s="175">
        <f>'AEO Industrial growth rate'!Y$3</f>
        <v>-7.3494647932215953E-2</v>
      </c>
      <c r="AD213" s="175">
        <f>'AEO Industrial growth rate'!Z$3</f>
        <v>-6.3401418364365594E-2</v>
      </c>
      <c r="AE213" s="175">
        <f>'AEO Industrial growth rate'!AA$3</f>
        <v>-5.3201944274748454E-2</v>
      </c>
      <c r="AF213" s="175">
        <f>'AEO Industrial growth rate'!AB$3</f>
        <v>-4.159473027172049E-2</v>
      </c>
      <c r="AG213" s="175">
        <f>'AEO Industrial growth rate'!AC$3</f>
        <v>-3.2165528964912843E-2</v>
      </c>
      <c r="AH213" s="175">
        <f>'AEO Industrial growth rate'!AD$3</f>
        <v>-2.2205105049270986E-2</v>
      </c>
      <c r="AI213" s="175">
        <f>'AEO Industrial growth rate'!AE$3</f>
        <v>-1.1102552524635493E-2</v>
      </c>
      <c r="AJ213" s="175">
        <f>'AEO Industrial growth rate'!AF$3</f>
        <v>2.5498685224042833E-3</v>
      </c>
      <c r="AK213" s="175">
        <f>'AEO Industrial growth rate'!AG$3</f>
        <v>1.5910117134585126E-2</v>
      </c>
    </row>
    <row r="214" spans="2:37" x14ac:dyDescent="0.25">
      <c r="B214" s="7" t="s">
        <v>1484</v>
      </c>
      <c r="C214" s="73" t="s">
        <v>1189</v>
      </c>
      <c r="D214" s="73" t="s">
        <v>55</v>
      </c>
      <c r="E214" s="17">
        <v>0</v>
      </c>
      <c r="F214" s="334">
        <v>0</v>
      </c>
      <c r="G214" s="175">
        <f>'AEO Industrial growth rate'!C$3</f>
        <v>0</v>
      </c>
      <c r="H214" s="175">
        <f>'AEO Industrial growth rate'!D$3</f>
        <v>-0.11894074211798461</v>
      </c>
      <c r="I214" s="175">
        <f>'AEO Industrial growth rate'!E$3</f>
        <v>-0.22406969640627911</v>
      </c>
      <c r="J214" s="175">
        <f>'AEO Industrial growth rate'!F$3</f>
        <v>-0.20770804005418472</v>
      </c>
      <c r="K214" s="175">
        <f>'AEO Industrial growth rate'!G$3</f>
        <v>-0.2103907142287976</v>
      </c>
      <c r="L214" s="175">
        <f>'AEO Industrial growth rate'!H$3</f>
        <v>-0.20372387048792803</v>
      </c>
      <c r="M214" s="175">
        <f>'AEO Industrial growth rate'!I$3</f>
        <v>-0.19904911153018673</v>
      </c>
      <c r="N214" s="175">
        <f>'AEO Industrial growth rate'!J$3</f>
        <v>-0.19283380700682626</v>
      </c>
      <c r="O214" s="175">
        <f>'AEO Industrial growth rate'!K$3</f>
        <v>-0.18866370952747752</v>
      </c>
      <c r="P214" s="175">
        <f>'AEO Industrial growth rate'!L$3</f>
        <v>-0.18215623256925823</v>
      </c>
      <c r="Q214" s="175">
        <f>'AEO Industrial growth rate'!M$3</f>
        <v>-0.17158490265345694</v>
      </c>
      <c r="R214" s="175">
        <f>'AEO Industrial growth rate'!N$3</f>
        <v>-0.16417434726021937</v>
      </c>
      <c r="S214" s="175">
        <f>'AEO Industrial growth rate'!O$3</f>
        <v>-0.15604664134505578</v>
      </c>
      <c r="T214" s="175">
        <f>'AEO Industrial growth rate'!P$3</f>
        <v>-0.14706897925575713</v>
      </c>
      <c r="U214" s="175">
        <f>'AEO Industrial growth rate'!Q$3</f>
        <v>-0.13724136099232395</v>
      </c>
      <c r="V214" s="175">
        <f>'AEO Industrial growth rate'!R$3</f>
        <v>-0.12767935403330763</v>
      </c>
      <c r="W214" s="175">
        <f>'AEO Industrial growth rate'!S$3</f>
        <v>-0.11992350394432801</v>
      </c>
      <c r="X214" s="175">
        <f>'AEO Industrial growth rate'!T$3</f>
        <v>-0.11259263194241545</v>
      </c>
      <c r="Y214" s="175">
        <f>'AEO Industrial growth rate'!U$3</f>
        <v>-0.10459773167946038</v>
      </c>
      <c r="Z214" s="175">
        <f>'AEO Industrial growth rate'!V$3</f>
        <v>-9.710749289489759E-2</v>
      </c>
      <c r="AA214" s="175">
        <f>'AEO Industrial growth rate'!W$3</f>
        <v>-9.2060878110972494E-2</v>
      </c>
      <c r="AB214" s="175">
        <f>'AEO Industrial growth rate'!X$3</f>
        <v>-8.388004993492526E-2</v>
      </c>
      <c r="AC214" s="175">
        <f>'AEO Industrial growth rate'!Y$3</f>
        <v>-7.3494647932215953E-2</v>
      </c>
      <c r="AD214" s="175">
        <f>'AEO Industrial growth rate'!Z$3</f>
        <v>-6.3401418364365594E-2</v>
      </c>
      <c r="AE214" s="175">
        <f>'AEO Industrial growth rate'!AA$3</f>
        <v>-5.3201944274748454E-2</v>
      </c>
      <c r="AF214" s="175">
        <f>'AEO Industrial growth rate'!AB$3</f>
        <v>-4.159473027172049E-2</v>
      </c>
      <c r="AG214" s="175">
        <f>'AEO Industrial growth rate'!AC$3</f>
        <v>-3.2165528964912843E-2</v>
      </c>
      <c r="AH214" s="175">
        <f>'AEO Industrial growth rate'!AD$3</f>
        <v>-2.2205105049270986E-2</v>
      </c>
      <c r="AI214" s="175">
        <f>'AEO Industrial growth rate'!AE$3</f>
        <v>-1.1102552524635493E-2</v>
      </c>
      <c r="AJ214" s="175">
        <f>'AEO Industrial growth rate'!AF$3</f>
        <v>2.5498685224042833E-3</v>
      </c>
      <c r="AK214" s="175">
        <f>'AEO Industrial growth rate'!AG$3</f>
        <v>1.5910117134585126E-2</v>
      </c>
    </row>
    <row r="215" spans="2:37" x14ac:dyDescent="0.25">
      <c r="B215" s="7" t="s">
        <v>1484</v>
      </c>
      <c r="C215" s="73" t="s">
        <v>1189</v>
      </c>
      <c r="D215" s="73" t="s">
        <v>56</v>
      </c>
      <c r="E215" s="17">
        <v>0</v>
      </c>
      <c r="F215" s="334">
        <v>0</v>
      </c>
      <c r="G215" s="175">
        <f>'AEO Industrial growth rate'!C$3</f>
        <v>0</v>
      </c>
      <c r="H215" s="175">
        <f>'AEO Industrial growth rate'!D$3</f>
        <v>-0.11894074211798461</v>
      </c>
      <c r="I215" s="175">
        <f>'AEO Industrial growth rate'!E$3</f>
        <v>-0.22406969640627911</v>
      </c>
      <c r="J215" s="175">
        <f>'AEO Industrial growth rate'!F$3</f>
        <v>-0.20770804005418472</v>
      </c>
      <c r="K215" s="175">
        <f>'AEO Industrial growth rate'!G$3</f>
        <v>-0.2103907142287976</v>
      </c>
      <c r="L215" s="175">
        <f>'AEO Industrial growth rate'!H$3</f>
        <v>-0.20372387048792803</v>
      </c>
      <c r="M215" s="175">
        <f>'AEO Industrial growth rate'!I$3</f>
        <v>-0.19904911153018673</v>
      </c>
      <c r="N215" s="175">
        <f>'AEO Industrial growth rate'!J$3</f>
        <v>-0.19283380700682626</v>
      </c>
      <c r="O215" s="175">
        <f>'AEO Industrial growth rate'!K$3</f>
        <v>-0.18866370952747752</v>
      </c>
      <c r="P215" s="175">
        <f>'AEO Industrial growth rate'!L$3</f>
        <v>-0.18215623256925823</v>
      </c>
      <c r="Q215" s="175">
        <f>'AEO Industrial growth rate'!M$3</f>
        <v>-0.17158490265345694</v>
      </c>
      <c r="R215" s="175">
        <f>'AEO Industrial growth rate'!N$3</f>
        <v>-0.16417434726021937</v>
      </c>
      <c r="S215" s="175">
        <f>'AEO Industrial growth rate'!O$3</f>
        <v>-0.15604664134505578</v>
      </c>
      <c r="T215" s="175">
        <f>'AEO Industrial growth rate'!P$3</f>
        <v>-0.14706897925575713</v>
      </c>
      <c r="U215" s="175">
        <f>'AEO Industrial growth rate'!Q$3</f>
        <v>-0.13724136099232395</v>
      </c>
      <c r="V215" s="175">
        <f>'AEO Industrial growth rate'!R$3</f>
        <v>-0.12767935403330763</v>
      </c>
      <c r="W215" s="175">
        <f>'AEO Industrial growth rate'!S$3</f>
        <v>-0.11992350394432801</v>
      </c>
      <c r="X215" s="175">
        <f>'AEO Industrial growth rate'!T$3</f>
        <v>-0.11259263194241545</v>
      </c>
      <c r="Y215" s="175">
        <f>'AEO Industrial growth rate'!U$3</f>
        <v>-0.10459773167946038</v>
      </c>
      <c r="Z215" s="175">
        <f>'AEO Industrial growth rate'!V$3</f>
        <v>-9.710749289489759E-2</v>
      </c>
      <c r="AA215" s="175">
        <f>'AEO Industrial growth rate'!W$3</f>
        <v>-9.2060878110972494E-2</v>
      </c>
      <c r="AB215" s="175">
        <f>'AEO Industrial growth rate'!X$3</f>
        <v>-8.388004993492526E-2</v>
      </c>
      <c r="AC215" s="175">
        <f>'AEO Industrial growth rate'!Y$3</f>
        <v>-7.3494647932215953E-2</v>
      </c>
      <c r="AD215" s="175">
        <f>'AEO Industrial growth rate'!Z$3</f>
        <v>-6.3401418364365594E-2</v>
      </c>
      <c r="AE215" s="175">
        <f>'AEO Industrial growth rate'!AA$3</f>
        <v>-5.3201944274748454E-2</v>
      </c>
      <c r="AF215" s="175">
        <f>'AEO Industrial growth rate'!AB$3</f>
        <v>-4.159473027172049E-2</v>
      </c>
      <c r="AG215" s="175">
        <f>'AEO Industrial growth rate'!AC$3</f>
        <v>-3.2165528964912843E-2</v>
      </c>
      <c r="AH215" s="175">
        <f>'AEO Industrial growth rate'!AD$3</f>
        <v>-2.2205105049270986E-2</v>
      </c>
      <c r="AI215" s="175">
        <f>'AEO Industrial growth rate'!AE$3</f>
        <v>-1.1102552524635493E-2</v>
      </c>
      <c r="AJ215" s="175">
        <f>'AEO Industrial growth rate'!AF$3</f>
        <v>2.5498685224042833E-3</v>
      </c>
      <c r="AK215" s="175">
        <f>'AEO Industrial growth rate'!AG$3</f>
        <v>1.5910117134585126E-2</v>
      </c>
    </row>
    <row r="216" spans="2:37" x14ac:dyDescent="0.25">
      <c r="B216" s="7" t="s">
        <v>1484</v>
      </c>
      <c r="C216" s="73" t="s">
        <v>1189</v>
      </c>
      <c r="D216" s="73" t="s">
        <v>57</v>
      </c>
      <c r="E216" s="17">
        <v>0</v>
      </c>
      <c r="F216" s="334">
        <v>0</v>
      </c>
      <c r="G216" s="175">
        <f>'AEO Industrial growth rate'!C$3</f>
        <v>0</v>
      </c>
      <c r="H216" s="175">
        <f>'AEO Industrial growth rate'!D$3</f>
        <v>-0.11894074211798461</v>
      </c>
      <c r="I216" s="175">
        <f>'AEO Industrial growth rate'!E$3</f>
        <v>-0.22406969640627911</v>
      </c>
      <c r="J216" s="175">
        <f>'AEO Industrial growth rate'!F$3</f>
        <v>-0.20770804005418472</v>
      </c>
      <c r="K216" s="175">
        <f>'AEO Industrial growth rate'!G$3</f>
        <v>-0.2103907142287976</v>
      </c>
      <c r="L216" s="175">
        <f>'AEO Industrial growth rate'!H$3</f>
        <v>-0.20372387048792803</v>
      </c>
      <c r="M216" s="175">
        <f>'AEO Industrial growth rate'!I$3</f>
        <v>-0.19904911153018673</v>
      </c>
      <c r="N216" s="175">
        <f>'AEO Industrial growth rate'!J$3</f>
        <v>-0.19283380700682626</v>
      </c>
      <c r="O216" s="175">
        <f>'AEO Industrial growth rate'!K$3</f>
        <v>-0.18866370952747752</v>
      </c>
      <c r="P216" s="175">
        <f>'AEO Industrial growth rate'!L$3</f>
        <v>-0.18215623256925823</v>
      </c>
      <c r="Q216" s="175">
        <f>'AEO Industrial growth rate'!M$3</f>
        <v>-0.17158490265345694</v>
      </c>
      <c r="R216" s="175">
        <f>'AEO Industrial growth rate'!N$3</f>
        <v>-0.16417434726021937</v>
      </c>
      <c r="S216" s="175">
        <f>'AEO Industrial growth rate'!O$3</f>
        <v>-0.15604664134505578</v>
      </c>
      <c r="T216" s="175">
        <f>'AEO Industrial growth rate'!P$3</f>
        <v>-0.14706897925575713</v>
      </c>
      <c r="U216" s="175">
        <f>'AEO Industrial growth rate'!Q$3</f>
        <v>-0.13724136099232395</v>
      </c>
      <c r="V216" s="175">
        <f>'AEO Industrial growth rate'!R$3</f>
        <v>-0.12767935403330763</v>
      </c>
      <c r="W216" s="175">
        <f>'AEO Industrial growth rate'!S$3</f>
        <v>-0.11992350394432801</v>
      </c>
      <c r="X216" s="175">
        <f>'AEO Industrial growth rate'!T$3</f>
        <v>-0.11259263194241545</v>
      </c>
      <c r="Y216" s="175">
        <f>'AEO Industrial growth rate'!U$3</f>
        <v>-0.10459773167946038</v>
      </c>
      <c r="Z216" s="175">
        <f>'AEO Industrial growth rate'!V$3</f>
        <v>-9.710749289489759E-2</v>
      </c>
      <c r="AA216" s="175">
        <f>'AEO Industrial growth rate'!W$3</f>
        <v>-9.2060878110972494E-2</v>
      </c>
      <c r="AB216" s="175">
        <f>'AEO Industrial growth rate'!X$3</f>
        <v>-8.388004993492526E-2</v>
      </c>
      <c r="AC216" s="175">
        <f>'AEO Industrial growth rate'!Y$3</f>
        <v>-7.3494647932215953E-2</v>
      </c>
      <c r="AD216" s="175">
        <f>'AEO Industrial growth rate'!Z$3</f>
        <v>-6.3401418364365594E-2</v>
      </c>
      <c r="AE216" s="175">
        <f>'AEO Industrial growth rate'!AA$3</f>
        <v>-5.3201944274748454E-2</v>
      </c>
      <c r="AF216" s="175">
        <f>'AEO Industrial growth rate'!AB$3</f>
        <v>-4.159473027172049E-2</v>
      </c>
      <c r="AG216" s="175">
        <f>'AEO Industrial growth rate'!AC$3</f>
        <v>-3.2165528964912843E-2</v>
      </c>
      <c r="AH216" s="175">
        <f>'AEO Industrial growth rate'!AD$3</f>
        <v>-2.2205105049270986E-2</v>
      </c>
      <c r="AI216" s="175">
        <f>'AEO Industrial growth rate'!AE$3</f>
        <v>-1.1102552524635493E-2</v>
      </c>
      <c r="AJ216" s="175">
        <f>'AEO Industrial growth rate'!AF$3</f>
        <v>2.5498685224042833E-3</v>
      </c>
      <c r="AK216" s="175">
        <f>'AEO Industrial growth rate'!AG$3</f>
        <v>1.5910117134585126E-2</v>
      </c>
    </row>
    <row r="217" spans="2:37" x14ac:dyDescent="0.25">
      <c r="B217" s="7" t="s">
        <v>1484</v>
      </c>
      <c r="C217" s="73" t="s">
        <v>1189</v>
      </c>
      <c r="D217" s="73" t="s">
        <v>58</v>
      </c>
      <c r="E217" s="17">
        <v>0</v>
      </c>
      <c r="F217" s="334">
        <v>0</v>
      </c>
      <c r="G217" s="175">
        <f>'AEO Industrial growth rate'!C$3</f>
        <v>0</v>
      </c>
      <c r="H217" s="175">
        <f>'AEO Industrial growth rate'!D$3</f>
        <v>-0.11894074211798461</v>
      </c>
      <c r="I217" s="175">
        <f>'AEO Industrial growth rate'!E$3</f>
        <v>-0.22406969640627911</v>
      </c>
      <c r="J217" s="175">
        <f>'AEO Industrial growth rate'!F$3</f>
        <v>-0.20770804005418472</v>
      </c>
      <c r="K217" s="175">
        <f>'AEO Industrial growth rate'!G$3</f>
        <v>-0.2103907142287976</v>
      </c>
      <c r="L217" s="175">
        <f>'AEO Industrial growth rate'!H$3</f>
        <v>-0.20372387048792803</v>
      </c>
      <c r="M217" s="175">
        <f>'AEO Industrial growth rate'!I$3</f>
        <v>-0.19904911153018673</v>
      </c>
      <c r="N217" s="175">
        <f>'AEO Industrial growth rate'!J$3</f>
        <v>-0.19283380700682626</v>
      </c>
      <c r="O217" s="175">
        <f>'AEO Industrial growth rate'!K$3</f>
        <v>-0.18866370952747752</v>
      </c>
      <c r="P217" s="175">
        <f>'AEO Industrial growth rate'!L$3</f>
        <v>-0.18215623256925823</v>
      </c>
      <c r="Q217" s="175">
        <f>'AEO Industrial growth rate'!M$3</f>
        <v>-0.17158490265345694</v>
      </c>
      <c r="R217" s="175">
        <f>'AEO Industrial growth rate'!N$3</f>
        <v>-0.16417434726021937</v>
      </c>
      <c r="S217" s="175">
        <f>'AEO Industrial growth rate'!O$3</f>
        <v>-0.15604664134505578</v>
      </c>
      <c r="T217" s="175">
        <f>'AEO Industrial growth rate'!P$3</f>
        <v>-0.14706897925575713</v>
      </c>
      <c r="U217" s="175">
        <f>'AEO Industrial growth rate'!Q$3</f>
        <v>-0.13724136099232395</v>
      </c>
      <c r="V217" s="175">
        <f>'AEO Industrial growth rate'!R$3</f>
        <v>-0.12767935403330763</v>
      </c>
      <c r="W217" s="175">
        <f>'AEO Industrial growth rate'!S$3</f>
        <v>-0.11992350394432801</v>
      </c>
      <c r="X217" s="175">
        <f>'AEO Industrial growth rate'!T$3</f>
        <v>-0.11259263194241545</v>
      </c>
      <c r="Y217" s="175">
        <f>'AEO Industrial growth rate'!U$3</f>
        <v>-0.10459773167946038</v>
      </c>
      <c r="Z217" s="175">
        <f>'AEO Industrial growth rate'!V$3</f>
        <v>-9.710749289489759E-2</v>
      </c>
      <c r="AA217" s="175">
        <f>'AEO Industrial growth rate'!W$3</f>
        <v>-9.2060878110972494E-2</v>
      </c>
      <c r="AB217" s="175">
        <f>'AEO Industrial growth rate'!X$3</f>
        <v>-8.388004993492526E-2</v>
      </c>
      <c r="AC217" s="175">
        <f>'AEO Industrial growth rate'!Y$3</f>
        <v>-7.3494647932215953E-2</v>
      </c>
      <c r="AD217" s="175">
        <f>'AEO Industrial growth rate'!Z$3</f>
        <v>-6.3401418364365594E-2</v>
      </c>
      <c r="AE217" s="175">
        <f>'AEO Industrial growth rate'!AA$3</f>
        <v>-5.3201944274748454E-2</v>
      </c>
      <c r="AF217" s="175">
        <f>'AEO Industrial growth rate'!AB$3</f>
        <v>-4.159473027172049E-2</v>
      </c>
      <c r="AG217" s="175">
        <f>'AEO Industrial growth rate'!AC$3</f>
        <v>-3.2165528964912843E-2</v>
      </c>
      <c r="AH217" s="175">
        <f>'AEO Industrial growth rate'!AD$3</f>
        <v>-2.2205105049270986E-2</v>
      </c>
      <c r="AI217" s="175">
        <f>'AEO Industrial growth rate'!AE$3</f>
        <v>-1.1102552524635493E-2</v>
      </c>
      <c r="AJ217" s="175">
        <f>'AEO Industrial growth rate'!AF$3</f>
        <v>2.5498685224042833E-3</v>
      </c>
      <c r="AK217" s="175">
        <f>'AEO Industrial growth rate'!AG$3</f>
        <v>1.5910117134585126E-2</v>
      </c>
    </row>
    <row r="218" spans="2:37" x14ac:dyDescent="0.25">
      <c r="B218" s="7" t="s">
        <v>1484</v>
      </c>
      <c r="C218" s="73" t="s">
        <v>1189</v>
      </c>
      <c r="D218" s="73" t="s">
        <v>59</v>
      </c>
      <c r="E218" s="17">
        <v>0</v>
      </c>
      <c r="F218" s="334">
        <v>0</v>
      </c>
      <c r="G218" s="175">
        <f>'AEO Industrial growth rate'!C$3</f>
        <v>0</v>
      </c>
      <c r="H218" s="175">
        <f>'AEO Industrial growth rate'!D$3</f>
        <v>-0.11894074211798461</v>
      </c>
      <c r="I218" s="175">
        <f>'AEO Industrial growth rate'!E$3</f>
        <v>-0.22406969640627911</v>
      </c>
      <c r="J218" s="175">
        <f>'AEO Industrial growth rate'!F$3</f>
        <v>-0.20770804005418472</v>
      </c>
      <c r="K218" s="175">
        <f>'AEO Industrial growth rate'!G$3</f>
        <v>-0.2103907142287976</v>
      </c>
      <c r="L218" s="175">
        <f>'AEO Industrial growth rate'!H$3</f>
        <v>-0.20372387048792803</v>
      </c>
      <c r="M218" s="175">
        <f>'AEO Industrial growth rate'!I$3</f>
        <v>-0.19904911153018673</v>
      </c>
      <c r="N218" s="175">
        <f>'AEO Industrial growth rate'!J$3</f>
        <v>-0.19283380700682626</v>
      </c>
      <c r="O218" s="175">
        <f>'AEO Industrial growth rate'!K$3</f>
        <v>-0.18866370952747752</v>
      </c>
      <c r="P218" s="175">
        <f>'AEO Industrial growth rate'!L$3</f>
        <v>-0.18215623256925823</v>
      </c>
      <c r="Q218" s="175">
        <f>'AEO Industrial growth rate'!M$3</f>
        <v>-0.17158490265345694</v>
      </c>
      <c r="R218" s="175">
        <f>'AEO Industrial growth rate'!N$3</f>
        <v>-0.16417434726021937</v>
      </c>
      <c r="S218" s="175">
        <f>'AEO Industrial growth rate'!O$3</f>
        <v>-0.15604664134505578</v>
      </c>
      <c r="T218" s="175">
        <f>'AEO Industrial growth rate'!P$3</f>
        <v>-0.14706897925575713</v>
      </c>
      <c r="U218" s="175">
        <f>'AEO Industrial growth rate'!Q$3</f>
        <v>-0.13724136099232395</v>
      </c>
      <c r="V218" s="175">
        <f>'AEO Industrial growth rate'!R$3</f>
        <v>-0.12767935403330763</v>
      </c>
      <c r="W218" s="175">
        <f>'AEO Industrial growth rate'!S$3</f>
        <v>-0.11992350394432801</v>
      </c>
      <c r="X218" s="175">
        <f>'AEO Industrial growth rate'!T$3</f>
        <v>-0.11259263194241545</v>
      </c>
      <c r="Y218" s="175">
        <f>'AEO Industrial growth rate'!U$3</f>
        <v>-0.10459773167946038</v>
      </c>
      <c r="Z218" s="175">
        <f>'AEO Industrial growth rate'!V$3</f>
        <v>-9.710749289489759E-2</v>
      </c>
      <c r="AA218" s="175">
        <f>'AEO Industrial growth rate'!W$3</f>
        <v>-9.2060878110972494E-2</v>
      </c>
      <c r="AB218" s="175">
        <f>'AEO Industrial growth rate'!X$3</f>
        <v>-8.388004993492526E-2</v>
      </c>
      <c r="AC218" s="175">
        <f>'AEO Industrial growth rate'!Y$3</f>
        <v>-7.3494647932215953E-2</v>
      </c>
      <c r="AD218" s="175">
        <f>'AEO Industrial growth rate'!Z$3</f>
        <v>-6.3401418364365594E-2</v>
      </c>
      <c r="AE218" s="175">
        <f>'AEO Industrial growth rate'!AA$3</f>
        <v>-5.3201944274748454E-2</v>
      </c>
      <c r="AF218" s="175">
        <f>'AEO Industrial growth rate'!AB$3</f>
        <v>-4.159473027172049E-2</v>
      </c>
      <c r="AG218" s="175">
        <f>'AEO Industrial growth rate'!AC$3</f>
        <v>-3.2165528964912843E-2</v>
      </c>
      <c r="AH218" s="175">
        <f>'AEO Industrial growth rate'!AD$3</f>
        <v>-2.2205105049270986E-2</v>
      </c>
      <c r="AI218" s="175">
        <f>'AEO Industrial growth rate'!AE$3</f>
        <v>-1.1102552524635493E-2</v>
      </c>
      <c r="AJ218" s="175">
        <f>'AEO Industrial growth rate'!AF$3</f>
        <v>2.5498685224042833E-3</v>
      </c>
      <c r="AK218" s="175">
        <f>'AEO Industrial growth rate'!AG$3</f>
        <v>1.5910117134585126E-2</v>
      </c>
    </row>
    <row r="219" spans="2:37" x14ac:dyDescent="0.25">
      <c r="B219" s="7" t="s">
        <v>1484</v>
      </c>
      <c r="C219" s="73" t="s">
        <v>1189</v>
      </c>
      <c r="D219" s="73" t="s">
        <v>60</v>
      </c>
      <c r="E219" s="17">
        <v>0</v>
      </c>
      <c r="F219" s="334">
        <v>0</v>
      </c>
      <c r="G219" s="175">
        <f>'AEO Industrial growth rate'!C$3</f>
        <v>0</v>
      </c>
      <c r="H219" s="175">
        <f>'AEO Industrial growth rate'!D$3</f>
        <v>-0.11894074211798461</v>
      </c>
      <c r="I219" s="175">
        <f>'AEO Industrial growth rate'!E$3</f>
        <v>-0.22406969640627911</v>
      </c>
      <c r="J219" s="175">
        <f>'AEO Industrial growth rate'!F$3</f>
        <v>-0.20770804005418472</v>
      </c>
      <c r="K219" s="175">
        <f>'AEO Industrial growth rate'!G$3</f>
        <v>-0.2103907142287976</v>
      </c>
      <c r="L219" s="175">
        <f>'AEO Industrial growth rate'!H$3</f>
        <v>-0.20372387048792803</v>
      </c>
      <c r="M219" s="175">
        <f>'AEO Industrial growth rate'!I$3</f>
        <v>-0.19904911153018673</v>
      </c>
      <c r="N219" s="175">
        <f>'AEO Industrial growth rate'!J$3</f>
        <v>-0.19283380700682626</v>
      </c>
      <c r="O219" s="175">
        <f>'AEO Industrial growth rate'!K$3</f>
        <v>-0.18866370952747752</v>
      </c>
      <c r="P219" s="175">
        <f>'AEO Industrial growth rate'!L$3</f>
        <v>-0.18215623256925823</v>
      </c>
      <c r="Q219" s="175">
        <f>'AEO Industrial growth rate'!M$3</f>
        <v>-0.17158490265345694</v>
      </c>
      <c r="R219" s="175">
        <f>'AEO Industrial growth rate'!N$3</f>
        <v>-0.16417434726021937</v>
      </c>
      <c r="S219" s="175">
        <f>'AEO Industrial growth rate'!O$3</f>
        <v>-0.15604664134505578</v>
      </c>
      <c r="T219" s="175">
        <f>'AEO Industrial growth rate'!P$3</f>
        <v>-0.14706897925575713</v>
      </c>
      <c r="U219" s="175">
        <f>'AEO Industrial growth rate'!Q$3</f>
        <v>-0.13724136099232395</v>
      </c>
      <c r="V219" s="175">
        <f>'AEO Industrial growth rate'!R$3</f>
        <v>-0.12767935403330763</v>
      </c>
      <c r="W219" s="175">
        <f>'AEO Industrial growth rate'!S$3</f>
        <v>-0.11992350394432801</v>
      </c>
      <c r="X219" s="175">
        <f>'AEO Industrial growth rate'!T$3</f>
        <v>-0.11259263194241545</v>
      </c>
      <c r="Y219" s="175">
        <f>'AEO Industrial growth rate'!U$3</f>
        <v>-0.10459773167946038</v>
      </c>
      <c r="Z219" s="175">
        <f>'AEO Industrial growth rate'!V$3</f>
        <v>-9.710749289489759E-2</v>
      </c>
      <c r="AA219" s="175">
        <f>'AEO Industrial growth rate'!W$3</f>
        <v>-9.2060878110972494E-2</v>
      </c>
      <c r="AB219" s="175">
        <f>'AEO Industrial growth rate'!X$3</f>
        <v>-8.388004993492526E-2</v>
      </c>
      <c r="AC219" s="175">
        <f>'AEO Industrial growth rate'!Y$3</f>
        <v>-7.3494647932215953E-2</v>
      </c>
      <c r="AD219" s="175">
        <f>'AEO Industrial growth rate'!Z$3</f>
        <v>-6.3401418364365594E-2</v>
      </c>
      <c r="AE219" s="175">
        <f>'AEO Industrial growth rate'!AA$3</f>
        <v>-5.3201944274748454E-2</v>
      </c>
      <c r="AF219" s="175">
        <f>'AEO Industrial growth rate'!AB$3</f>
        <v>-4.159473027172049E-2</v>
      </c>
      <c r="AG219" s="175">
        <f>'AEO Industrial growth rate'!AC$3</f>
        <v>-3.2165528964912843E-2</v>
      </c>
      <c r="AH219" s="175">
        <f>'AEO Industrial growth rate'!AD$3</f>
        <v>-2.2205105049270986E-2</v>
      </c>
      <c r="AI219" s="175">
        <f>'AEO Industrial growth rate'!AE$3</f>
        <v>-1.1102552524635493E-2</v>
      </c>
      <c r="AJ219" s="175">
        <f>'AEO Industrial growth rate'!AF$3</f>
        <v>2.5498685224042833E-3</v>
      </c>
      <c r="AK219" s="175">
        <f>'AEO Industrial growth rate'!AG$3</f>
        <v>1.5910117134585126E-2</v>
      </c>
    </row>
    <row r="220" spans="2:37" x14ac:dyDescent="0.25">
      <c r="B220" s="7" t="s">
        <v>1484</v>
      </c>
      <c r="C220" s="73" t="s">
        <v>1189</v>
      </c>
      <c r="D220" s="73" t="s">
        <v>61</v>
      </c>
      <c r="E220" s="17">
        <v>0</v>
      </c>
      <c r="F220" s="334">
        <v>0</v>
      </c>
      <c r="G220" s="175">
        <f>'AEO Industrial growth rate'!C$3</f>
        <v>0</v>
      </c>
      <c r="H220" s="175">
        <f>'AEO Industrial growth rate'!D$3</f>
        <v>-0.11894074211798461</v>
      </c>
      <c r="I220" s="175">
        <f>'AEO Industrial growth rate'!E$3</f>
        <v>-0.22406969640627911</v>
      </c>
      <c r="J220" s="175">
        <f>'AEO Industrial growth rate'!F$3</f>
        <v>-0.20770804005418472</v>
      </c>
      <c r="K220" s="175">
        <f>'AEO Industrial growth rate'!G$3</f>
        <v>-0.2103907142287976</v>
      </c>
      <c r="L220" s="175">
        <f>'AEO Industrial growth rate'!H$3</f>
        <v>-0.20372387048792803</v>
      </c>
      <c r="M220" s="175">
        <f>'AEO Industrial growth rate'!I$3</f>
        <v>-0.19904911153018673</v>
      </c>
      <c r="N220" s="175">
        <f>'AEO Industrial growth rate'!J$3</f>
        <v>-0.19283380700682626</v>
      </c>
      <c r="O220" s="175">
        <f>'AEO Industrial growth rate'!K$3</f>
        <v>-0.18866370952747752</v>
      </c>
      <c r="P220" s="175">
        <f>'AEO Industrial growth rate'!L$3</f>
        <v>-0.18215623256925823</v>
      </c>
      <c r="Q220" s="175">
        <f>'AEO Industrial growth rate'!M$3</f>
        <v>-0.17158490265345694</v>
      </c>
      <c r="R220" s="175">
        <f>'AEO Industrial growth rate'!N$3</f>
        <v>-0.16417434726021937</v>
      </c>
      <c r="S220" s="175">
        <f>'AEO Industrial growth rate'!O$3</f>
        <v>-0.15604664134505578</v>
      </c>
      <c r="T220" s="175">
        <f>'AEO Industrial growth rate'!P$3</f>
        <v>-0.14706897925575713</v>
      </c>
      <c r="U220" s="175">
        <f>'AEO Industrial growth rate'!Q$3</f>
        <v>-0.13724136099232395</v>
      </c>
      <c r="V220" s="175">
        <f>'AEO Industrial growth rate'!R$3</f>
        <v>-0.12767935403330763</v>
      </c>
      <c r="W220" s="175">
        <f>'AEO Industrial growth rate'!S$3</f>
        <v>-0.11992350394432801</v>
      </c>
      <c r="X220" s="175">
        <f>'AEO Industrial growth rate'!T$3</f>
        <v>-0.11259263194241545</v>
      </c>
      <c r="Y220" s="175">
        <f>'AEO Industrial growth rate'!U$3</f>
        <v>-0.10459773167946038</v>
      </c>
      <c r="Z220" s="175">
        <f>'AEO Industrial growth rate'!V$3</f>
        <v>-9.710749289489759E-2</v>
      </c>
      <c r="AA220" s="175">
        <f>'AEO Industrial growth rate'!W$3</f>
        <v>-9.2060878110972494E-2</v>
      </c>
      <c r="AB220" s="175">
        <f>'AEO Industrial growth rate'!X$3</f>
        <v>-8.388004993492526E-2</v>
      </c>
      <c r="AC220" s="175">
        <f>'AEO Industrial growth rate'!Y$3</f>
        <v>-7.3494647932215953E-2</v>
      </c>
      <c r="AD220" s="175">
        <f>'AEO Industrial growth rate'!Z$3</f>
        <v>-6.3401418364365594E-2</v>
      </c>
      <c r="AE220" s="175">
        <f>'AEO Industrial growth rate'!AA$3</f>
        <v>-5.3201944274748454E-2</v>
      </c>
      <c r="AF220" s="175">
        <f>'AEO Industrial growth rate'!AB$3</f>
        <v>-4.159473027172049E-2</v>
      </c>
      <c r="AG220" s="175">
        <f>'AEO Industrial growth rate'!AC$3</f>
        <v>-3.2165528964912843E-2</v>
      </c>
      <c r="AH220" s="175">
        <f>'AEO Industrial growth rate'!AD$3</f>
        <v>-2.2205105049270986E-2</v>
      </c>
      <c r="AI220" s="175">
        <f>'AEO Industrial growth rate'!AE$3</f>
        <v>-1.1102552524635493E-2</v>
      </c>
      <c r="AJ220" s="175">
        <f>'AEO Industrial growth rate'!AF$3</f>
        <v>2.5498685224042833E-3</v>
      </c>
      <c r="AK220" s="175">
        <f>'AEO Industrial growth rate'!AG$3</f>
        <v>1.5910117134585126E-2</v>
      </c>
    </row>
    <row r="221" spans="2:37" x14ac:dyDescent="0.25">
      <c r="B221" s="7" t="s">
        <v>1484</v>
      </c>
      <c r="C221" s="73" t="s">
        <v>1189</v>
      </c>
      <c r="D221" s="73" t="s">
        <v>62</v>
      </c>
      <c r="E221" s="17">
        <v>0</v>
      </c>
      <c r="F221" s="334">
        <v>0</v>
      </c>
      <c r="G221" s="175">
        <f>'AEO Industrial growth rate'!C$3</f>
        <v>0</v>
      </c>
      <c r="H221" s="175">
        <f>'AEO Industrial growth rate'!D$3</f>
        <v>-0.11894074211798461</v>
      </c>
      <c r="I221" s="175">
        <f>'AEO Industrial growth rate'!E$3</f>
        <v>-0.22406969640627911</v>
      </c>
      <c r="J221" s="175">
        <f>'AEO Industrial growth rate'!F$3</f>
        <v>-0.20770804005418472</v>
      </c>
      <c r="K221" s="175">
        <f>'AEO Industrial growth rate'!G$3</f>
        <v>-0.2103907142287976</v>
      </c>
      <c r="L221" s="175">
        <f>'AEO Industrial growth rate'!H$3</f>
        <v>-0.20372387048792803</v>
      </c>
      <c r="M221" s="175">
        <f>'AEO Industrial growth rate'!I$3</f>
        <v>-0.19904911153018673</v>
      </c>
      <c r="N221" s="175">
        <f>'AEO Industrial growth rate'!J$3</f>
        <v>-0.19283380700682626</v>
      </c>
      <c r="O221" s="175">
        <f>'AEO Industrial growth rate'!K$3</f>
        <v>-0.18866370952747752</v>
      </c>
      <c r="P221" s="175">
        <f>'AEO Industrial growth rate'!L$3</f>
        <v>-0.18215623256925823</v>
      </c>
      <c r="Q221" s="175">
        <f>'AEO Industrial growth rate'!M$3</f>
        <v>-0.17158490265345694</v>
      </c>
      <c r="R221" s="175">
        <f>'AEO Industrial growth rate'!N$3</f>
        <v>-0.16417434726021937</v>
      </c>
      <c r="S221" s="175">
        <f>'AEO Industrial growth rate'!O$3</f>
        <v>-0.15604664134505578</v>
      </c>
      <c r="T221" s="175">
        <f>'AEO Industrial growth rate'!P$3</f>
        <v>-0.14706897925575713</v>
      </c>
      <c r="U221" s="175">
        <f>'AEO Industrial growth rate'!Q$3</f>
        <v>-0.13724136099232395</v>
      </c>
      <c r="V221" s="175">
        <f>'AEO Industrial growth rate'!R$3</f>
        <v>-0.12767935403330763</v>
      </c>
      <c r="W221" s="175">
        <f>'AEO Industrial growth rate'!S$3</f>
        <v>-0.11992350394432801</v>
      </c>
      <c r="X221" s="175">
        <f>'AEO Industrial growth rate'!T$3</f>
        <v>-0.11259263194241545</v>
      </c>
      <c r="Y221" s="175">
        <f>'AEO Industrial growth rate'!U$3</f>
        <v>-0.10459773167946038</v>
      </c>
      <c r="Z221" s="175">
        <f>'AEO Industrial growth rate'!V$3</f>
        <v>-9.710749289489759E-2</v>
      </c>
      <c r="AA221" s="175">
        <f>'AEO Industrial growth rate'!W$3</f>
        <v>-9.2060878110972494E-2</v>
      </c>
      <c r="AB221" s="175">
        <f>'AEO Industrial growth rate'!X$3</f>
        <v>-8.388004993492526E-2</v>
      </c>
      <c r="AC221" s="175">
        <f>'AEO Industrial growth rate'!Y$3</f>
        <v>-7.3494647932215953E-2</v>
      </c>
      <c r="AD221" s="175">
        <f>'AEO Industrial growth rate'!Z$3</f>
        <v>-6.3401418364365594E-2</v>
      </c>
      <c r="AE221" s="175">
        <f>'AEO Industrial growth rate'!AA$3</f>
        <v>-5.3201944274748454E-2</v>
      </c>
      <c r="AF221" s="175">
        <f>'AEO Industrial growth rate'!AB$3</f>
        <v>-4.159473027172049E-2</v>
      </c>
      <c r="AG221" s="175">
        <f>'AEO Industrial growth rate'!AC$3</f>
        <v>-3.2165528964912843E-2</v>
      </c>
      <c r="AH221" s="175">
        <f>'AEO Industrial growth rate'!AD$3</f>
        <v>-2.2205105049270986E-2</v>
      </c>
      <c r="AI221" s="175">
        <f>'AEO Industrial growth rate'!AE$3</f>
        <v>-1.1102552524635493E-2</v>
      </c>
      <c r="AJ221" s="175">
        <f>'AEO Industrial growth rate'!AF$3</f>
        <v>2.5498685224042833E-3</v>
      </c>
      <c r="AK221" s="175">
        <f>'AEO Industrial growth rate'!AG$3</f>
        <v>1.5910117134585126E-2</v>
      </c>
    </row>
    <row r="222" spans="2:37" x14ac:dyDescent="0.25">
      <c r="B222" s="7" t="s">
        <v>1484</v>
      </c>
      <c r="C222" s="73" t="s">
        <v>1189</v>
      </c>
      <c r="D222" s="73" t="s">
        <v>63</v>
      </c>
      <c r="E222" s="17">
        <v>0</v>
      </c>
      <c r="F222" s="334">
        <v>0</v>
      </c>
      <c r="G222" s="175">
        <f>'AEO Industrial growth rate'!C$3</f>
        <v>0</v>
      </c>
      <c r="H222" s="175">
        <f>'AEO Industrial growth rate'!D$3</f>
        <v>-0.11894074211798461</v>
      </c>
      <c r="I222" s="175">
        <f>'AEO Industrial growth rate'!E$3</f>
        <v>-0.22406969640627911</v>
      </c>
      <c r="J222" s="175">
        <f>'AEO Industrial growth rate'!F$3</f>
        <v>-0.20770804005418472</v>
      </c>
      <c r="K222" s="175">
        <f>'AEO Industrial growth rate'!G$3</f>
        <v>-0.2103907142287976</v>
      </c>
      <c r="L222" s="175">
        <f>'AEO Industrial growth rate'!H$3</f>
        <v>-0.20372387048792803</v>
      </c>
      <c r="M222" s="175">
        <f>'AEO Industrial growth rate'!I$3</f>
        <v>-0.19904911153018673</v>
      </c>
      <c r="N222" s="175">
        <f>'AEO Industrial growth rate'!J$3</f>
        <v>-0.19283380700682626</v>
      </c>
      <c r="O222" s="175">
        <f>'AEO Industrial growth rate'!K$3</f>
        <v>-0.18866370952747752</v>
      </c>
      <c r="P222" s="175">
        <f>'AEO Industrial growth rate'!L$3</f>
        <v>-0.18215623256925823</v>
      </c>
      <c r="Q222" s="175">
        <f>'AEO Industrial growth rate'!M$3</f>
        <v>-0.17158490265345694</v>
      </c>
      <c r="R222" s="175">
        <f>'AEO Industrial growth rate'!N$3</f>
        <v>-0.16417434726021937</v>
      </c>
      <c r="S222" s="175">
        <f>'AEO Industrial growth rate'!O$3</f>
        <v>-0.15604664134505578</v>
      </c>
      <c r="T222" s="175">
        <f>'AEO Industrial growth rate'!P$3</f>
        <v>-0.14706897925575713</v>
      </c>
      <c r="U222" s="175">
        <f>'AEO Industrial growth rate'!Q$3</f>
        <v>-0.13724136099232395</v>
      </c>
      <c r="V222" s="175">
        <f>'AEO Industrial growth rate'!R$3</f>
        <v>-0.12767935403330763</v>
      </c>
      <c r="W222" s="175">
        <f>'AEO Industrial growth rate'!S$3</f>
        <v>-0.11992350394432801</v>
      </c>
      <c r="X222" s="175">
        <f>'AEO Industrial growth rate'!T$3</f>
        <v>-0.11259263194241545</v>
      </c>
      <c r="Y222" s="175">
        <f>'AEO Industrial growth rate'!U$3</f>
        <v>-0.10459773167946038</v>
      </c>
      <c r="Z222" s="175">
        <f>'AEO Industrial growth rate'!V$3</f>
        <v>-9.710749289489759E-2</v>
      </c>
      <c r="AA222" s="175">
        <f>'AEO Industrial growth rate'!W$3</f>
        <v>-9.2060878110972494E-2</v>
      </c>
      <c r="AB222" s="175">
        <f>'AEO Industrial growth rate'!X$3</f>
        <v>-8.388004993492526E-2</v>
      </c>
      <c r="AC222" s="175">
        <f>'AEO Industrial growth rate'!Y$3</f>
        <v>-7.3494647932215953E-2</v>
      </c>
      <c r="AD222" s="175">
        <f>'AEO Industrial growth rate'!Z$3</f>
        <v>-6.3401418364365594E-2</v>
      </c>
      <c r="AE222" s="175">
        <f>'AEO Industrial growth rate'!AA$3</f>
        <v>-5.3201944274748454E-2</v>
      </c>
      <c r="AF222" s="175">
        <f>'AEO Industrial growth rate'!AB$3</f>
        <v>-4.159473027172049E-2</v>
      </c>
      <c r="AG222" s="175">
        <f>'AEO Industrial growth rate'!AC$3</f>
        <v>-3.2165528964912843E-2</v>
      </c>
      <c r="AH222" s="175">
        <f>'AEO Industrial growth rate'!AD$3</f>
        <v>-2.2205105049270986E-2</v>
      </c>
      <c r="AI222" s="175">
        <f>'AEO Industrial growth rate'!AE$3</f>
        <v>-1.1102552524635493E-2</v>
      </c>
      <c r="AJ222" s="175">
        <f>'AEO Industrial growth rate'!AF$3</f>
        <v>2.5498685224042833E-3</v>
      </c>
      <c r="AK222" s="175">
        <f>'AEO Industrial growth rate'!AG$3</f>
        <v>1.5910117134585126E-2</v>
      </c>
    </row>
    <row r="223" spans="2:37" x14ac:dyDescent="0.25">
      <c r="B223" s="7" t="s">
        <v>1484</v>
      </c>
      <c r="C223" s="73" t="s">
        <v>1189</v>
      </c>
      <c r="D223" s="73" t="s">
        <v>64</v>
      </c>
      <c r="E223" s="17">
        <v>0</v>
      </c>
      <c r="F223" s="334">
        <v>0</v>
      </c>
      <c r="G223" s="175">
        <f>'AEO Industrial growth rate'!C$3</f>
        <v>0</v>
      </c>
      <c r="H223" s="175">
        <f>'AEO Industrial growth rate'!D$3</f>
        <v>-0.11894074211798461</v>
      </c>
      <c r="I223" s="175">
        <f>'AEO Industrial growth rate'!E$3</f>
        <v>-0.22406969640627911</v>
      </c>
      <c r="J223" s="175">
        <f>'AEO Industrial growth rate'!F$3</f>
        <v>-0.20770804005418472</v>
      </c>
      <c r="K223" s="175">
        <f>'AEO Industrial growth rate'!G$3</f>
        <v>-0.2103907142287976</v>
      </c>
      <c r="L223" s="175">
        <f>'AEO Industrial growth rate'!H$3</f>
        <v>-0.20372387048792803</v>
      </c>
      <c r="M223" s="175">
        <f>'AEO Industrial growth rate'!I$3</f>
        <v>-0.19904911153018673</v>
      </c>
      <c r="N223" s="175">
        <f>'AEO Industrial growth rate'!J$3</f>
        <v>-0.19283380700682626</v>
      </c>
      <c r="O223" s="175">
        <f>'AEO Industrial growth rate'!K$3</f>
        <v>-0.18866370952747752</v>
      </c>
      <c r="P223" s="175">
        <f>'AEO Industrial growth rate'!L$3</f>
        <v>-0.18215623256925823</v>
      </c>
      <c r="Q223" s="175">
        <f>'AEO Industrial growth rate'!M$3</f>
        <v>-0.17158490265345694</v>
      </c>
      <c r="R223" s="175">
        <f>'AEO Industrial growth rate'!N$3</f>
        <v>-0.16417434726021937</v>
      </c>
      <c r="S223" s="175">
        <f>'AEO Industrial growth rate'!O$3</f>
        <v>-0.15604664134505578</v>
      </c>
      <c r="T223" s="175">
        <f>'AEO Industrial growth rate'!P$3</f>
        <v>-0.14706897925575713</v>
      </c>
      <c r="U223" s="175">
        <f>'AEO Industrial growth rate'!Q$3</f>
        <v>-0.13724136099232395</v>
      </c>
      <c r="V223" s="175">
        <f>'AEO Industrial growth rate'!R$3</f>
        <v>-0.12767935403330763</v>
      </c>
      <c r="W223" s="175">
        <f>'AEO Industrial growth rate'!S$3</f>
        <v>-0.11992350394432801</v>
      </c>
      <c r="X223" s="175">
        <f>'AEO Industrial growth rate'!T$3</f>
        <v>-0.11259263194241545</v>
      </c>
      <c r="Y223" s="175">
        <f>'AEO Industrial growth rate'!U$3</f>
        <v>-0.10459773167946038</v>
      </c>
      <c r="Z223" s="175">
        <f>'AEO Industrial growth rate'!V$3</f>
        <v>-9.710749289489759E-2</v>
      </c>
      <c r="AA223" s="175">
        <f>'AEO Industrial growth rate'!W$3</f>
        <v>-9.2060878110972494E-2</v>
      </c>
      <c r="AB223" s="175">
        <f>'AEO Industrial growth rate'!X$3</f>
        <v>-8.388004993492526E-2</v>
      </c>
      <c r="AC223" s="175">
        <f>'AEO Industrial growth rate'!Y$3</f>
        <v>-7.3494647932215953E-2</v>
      </c>
      <c r="AD223" s="175">
        <f>'AEO Industrial growth rate'!Z$3</f>
        <v>-6.3401418364365594E-2</v>
      </c>
      <c r="AE223" s="175">
        <f>'AEO Industrial growth rate'!AA$3</f>
        <v>-5.3201944274748454E-2</v>
      </c>
      <c r="AF223" s="175">
        <f>'AEO Industrial growth rate'!AB$3</f>
        <v>-4.159473027172049E-2</v>
      </c>
      <c r="AG223" s="175">
        <f>'AEO Industrial growth rate'!AC$3</f>
        <v>-3.2165528964912843E-2</v>
      </c>
      <c r="AH223" s="175">
        <f>'AEO Industrial growth rate'!AD$3</f>
        <v>-2.2205105049270986E-2</v>
      </c>
      <c r="AI223" s="175">
        <f>'AEO Industrial growth rate'!AE$3</f>
        <v>-1.1102552524635493E-2</v>
      </c>
      <c r="AJ223" s="175">
        <f>'AEO Industrial growth rate'!AF$3</f>
        <v>2.5498685224042833E-3</v>
      </c>
      <c r="AK223" s="175">
        <f>'AEO Industrial growth rate'!AG$3</f>
        <v>1.5910117134585126E-2</v>
      </c>
    </row>
    <row r="224" spans="2:37" x14ac:dyDescent="0.25">
      <c r="B224" s="7" t="s">
        <v>1484</v>
      </c>
      <c r="C224" s="73" t="s">
        <v>1189</v>
      </c>
      <c r="D224" s="331" t="s">
        <v>65</v>
      </c>
      <c r="E224" s="17">
        <v>0</v>
      </c>
      <c r="F224" s="334">
        <v>0</v>
      </c>
      <c r="G224" s="175">
        <f>'AEO Industrial growth rate'!C$3</f>
        <v>0</v>
      </c>
      <c r="H224" s="175">
        <f>'AEO Industrial growth rate'!D$3</f>
        <v>-0.11894074211798461</v>
      </c>
      <c r="I224" s="175">
        <f>'AEO Industrial growth rate'!E$3</f>
        <v>-0.22406969640627911</v>
      </c>
      <c r="J224" s="175">
        <f>'AEO Industrial growth rate'!F$3</f>
        <v>-0.20770804005418472</v>
      </c>
      <c r="K224" s="175">
        <f>'AEO Industrial growth rate'!G$3</f>
        <v>-0.2103907142287976</v>
      </c>
      <c r="L224" s="175">
        <f>'AEO Industrial growth rate'!H$3</f>
        <v>-0.20372387048792803</v>
      </c>
      <c r="M224" s="175">
        <f>'AEO Industrial growth rate'!I$3</f>
        <v>-0.19904911153018673</v>
      </c>
      <c r="N224" s="175">
        <f>'AEO Industrial growth rate'!J$3</f>
        <v>-0.19283380700682626</v>
      </c>
      <c r="O224" s="175">
        <f>'AEO Industrial growth rate'!K$3</f>
        <v>-0.18866370952747752</v>
      </c>
      <c r="P224" s="175">
        <f>'AEO Industrial growth rate'!L$3</f>
        <v>-0.18215623256925823</v>
      </c>
      <c r="Q224" s="175">
        <f>'AEO Industrial growth rate'!M$3</f>
        <v>-0.17158490265345694</v>
      </c>
      <c r="R224" s="175">
        <f>'AEO Industrial growth rate'!N$3</f>
        <v>-0.16417434726021937</v>
      </c>
      <c r="S224" s="175">
        <f>'AEO Industrial growth rate'!O$3</f>
        <v>-0.15604664134505578</v>
      </c>
      <c r="T224" s="175">
        <f>'AEO Industrial growth rate'!P$3</f>
        <v>-0.14706897925575713</v>
      </c>
      <c r="U224" s="175">
        <f>'AEO Industrial growth rate'!Q$3</f>
        <v>-0.13724136099232395</v>
      </c>
      <c r="V224" s="175">
        <f>'AEO Industrial growth rate'!R$3</f>
        <v>-0.12767935403330763</v>
      </c>
      <c r="W224" s="175">
        <f>'AEO Industrial growth rate'!S$3</f>
        <v>-0.11992350394432801</v>
      </c>
      <c r="X224" s="175">
        <f>'AEO Industrial growth rate'!T$3</f>
        <v>-0.11259263194241545</v>
      </c>
      <c r="Y224" s="175">
        <f>'AEO Industrial growth rate'!U$3</f>
        <v>-0.10459773167946038</v>
      </c>
      <c r="Z224" s="175">
        <f>'AEO Industrial growth rate'!V$3</f>
        <v>-9.710749289489759E-2</v>
      </c>
      <c r="AA224" s="175">
        <f>'AEO Industrial growth rate'!W$3</f>
        <v>-9.2060878110972494E-2</v>
      </c>
      <c r="AB224" s="175">
        <f>'AEO Industrial growth rate'!X$3</f>
        <v>-8.388004993492526E-2</v>
      </c>
      <c r="AC224" s="175">
        <f>'AEO Industrial growth rate'!Y$3</f>
        <v>-7.3494647932215953E-2</v>
      </c>
      <c r="AD224" s="175">
        <f>'AEO Industrial growth rate'!Z$3</f>
        <v>-6.3401418364365594E-2</v>
      </c>
      <c r="AE224" s="175">
        <f>'AEO Industrial growth rate'!AA$3</f>
        <v>-5.3201944274748454E-2</v>
      </c>
      <c r="AF224" s="175">
        <f>'AEO Industrial growth rate'!AB$3</f>
        <v>-4.159473027172049E-2</v>
      </c>
      <c r="AG224" s="175">
        <f>'AEO Industrial growth rate'!AC$3</f>
        <v>-3.2165528964912843E-2</v>
      </c>
      <c r="AH224" s="175">
        <f>'AEO Industrial growth rate'!AD$3</f>
        <v>-2.2205105049270986E-2</v>
      </c>
      <c r="AI224" s="175">
        <f>'AEO Industrial growth rate'!AE$3</f>
        <v>-1.1102552524635493E-2</v>
      </c>
      <c r="AJ224" s="175">
        <f>'AEO Industrial growth rate'!AF$3</f>
        <v>2.5498685224042833E-3</v>
      </c>
      <c r="AK224" s="175">
        <f>'AEO Industrial growth rate'!AG$3</f>
        <v>1.5910117134585126E-2</v>
      </c>
    </row>
    <row r="225" spans="2:37" x14ac:dyDescent="0.25">
      <c r="B225" s="7" t="s">
        <v>1484</v>
      </c>
      <c r="C225" s="73" t="s">
        <v>1189</v>
      </c>
      <c r="D225" s="73" t="s">
        <v>66</v>
      </c>
      <c r="E225" s="17">
        <v>0</v>
      </c>
      <c r="F225" s="334">
        <v>0</v>
      </c>
      <c r="G225" s="175">
        <f>'AEO Industrial growth rate'!C$3</f>
        <v>0</v>
      </c>
      <c r="H225" s="175">
        <f>'AEO Industrial growth rate'!D$3</f>
        <v>-0.11894074211798461</v>
      </c>
      <c r="I225" s="175">
        <f>'AEO Industrial growth rate'!E$3</f>
        <v>-0.22406969640627911</v>
      </c>
      <c r="J225" s="175">
        <f>'AEO Industrial growth rate'!F$3</f>
        <v>-0.20770804005418472</v>
      </c>
      <c r="K225" s="175">
        <f>'AEO Industrial growth rate'!G$3</f>
        <v>-0.2103907142287976</v>
      </c>
      <c r="L225" s="175">
        <f>'AEO Industrial growth rate'!H$3</f>
        <v>-0.20372387048792803</v>
      </c>
      <c r="M225" s="175">
        <f>'AEO Industrial growth rate'!I$3</f>
        <v>-0.19904911153018673</v>
      </c>
      <c r="N225" s="175">
        <f>'AEO Industrial growth rate'!J$3</f>
        <v>-0.19283380700682626</v>
      </c>
      <c r="O225" s="175">
        <f>'AEO Industrial growth rate'!K$3</f>
        <v>-0.18866370952747752</v>
      </c>
      <c r="P225" s="175">
        <f>'AEO Industrial growth rate'!L$3</f>
        <v>-0.18215623256925823</v>
      </c>
      <c r="Q225" s="175">
        <f>'AEO Industrial growth rate'!M$3</f>
        <v>-0.17158490265345694</v>
      </c>
      <c r="R225" s="175">
        <f>'AEO Industrial growth rate'!N$3</f>
        <v>-0.16417434726021937</v>
      </c>
      <c r="S225" s="175">
        <f>'AEO Industrial growth rate'!O$3</f>
        <v>-0.15604664134505578</v>
      </c>
      <c r="T225" s="175">
        <f>'AEO Industrial growth rate'!P$3</f>
        <v>-0.14706897925575713</v>
      </c>
      <c r="U225" s="175">
        <f>'AEO Industrial growth rate'!Q$3</f>
        <v>-0.13724136099232395</v>
      </c>
      <c r="V225" s="175">
        <f>'AEO Industrial growth rate'!R$3</f>
        <v>-0.12767935403330763</v>
      </c>
      <c r="W225" s="175">
        <f>'AEO Industrial growth rate'!S$3</f>
        <v>-0.11992350394432801</v>
      </c>
      <c r="X225" s="175">
        <f>'AEO Industrial growth rate'!T$3</f>
        <v>-0.11259263194241545</v>
      </c>
      <c r="Y225" s="175">
        <f>'AEO Industrial growth rate'!U$3</f>
        <v>-0.10459773167946038</v>
      </c>
      <c r="Z225" s="175">
        <f>'AEO Industrial growth rate'!V$3</f>
        <v>-9.710749289489759E-2</v>
      </c>
      <c r="AA225" s="175">
        <f>'AEO Industrial growth rate'!W$3</f>
        <v>-9.2060878110972494E-2</v>
      </c>
      <c r="AB225" s="175">
        <f>'AEO Industrial growth rate'!X$3</f>
        <v>-8.388004993492526E-2</v>
      </c>
      <c r="AC225" s="175">
        <f>'AEO Industrial growth rate'!Y$3</f>
        <v>-7.3494647932215953E-2</v>
      </c>
      <c r="AD225" s="175">
        <f>'AEO Industrial growth rate'!Z$3</f>
        <v>-6.3401418364365594E-2</v>
      </c>
      <c r="AE225" s="175">
        <f>'AEO Industrial growth rate'!AA$3</f>
        <v>-5.3201944274748454E-2</v>
      </c>
      <c r="AF225" s="175">
        <f>'AEO Industrial growth rate'!AB$3</f>
        <v>-4.159473027172049E-2</v>
      </c>
      <c r="AG225" s="175">
        <f>'AEO Industrial growth rate'!AC$3</f>
        <v>-3.2165528964912843E-2</v>
      </c>
      <c r="AH225" s="175">
        <f>'AEO Industrial growth rate'!AD$3</f>
        <v>-2.2205105049270986E-2</v>
      </c>
      <c r="AI225" s="175">
        <f>'AEO Industrial growth rate'!AE$3</f>
        <v>-1.1102552524635493E-2</v>
      </c>
      <c r="AJ225" s="175">
        <f>'AEO Industrial growth rate'!AF$3</f>
        <v>2.5498685224042833E-3</v>
      </c>
      <c r="AK225" s="175">
        <f>'AEO Industrial growth rate'!AG$3</f>
        <v>1.5910117134585126E-2</v>
      </c>
    </row>
    <row r="226" spans="2:37" x14ac:dyDescent="0.25">
      <c r="B226" s="7" t="s">
        <v>1484</v>
      </c>
      <c r="C226" s="73" t="s">
        <v>1189</v>
      </c>
      <c r="D226" s="73" t="s">
        <v>67</v>
      </c>
      <c r="E226" s="17">
        <v>0</v>
      </c>
      <c r="F226" s="334">
        <v>0</v>
      </c>
      <c r="G226" s="175">
        <f>'AEO Industrial growth rate'!C$3</f>
        <v>0</v>
      </c>
      <c r="H226" s="175">
        <f>'AEO Industrial growth rate'!D$3</f>
        <v>-0.11894074211798461</v>
      </c>
      <c r="I226" s="175">
        <f>'AEO Industrial growth rate'!E$3</f>
        <v>-0.22406969640627911</v>
      </c>
      <c r="J226" s="175">
        <f>'AEO Industrial growth rate'!F$3</f>
        <v>-0.20770804005418472</v>
      </c>
      <c r="K226" s="175">
        <f>'AEO Industrial growth rate'!G$3</f>
        <v>-0.2103907142287976</v>
      </c>
      <c r="L226" s="175">
        <f>'AEO Industrial growth rate'!H$3</f>
        <v>-0.20372387048792803</v>
      </c>
      <c r="M226" s="175">
        <f>'AEO Industrial growth rate'!I$3</f>
        <v>-0.19904911153018673</v>
      </c>
      <c r="N226" s="175">
        <f>'AEO Industrial growth rate'!J$3</f>
        <v>-0.19283380700682626</v>
      </c>
      <c r="O226" s="175">
        <f>'AEO Industrial growth rate'!K$3</f>
        <v>-0.18866370952747752</v>
      </c>
      <c r="P226" s="175">
        <f>'AEO Industrial growth rate'!L$3</f>
        <v>-0.18215623256925823</v>
      </c>
      <c r="Q226" s="175">
        <f>'AEO Industrial growth rate'!M$3</f>
        <v>-0.17158490265345694</v>
      </c>
      <c r="R226" s="175">
        <f>'AEO Industrial growth rate'!N$3</f>
        <v>-0.16417434726021937</v>
      </c>
      <c r="S226" s="175">
        <f>'AEO Industrial growth rate'!O$3</f>
        <v>-0.15604664134505578</v>
      </c>
      <c r="T226" s="175">
        <f>'AEO Industrial growth rate'!P$3</f>
        <v>-0.14706897925575713</v>
      </c>
      <c r="U226" s="175">
        <f>'AEO Industrial growth rate'!Q$3</f>
        <v>-0.13724136099232395</v>
      </c>
      <c r="V226" s="175">
        <f>'AEO Industrial growth rate'!R$3</f>
        <v>-0.12767935403330763</v>
      </c>
      <c r="W226" s="175">
        <f>'AEO Industrial growth rate'!S$3</f>
        <v>-0.11992350394432801</v>
      </c>
      <c r="X226" s="175">
        <f>'AEO Industrial growth rate'!T$3</f>
        <v>-0.11259263194241545</v>
      </c>
      <c r="Y226" s="175">
        <f>'AEO Industrial growth rate'!U$3</f>
        <v>-0.10459773167946038</v>
      </c>
      <c r="Z226" s="175">
        <f>'AEO Industrial growth rate'!V$3</f>
        <v>-9.710749289489759E-2</v>
      </c>
      <c r="AA226" s="175">
        <f>'AEO Industrial growth rate'!W$3</f>
        <v>-9.2060878110972494E-2</v>
      </c>
      <c r="AB226" s="175">
        <f>'AEO Industrial growth rate'!X$3</f>
        <v>-8.388004993492526E-2</v>
      </c>
      <c r="AC226" s="175">
        <f>'AEO Industrial growth rate'!Y$3</f>
        <v>-7.3494647932215953E-2</v>
      </c>
      <c r="AD226" s="175">
        <f>'AEO Industrial growth rate'!Z$3</f>
        <v>-6.3401418364365594E-2</v>
      </c>
      <c r="AE226" s="175">
        <f>'AEO Industrial growth rate'!AA$3</f>
        <v>-5.3201944274748454E-2</v>
      </c>
      <c r="AF226" s="175">
        <f>'AEO Industrial growth rate'!AB$3</f>
        <v>-4.159473027172049E-2</v>
      </c>
      <c r="AG226" s="175">
        <f>'AEO Industrial growth rate'!AC$3</f>
        <v>-3.2165528964912843E-2</v>
      </c>
      <c r="AH226" s="175">
        <f>'AEO Industrial growth rate'!AD$3</f>
        <v>-2.2205105049270986E-2</v>
      </c>
      <c r="AI226" s="175">
        <f>'AEO Industrial growth rate'!AE$3</f>
        <v>-1.1102552524635493E-2</v>
      </c>
      <c r="AJ226" s="175">
        <f>'AEO Industrial growth rate'!AF$3</f>
        <v>2.5498685224042833E-3</v>
      </c>
      <c r="AK226" s="175">
        <f>'AEO Industrial growth rate'!AG$3</f>
        <v>1.5910117134585126E-2</v>
      </c>
    </row>
    <row r="227" spans="2:37" x14ac:dyDescent="0.25">
      <c r="B227" s="7" t="s">
        <v>1484</v>
      </c>
      <c r="C227" s="73" t="s">
        <v>1189</v>
      </c>
      <c r="D227" s="331" t="s">
        <v>68</v>
      </c>
      <c r="E227" s="17">
        <v>0</v>
      </c>
      <c r="F227" s="334">
        <v>0</v>
      </c>
      <c r="G227" s="175">
        <f>'AEO Industrial growth rate'!C$3</f>
        <v>0</v>
      </c>
      <c r="H227" s="175">
        <f>'AEO Industrial growth rate'!D$3</f>
        <v>-0.11894074211798461</v>
      </c>
      <c r="I227" s="175">
        <f>'AEO Industrial growth rate'!E$3</f>
        <v>-0.22406969640627911</v>
      </c>
      <c r="J227" s="175">
        <f>'AEO Industrial growth rate'!F$3</f>
        <v>-0.20770804005418472</v>
      </c>
      <c r="K227" s="175">
        <f>'AEO Industrial growth rate'!G$3</f>
        <v>-0.2103907142287976</v>
      </c>
      <c r="L227" s="175">
        <f>'AEO Industrial growth rate'!H$3</f>
        <v>-0.20372387048792803</v>
      </c>
      <c r="M227" s="175">
        <f>'AEO Industrial growth rate'!I$3</f>
        <v>-0.19904911153018673</v>
      </c>
      <c r="N227" s="175">
        <f>'AEO Industrial growth rate'!J$3</f>
        <v>-0.19283380700682626</v>
      </c>
      <c r="O227" s="175">
        <f>'AEO Industrial growth rate'!K$3</f>
        <v>-0.18866370952747752</v>
      </c>
      <c r="P227" s="175">
        <f>'AEO Industrial growth rate'!L$3</f>
        <v>-0.18215623256925823</v>
      </c>
      <c r="Q227" s="175">
        <f>'AEO Industrial growth rate'!M$3</f>
        <v>-0.17158490265345694</v>
      </c>
      <c r="R227" s="175">
        <f>'AEO Industrial growth rate'!N$3</f>
        <v>-0.16417434726021937</v>
      </c>
      <c r="S227" s="175">
        <f>'AEO Industrial growth rate'!O$3</f>
        <v>-0.15604664134505578</v>
      </c>
      <c r="T227" s="175">
        <f>'AEO Industrial growth rate'!P$3</f>
        <v>-0.14706897925575713</v>
      </c>
      <c r="U227" s="175">
        <f>'AEO Industrial growth rate'!Q$3</f>
        <v>-0.13724136099232395</v>
      </c>
      <c r="V227" s="175">
        <f>'AEO Industrial growth rate'!R$3</f>
        <v>-0.12767935403330763</v>
      </c>
      <c r="W227" s="175">
        <f>'AEO Industrial growth rate'!S$3</f>
        <v>-0.11992350394432801</v>
      </c>
      <c r="X227" s="175">
        <f>'AEO Industrial growth rate'!T$3</f>
        <v>-0.11259263194241545</v>
      </c>
      <c r="Y227" s="175">
        <f>'AEO Industrial growth rate'!U$3</f>
        <v>-0.10459773167946038</v>
      </c>
      <c r="Z227" s="175">
        <f>'AEO Industrial growth rate'!V$3</f>
        <v>-9.710749289489759E-2</v>
      </c>
      <c r="AA227" s="175">
        <f>'AEO Industrial growth rate'!W$3</f>
        <v>-9.2060878110972494E-2</v>
      </c>
      <c r="AB227" s="175">
        <f>'AEO Industrial growth rate'!X$3</f>
        <v>-8.388004993492526E-2</v>
      </c>
      <c r="AC227" s="175">
        <f>'AEO Industrial growth rate'!Y$3</f>
        <v>-7.3494647932215953E-2</v>
      </c>
      <c r="AD227" s="175">
        <f>'AEO Industrial growth rate'!Z$3</f>
        <v>-6.3401418364365594E-2</v>
      </c>
      <c r="AE227" s="175">
        <f>'AEO Industrial growth rate'!AA$3</f>
        <v>-5.3201944274748454E-2</v>
      </c>
      <c r="AF227" s="175">
        <f>'AEO Industrial growth rate'!AB$3</f>
        <v>-4.159473027172049E-2</v>
      </c>
      <c r="AG227" s="175">
        <f>'AEO Industrial growth rate'!AC$3</f>
        <v>-3.2165528964912843E-2</v>
      </c>
      <c r="AH227" s="175">
        <f>'AEO Industrial growth rate'!AD$3</f>
        <v>-2.2205105049270986E-2</v>
      </c>
      <c r="AI227" s="175">
        <f>'AEO Industrial growth rate'!AE$3</f>
        <v>-1.1102552524635493E-2</v>
      </c>
      <c r="AJ227" s="175">
        <f>'AEO Industrial growth rate'!AF$3</f>
        <v>2.5498685224042833E-3</v>
      </c>
      <c r="AK227" s="175">
        <f>'AEO Industrial growth rate'!AG$3</f>
        <v>1.5910117134585126E-2</v>
      </c>
    </row>
    <row r="228" spans="2:37" x14ac:dyDescent="0.25">
      <c r="B228" s="7" t="s">
        <v>1484</v>
      </c>
      <c r="C228" s="73" t="s">
        <v>1189</v>
      </c>
      <c r="D228" s="73" t="s">
        <v>69</v>
      </c>
      <c r="E228" s="17">
        <v>0</v>
      </c>
      <c r="F228" s="334">
        <v>0</v>
      </c>
      <c r="G228" s="175">
        <f>'AEO Industrial growth rate'!C$3</f>
        <v>0</v>
      </c>
      <c r="H228" s="175">
        <f>'AEO Industrial growth rate'!D$3</f>
        <v>-0.11894074211798461</v>
      </c>
      <c r="I228" s="175">
        <f>'AEO Industrial growth rate'!E$3</f>
        <v>-0.22406969640627911</v>
      </c>
      <c r="J228" s="175">
        <f>'AEO Industrial growth rate'!F$3</f>
        <v>-0.20770804005418472</v>
      </c>
      <c r="K228" s="175">
        <f>'AEO Industrial growth rate'!G$3</f>
        <v>-0.2103907142287976</v>
      </c>
      <c r="L228" s="175">
        <f>'AEO Industrial growth rate'!H$3</f>
        <v>-0.20372387048792803</v>
      </c>
      <c r="M228" s="175">
        <f>'AEO Industrial growth rate'!I$3</f>
        <v>-0.19904911153018673</v>
      </c>
      <c r="N228" s="175">
        <f>'AEO Industrial growth rate'!J$3</f>
        <v>-0.19283380700682626</v>
      </c>
      <c r="O228" s="175">
        <f>'AEO Industrial growth rate'!K$3</f>
        <v>-0.18866370952747752</v>
      </c>
      <c r="P228" s="175">
        <f>'AEO Industrial growth rate'!L$3</f>
        <v>-0.18215623256925823</v>
      </c>
      <c r="Q228" s="175">
        <f>'AEO Industrial growth rate'!M$3</f>
        <v>-0.17158490265345694</v>
      </c>
      <c r="R228" s="175">
        <f>'AEO Industrial growth rate'!N$3</f>
        <v>-0.16417434726021937</v>
      </c>
      <c r="S228" s="175">
        <f>'AEO Industrial growth rate'!O$3</f>
        <v>-0.15604664134505578</v>
      </c>
      <c r="T228" s="175">
        <f>'AEO Industrial growth rate'!P$3</f>
        <v>-0.14706897925575713</v>
      </c>
      <c r="U228" s="175">
        <f>'AEO Industrial growth rate'!Q$3</f>
        <v>-0.13724136099232395</v>
      </c>
      <c r="V228" s="175">
        <f>'AEO Industrial growth rate'!R$3</f>
        <v>-0.12767935403330763</v>
      </c>
      <c r="W228" s="175">
        <f>'AEO Industrial growth rate'!S$3</f>
        <v>-0.11992350394432801</v>
      </c>
      <c r="X228" s="175">
        <f>'AEO Industrial growth rate'!T$3</f>
        <v>-0.11259263194241545</v>
      </c>
      <c r="Y228" s="175">
        <f>'AEO Industrial growth rate'!U$3</f>
        <v>-0.10459773167946038</v>
      </c>
      <c r="Z228" s="175">
        <f>'AEO Industrial growth rate'!V$3</f>
        <v>-9.710749289489759E-2</v>
      </c>
      <c r="AA228" s="175">
        <f>'AEO Industrial growth rate'!W$3</f>
        <v>-9.2060878110972494E-2</v>
      </c>
      <c r="AB228" s="175">
        <f>'AEO Industrial growth rate'!X$3</f>
        <v>-8.388004993492526E-2</v>
      </c>
      <c r="AC228" s="175">
        <f>'AEO Industrial growth rate'!Y$3</f>
        <v>-7.3494647932215953E-2</v>
      </c>
      <c r="AD228" s="175">
        <f>'AEO Industrial growth rate'!Z$3</f>
        <v>-6.3401418364365594E-2</v>
      </c>
      <c r="AE228" s="175">
        <f>'AEO Industrial growth rate'!AA$3</f>
        <v>-5.3201944274748454E-2</v>
      </c>
      <c r="AF228" s="175">
        <f>'AEO Industrial growth rate'!AB$3</f>
        <v>-4.159473027172049E-2</v>
      </c>
      <c r="AG228" s="175">
        <f>'AEO Industrial growth rate'!AC$3</f>
        <v>-3.2165528964912843E-2</v>
      </c>
      <c r="AH228" s="175">
        <f>'AEO Industrial growth rate'!AD$3</f>
        <v>-2.2205105049270986E-2</v>
      </c>
      <c r="AI228" s="175">
        <f>'AEO Industrial growth rate'!AE$3</f>
        <v>-1.1102552524635493E-2</v>
      </c>
      <c r="AJ228" s="175">
        <f>'AEO Industrial growth rate'!AF$3</f>
        <v>2.5498685224042833E-3</v>
      </c>
      <c r="AK228" s="175">
        <f>'AEO Industrial growth rate'!AG$3</f>
        <v>1.5910117134585126E-2</v>
      </c>
    </row>
    <row r="229" spans="2:37" x14ac:dyDescent="0.25">
      <c r="B229" s="7" t="s">
        <v>1484</v>
      </c>
      <c r="C229" s="73" t="s">
        <v>1189</v>
      </c>
      <c r="D229" s="73" t="s">
        <v>70</v>
      </c>
      <c r="E229" s="17">
        <v>0</v>
      </c>
      <c r="F229" s="334">
        <v>0</v>
      </c>
      <c r="G229" s="175">
        <f>'AEO Industrial growth rate'!C$3</f>
        <v>0</v>
      </c>
      <c r="H229" s="175">
        <f>'AEO Industrial growth rate'!D$3</f>
        <v>-0.11894074211798461</v>
      </c>
      <c r="I229" s="175">
        <f>'AEO Industrial growth rate'!E$3</f>
        <v>-0.22406969640627911</v>
      </c>
      <c r="J229" s="175">
        <f>'AEO Industrial growth rate'!F$3</f>
        <v>-0.20770804005418472</v>
      </c>
      <c r="K229" s="175">
        <f>'AEO Industrial growth rate'!G$3</f>
        <v>-0.2103907142287976</v>
      </c>
      <c r="L229" s="175">
        <f>'AEO Industrial growth rate'!H$3</f>
        <v>-0.20372387048792803</v>
      </c>
      <c r="M229" s="175">
        <f>'AEO Industrial growth rate'!I$3</f>
        <v>-0.19904911153018673</v>
      </c>
      <c r="N229" s="175">
        <f>'AEO Industrial growth rate'!J$3</f>
        <v>-0.19283380700682626</v>
      </c>
      <c r="O229" s="175">
        <f>'AEO Industrial growth rate'!K$3</f>
        <v>-0.18866370952747752</v>
      </c>
      <c r="P229" s="175">
        <f>'AEO Industrial growth rate'!L$3</f>
        <v>-0.18215623256925823</v>
      </c>
      <c r="Q229" s="175">
        <f>'AEO Industrial growth rate'!M$3</f>
        <v>-0.17158490265345694</v>
      </c>
      <c r="R229" s="175">
        <f>'AEO Industrial growth rate'!N$3</f>
        <v>-0.16417434726021937</v>
      </c>
      <c r="S229" s="175">
        <f>'AEO Industrial growth rate'!O$3</f>
        <v>-0.15604664134505578</v>
      </c>
      <c r="T229" s="175">
        <f>'AEO Industrial growth rate'!P$3</f>
        <v>-0.14706897925575713</v>
      </c>
      <c r="U229" s="175">
        <f>'AEO Industrial growth rate'!Q$3</f>
        <v>-0.13724136099232395</v>
      </c>
      <c r="V229" s="175">
        <f>'AEO Industrial growth rate'!R$3</f>
        <v>-0.12767935403330763</v>
      </c>
      <c r="W229" s="175">
        <f>'AEO Industrial growth rate'!S$3</f>
        <v>-0.11992350394432801</v>
      </c>
      <c r="X229" s="175">
        <f>'AEO Industrial growth rate'!T$3</f>
        <v>-0.11259263194241545</v>
      </c>
      <c r="Y229" s="175">
        <f>'AEO Industrial growth rate'!U$3</f>
        <v>-0.10459773167946038</v>
      </c>
      <c r="Z229" s="175">
        <f>'AEO Industrial growth rate'!V$3</f>
        <v>-9.710749289489759E-2</v>
      </c>
      <c r="AA229" s="175">
        <f>'AEO Industrial growth rate'!W$3</f>
        <v>-9.2060878110972494E-2</v>
      </c>
      <c r="AB229" s="175">
        <f>'AEO Industrial growth rate'!X$3</f>
        <v>-8.388004993492526E-2</v>
      </c>
      <c r="AC229" s="175">
        <f>'AEO Industrial growth rate'!Y$3</f>
        <v>-7.3494647932215953E-2</v>
      </c>
      <c r="AD229" s="175">
        <f>'AEO Industrial growth rate'!Z$3</f>
        <v>-6.3401418364365594E-2</v>
      </c>
      <c r="AE229" s="175">
        <f>'AEO Industrial growth rate'!AA$3</f>
        <v>-5.3201944274748454E-2</v>
      </c>
      <c r="AF229" s="175">
        <f>'AEO Industrial growth rate'!AB$3</f>
        <v>-4.159473027172049E-2</v>
      </c>
      <c r="AG229" s="175">
        <f>'AEO Industrial growth rate'!AC$3</f>
        <v>-3.2165528964912843E-2</v>
      </c>
      <c r="AH229" s="175">
        <f>'AEO Industrial growth rate'!AD$3</f>
        <v>-2.2205105049270986E-2</v>
      </c>
      <c r="AI229" s="175">
        <f>'AEO Industrial growth rate'!AE$3</f>
        <v>-1.1102552524635493E-2</v>
      </c>
      <c r="AJ229" s="175">
        <f>'AEO Industrial growth rate'!AF$3</f>
        <v>2.5498685224042833E-3</v>
      </c>
      <c r="AK229" s="175">
        <f>'AEO Industrial growth rate'!AG$3</f>
        <v>1.5910117134585126E-2</v>
      </c>
    </row>
    <row r="230" spans="2:37" x14ac:dyDescent="0.25">
      <c r="B230" s="7" t="s">
        <v>1484</v>
      </c>
      <c r="C230" s="73" t="s">
        <v>1189</v>
      </c>
      <c r="D230" s="73" t="s">
        <v>71</v>
      </c>
      <c r="E230" s="17">
        <v>0</v>
      </c>
      <c r="F230" s="334">
        <v>0</v>
      </c>
      <c r="G230" s="175">
        <f>'AEO Industrial growth rate'!C$3</f>
        <v>0</v>
      </c>
      <c r="H230" s="175">
        <f>'AEO Industrial growth rate'!D$3</f>
        <v>-0.11894074211798461</v>
      </c>
      <c r="I230" s="175">
        <f>'AEO Industrial growth rate'!E$3</f>
        <v>-0.22406969640627911</v>
      </c>
      <c r="J230" s="175">
        <f>'AEO Industrial growth rate'!F$3</f>
        <v>-0.20770804005418472</v>
      </c>
      <c r="K230" s="175">
        <f>'AEO Industrial growth rate'!G$3</f>
        <v>-0.2103907142287976</v>
      </c>
      <c r="L230" s="175">
        <f>'AEO Industrial growth rate'!H$3</f>
        <v>-0.20372387048792803</v>
      </c>
      <c r="M230" s="175">
        <f>'AEO Industrial growth rate'!I$3</f>
        <v>-0.19904911153018673</v>
      </c>
      <c r="N230" s="175">
        <f>'AEO Industrial growth rate'!J$3</f>
        <v>-0.19283380700682626</v>
      </c>
      <c r="O230" s="175">
        <f>'AEO Industrial growth rate'!K$3</f>
        <v>-0.18866370952747752</v>
      </c>
      <c r="P230" s="175">
        <f>'AEO Industrial growth rate'!L$3</f>
        <v>-0.18215623256925823</v>
      </c>
      <c r="Q230" s="175">
        <f>'AEO Industrial growth rate'!M$3</f>
        <v>-0.17158490265345694</v>
      </c>
      <c r="R230" s="175">
        <f>'AEO Industrial growth rate'!N$3</f>
        <v>-0.16417434726021937</v>
      </c>
      <c r="S230" s="175">
        <f>'AEO Industrial growth rate'!O$3</f>
        <v>-0.15604664134505578</v>
      </c>
      <c r="T230" s="175">
        <f>'AEO Industrial growth rate'!P$3</f>
        <v>-0.14706897925575713</v>
      </c>
      <c r="U230" s="175">
        <f>'AEO Industrial growth rate'!Q$3</f>
        <v>-0.13724136099232395</v>
      </c>
      <c r="V230" s="175">
        <f>'AEO Industrial growth rate'!R$3</f>
        <v>-0.12767935403330763</v>
      </c>
      <c r="W230" s="175">
        <f>'AEO Industrial growth rate'!S$3</f>
        <v>-0.11992350394432801</v>
      </c>
      <c r="X230" s="175">
        <f>'AEO Industrial growth rate'!T$3</f>
        <v>-0.11259263194241545</v>
      </c>
      <c r="Y230" s="175">
        <f>'AEO Industrial growth rate'!U$3</f>
        <v>-0.10459773167946038</v>
      </c>
      <c r="Z230" s="175">
        <f>'AEO Industrial growth rate'!V$3</f>
        <v>-9.710749289489759E-2</v>
      </c>
      <c r="AA230" s="175">
        <f>'AEO Industrial growth rate'!W$3</f>
        <v>-9.2060878110972494E-2</v>
      </c>
      <c r="AB230" s="175">
        <f>'AEO Industrial growth rate'!X$3</f>
        <v>-8.388004993492526E-2</v>
      </c>
      <c r="AC230" s="175">
        <f>'AEO Industrial growth rate'!Y$3</f>
        <v>-7.3494647932215953E-2</v>
      </c>
      <c r="AD230" s="175">
        <f>'AEO Industrial growth rate'!Z$3</f>
        <v>-6.3401418364365594E-2</v>
      </c>
      <c r="AE230" s="175">
        <f>'AEO Industrial growth rate'!AA$3</f>
        <v>-5.3201944274748454E-2</v>
      </c>
      <c r="AF230" s="175">
        <f>'AEO Industrial growth rate'!AB$3</f>
        <v>-4.159473027172049E-2</v>
      </c>
      <c r="AG230" s="175">
        <f>'AEO Industrial growth rate'!AC$3</f>
        <v>-3.2165528964912843E-2</v>
      </c>
      <c r="AH230" s="175">
        <f>'AEO Industrial growth rate'!AD$3</f>
        <v>-2.2205105049270986E-2</v>
      </c>
      <c r="AI230" s="175">
        <f>'AEO Industrial growth rate'!AE$3</f>
        <v>-1.1102552524635493E-2</v>
      </c>
      <c r="AJ230" s="175">
        <f>'AEO Industrial growth rate'!AF$3</f>
        <v>2.5498685224042833E-3</v>
      </c>
      <c r="AK230" s="175">
        <f>'AEO Industrial growth rate'!AG$3</f>
        <v>1.5910117134585126E-2</v>
      </c>
    </row>
    <row r="231" spans="2:37" x14ac:dyDescent="0.25">
      <c r="B231" s="7" t="s">
        <v>1484</v>
      </c>
      <c r="C231" s="73" t="s">
        <v>1189</v>
      </c>
      <c r="D231" s="331" t="s">
        <v>72</v>
      </c>
      <c r="E231" s="17">
        <v>0</v>
      </c>
      <c r="F231" s="334">
        <v>0</v>
      </c>
      <c r="G231" s="175">
        <f>'AEO Industrial growth rate'!C$3</f>
        <v>0</v>
      </c>
      <c r="H231" s="175">
        <f>'AEO Industrial growth rate'!D$3</f>
        <v>-0.11894074211798461</v>
      </c>
      <c r="I231" s="175">
        <f>'AEO Industrial growth rate'!E$3</f>
        <v>-0.22406969640627911</v>
      </c>
      <c r="J231" s="175">
        <f>'AEO Industrial growth rate'!F$3</f>
        <v>-0.20770804005418472</v>
      </c>
      <c r="K231" s="175">
        <f>'AEO Industrial growth rate'!G$3</f>
        <v>-0.2103907142287976</v>
      </c>
      <c r="L231" s="175">
        <f>'AEO Industrial growth rate'!H$3</f>
        <v>-0.20372387048792803</v>
      </c>
      <c r="M231" s="175">
        <f>'AEO Industrial growth rate'!I$3</f>
        <v>-0.19904911153018673</v>
      </c>
      <c r="N231" s="175">
        <f>'AEO Industrial growth rate'!J$3</f>
        <v>-0.19283380700682626</v>
      </c>
      <c r="O231" s="175">
        <f>'AEO Industrial growth rate'!K$3</f>
        <v>-0.18866370952747752</v>
      </c>
      <c r="P231" s="175">
        <f>'AEO Industrial growth rate'!L$3</f>
        <v>-0.18215623256925823</v>
      </c>
      <c r="Q231" s="175">
        <f>'AEO Industrial growth rate'!M$3</f>
        <v>-0.17158490265345694</v>
      </c>
      <c r="R231" s="175">
        <f>'AEO Industrial growth rate'!N$3</f>
        <v>-0.16417434726021937</v>
      </c>
      <c r="S231" s="175">
        <f>'AEO Industrial growth rate'!O$3</f>
        <v>-0.15604664134505578</v>
      </c>
      <c r="T231" s="175">
        <f>'AEO Industrial growth rate'!P$3</f>
        <v>-0.14706897925575713</v>
      </c>
      <c r="U231" s="175">
        <f>'AEO Industrial growth rate'!Q$3</f>
        <v>-0.13724136099232395</v>
      </c>
      <c r="V231" s="175">
        <f>'AEO Industrial growth rate'!R$3</f>
        <v>-0.12767935403330763</v>
      </c>
      <c r="W231" s="175">
        <f>'AEO Industrial growth rate'!S$3</f>
        <v>-0.11992350394432801</v>
      </c>
      <c r="X231" s="175">
        <f>'AEO Industrial growth rate'!T$3</f>
        <v>-0.11259263194241545</v>
      </c>
      <c r="Y231" s="175">
        <f>'AEO Industrial growth rate'!U$3</f>
        <v>-0.10459773167946038</v>
      </c>
      <c r="Z231" s="175">
        <f>'AEO Industrial growth rate'!V$3</f>
        <v>-9.710749289489759E-2</v>
      </c>
      <c r="AA231" s="175">
        <f>'AEO Industrial growth rate'!W$3</f>
        <v>-9.2060878110972494E-2</v>
      </c>
      <c r="AB231" s="175">
        <f>'AEO Industrial growth rate'!X$3</f>
        <v>-8.388004993492526E-2</v>
      </c>
      <c r="AC231" s="175">
        <f>'AEO Industrial growth rate'!Y$3</f>
        <v>-7.3494647932215953E-2</v>
      </c>
      <c r="AD231" s="175">
        <f>'AEO Industrial growth rate'!Z$3</f>
        <v>-6.3401418364365594E-2</v>
      </c>
      <c r="AE231" s="175">
        <f>'AEO Industrial growth rate'!AA$3</f>
        <v>-5.3201944274748454E-2</v>
      </c>
      <c r="AF231" s="175">
        <f>'AEO Industrial growth rate'!AB$3</f>
        <v>-4.159473027172049E-2</v>
      </c>
      <c r="AG231" s="175">
        <f>'AEO Industrial growth rate'!AC$3</f>
        <v>-3.2165528964912843E-2</v>
      </c>
      <c r="AH231" s="175">
        <f>'AEO Industrial growth rate'!AD$3</f>
        <v>-2.2205105049270986E-2</v>
      </c>
      <c r="AI231" s="175">
        <f>'AEO Industrial growth rate'!AE$3</f>
        <v>-1.1102552524635493E-2</v>
      </c>
      <c r="AJ231" s="175">
        <f>'AEO Industrial growth rate'!AF$3</f>
        <v>2.5498685224042833E-3</v>
      </c>
      <c r="AK231" s="175">
        <f>'AEO Industrial growth rate'!AG$3</f>
        <v>1.5910117134585126E-2</v>
      </c>
    </row>
    <row r="232" spans="2:37" x14ac:dyDescent="0.25">
      <c r="B232" s="7" t="s">
        <v>1484</v>
      </c>
      <c r="C232" s="73" t="s">
        <v>1189</v>
      </c>
      <c r="D232" s="73" t="s">
        <v>73</v>
      </c>
      <c r="E232" s="17">
        <v>0</v>
      </c>
      <c r="F232" s="334">
        <v>0</v>
      </c>
      <c r="G232" s="175">
        <f>'AEO Industrial growth rate'!C$3</f>
        <v>0</v>
      </c>
      <c r="H232" s="175">
        <f>'AEO Industrial growth rate'!D$3</f>
        <v>-0.11894074211798461</v>
      </c>
      <c r="I232" s="175">
        <f>'AEO Industrial growth rate'!E$3</f>
        <v>-0.22406969640627911</v>
      </c>
      <c r="J232" s="175">
        <f>'AEO Industrial growth rate'!F$3</f>
        <v>-0.20770804005418472</v>
      </c>
      <c r="K232" s="175">
        <f>'AEO Industrial growth rate'!G$3</f>
        <v>-0.2103907142287976</v>
      </c>
      <c r="L232" s="175">
        <f>'AEO Industrial growth rate'!H$3</f>
        <v>-0.20372387048792803</v>
      </c>
      <c r="M232" s="175">
        <f>'AEO Industrial growth rate'!I$3</f>
        <v>-0.19904911153018673</v>
      </c>
      <c r="N232" s="175">
        <f>'AEO Industrial growth rate'!J$3</f>
        <v>-0.19283380700682626</v>
      </c>
      <c r="O232" s="175">
        <f>'AEO Industrial growth rate'!K$3</f>
        <v>-0.18866370952747752</v>
      </c>
      <c r="P232" s="175">
        <f>'AEO Industrial growth rate'!L$3</f>
        <v>-0.18215623256925823</v>
      </c>
      <c r="Q232" s="175">
        <f>'AEO Industrial growth rate'!M$3</f>
        <v>-0.17158490265345694</v>
      </c>
      <c r="R232" s="175">
        <f>'AEO Industrial growth rate'!N$3</f>
        <v>-0.16417434726021937</v>
      </c>
      <c r="S232" s="175">
        <f>'AEO Industrial growth rate'!O$3</f>
        <v>-0.15604664134505578</v>
      </c>
      <c r="T232" s="175">
        <f>'AEO Industrial growth rate'!P$3</f>
        <v>-0.14706897925575713</v>
      </c>
      <c r="U232" s="175">
        <f>'AEO Industrial growth rate'!Q$3</f>
        <v>-0.13724136099232395</v>
      </c>
      <c r="V232" s="175">
        <f>'AEO Industrial growth rate'!R$3</f>
        <v>-0.12767935403330763</v>
      </c>
      <c r="W232" s="175">
        <f>'AEO Industrial growth rate'!S$3</f>
        <v>-0.11992350394432801</v>
      </c>
      <c r="X232" s="175">
        <f>'AEO Industrial growth rate'!T$3</f>
        <v>-0.11259263194241545</v>
      </c>
      <c r="Y232" s="175">
        <f>'AEO Industrial growth rate'!U$3</f>
        <v>-0.10459773167946038</v>
      </c>
      <c r="Z232" s="175">
        <f>'AEO Industrial growth rate'!V$3</f>
        <v>-9.710749289489759E-2</v>
      </c>
      <c r="AA232" s="175">
        <f>'AEO Industrial growth rate'!W$3</f>
        <v>-9.2060878110972494E-2</v>
      </c>
      <c r="AB232" s="175">
        <f>'AEO Industrial growth rate'!X$3</f>
        <v>-8.388004993492526E-2</v>
      </c>
      <c r="AC232" s="175">
        <f>'AEO Industrial growth rate'!Y$3</f>
        <v>-7.3494647932215953E-2</v>
      </c>
      <c r="AD232" s="175">
        <f>'AEO Industrial growth rate'!Z$3</f>
        <v>-6.3401418364365594E-2</v>
      </c>
      <c r="AE232" s="175">
        <f>'AEO Industrial growth rate'!AA$3</f>
        <v>-5.3201944274748454E-2</v>
      </c>
      <c r="AF232" s="175">
        <f>'AEO Industrial growth rate'!AB$3</f>
        <v>-4.159473027172049E-2</v>
      </c>
      <c r="AG232" s="175">
        <f>'AEO Industrial growth rate'!AC$3</f>
        <v>-3.2165528964912843E-2</v>
      </c>
      <c r="AH232" s="175">
        <f>'AEO Industrial growth rate'!AD$3</f>
        <v>-2.2205105049270986E-2</v>
      </c>
      <c r="AI232" s="175">
        <f>'AEO Industrial growth rate'!AE$3</f>
        <v>-1.1102552524635493E-2</v>
      </c>
      <c r="AJ232" s="175">
        <f>'AEO Industrial growth rate'!AF$3</f>
        <v>2.5498685224042833E-3</v>
      </c>
      <c r="AK232" s="175">
        <f>'AEO Industrial growth rate'!AG$3</f>
        <v>1.5910117134585126E-2</v>
      </c>
    </row>
    <row r="233" spans="2:37" x14ac:dyDescent="0.25">
      <c r="B233" s="7" t="s">
        <v>1484</v>
      </c>
      <c r="C233" s="73" t="s">
        <v>1189</v>
      </c>
      <c r="D233" s="73" t="s">
        <v>74</v>
      </c>
      <c r="E233" s="17">
        <v>0</v>
      </c>
      <c r="F233" s="334">
        <v>0</v>
      </c>
      <c r="G233" s="175">
        <f>'AEO Industrial growth rate'!C$3</f>
        <v>0</v>
      </c>
      <c r="H233" s="175">
        <f>'AEO Industrial growth rate'!D$3</f>
        <v>-0.11894074211798461</v>
      </c>
      <c r="I233" s="175">
        <f>'AEO Industrial growth rate'!E$3</f>
        <v>-0.22406969640627911</v>
      </c>
      <c r="J233" s="175">
        <f>'AEO Industrial growth rate'!F$3</f>
        <v>-0.20770804005418472</v>
      </c>
      <c r="K233" s="175">
        <f>'AEO Industrial growth rate'!G$3</f>
        <v>-0.2103907142287976</v>
      </c>
      <c r="L233" s="175">
        <f>'AEO Industrial growth rate'!H$3</f>
        <v>-0.20372387048792803</v>
      </c>
      <c r="M233" s="175">
        <f>'AEO Industrial growth rate'!I$3</f>
        <v>-0.19904911153018673</v>
      </c>
      <c r="N233" s="175">
        <f>'AEO Industrial growth rate'!J$3</f>
        <v>-0.19283380700682626</v>
      </c>
      <c r="O233" s="175">
        <f>'AEO Industrial growth rate'!K$3</f>
        <v>-0.18866370952747752</v>
      </c>
      <c r="P233" s="175">
        <f>'AEO Industrial growth rate'!L$3</f>
        <v>-0.18215623256925823</v>
      </c>
      <c r="Q233" s="175">
        <f>'AEO Industrial growth rate'!M$3</f>
        <v>-0.17158490265345694</v>
      </c>
      <c r="R233" s="175">
        <f>'AEO Industrial growth rate'!N$3</f>
        <v>-0.16417434726021937</v>
      </c>
      <c r="S233" s="175">
        <f>'AEO Industrial growth rate'!O$3</f>
        <v>-0.15604664134505578</v>
      </c>
      <c r="T233" s="175">
        <f>'AEO Industrial growth rate'!P$3</f>
        <v>-0.14706897925575713</v>
      </c>
      <c r="U233" s="175">
        <f>'AEO Industrial growth rate'!Q$3</f>
        <v>-0.13724136099232395</v>
      </c>
      <c r="V233" s="175">
        <f>'AEO Industrial growth rate'!R$3</f>
        <v>-0.12767935403330763</v>
      </c>
      <c r="W233" s="175">
        <f>'AEO Industrial growth rate'!S$3</f>
        <v>-0.11992350394432801</v>
      </c>
      <c r="X233" s="175">
        <f>'AEO Industrial growth rate'!T$3</f>
        <v>-0.11259263194241545</v>
      </c>
      <c r="Y233" s="175">
        <f>'AEO Industrial growth rate'!U$3</f>
        <v>-0.10459773167946038</v>
      </c>
      <c r="Z233" s="175">
        <f>'AEO Industrial growth rate'!V$3</f>
        <v>-9.710749289489759E-2</v>
      </c>
      <c r="AA233" s="175">
        <f>'AEO Industrial growth rate'!W$3</f>
        <v>-9.2060878110972494E-2</v>
      </c>
      <c r="AB233" s="175">
        <f>'AEO Industrial growth rate'!X$3</f>
        <v>-8.388004993492526E-2</v>
      </c>
      <c r="AC233" s="175">
        <f>'AEO Industrial growth rate'!Y$3</f>
        <v>-7.3494647932215953E-2</v>
      </c>
      <c r="AD233" s="175">
        <f>'AEO Industrial growth rate'!Z$3</f>
        <v>-6.3401418364365594E-2</v>
      </c>
      <c r="AE233" s="175">
        <f>'AEO Industrial growth rate'!AA$3</f>
        <v>-5.3201944274748454E-2</v>
      </c>
      <c r="AF233" s="175">
        <f>'AEO Industrial growth rate'!AB$3</f>
        <v>-4.159473027172049E-2</v>
      </c>
      <c r="AG233" s="175">
        <f>'AEO Industrial growth rate'!AC$3</f>
        <v>-3.2165528964912843E-2</v>
      </c>
      <c r="AH233" s="175">
        <f>'AEO Industrial growth rate'!AD$3</f>
        <v>-2.2205105049270986E-2</v>
      </c>
      <c r="AI233" s="175">
        <f>'AEO Industrial growth rate'!AE$3</f>
        <v>-1.1102552524635493E-2</v>
      </c>
      <c r="AJ233" s="175">
        <f>'AEO Industrial growth rate'!AF$3</f>
        <v>2.5498685224042833E-3</v>
      </c>
      <c r="AK233" s="175">
        <f>'AEO Industrial growth rate'!AG$3</f>
        <v>1.5910117134585126E-2</v>
      </c>
    </row>
    <row r="234" spans="2:37" x14ac:dyDescent="0.25">
      <c r="B234" s="7" t="s">
        <v>1484</v>
      </c>
      <c r="C234" s="73" t="s">
        <v>1189</v>
      </c>
      <c r="D234" s="73" t="s">
        <v>75</v>
      </c>
      <c r="E234" s="17">
        <v>0</v>
      </c>
      <c r="F234" s="334">
        <v>0</v>
      </c>
      <c r="G234" s="175">
        <f>'AEO Industrial growth rate'!C$3</f>
        <v>0</v>
      </c>
      <c r="H234" s="175">
        <f>'AEO Industrial growth rate'!D$3</f>
        <v>-0.11894074211798461</v>
      </c>
      <c r="I234" s="175">
        <f>'AEO Industrial growth rate'!E$3</f>
        <v>-0.22406969640627911</v>
      </c>
      <c r="J234" s="175">
        <f>'AEO Industrial growth rate'!F$3</f>
        <v>-0.20770804005418472</v>
      </c>
      <c r="K234" s="175">
        <f>'AEO Industrial growth rate'!G$3</f>
        <v>-0.2103907142287976</v>
      </c>
      <c r="L234" s="175">
        <f>'AEO Industrial growth rate'!H$3</f>
        <v>-0.20372387048792803</v>
      </c>
      <c r="M234" s="175">
        <f>'AEO Industrial growth rate'!I$3</f>
        <v>-0.19904911153018673</v>
      </c>
      <c r="N234" s="175">
        <f>'AEO Industrial growth rate'!J$3</f>
        <v>-0.19283380700682626</v>
      </c>
      <c r="O234" s="175">
        <f>'AEO Industrial growth rate'!K$3</f>
        <v>-0.18866370952747752</v>
      </c>
      <c r="P234" s="175">
        <f>'AEO Industrial growth rate'!L$3</f>
        <v>-0.18215623256925823</v>
      </c>
      <c r="Q234" s="175">
        <f>'AEO Industrial growth rate'!M$3</f>
        <v>-0.17158490265345694</v>
      </c>
      <c r="R234" s="175">
        <f>'AEO Industrial growth rate'!N$3</f>
        <v>-0.16417434726021937</v>
      </c>
      <c r="S234" s="175">
        <f>'AEO Industrial growth rate'!O$3</f>
        <v>-0.15604664134505578</v>
      </c>
      <c r="T234" s="175">
        <f>'AEO Industrial growth rate'!P$3</f>
        <v>-0.14706897925575713</v>
      </c>
      <c r="U234" s="175">
        <f>'AEO Industrial growth rate'!Q$3</f>
        <v>-0.13724136099232395</v>
      </c>
      <c r="V234" s="175">
        <f>'AEO Industrial growth rate'!R$3</f>
        <v>-0.12767935403330763</v>
      </c>
      <c r="W234" s="175">
        <f>'AEO Industrial growth rate'!S$3</f>
        <v>-0.11992350394432801</v>
      </c>
      <c r="X234" s="175">
        <f>'AEO Industrial growth rate'!T$3</f>
        <v>-0.11259263194241545</v>
      </c>
      <c r="Y234" s="175">
        <f>'AEO Industrial growth rate'!U$3</f>
        <v>-0.10459773167946038</v>
      </c>
      <c r="Z234" s="175">
        <f>'AEO Industrial growth rate'!V$3</f>
        <v>-9.710749289489759E-2</v>
      </c>
      <c r="AA234" s="175">
        <f>'AEO Industrial growth rate'!W$3</f>
        <v>-9.2060878110972494E-2</v>
      </c>
      <c r="AB234" s="175">
        <f>'AEO Industrial growth rate'!X$3</f>
        <v>-8.388004993492526E-2</v>
      </c>
      <c r="AC234" s="175">
        <f>'AEO Industrial growth rate'!Y$3</f>
        <v>-7.3494647932215953E-2</v>
      </c>
      <c r="AD234" s="175">
        <f>'AEO Industrial growth rate'!Z$3</f>
        <v>-6.3401418364365594E-2</v>
      </c>
      <c r="AE234" s="175">
        <f>'AEO Industrial growth rate'!AA$3</f>
        <v>-5.3201944274748454E-2</v>
      </c>
      <c r="AF234" s="175">
        <f>'AEO Industrial growth rate'!AB$3</f>
        <v>-4.159473027172049E-2</v>
      </c>
      <c r="AG234" s="175">
        <f>'AEO Industrial growth rate'!AC$3</f>
        <v>-3.2165528964912843E-2</v>
      </c>
      <c r="AH234" s="175">
        <f>'AEO Industrial growth rate'!AD$3</f>
        <v>-2.2205105049270986E-2</v>
      </c>
      <c r="AI234" s="175">
        <f>'AEO Industrial growth rate'!AE$3</f>
        <v>-1.1102552524635493E-2</v>
      </c>
      <c r="AJ234" s="175">
        <f>'AEO Industrial growth rate'!AF$3</f>
        <v>2.5498685224042833E-3</v>
      </c>
      <c r="AK234" s="175">
        <f>'AEO Industrial growth rate'!AG$3</f>
        <v>1.5910117134585126E-2</v>
      </c>
    </row>
    <row r="235" spans="2:37" x14ac:dyDescent="0.25">
      <c r="B235" s="7" t="s">
        <v>1484</v>
      </c>
      <c r="C235" s="73" t="s">
        <v>1189</v>
      </c>
      <c r="D235" s="73" t="s">
        <v>76</v>
      </c>
      <c r="E235" s="17">
        <v>0</v>
      </c>
      <c r="F235" s="334">
        <v>0</v>
      </c>
      <c r="G235" s="175">
        <f>'AEO Industrial growth rate'!C$3</f>
        <v>0</v>
      </c>
      <c r="H235" s="175">
        <f>'AEO Industrial growth rate'!D$3</f>
        <v>-0.11894074211798461</v>
      </c>
      <c r="I235" s="175">
        <f>'AEO Industrial growth rate'!E$3</f>
        <v>-0.22406969640627911</v>
      </c>
      <c r="J235" s="175">
        <f>'AEO Industrial growth rate'!F$3</f>
        <v>-0.20770804005418472</v>
      </c>
      <c r="K235" s="175">
        <f>'AEO Industrial growth rate'!G$3</f>
        <v>-0.2103907142287976</v>
      </c>
      <c r="L235" s="175">
        <f>'AEO Industrial growth rate'!H$3</f>
        <v>-0.20372387048792803</v>
      </c>
      <c r="M235" s="175">
        <f>'AEO Industrial growth rate'!I$3</f>
        <v>-0.19904911153018673</v>
      </c>
      <c r="N235" s="175">
        <f>'AEO Industrial growth rate'!J$3</f>
        <v>-0.19283380700682626</v>
      </c>
      <c r="O235" s="175">
        <f>'AEO Industrial growth rate'!K$3</f>
        <v>-0.18866370952747752</v>
      </c>
      <c r="P235" s="175">
        <f>'AEO Industrial growth rate'!L$3</f>
        <v>-0.18215623256925823</v>
      </c>
      <c r="Q235" s="175">
        <f>'AEO Industrial growth rate'!M$3</f>
        <v>-0.17158490265345694</v>
      </c>
      <c r="R235" s="175">
        <f>'AEO Industrial growth rate'!N$3</f>
        <v>-0.16417434726021937</v>
      </c>
      <c r="S235" s="175">
        <f>'AEO Industrial growth rate'!O$3</f>
        <v>-0.15604664134505578</v>
      </c>
      <c r="T235" s="175">
        <f>'AEO Industrial growth rate'!P$3</f>
        <v>-0.14706897925575713</v>
      </c>
      <c r="U235" s="175">
        <f>'AEO Industrial growth rate'!Q$3</f>
        <v>-0.13724136099232395</v>
      </c>
      <c r="V235" s="175">
        <f>'AEO Industrial growth rate'!R$3</f>
        <v>-0.12767935403330763</v>
      </c>
      <c r="W235" s="175">
        <f>'AEO Industrial growth rate'!S$3</f>
        <v>-0.11992350394432801</v>
      </c>
      <c r="X235" s="175">
        <f>'AEO Industrial growth rate'!T$3</f>
        <v>-0.11259263194241545</v>
      </c>
      <c r="Y235" s="175">
        <f>'AEO Industrial growth rate'!U$3</f>
        <v>-0.10459773167946038</v>
      </c>
      <c r="Z235" s="175">
        <f>'AEO Industrial growth rate'!V$3</f>
        <v>-9.710749289489759E-2</v>
      </c>
      <c r="AA235" s="175">
        <f>'AEO Industrial growth rate'!W$3</f>
        <v>-9.2060878110972494E-2</v>
      </c>
      <c r="AB235" s="175">
        <f>'AEO Industrial growth rate'!X$3</f>
        <v>-8.388004993492526E-2</v>
      </c>
      <c r="AC235" s="175">
        <f>'AEO Industrial growth rate'!Y$3</f>
        <v>-7.3494647932215953E-2</v>
      </c>
      <c r="AD235" s="175">
        <f>'AEO Industrial growth rate'!Z$3</f>
        <v>-6.3401418364365594E-2</v>
      </c>
      <c r="AE235" s="175">
        <f>'AEO Industrial growth rate'!AA$3</f>
        <v>-5.3201944274748454E-2</v>
      </c>
      <c r="AF235" s="175">
        <f>'AEO Industrial growth rate'!AB$3</f>
        <v>-4.159473027172049E-2</v>
      </c>
      <c r="AG235" s="175">
        <f>'AEO Industrial growth rate'!AC$3</f>
        <v>-3.2165528964912843E-2</v>
      </c>
      <c r="AH235" s="175">
        <f>'AEO Industrial growth rate'!AD$3</f>
        <v>-2.2205105049270986E-2</v>
      </c>
      <c r="AI235" s="175">
        <f>'AEO Industrial growth rate'!AE$3</f>
        <v>-1.1102552524635493E-2</v>
      </c>
      <c r="AJ235" s="175">
        <f>'AEO Industrial growth rate'!AF$3</f>
        <v>2.5498685224042833E-3</v>
      </c>
      <c r="AK235" s="175">
        <f>'AEO Industrial growth rate'!AG$3</f>
        <v>1.5910117134585126E-2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D103-DDD0-473E-AF24-F5EDAA936AD8}">
  <sheetPr>
    <tabColor rgb="FFC00000"/>
  </sheetPr>
  <dimension ref="A1:AA55"/>
  <sheetViews>
    <sheetView workbookViewId="0"/>
  </sheetViews>
  <sheetFormatPr defaultRowHeight="14.25" x14ac:dyDescent="0.2"/>
  <cols>
    <col min="1" max="1" width="9" style="44"/>
    <col min="3" max="3" width="36.75" customWidth="1"/>
    <col min="4" max="4" width="18.125" bestFit="1" customWidth="1"/>
    <col min="5" max="5" width="18" bestFit="1" customWidth="1"/>
    <col min="6" max="7" width="19" bestFit="1" customWidth="1"/>
    <col min="8" max="8" width="15.75" bestFit="1" customWidth="1"/>
    <col min="9" max="9" width="14.875" bestFit="1" customWidth="1"/>
    <col min="10" max="10" width="15.25" customWidth="1"/>
    <col min="11" max="11" width="15.75" bestFit="1" customWidth="1"/>
    <col min="12" max="12" width="9.25" bestFit="1" customWidth="1"/>
    <col min="13" max="13" width="19" bestFit="1" customWidth="1"/>
    <col min="14" max="14" width="9.25" bestFit="1" customWidth="1"/>
    <col min="15" max="15" width="16.625" bestFit="1" customWidth="1"/>
    <col min="16" max="16" width="19.5" style="44" customWidth="1"/>
    <col min="17" max="17" width="19" bestFit="1" customWidth="1"/>
    <col min="18" max="20" width="9.25" bestFit="1" customWidth="1"/>
  </cols>
  <sheetData>
    <row r="1" spans="1:27" s="44" customFormat="1" ht="15" x14ac:dyDescent="0.25">
      <c r="A1" s="281" t="s">
        <v>1478</v>
      </c>
      <c r="B1" s="282"/>
      <c r="C1" s="282"/>
      <c r="D1" s="282"/>
      <c r="E1" s="282"/>
      <c r="F1" s="282"/>
      <c r="G1" s="282"/>
      <c r="H1" s="282"/>
      <c r="I1" s="282"/>
      <c r="J1" s="282"/>
    </row>
    <row r="2" spans="1:27" s="44" customFormat="1" x14ac:dyDescent="0.2"/>
    <row r="3" spans="1:27" ht="15" x14ac:dyDescent="0.25">
      <c r="B3" s="284" t="s">
        <v>1476</v>
      </c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35"/>
      <c r="Q3" s="272" t="s">
        <v>1475</v>
      </c>
      <c r="R3" s="273"/>
      <c r="S3" s="273"/>
      <c r="T3" s="273"/>
      <c r="U3" s="273"/>
      <c r="V3" s="273"/>
      <c r="W3" s="273"/>
      <c r="X3" s="273"/>
      <c r="Y3" s="273"/>
      <c r="Z3" s="273"/>
    </row>
    <row r="4" spans="1:27" ht="75" x14ac:dyDescent="0.25">
      <c r="B4" s="283"/>
      <c r="C4" s="57" t="s">
        <v>164</v>
      </c>
      <c r="D4" s="58" t="s">
        <v>165</v>
      </c>
      <c r="E4" s="59" t="s">
        <v>166</v>
      </c>
      <c r="F4" s="59" t="s">
        <v>167</v>
      </c>
      <c r="G4" s="59" t="s">
        <v>168</v>
      </c>
      <c r="H4" s="59" t="s">
        <v>169</v>
      </c>
      <c r="I4" s="59" t="s">
        <v>170</v>
      </c>
      <c r="J4" s="59" t="s">
        <v>171</v>
      </c>
      <c r="K4" s="60" t="s">
        <v>593</v>
      </c>
      <c r="L4" s="61">
        <v>2015</v>
      </c>
      <c r="M4" s="61">
        <v>2016</v>
      </c>
      <c r="N4" s="61">
        <v>2017</v>
      </c>
      <c r="O4" s="61">
        <v>2018</v>
      </c>
      <c r="P4" s="235"/>
      <c r="Q4" s="274" t="s">
        <v>60</v>
      </c>
      <c r="R4" s="274" t="s">
        <v>56</v>
      </c>
      <c r="S4" s="274" t="s">
        <v>73</v>
      </c>
      <c r="T4" s="274" t="s">
        <v>69</v>
      </c>
      <c r="U4" s="274" t="s">
        <v>75</v>
      </c>
      <c r="V4" s="274" t="s">
        <v>61</v>
      </c>
      <c r="W4" s="274" t="s">
        <v>52</v>
      </c>
      <c r="X4" s="274" t="s">
        <v>55</v>
      </c>
      <c r="Y4" s="274" t="s">
        <v>59</v>
      </c>
      <c r="Z4" s="274" t="s">
        <v>66</v>
      </c>
    </row>
    <row r="5" spans="1:27" ht="15" x14ac:dyDescent="0.25">
      <c r="B5" s="283"/>
      <c r="C5" s="63" t="s">
        <v>172</v>
      </c>
      <c r="D5" s="63" t="s">
        <v>193</v>
      </c>
      <c r="E5" s="63" t="s">
        <v>334</v>
      </c>
      <c r="F5" s="63" t="s">
        <v>281</v>
      </c>
      <c r="G5" s="63" t="s">
        <v>196</v>
      </c>
      <c r="H5" s="63" t="s">
        <v>177</v>
      </c>
      <c r="I5" s="63" t="s">
        <v>178</v>
      </c>
      <c r="J5" s="270" t="s">
        <v>282</v>
      </c>
      <c r="K5" s="64" t="s">
        <v>595</v>
      </c>
      <c r="L5" s="65">
        <v>3057312676929.1655</v>
      </c>
      <c r="M5" s="65">
        <v>3072173642168.2837</v>
      </c>
      <c r="N5" s="66">
        <v>2811025698752.1455</v>
      </c>
      <c r="O5" s="65">
        <v>1821301253168.4287</v>
      </c>
      <c r="P5" s="309" t="s">
        <v>1481</v>
      </c>
      <c r="Q5" s="275">
        <f>INDEX('CHP Estimated Industry Breakdow'!$B$29:$J$38,MATCH('CHP Distribution_calcs'!Q$4,'CHP Estimated Industry Breakdow'!$A$29:$A$38,0),MATCH('CHP Distribution_calcs'!$J5,'CHP Estimated Industry Breakdow'!$B$28:$J$28,0))</f>
        <v>1</v>
      </c>
      <c r="R5" s="275">
        <f>INDEX('CHP Estimated Industry Breakdow'!$B$29:$J$38,MATCH('CHP Distribution_calcs'!R$4,'CHP Estimated Industry Breakdow'!$A$29:$A$38,0),MATCH('CHP Distribution_calcs'!$J5,'CHP Estimated Industry Breakdow'!$B$28:$J$28,0))</f>
        <v>0</v>
      </c>
      <c r="S5" s="275">
        <f>INDEX('CHP Estimated Industry Breakdow'!$B$29:$J$38,MATCH('CHP Distribution_calcs'!S$4,'CHP Estimated Industry Breakdow'!$A$29:$A$38,0),MATCH('CHP Distribution_calcs'!$J5,'CHP Estimated Industry Breakdow'!$B$28:$J$28,0))</f>
        <v>0</v>
      </c>
      <c r="T5" s="275">
        <f>INDEX('CHP Estimated Industry Breakdow'!$B$29:$J$38,MATCH('CHP Distribution_calcs'!T$4,'CHP Estimated Industry Breakdow'!$A$29:$A$38,0),MATCH('CHP Distribution_calcs'!$J5,'CHP Estimated Industry Breakdow'!$B$28:$J$28,0))</f>
        <v>0</v>
      </c>
      <c r="U5" s="275">
        <f>INDEX('CHP Estimated Industry Breakdow'!$B$29:$J$38,MATCH('CHP Distribution_calcs'!U$4,'CHP Estimated Industry Breakdow'!$A$29:$A$38,0),MATCH('CHP Distribution_calcs'!$J5,'CHP Estimated Industry Breakdow'!$B$28:$J$28,0))</f>
        <v>0</v>
      </c>
      <c r="V5" s="275">
        <f>INDEX('CHP Estimated Industry Breakdow'!$B$29:$J$38,MATCH('CHP Distribution_calcs'!V$4,'CHP Estimated Industry Breakdow'!$A$29:$A$38,0),MATCH('CHP Distribution_calcs'!$J5,'CHP Estimated Industry Breakdow'!$B$28:$J$28,0))</f>
        <v>0</v>
      </c>
      <c r="W5" s="275">
        <f>INDEX('CHP Estimated Industry Breakdow'!$B$29:$J$38,MATCH('CHP Distribution_calcs'!W$4,'CHP Estimated Industry Breakdow'!$A$29:$A$38,0),MATCH('CHP Distribution_calcs'!$J5,'CHP Estimated Industry Breakdow'!$B$28:$J$28,0))</f>
        <v>0</v>
      </c>
      <c r="X5" s="275">
        <f>INDEX('CHP Estimated Industry Breakdow'!$B$29:$J$38,MATCH('CHP Distribution_calcs'!X$4,'CHP Estimated Industry Breakdow'!$A$29:$A$38,0),MATCH('CHP Distribution_calcs'!$J5,'CHP Estimated Industry Breakdow'!$B$28:$J$28,0))</f>
        <v>0</v>
      </c>
      <c r="Y5" s="275">
        <f>INDEX('CHP Estimated Industry Breakdow'!$B$29:$J$38,MATCH('CHP Distribution_calcs'!Y$4,'CHP Estimated Industry Breakdow'!$A$29:$A$38,0),MATCH('CHP Distribution_calcs'!$J5,'CHP Estimated Industry Breakdow'!$B$28:$J$28,0))</f>
        <v>0</v>
      </c>
      <c r="Z5" s="275">
        <f>INDEX('CHP Estimated Industry Breakdow'!$B$29:$J$38,MATCH('CHP Distribution_calcs'!Z$4,'CHP Estimated Industry Breakdow'!$A$29:$A$38,0),MATCH('CHP Distribution_calcs'!$J5,'CHP Estimated Industry Breakdow'!$B$28:$J$28,0))</f>
        <v>0</v>
      </c>
      <c r="AA5" s="175">
        <f>SUM(Q5:Z5)</f>
        <v>1</v>
      </c>
    </row>
    <row r="6" spans="1:27" ht="15" x14ac:dyDescent="0.25">
      <c r="B6" s="283"/>
      <c r="C6" s="67" t="s">
        <v>172</v>
      </c>
      <c r="D6" s="67" t="s">
        <v>193</v>
      </c>
      <c r="E6" s="67" t="s">
        <v>334</v>
      </c>
      <c r="F6" s="67" t="s">
        <v>281</v>
      </c>
      <c r="G6" s="67" t="s">
        <v>196</v>
      </c>
      <c r="H6" s="67" t="s">
        <v>177</v>
      </c>
      <c r="I6" s="67" t="s">
        <v>178</v>
      </c>
      <c r="J6" s="269" t="s">
        <v>284</v>
      </c>
      <c r="K6" s="68" t="s">
        <v>595</v>
      </c>
      <c r="L6" s="69">
        <v>8103187111395.1602</v>
      </c>
      <c r="M6" s="69">
        <v>10633234842919.908</v>
      </c>
      <c r="N6" s="70">
        <v>11313421488897.277</v>
      </c>
      <c r="O6" s="69">
        <v>8588816027182.0352</v>
      </c>
      <c r="P6" s="309" t="s">
        <v>1481</v>
      </c>
      <c r="Q6" s="275">
        <f>INDEX('CHP Estimated Industry Breakdow'!$B$29:$J$38,MATCH('CHP Distribution_calcs'!Q$4,'CHP Estimated Industry Breakdow'!$A$29:$A$38,0),MATCH('CHP Distribution_calcs'!$J6,'CHP Estimated Industry Breakdow'!$B$28:$J$28,0))</f>
        <v>0</v>
      </c>
      <c r="R6" s="275">
        <f>INDEX('CHP Estimated Industry Breakdow'!$B$29:$J$38,MATCH('CHP Distribution_calcs'!R$4,'CHP Estimated Industry Breakdow'!$A$29:$A$38,0),MATCH('CHP Distribution_calcs'!$J6,'CHP Estimated Industry Breakdow'!$B$28:$J$28,0))</f>
        <v>0</v>
      </c>
      <c r="S6" s="275">
        <f>INDEX('CHP Estimated Industry Breakdow'!$B$29:$J$38,MATCH('CHP Distribution_calcs'!S$4,'CHP Estimated Industry Breakdow'!$A$29:$A$38,0),MATCH('CHP Distribution_calcs'!$J6,'CHP Estimated Industry Breakdow'!$B$28:$J$28,0))</f>
        <v>0</v>
      </c>
      <c r="T6" s="275">
        <f>INDEX('CHP Estimated Industry Breakdow'!$B$29:$J$38,MATCH('CHP Distribution_calcs'!T$4,'CHP Estimated Industry Breakdow'!$A$29:$A$38,0),MATCH('CHP Distribution_calcs'!$J6,'CHP Estimated Industry Breakdow'!$B$28:$J$28,0))</f>
        <v>0</v>
      </c>
      <c r="U6" s="275">
        <f>INDEX('CHP Estimated Industry Breakdow'!$B$29:$J$38,MATCH('CHP Distribution_calcs'!U$4,'CHP Estimated Industry Breakdow'!$A$29:$A$38,0),MATCH('CHP Distribution_calcs'!$J6,'CHP Estimated Industry Breakdow'!$B$28:$J$28,0))</f>
        <v>0</v>
      </c>
      <c r="V6" s="275">
        <f>INDEX('CHP Estimated Industry Breakdow'!$B$29:$J$38,MATCH('CHP Distribution_calcs'!V$4,'CHP Estimated Industry Breakdow'!$A$29:$A$38,0),MATCH('CHP Distribution_calcs'!$J6,'CHP Estimated Industry Breakdow'!$B$28:$J$28,0))</f>
        <v>0</v>
      </c>
      <c r="W6" s="275">
        <f>INDEX('CHP Estimated Industry Breakdow'!$B$29:$J$38,MATCH('CHP Distribution_calcs'!W$4,'CHP Estimated Industry Breakdow'!$A$29:$A$38,0),MATCH('CHP Distribution_calcs'!$J6,'CHP Estimated Industry Breakdow'!$B$28:$J$28,0))</f>
        <v>1</v>
      </c>
      <c r="X6" s="275">
        <f>INDEX('CHP Estimated Industry Breakdow'!$B$29:$J$38,MATCH('CHP Distribution_calcs'!X$4,'CHP Estimated Industry Breakdow'!$A$29:$A$38,0),MATCH('CHP Distribution_calcs'!$J6,'CHP Estimated Industry Breakdow'!$B$28:$J$28,0))</f>
        <v>0</v>
      </c>
      <c r="Y6" s="275">
        <f>INDEX('CHP Estimated Industry Breakdow'!$B$29:$J$38,MATCH('CHP Distribution_calcs'!Y$4,'CHP Estimated Industry Breakdow'!$A$29:$A$38,0),MATCH('CHP Distribution_calcs'!$J6,'CHP Estimated Industry Breakdow'!$B$28:$J$28,0))</f>
        <v>0</v>
      </c>
      <c r="Z6" s="275">
        <f>INDEX('CHP Estimated Industry Breakdow'!$B$29:$J$38,MATCH('CHP Distribution_calcs'!Z$4,'CHP Estimated Industry Breakdow'!$A$29:$A$38,0),MATCH('CHP Distribution_calcs'!$J6,'CHP Estimated Industry Breakdow'!$B$28:$J$28,0))</f>
        <v>0</v>
      </c>
      <c r="AA6" s="175">
        <f t="shared" ref="AA6:AA17" si="0">SUM(Q6:Z6)</f>
        <v>1</v>
      </c>
    </row>
    <row r="7" spans="1:27" ht="15" x14ac:dyDescent="0.25">
      <c r="B7" s="283"/>
      <c r="C7" s="63" t="s">
        <v>172</v>
      </c>
      <c r="D7" s="63" t="s">
        <v>193</v>
      </c>
      <c r="E7" s="63" t="s">
        <v>334</v>
      </c>
      <c r="F7" s="63" t="s">
        <v>281</v>
      </c>
      <c r="G7" s="63" t="s">
        <v>196</v>
      </c>
      <c r="H7" s="63" t="s">
        <v>177</v>
      </c>
      <c r="I7" s="63" t="s">
        <v>178</v>
      </c>
      <c r="J7" s="270" t="s">
        <v>241</v>
      </c>
      <c r="K7" s="64" t="s">
        <v>595</v>
      </c>
      <c r="L7" s="65">
        <v>12792659753732.721</v>
      </c>
      <c r="M7" s="65">
        <v>13719192776932.676</v>
      </c>
      <c r="N7" s="66">
        <v>13051706347541.684</v>
      </c>
      <c r="O7" s="65">
        <v>13211839021800.557</v>
      </c>
      <c r="P7" s="309" t="s">
        <v>1481</v>
      </c>
      <c r="Q7" s="275">
        <f>INDEX('CHP Estimated Industry Breakdow'!$B$29:$J$38,MATCH('CHP Distribution_calcs'!Q$4,'CHP Estimated Industry Breakdow'!$A$29:$A$38,0),MATCH('CHP Distribution_calcs'!$J7,'CHP Estimated Industry Breakdow'!$B$28:$J$28,0))</f>
        <v>1</v>
      </c>
      <c r="R7" s="275">
        <f>INDEX('CHP Estimated Industry Breakdow'!$B$29:$J$38,MATCH('CHP Distribution_calcs'!R$4,'CHP Estimated Industry Breakdow'!$A$29:$A$38,0),MATCH('CHP Distribution_calcs'!$J7,'CHP Estimated Industry Breakdow'!$B$28:$J$28,0))</f>
        <v>0</v>
      </c>
      <c r="S7" s="275">
        <f>INDEX('CHP Estimated Industry Breakdow'!$B$29:$J$38,MATCH('CHP Distribution_calcs'!S$4,'CHP Estimated Industry Breakdow'!$A$29:$A$38,0),MATCH('CHP Distribution_calcs'!$J7,'CHP Estimated Industry Breakdow'!$B$28:$J$28,0))</f>
        <v>0</v>
      </c>
      <c r="T7" s="275">
        <f>INDEX('CHP Estimated Industry Breakdow'!$B$29:$J$38,MATCH('CHP Distribution_calcs'!T$4,'CHP Estimated Industry Breakdow'!$A$29:$A$38,0),MATCH('CHP Distribution_calcs'!$J7,'CHP Estimated Industry Breakdow'!$B$28:$J$28,0))</f>
        <v>0</v>
      </c>
      <c r="U7" s="275">
        <f>INDEX('CHP Estimated Industry Breakdow'!$B$29:$J$38,MATCH('CHP Distribution_calcs'!U$4,'CHP Estimated Industry Breakdow'!$A$29:$A$38,0),MATCH('CHP Distribution_calcs'!$J7,'CHP Estimated Industry Breakdow'!$B$28:$J$28,0))</f>
        <v>0</v>
      </c>
      <c r="V7" s="275">
        <f>INDEX('CHP Estimated Industry Breakdow'!$B$29:$J$38,MATCH('CHP Distribution_calcs'!V$4,'CHP Estimated Industry Breakdow'!$A$29:$A$38,0),MATCH('CHP Distribution_calcs'!$J7,'CHP Estimated Industry Breakdow'!$B$28:$J$28,0))</f>
        <v>0</v>
      </c>
      <c r="W7" s="275">
        <f>INDEX('CHP Estimated Industry Breakdow'!$B$29:$J$38,MATCH('CHP Distribution_calcs'!W$4,'CHP Estimated Industry Breakdow'!$A$29:$A$38,0),MATCH('CHP Distribution_calcs'!$J7,'CHP Estimated Industry Breakdow'!$B$28:$J$28,0))</f>
        <v>0</v>
      </c>
      <c r="X7" s="275">
        <f>INDEX('CHP Estimated Industry Breakdow'!$B$29:$J$38,MATCH('CHP Distribution_calcs'!X$4,'CHP Estimated Industry Breakdow'!$A$29:$A$38,0),MATCH('CHP Distribution_calcs'!$J7,'CHP Estimated Industry Breakdow'!$B$28:$J$28,0))</f>
        <v>0</v>
      </c>
      <c r="Y7" s="275">
        <f>INDEX('CHP Estimated Industry Breakdow'!$B$29:$J$38,MATCH('CHP Distribution_calcs'!Y$4,'CHP Estimated Industry Breakdow'!$A$29:$A$38,0),MATCH('CHP Distribution_calcs'!$J7,'CHP Estimated Industry Breakdow'!$B$28:$J$28,0))</f>
        <v>0</v>
      </c>
      <c r="Z7" s="275">
        <f>INDEX('CHP Estimated Industry Breakdow'!$B$29:$J$38,MATCH('CHP Distribution_calcs'!Z$4,'CHP Estimated Industry Breakdow'!$A$29:$A$38,0),MATCH('CHP Distribution_calcs'!$J7,'CHP Estimated Industry Breakdow'!$B$28:$J$28,0))</f>
        <v>0</v>
      </c>
      <c r="AA7" s="175">
        <f t="shared" si="0"/>
        <v>1</v>
      </c>
    </row>
    <row r="8" spans="1:27" ht="15" x14ac:dyDescent="0.25">
      <c r="B8" s="283"/>
      <c r="C8" s="67" t="s">
        <v>172</v>
      </c>
      <c r="D8" s="67" t="s">
        <v>193</v>
      </c>
      <c r="E8" s="67" t="s">
        <v>334</v>
      </c>
      <c r="F8" s="67" t="s">
        <v>281</v>
      </c>
      <c r="G8" s="67" t="s">
        <v>196</v>
      </c>
      <c r="H8" s="67" t="s">
        <v>177</v>
      </c>
      <c r="I8" s="67" t="s">
        <v>178</v>
      </c>
      <c r="J8" s="269" t="s">
        <v>197</v>
      </c>
      <c r="K8" s="68" t="s">
        <v>595</v>
      </c>
      <c r="L8" s="69"/>
      <c r="M8" s="69"/>
      <c r="N8" s="70"/>
      <c r="O8" s="69"/>
      <c r="P8" s="235"/>
      <c r="Q8" s="275"/>
      <c r="R8" s="275"/>
      <c r="S8" s="275"/>
      <c r="T8" s="275"/>
      <c r="U8" s="275"/>
      <c r="V8" s="275"/>
      <c r="W8" s="275"/>
      <c r="X8" s="275"/>
      <c r="Y8" s="275"/>
      <c r="Z8" s="275"/>
      <c r="AA8" s="175">
        <f t="shared" si="0"/>
        <v>0</v>
      </c>
    </row>
    <row r="9" spans="1:27" ht="15" x14ac:dyDescent="0.25">
      <c r="B9" s="283"/>
      <c r="C9" s="63" t="s">
        <v>172</v>
      </c>
      <c r="D9" s="63" t="s">
        <v>193</v>
      </c>
      <c r="E9" s="63" t="s">
        <v>334</v>
      </c>
      <c r="F9" s="63" t="s">
        <v>281</v>
      </c>
      <c r="G9" s="63" t="s">
        <v>196</v>
      </c>
      <c r="H9" s="63" t="s">
        <v>177</v>
      </c>
      <c r="I9" s="63" t="s">
        <v>178</v>
      </c>
      <c r="J9" s="270" t="s">
        <v>199</v>
      </c>
      <c r="K9" s="64" t="s">
        <v>595</v>
      </c>
      <c r="L9" s="65"/>
      <c r="M9" s="65">
        <v>14680149469.206984</v>
      </c>
      <c r="N9" s="66">
        <v>12643389078.119041</v>
      </c>
      <c r="O9" s="65">
        <v>10809475694.000473</v>
      </c>
      <c r="P9" s="309" t="s">
        <v>1481</v>
      </c>
      <c r="Q9" s="275">
        <f>INDEX('CHP Estimated Industry Breakdow'!$B$29:$J$38,MATCH('CHP Distribution_calcs'!Q$4,'CHP Estimated Industry Breakdow'!$A$29:$A$38,0),MATCH('CHP Distribution_calcs'!$J9,'CHP Estimated Industry Breakdow'!$B$28:$J$28,0))</f>
        <v>0</v>
      </c>
      <c r="R9" s="275">
        <f>INDEX('CHP Estimated Industry Breakdow'!$B$29:$J$38,MATCH('CHP Distribution_calcs'!R$4,'CHP Estimated Industry Breakdow'!$A$29:$A$38,0),MATCH('CHP Distribution_calcs'!$J9,'CHP Estimated Industry Breakdow'!$B$28:$J$28,0))</f>
        <v>0</v>
      </c>
      <c r="S9" s="275">
        <f>INDEX('CHP Estimated Industry Breakdow'!$B$29:$J$38,MATCH('CHP Distribution_calcs'!S$4,'CHP Estimated Industry Breakdow'!$A$29:$A$38,0),MATCH('CHP Distribution_calcs'!$J9,'CHP Estimated Industry Breakdow'!$B$28:$J$28,0))</f>
        <v>0</v>
      </c>
      <c r="T9" s="275">
        <f>INDEX('CHP Estimated Industry Breakdow'!$B$29:$J$38,MATCH('CHP Distribution_calcs'!T$4,'CHP Estimated Industry Breakdow'!$A$29:$A$38,0),MATCH('CHP Distribution_calcs'!$J9,'CHP Estimated Industry Breakdow'!$B$28:$J$28,0))</f>
        <v>0</v>
      </c>
      <c r="U9" s="275">
        <f>INDEX('CHP Estimated Industry Breakdow'!$B$29:$J$38,MATCH('CHP Distribution_calcs'!U$4,'CHP Estimated Industry Breakdow'!$A$29:$A$38,0),MATCH('CHP Distribution_calcs'!$J9,'CHP Estimated Industry Breakdow'!$B$28:$J$28,0))</f>
        <v>1</v>
      </c>
      <c r="V9" s="275">
        <f>INDEX('CHP Estimated Industry Breakdow'!$B$29:$J$38,MATCH('CHP Distribution_calcs'!V$4,'CHP Estimated Industry Breakdow'!$A$29:$A$38,0),MATCH('CHP Distribution_calcs'!$J9,'CHP Estimated Industry Breakdow'!$B$28:$J$28,0))</f>
        <v>0</v>
      </c>
      <c r="W9" s="275">
        <f>INDEX('CHP Estimated Industry Breakdow'!$B$29:$J$38,MATCH('CHP Distribution_calcs'!W$4,'CHP Estimated Industry Breakdow'!$A$29:$A$38,0),MATCH('CHP Distribution_calcs'!$J9,'CHP Estimated Industry Breakdow'!$B$28:$J$28,0))</f>
        <v>0</v>
      </c>
      <c r="X9" s="275">
        <f>INDEX('CHP Estimated Industry Breakdow'!$B$29:$J$38,MATCH('CHP Distribution_calcs'!X$4,'CHP Estimated Industry Breakdow'!$A$29:$A$38,0),MATCH('CHP Distribution_calcs'!$J9,'CHP Estimated Industry Breakdow'!$B$28:$J$28,0))</f>
        <v>0</v>
      </c>
      <c r="Y9" s="275">
        <f>INDEX('CHP Estimated Industry Breakdow'!$B$29:$J$38,MATCH('CHP Distribution_calcs'!Y$4,'CHP Estimated Industry Breakdow'!$A$29:$A$38,0),MATCH('CHP Distribution_calcs'!$J9,'CHP Estimated Industry Breakdow'!$B$28:$J$28,0))</f>
        <v>0</v>
      </c>
      <c r="Z9" s="275">
        <f>INDEX('CHP Estimated Industry Breakdow'!$B$29:$J$38,MATCH('CHP Distribution_calcs'!Z$4,'CHP Estimated Industry Breakdow'!$A$29:$A$38,0),MATCH('CHP Distribution_calcs'!$J9,'CHP Estimated Industry Breakdow'!$B$28:$J$28,0))</f>
        <v>0</v>
      </c>
      <c r="AA9" s="175">
        <f t="shared" si="0"/>
        <v>1</v>
      </c>
    </row>
    <row r="10" spans="1:27" ht="15" x14ac:dyDescent="0.25">
      <c r="B10" s="283"/>
      <c r="C10" s="67" t="s">
        <v>172</v>
      </c>
      <c r="D10" s="67" t="s">
        <v>193</v>
      </c>
      <c r="E10" s="67" t="s">
        <v>334</v>
      </c>
      <c r="F10" s="67" t="s">
        <v>281</v>
      </c>
      <c r="G10" s="67" t="s">
        <v>196</v>
      </c>
      <c r="H10" s="67" t="s">
        <v>177</v>
      </c>
      <c r="I10" s="67" t="s">
        <v>178</v>
      </c>
      <c r="J10" s="269" t="s">
        <v>184</v>
      </c>
      <c r="K10" s="68" t="s">
        <v>595</v>
      </c>
      <c r="L10" s="69">
        <v>2257920179.9780784</v>
      </c>
      <c r="M10" s="69">
        <v>8626392591.84478</v>
      </c>
      <c r="N10" s="70">
        <v>1660593726.986551</v>
      </c>
      <c r="O10" s="69">
        <v>1355260497.547158</v>
      </c>
      <c r="P10" s="309" t="s">
        <v>1481</v>
      </c>
      <c r="Q10" s="275">
        <f>INDEX('CHP Estimated Industry Breakdow'!$B$29:$J$38,MATCH('CHP Distribution_calcs'!Q$4,'CHP Estimated Industry Breakdow'!$A$29:$A$38,0),MATCH('CHP Distribution_calcs'!$J10,'CHP Estimated Industry Breakdow'!$B$28:$J$28,0))</f>
        <v>0.95351909621579078</v>
      </c>
      <c r="R10" s="275">
        <f>INDEX('CHP Estimated Industry Breakdow'!$B$29:$J$38,MATCH('CHP Distribution_calcs'!R$4,'CHP Estimated Industry Breakdow'!$A$29:$A$38,0),MATCH('CHP Distribution_calcs'!$J10,'CHP Estimated Industry Breakdow'!$B$28:$J$28,0))</f>
        <v>0</v>
      </c>
      <c r="S10" s="275">
        <f>INDEX('CHP Estimated Industry Breakdow'!$B$29:$J$38,MATCH('CHP Distribution_calcs'!S$4,'CHP Estimated Industry Breakdow'!$A$29:$A$38,0),MATCH('CHP Distribution_calcs'!$J10,'CHP Estimated Industry Breakdow'!$B$28:$J$28,0))</f>
        <v>0</v>
      </c>
      <c r="T10" s="275">
        <f>INDEX('CHP Estimated Industry Breakdow'!$B$29:$J$38,MATCH('CHP Distribution_calcs'!T$4,'CHP Estimated Industry Breakdow'!$A$29:$A$38,0),MATCH('CHP Distribution_calcs'!$J10,'CHP Estimated Industry Breakdow'!$B$28:$J$28,0))</f>
        <v>0</v>
      </c>
      <c r="U10" s="275">
        <f>INDEX('CHP Estimated Industry Breakdow'!$B$29:$J$38,MATCH('CHP Distribution_calcs'!U$4,'CHP Estimated Industry Breakdow'!$A$29:$A$38,0),MATCH('CHP Distribution_calcs'!$J10,'CHP Estimated Industry Breakdow'!$B$28:$J$28,0))</f>
        <v>0</v>
      </c>
      <c r="V10" s="275">
        <f>INDEX('CHP Estimated Industry Breakdow'!$B$29:$J$38,MATCH('CHP Distribution_calcs'!V$4,'CHP Estimated Industry Breakdow'!$A$29:$A$38,0),MATCH('CHP Distribution_calcs'!$J10,'CHP Estimated Industry Breakdow'!$B$28:$J$28,0))</f>
        <v>0</v>
      </c>
      <c r="W10" s="275">
        <f>INDEX('CHP Estimated Industry Breakdow'!$B$29:$J$38,MATCH('CHP Distribution_calcs'!W$4,'CHP Estimated Industry Breakdow'!$A$29:$A$38,0),MATCH('CHP Distribution_calcs'!$J10,'CHP Estimated Industry Breakdow'!$B$28:$J$28,0))</f>
        <v>4.6480903784209118E-2</v>
      </c>
      <c r="X10" s="275">
        <f>INDEX('CHP Estimated Industry Breakdow'!$B$29:$J$38,MATCH('CHP Distribution_calcs'!X$4,'CHP Estimated Industry Breakdow'!$A$29:$A$38,0),MATCH('CHP Distribution_calcs'!$J10,'CHP Estimated Industry Breakdow'!$B$28:$J$28,0))</f>
        <v>0</v>
      </c>
      <c r="Y10" s="275">
        <f>INDEX('CHP Estimated Industry Breakdow'!$B$29:$J$38,MATCH('CHP Distribution_calcs'!Y$4,'CHP Estimated Industry Breakdow'!$A$29:$A$38,0),MATCH('CHP Distribution_calcs'!$J10,'CHP Estimated Industry Breakdow'!$B$28:$J$28,0))</f>
        <v>0</v>
      </c>
      <c r="Z10" s="275">
        <f>INDEX('CHP Estimated Industry Breakdow'!$B$29:$J$38,MATCH('CHP Distribution_calcs'!Z$4,'CHP Estimated Industry Breakdow'!$A$29:$A$38,0),MATCH('CHP Distribution_calcs'!$J10,'CHP Estimated Industry Breakdow'!$B$28:$J$28,0))</f>
        <v>0</v>
      </c>
      <c r="AA10" s="175">
        <f t="shared" si="0"/>
        <v>0.99999999999999989</v>
      </c>
    </row>
    <row r="11" spans="1:27" ht="15" x14ac:dyDescent="0.25">
      <c r="B11" s="283"/>
      <c r="C11" s="63" t="s">
        <v>172</v>
      </c>
      <c r="D11" s="63" t="s">
        <v>193</v>
      </c>
      <c r="E11" s="63" t="s">
        <v>334</v>
      </c>
      <c r="F11" s="63" t="s">
        <v>281</v>
      </c>
      <c r="G11" s="63" t="s">
        <v>196</v>
      </c>
      <c r="H11" s="63" t="s">
        <v>177</v>
      </c>
      <c r="I11" s="63" t="s">
        <v>178</v>
      </c>
      <c r="J11" s="270" t="s">
        <v>190</v>
      </c>
      <c r="K11" s="64" t="s">
        <v>595</v>
      </c>
      <c r="L11" s="65">
        <v>6175379960.5436497</v>
      </c>
      <c r="M11" s="65"/>
      <c r="N11" s="66"/>
      <c r="O11" s="65"/>
      <c r="P11" s="235"/>
      <c r="Q11" s="275"/>
      <c r="R11" s="275"/>
      <c r="S11" s="275"/>
      <c r="T11" s="275"/>
      <c r="U11" s="275"/>
      <c r="V11" s="275"/>
      <c r="W11" s="275"/>
      <c r="X11" s="275"/>
      <c r="Y11" s="275"/>
      <c r="Z11" s="275"/>
      <c r="AA11" s="175">
        <f t="shared" si="0"/>
        <v>0</v>
      </c>
    </row>
    <row r="12" spans="1:27" ht="15" x14ac:dyDescent="0.25">
      <c r="B12" s="283"/>
      <c r="C12" s="67" t="s">
        <v>172</v>
      </c>
      <c r="D12" s="67" t="s">
        <v>193</v>
      </c>
      <c r="E12" s="67" t="s">
        <v>334</v>
      </c>
      <c r="F12" s="67" t="s">
        <v>281</v>
      </c>
      <c r="G12" s="67" t="s">
        <v>196</v>
      </c>
      <c r="H12" s="67" t="s">
        <v>177</v>
      </c>
      <c r="I12" s="67" t="s">
        <v>178</v>
      </c>
      <c r="J12" s="67" t="s">
        <v>205</v>
      </c>
      <c r="K12" s="68" t="s">
        <v>595</v>
      </c>
      <c r="L12" s="69">
        <v>62225833869.879257</v>
      </c>
      <c r="M12" s="69">
        <v>77051300870.408997</v>
      </c>
      <c r="N12" s="70">
        <v>54882384647.422226</v>
      </c>
      <c r="O12" s="69">
        <v>54367884258.43338</v>
      </c>
      <c r="P12" s="309" t="s">
        <v>1481</v>
      </c>
      <c r="Q12" s="275">
        <f>INDEX('CHP Estimated Industry Breakdow'!$B$29:$J$38,MATCH('CHP Distribution_calcs'!Q$4,'CHP Estimated Industry Breakdow'!$A$29:$A$38,0),MATCH('CHP Distribution_calcs'!$J12,'CHP Estimated Industry Breakdow'!$B$28:$J$28,0))</f>
        <v>0</v>
      </c>
      <c r="R12" s="275">
        <f>INDEX('CHP Estimated Industry Breakdow'!$B$29:$J$38,MATCH('CHP Distribution_calcs'!R$4,'CHP Estimated Industry Breakdow'!$A$29:$A$38,0),MATCH('CHP Distribution_calcs'!$J12,'CHP Estimated Industry Breakdow'!$B$28:$J$28,0))</f>
        <v>0</v>
      </c>
      <c r="S12" s="275">
        <f>INDEX('CHP Estimated Industry Breakdow'!$B$29:$J$38,MATCH('CHP Distribution_calcs'!S$4,'CHP Estimated Industry Breakdow'!$A$29:$A$38,0),MATCH('CHP Distribution_calcs'!$J12,'CHP Estimated Industry Breakdow'!$B$28:$J$28,0))</f>
        <v>0</v>
      </c>
      <c r="T12" s="275">
        <f>INDEX('CHP Estimated Industry Breakdow'!$B$29:$J$38,MATCH('CHP Distribution_calcs'!T$4,'CHP Estimated Industry Breakdow'!$A$29:$A$38,0),MATCH('CHP Distribution_calcs'!$J12,'CHP Estimated Industry Breakdow'!$B$28:$J$28,0))</f>
        <v>0</v>
      </c>
      <c r="U12" s="275">
        <f>INDEX('CHP Estimated Industry Breakdow'!$B$29:$J$38,MATCH('CHP Distribution_calcs'!U$4,'CHP Estimated Industry Breakdow'!$A$29:$A$38,0),MATCH('CHP Distribution_calcs'!$J12,'CHP Estimated Industry Breakdow'!$B$28:$J$28,0))</f>
        <v>1</v>
      </c>
      <c r="V12" s="275">
        <f>INDEX('CHP Estimated Industry Breakdow'!$B$29:$J$38,MATCH('CHP Distribution_calcs'!V$4,'CHP Estimated Industry Breakdow'!$A$29:$A$38,0),MATCH('CHP Distribution_calcs'!$J12,'CHP Estimated Industry Breakdow'!$B$28:$J$28,0))</f>
        <v>0</v>
      </c>
      <c r="W12" s="275">
        <f>INDEX('CHP Estimated Industry Breakdow'!$B$29:$J$38,MATCH('CHP Distribution_calcs'!W$4,'CHP Estimated Industry Breakdow'!$A$29:$A$38,0),MATCH('CHP Distribution_calcs'!$J12,'CHP Estimated Industry Breakdow'!$B$28:$J$28,0))</f>
        <v>0</v>
      </c>
      <c r="X12" s="275">
        <f>INDEX('CHP Estimated Industry Breakdow'!$B$29:$J$38,MATCH('CHP Distribution_calcs'!X$4,'CHP Estimated Industry Breakdow'!$A$29:$A$38,0),MATCH('CHP Distribution_calcs'!$J12,'CHP Estimated Industry Breakdow'!$B$28:$J$28,0))</f>
        <v>0</v>
      </c>
      <c r="Y12" s="275">
        <f>INDEX('CHP Estimated Industry Breakdow'!$B$29:$J$38,MATCH('CHP Distribution_calcs'!Y$4,'CHP Estimated Industry Breakdow'!$A$29:$A$38,0),MATCH('CHP Distribution_calcs'!$J12,'CHP Estimated Industry Breakdow'!$B$28:$J$28,0))</f>
        <v>0</v>
      </c>
      <c r="Z12" s="275">
        <f>INDEX('CHP Estimated Industry Breakdow'!$B$29:$J$38,MATCH('CHP Distribution_calcs'!Z$4,'CHP Estimated Industry Breakdow'!$A$29:$A$38,0),MATCH('CHP Distribution_calcs'!$J12,'CHP Estimated Industry Breakdow'!$B$28:$J$28,0))</f>
        <v>0</v>
      </c>
      <c r="AA12" s="175">
        <f t="shared" si="0"/>
        <v>1</v>
      </c>
    </row>
    <row r="13" spans="1:27" ht="15" x14ac:dyDescent="0.25">
      <c r="B13" s="283"/>
      <c r="C13" s="63" t="s">
        <v>172</v>
      </c>
      <c r="D13" s="63" t="s">
        <v>193</v>
      </c>
      <c r="E13" s="63" t="s">
        <v>334</v>
      </c>
      <c r="F13" s="63" t="s">
        <v>281</v>
      </c>
      <c r="G13" s="63" t="s">
        <v>196</v>
      </c>
      <c r="H13" s="63" t="s">
        <v>177</v>
      </c>
      <c r="I13" s="63" t="s">
        <v>178</v>
      </c>
      <c r="J13" s="63" t="s">
        <v>294</v>
      </c>
      <c r="K13" s="64" t="s">
        <v>595</v>
      </c>
      <c r="L13" s="65"/>
      <c r="M13" s="65"/>
      <c r="N13" s="66"/>
      <c r="O13" s="65"/>
      <c r="P13" s="235"/>
      <c r="Q13" s="275"/>
      <c r="R13" s="275"/>
      <c r="S13" s="275"/>
      <c r="T13" s="275"/>
      <c r="U13" s="275"/>
      <c r="V13" s="275"/>
      <c r="W13" s="275"/>
      <c r="X13" s="275"/>
      <c r="Y13" s="275"/>
      <c r="Z13" s="275"/>
      <c r="AA13" s="175">
        <f t="shared" si="0"/>
        <v>0</v>
      </c>
    </row>
    <row r="14" spans="1:27" ht="15" x14ac:dyDescent="0.25">
      <c r="B14" s="283"/>
      <c r="C14" s="67" t="s">
        <v>172</v>
      </c>
      <c r="D14" s="67" t="s">
        <v>193</v>
      </c>
      <c r="E14" s="67" t="s">
        <v>334</v>
      </c>
      <c r="F14" s="67" t="s">
        <v>281</v>
      </c>
      <c r="G14" s="67" t="s">
        <v>196</v>
      </c>
      <c r="H14" s="67" t="s">
        <v>177</v>
      </c>
      <c r="I14" s="67" t="s">
        <v>178</v>
      </c>
      <c r="J14" s="67" t="s">
        <v>179</v>
      </c>
      <c r="K14" s="68" t="s">
        <v>595</v>
      </c>
      <c r="L14" s="69">
        <v>104194967705655.23</v>
      </c>
      <c r="M14" s="69">
        <v>99613779013405.703</v>
      </c>
      <c r="N14" s="70">
        <v>95566635988879.141</v>
      </c>
      <c r="O14" s="69">
        <v>99326120164051.406</v>
      </c>
      <c r="P14" s="309" t="s">
        <v>1481</v>
      </c>
      <c r="Q14" s="275">
        <f>INDEX('CHP Estimated Industry Breakdow'!$B$29:$J$38,MATCH('CHP Distribution_calcs'!Q$4,'CHP Estimated Industry Breakdow'!$A$29:$A$38,0),MATCH('CHP Distribution_calcs'!$J14,'CHP Estimated Industry Breakdow'!$B$28:$J$28,0))</f>
        <v>0.67092131971960445</v>
      </c>
      <c r="R14" s="275">
        <f>INDEX('CHP Estimated Industry Breakdow'!$B$29:$J$38,MATCH('CHP Distribution_calcs'!R$4,'CHP Estimated Industry Breakdow'!$A$29:$A$38,0),MATCH('CHP Distribution_calcs'!$J14,'CHP Estimated Industry Breakdow'!$B$28:$J$28,0))</f>
        <v>4.6745986838954569E-2</v>
      </c>
      <c r="S14" s="275">
        <f>INDEX('CHP Estimated Industry Breakdow'!$B$29:$J$38,MATCH('CHP Distribution_calcs'!S$4,'CHP Estimated Industry Breakdow'!$A$29:$A$38,0),MATCH('CHP Distribution_calcs'!$J14,'CHP Estimated Industry Breakdow'!$B$28:$J$28,0))</f>
        <v>2.9543518929005027E-2</v>
      </c>
      <c r="T14" s="275">
        <f>INDEX('CHP Estimated Industry Breakdow'!$B$29:$J$38,MATCH('CHP Distribution_calcs'!T$4,'CHP Estimated Industry Breakdow'!$A$29:$A$38,0),MATCH('CHP Distribution_calcs'!$J14,'CHP Estimated Industry Breakdow'!$B$28:$J$28,0))</f>
        <v>1.4439828368653993E-2</v>
      </c>
      <c r="U14" s="275">
        <f>INDEX('CHP Estimated Industry Breakdow'!$B$29:$J$38,MATCH('CHP Distribution_calcs'!U$4,'CHP Estimated Industry Breakdow'!$A$29:$A$38,0),MATCH('CHP Distribution_calcs'!$J14,'CHP Estimated Industry Breakdow'!$B$28:$J$28,0))</f>
        <v>0</v>
      </c>
      <c r="V14" s="275">
        <f>INDEX('CHP Estimated Industry Breakdow'!$B$29:$J$38,MATCH('CHP Distribution_calcs'!V$4,'CHP Estimated Industry Breakdow'!$A$29:$A$38,0),MATCH('CHP Distribution_calcs'!$J14,'CHP Estimated Industry Breakdow'!$B$28:$J$28,0))</f>
        <v>9.6163936429565361E-2</v>
      </c>
      <c r="W14" s="275">
        <f>INDEX('CHP Estimated Industry Breakdow'!$B$29:$J$38,MATCH('CHP Distribution_calcs'!W$4,'CHP Estimated Industry Breakdow'!$A$29:$A$38,0),MATCH('CHP Distribution_calcs'!$J14,'CHP Estimated Industry Breakdow'!$B$28:$J$28,0))</f>
        <v>3.2705196395567585E-2</v>
      </c>
      <c r="X14" s="275">
        <f>INDEX('CHP Estimated Industry Breakdow'!$B$29:$J$38,MATCH('CHP Distribution_calcs'!X$4,'CHP Estimated Industry Breakdow'!$A$29:$A$38,0),MATCH('CHP Distribution_calcs'!$J14,'CHP Estimated Industry Breakdow'!$B$28:$J$28,0))</f>
        <v>1.1409662272495461E-2</v>
      </c>
      <c r="Y14" s="275">
        <f>INDEX('CHP Estimated Industry Breakdow'!$B$29:$J$38,MATCH('CHP Distribution_calcs'!Y$4,'CHP Estimated Industry Breakdow'!$A$29:$A$38,0),MATCH('CHP Distribution_calcs'!$J14,'CHP Estimated Industry Breakdow'!$B$28:$J$28,0))</f>
        <v>9.397958661292314E-3</v>
      </c>
      <c r="Z14" s="275">
        <f>INDEX('CHP Estimated Industry Breakdow'!$B$29:$J$38,MATCH('CHP Distribution_calcs'!Z$4,'CHP Estimated Industry Breakdow'!$A$29:$A$38,0),MATCH('CHP Distribution_calcs'!$J14,'CHP Estimated Industry Breakdow'!$B$28:$J$28,0))</f>
        <v>8.867259238486111E-2</v>
      </c>
      <c r="AA14" s="175">
        <f t="shared" si="0"/>
        <v>0.99999999999999989</v>
      </c>
    </row>
    <row r="15" spans="1:27" ht="15" x14ac:dyDescent="0.25">
      <c r="B15" s="283"/>
      <c r="C15" s="63" t="s">
        <v>172</v>
      </c>
      <c r="D15" s="63" t="s">
        <v>193</v>
      </c>
      <c r="E15" s="63" t="s">
        <v>334</v>
      </c>
      <c r="F15" s="63" t="s">
        <v>281</v>
      </c>
      <c r="G15" s="63" t="s">
        <v>196</v>
      </c>
      <c r="H15" s="63" t="s">
        <v>177</v>
      </c>
      <c r="I15" s="63" t="s">
        <v>178</v>
      </c>
      <c r="J15" s="63" t="s">
        <v>297</v>
      </c>
      <c r="K15" s="64" t="s">
        <v>595</v>
      </c>
      <c r="L15" s="65"/>
      <c r="M15" s="65"/>
      <c r="N15" s="66"/>
      <c r="O15" s="65"/>
      <c r="P15" s="235"/>
      <c r="Q15" s="275"/>
      <c r="R15" s="275"/>
      <c r="S15" s="275"/>
      <c r="T15" s="275"/>
      <c r="U15" s="275"/>
      <c r="V15" s="275"/>
      <c r="W15" s="275"/>
      <c r="X15" s="275"/>
      <c r="Y15" s="275"/>
      <c r="Z15" s="275"/>
      <c r="AA15" s="175">
        <f t="shared" si="0"/>
        <v>0</v>
      </c>
    </row>
    <row r="16" spans="1:27" ht="15" x14ac:dyDescent="0.25">
      <c r="B16" s="283"/>
      <c r="C16" s="67" t="s">
        <v>172</v>
      </c>
      <c r="D16" s="67" t="s">
        <v>193</v>
      </c>
      <c r="E16" s="67" t="s">
        <v>334</v>
      </c>
      <c r="F16" s="67" t="s">
        <v>281</v>
      </c>
      <c r="G16" s="67" t="s">
        <v>196</v>
      </c>
      <c r="H16" s="67" t="s">
        <v>177</v>
      </c>
      <c r="I16" s="67" t="s">
        <v>178</v>
      </c>
      <c r="J16" s="67" t="s">
        <v>208</v>
      </c>
      <c r="K16" s="68" t="s">
        <v>595</v>
      </c>
      <c r="L16" s="69">
        <v>137148606244.2399</v>
      </c>
      <c r="M16" s="69">
        <v>297794926838.21405</v>
      </c>
      <c r="N16" s="70">
        <v>43237731747.694527</v>
      </c>
      <c r="O16" s="69">
        <v>192673313350.4184</v>
      </c>
      <c r="P16" s="309" t="s">
        <v>1481</v>
      </c>
      <c r="Q16" s="275">
        <f>INDEX('CHP Estimated Industry Breakdow'!$B$29:$J$38,MATCH('CHP Distribution_calcs'!Q$4,'CHP Estimated Industry Breakdow'!$A$29:$A$38,0),MATCH('CHP Distribution_calcs'!$J16,'CHP Estimated Industry Breakdow'!$B$28:$J$28,0))</f>
        <v>1</v>
      </c>
      <c r="R16" s="275">
        <f>INDEX('CHP Estimated Industry Breakdow'!$B$29:$J$38,MATCH('CHP Distribution_calcs'!R$4,'CHP Estimated Industry Breakdow'!$A$29:$A$38,0),MATCH('CHP Distribution_calcs'!$J16,'CHP Estimated Industry Breakdow'!$B$28:$J$28,0))</f>
        <v>0</v>
      </c>
      <c r="S16" s="275">
        <f>INDEX('CHP Estimated Industry Breakdow'!$B$29:$J$38,MATCH('CHP Distribution_calcs'!S$4,'CHP Estimated Industry Breakdow'!$A$29:$A$38,0),MATCH('CHP Distribution_calcs'!$J16,'CHP Estimated Industry Breakdow'!$B$28:$J$28,0))</f>
        <v>0</v>
      </c>
      <c r="T16" s="275">
        <f>INDEX('CHP Estimated Industry Breakdow'!$B$29:$J$38,MATCH('CHP Distribution_calcs'!T$4,'CHP Estimated Industry Breakdow'!$A$29:$A$38,0),MATCH('CHP Distribution_calcs'!$J16,'CHP Estimated Industry Breakdow'!$B$28:$J$28,0))</f>
        <v>0</v>
      </c>
      <c r="U16" s="275">
        <f>INDEX('CHP Estimated Industry Breakdow'!$B$29:$J$38,MATCH('CHP Distribution_calcs'!U$4,'CHP Estimated Industry Breakdow'!$A$29:$A$38,0),MATCH('CHP Distribution_calcs'!$J16,'CHP Estimated Industry Breakdow'!$B$28:$J$28,0))</f>
        <v>0</v>
      </c>
      <c r="V16" s="275">
        <f>INDEX('CHP Estimated Industry Breakdow'!$B$29:$J$38,MATCH('CHP Distribution_calcs'!V$4,'CHP Estimated Industry Breakdow'!$A$29:$A$38,0),MATCH('CHP Distribution_calcs'!$J16,'CHP Estimated Industry Breakdow'!$B$28:$J$28,0))</f>
        <v>0</v>
      </c>
      <c r="W16" s="275">
        <f>INDEX('CHP Estimated Industry Breakdow'!$B$29:$J$38,MATCH('CHP Distribution_calcs'!W$4,'CHP Estimated Industry Breakdow'!$A$29:$A$38,0),MATCH('CHP Distribution_calcs'!$J16,'CHP Estimated Industry Breakdow'!$B$28:$J$28,0))</f>
        <v>0</v>
      </c>
      <c r="X16" s="275">
        <f>INDEX('CHP Estimated Industry Breakdow'!$B$29:$J$38,MATCH('CHP Distribution_calcs'!X$4,'CHP Estimated Industry Breakdow'!$A$29:$A$38,0),MATCH('CHP Distribution_calcs'!$J16,'CHP Estimated Industry Breakdow'!$B$28:$J$28,0))</f>
        <v>0</v>
      </c>
      <c r="Y16" s="275">
        <f>INDEX('CHP Estimated Industry Breakdow'!$B$29:$J$38,MATCH('CHP Distribution_calcs'!Y$4,'CHP Estimated Industry Breakdow'!$A$29:$A$38,0),MATCH('CHP Distribution_calcs'!$J16,'CHP Estimated Industry Breakdow'!$B$28:$J$28,0))</f>
        <v>0</v>
      </c>
      <c r="Z16" s="275">
        <f>INDEX('CHP Estimated Industry Breakdow'!$B$29:$J$38,MATCH('CHP Distribution_calcs'!Z$4,'CHP Estimated Industry Breakdow'!$A$29:$A$38,0),MATCH('CHP Distribution_calcs'!$J16,'CHP Estimated Industry Breakdow'!$B$28:$J$28,0))</f>
        <v>0</v>
      </c>
      <c r="AA16" s="175">
        <f t="shared" si="0"/>
        <v>1</v>
      </c>
    </row>
    <row r="17" spans="1:27" ht="15" x14ac:dyDescent="0.25">
      <c r="B17" s="283"/>
      <c r="C17" s="63" t="s">
        <v>172</v>
      </c>
      <c r="D17" s="63" t="s">
        <v>193</v>
      </c>
      <c r="E17" s="63" t="s">
        <v>334</v>
      </c>
      <c r="F17" s="63" t="s">
        <v>281</v>
      </c>
      <c r="G17" s="63" t="s">
        <v>196</v>
      </c>
      <c r="H17" s="63" t="s">
        <v>177</v>
      </c>
      <c r="I17" s="63" t="s">
        <v>178</v>
      </c>
      <c r="J17" s="270" t="s">
        <v>300</v>
      </c>
      <c r="K17" s="64" t="s">
        <v>595</v>
      </c>
      <c r="L17" s="65">
        <v>17117301354617.455</v>
      </c>
      <c r="M17" s="65">
        <v>18519410932298.5</v>
      </c>
      <c r="N17" s="66">
        <v>18791279776605.805</v>
      </c>
      <c r="O17" s="65">
        <v>20315355384385.762</v>
      </c>
      <c r="P17" s="309" t="s">
        <v>1481</v>
      </c>
      <c r="Q17" s="275">
        <f>INDEX('CHP Estimated Industry Breakdow'!$B$29:$J$38,MATCH('CHP Distribution_calcs'!Q$4,'CHP Estimated Industry Breakdow'!$A$29:$A$38,0),MATCH('CHP Distribution_calcs'!$J17,'CHP Estimated Industry Breakdow'!$B$28:$J$28,0))</f>
        <v>1</v>
      </c>
      <c r="R17" s="275">
        <f>INDEX('CHP Estimated Industry Breakdow'!$B$29:$J$38,MATCH('CHP Distribution_calcs'!R$4,'CHP Estimated Industry Breakdow'!$A$29:$A$38,0),MATCH('CHP Distribution_calcs'!$J17,'CHP Estimated Industry Breakdow'!$B$28:$J$28,0))</f>
        <v>0</v>
      </c>
      <c r="S17" s="275">
        <f>INDEX('CHP Estimated Industry Breakdow'!$B$29:$J$38,MATCH('CHP Distribution_calcs'!S$4,'CHP Estimated Industry Breakdow'!$A$29:$A$38,0),MATCH('CHP Distribution_calcs'!$J17,'CHP Estimated Industry Breakdow'!$B$28:$J$28,0))</f>
        <v>0</v>
      </c>
      <c r="T17" s="275">
        <f>INDEX('CHP Estimated Industry Breakdow'!$B$29:$J$38,MATCH('CHP Distribution_calcs'!T$4,'CHP Estimated Industry Breakdow'!$A$29:$A$38,0),MATCH('CHP Distribution_calcs'!$J17,'CHP Estimated Industry Breakdow'!$B$28:$J$28,0))</f>
        <v>0</v>
      </c>
      <c r="U17" s="275">
        <f>INDEX('CHP Estimated Industry Breakdow'!$B$29:$J$38,MATCH('CHP Distribution_calcs'!U$4,'CHP Estimated Industry Breakdow'!$A$29:$A$38,0),MATCH('CHP Distribution_calcs'!$J17,'CHP Estimated Industry Breakdow'!$B$28:$J$28,0))</f>
        <v>0</v>
      </c>
      <c r="V17" s="275">
        <f>INDEX('CHP Estimated Industry Breakdow'!$B$29:$J$38,MATCH('CHP Distribution_calcs'!V$4,'CHP Estimated Industry Breakdow'!$A$29:$A$38,0),MATCH('CHP Distribution_calcs'!$J17,'CHP Estimated Industry Breakdow'!$B$28:$J$28,0))</f>
        <v>0</v>
      </c>
      <c r="W17" s="275">
        <f>INDEX('CHP Estimated Industry Breakdow'!$B$29:$J$38,MATCH('CHP Distribution_calcs'!W$4,'CHP Estimated Industry Breakdow'!$A$29:$A$38,0),MATCH('CHP Distribution_calcs'!$J17,'CHP Estimated Industry Breakdow'!$B$28:$J$28,0))</f>
        <v>0</v>
      </c>
      <c r="X17" s="275">
        <f>INDEX('CHP Estimated Industry Breakdow'!$B$29:$J$38,MATCH('CHP Distribution_calcs'!X$4,'CHP Estimated Industry Breakdow'!$A$29:$A$38,0),MATCH('CHP Distribution_calcs'!$J17,'CHP Estimated Industry Breakdow'!$B$28:$J$28,0))</f>
        <v>0</v>
      </c>
      <c r="Y17" s="275">
        <f>INDEX('CHP Estimated Industry Breakdow'!$B$29:$J$38,MATCH('CHP Distribution_calcs'!Y$4,'CHP Estimated Industry Breakdow'!$A$29:$A$38,0),MATCH('CHP Distribution_calcs'!$J17,'CHP Estimated Industry Breakdow'!$B$28:$J$28,0))</f>
        <v>0</v>
      </c>
      <c r="Z17" s="275">
        <f>INDEX('CHP Estimated Industry Breakdow'!$B$29:$J$38,MATCH('CHP Distribution_calcs'!Z$4,'CHP Estimated Industry Breakdow'!$A$29:$A$38,0),MATCH('CHP Distribution_calcs'!$J17,'CHP Estimated Industry Breakdow'!$B$28:$J$28,0))</f>
        <v>0</v>
      </c>
      <c r="AA17" s="175">
        <f t="shared" si="0"/>
        <v>1</v>
      </c>
    </row>
    <row r="18" spans="1:27" ht="15" x14ac:dyDescent="0.25">
      <c r="B18" s="283"/>
      <c r="C18" s="67" t="s">
        <v>172</v>
      </c>
      <c r="D18" s="67" t="s">
        <v>193</v>
      </c>
      <c r="E18" s="67" t="s">
        <v>334</v>
      </c>
      <c r="F18" s="67" t="s">
        <v>281</v>
      </c>
      <c r="G18" s="67" t="s">
        <v>196</v>
      </c>
      <c r="H18" s="67" t="s">
        <v>177</v>
      </c>
      <c r="I18" s="67" t="s">
        <v>178</v>
      </c>
      <c r="J18" s="67" t="s">
        <v>250</v>
      </c>
      <c r="K18" s="68" t="s">
        <v>595</v>
      </c>
      <c r="L18" s="69"/>
      <c r="M18" s="69"/>
      <c r="N18" s="70"/>
      <c r="O18" s="69"/>
      <c r="P18" s="235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175"/>
    </row>
    <row r="19" spans="1:27" ht="15" x14ac:dyDescent="0.25">
      <c r="B19" s="283"/>
      <c r="C19" s="63" t="s">
        <v>172</v>
      </c>
      <c r="D19" s="63" t="s">
        <v>193</v>
      </c>
      <c r="E19" s="63" t="s">
        <v>334</v>
      </c>
      <c r="F19" s="63" t="s">
        <v>281</v>
      </c>
      <c r="G19" s="63" t="s">
        <v>196</v>
      </c>
      <c r="H19" s="63" t="s">
        <v>177</v>
      </c>
      <c r="I19" s="63" t="s">
        <v>178</v>
      </c>
      <c r="J19" s="63" t="s">
        <v>303</v>
      </c>
      <c r="K19" s="64" t="s">
        <v>595</v>
      </c>
      <c r="L19" s="65"/>
      <c r="M19" s="65"/>
      <c r="N19" s="66"/>
      <c r="O19" s="65"/>
      <c r="P19" s="235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175"/>
    </row>
    <row r="20" spans="1:27" ht="15" x14ac:dyDescent="0.25">
      <c r="B20" s="283"/>
      <c r="C20" s="67" t="s">
        <v>172</v>
      </c>
      <c r="D20" s="67" t="s">
        <v>193</v>
      </c>
      <c r="E20" s="67" t="s">
        <v>334</v>
      </c>
      <c r="F20" s="67" t="s">
        <v>281</v>
      </c>
      <c r="G20" s="67" t="s">
        <v>196</v>
      </c>
      <c r="H20" s="67" t="s">
        <v>177</v>
      </c>
      <c r="I20" s="67" t="s">
        <v>178</v>
      </c>
      <c r="J20" s="67" t="s">
        <v>305</v>
      </c>
      <c r="K20" s="68" t="s">
        <v>595</v>
      </c>
      <c r="L20" s="69"/>
      <c r="M20" s="69"/>
      <c r="N20" s="70"/>
      <c r="O20" s="69"/>
      <c r="P20" s="235"/>
      <c r="Q20" s="17"/>
      <c r="AA20" s="175"/>
    </row>
    <row r="21" spans="1:27" x14ac:dyDescent="0.2"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35"/>
      <c r="Q21" s="17"/>
    </row>
    <row r="22" spans="1:27" x14ac:dyDescent="0.2">
      <c r="L22" s="264"/>
      <c r="M22" s="264"/>
    </row>
    <row r="23" spans="1:27" ht="15" x14ac:dyDescent="0.25">
      <c r="B23" s="265" t="s">
        <v>1474</v>
      </c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78"/>
      <c r="Q23" s="266"/>
      <c r="R23" s="266"/>
      <c r="S23" s="266"/>
      <c r="T23" s="266"/>
    </row>
    <row r="24" spans="1:27" s="17" customFormat="1" ht="15" x14ac:dyDescent="0.25">
      <c r="A24" s="44"/>
      <c r="B24" s="279"/>
      <c r="C24" s="279" t="s">
        <v>1477</v>
      </c>
      <c r="D24" s="280" t="s">
        <v>179</v>
      </c>
      <c r="E24" s="280" t="s">
        <v>584</v>
      </c>
      <c r="F24" s="280" t="s">
        <v>582</v>
      </c>
      <c r="G24" s="280" t="s">
        <v>197</v>
      </c>
      <c r="H24" s="280" t="s">
        <v>179</v>
      </c>
      <c r="I24" s="280" t="s">
        <v>1190</v>
      </c>
      <c r="J24" s="280" t="s">
        <v>1190</v>
      </c>
      <c r="K24" s="280" t="s">
        <v>179</v>
      </c>
      <c r="L24" s="280" t="s">
        <v>584</v>
      </c>
      <c r="M24" s="280" t="s">
        <v>179</v>
      </c>
      <c r="N24" s="280" t="s">
        <v>1190</v>
      </c>
      <c r="O24" s="280" t="s">
        <v>1191</v>
      </c>
      <c r="P24" s="280" t="s">
        <v>1190</v>
      </c>
      <c r="Q24" s="280" t="s">
        <v>250</v>
      </c>
      <c r="R24" s="280" t="s">
        <v>1190</v>
      </c>
      <c r="S24" s="280" t="s">
        <v>1190</v>
      </c>
    </row>
    <row r="25" spans="1:27" ht="15" x14ac:dyDescent="0.25">
      <c r="C25" s="20" t="s">
        <v>1473</v>
      </c>
      <c r="D25" s="20" t="s">
        <v>282</v>
      </c>
      <c r="E25" s="20" t="s">
        <v>284</v>
      </c>
      <c r="F25" s="20" t="s">
        <v>241</v>
      </c>
      <c r="G25" s="20" t="s">
        <v>197</v>
      </c>
      <c r="H25" s="20" t="s">
        <v>199</v>
      </c>
      <c r="I25" s="20" t="s">
        <v>184</v>
      </c>
      <c r="J25" s="20" t="s">
        <v>190</v>
      </c>
      <c r="K25" s="20" t="s">
        <v>205</v>
      </c>
      <c r="L25" s="20" t="s">
        <v>294</v>
      </c>
      <c r="M25" s="20" t="s">
        <v>179</v>
      </c>
      <c r="N25" s="20" t="s">
        <v>297</v>
      </c>
      <c r="O25" s="20" t="s">
        <v>208</v>
      </c>
      <c r="P25" s="20" t="s">
        <v>300</v>
      </c>
      <c r="Q25" s="20" t="s">
        <v>250</v>
      </c>
      <c r="R25" s="20" t="s">
        <v>303</v>
      </c>
      <c r="S25" s="20" t="s">
        <v>305</v>
      </c>
    </row>
    <row r="26" spans="1:27" ht="15" x14ac:dyDescent="0.25">
      <c r="C26" s="267" t="s">
        <v>60</v>
      </c>
      <c r="D26" s="277">
        <f t="shared" ref="D26:S35" si="1">SUMIFS($O$5:$O$20,$J$5:$J$20,D$25)*INDEX($Q$5:$Z$20,MATCH(D$25,$J$5:$J$20,0),MATCH($C26,$Q$4:$Z$4,0))</f>
        <v>1821301253168.4287</v>
      </c>
      <c r="E26" s="277">
        <f t="shared" si="1"/>
        <v>0</v>
      </c>
      <c r="F26" s="277">
        <f t="shared" si="1"/>
        <v>13211839021800.557</v>
      </c>
      <c r="G26" s="277">
        <f t="shared" si="1"/>
        <v>0</v>
      </c>
      <c r="H26" s="277">
        <f t="shared" si="1"/>
        <v>0</v>
      </c>
      <c r="I26" s="277">
        <f t="shared" si="1"/>
        <v>1292266764.7581291</v>
      </c>
      <c r="J26" s="277">
        <f t="shared" si="1"/>
        <v>0</v>
      </c>
      <c r="K26" s="277">
        <f t="shared" si="1"/>
        <v>0</v>
      </c>
      <c r="L26" s="277">
        <f t="shared" si="1"/>
        <v>0</v>
      </c>
      <c r="M26" s="277">
        <f t="shared" si="1"/>
        <v>66640011623093.383</v>
      </c>
      <c r="N26" s="277">
        <f t="shared" si="1"/>
        <v>0</v>
      </c>
      <c r="O26" s="277">
        <f t="shared" si="1"/>
        <v>192673313350.4184</v>
      </c>
      <c r="P26" s="277">
        <f t="shared" si="1"/>
        <v>20315355384385.762</v>
      </c>
      <c r="Q26" s="277">
        <f t="shared" si="1"/>
        <v>0</v>
      </c>
      <c r="R26" s="277">
        <f t="shared" si="1"/>
        <v>0</v>
      </c>
      <c r="S26" s="277">
        <f t="shared" si="1"/>
        <v>0</v>
      </c>
      <c r="U26" s="276"/>
      <c r="V26" s="276"/>
    </row>
    <row r="27" spans="1:27" ht="15" x14ac:dyDescent="0.25">
      <c r="C27" s="267" t="s">
        <v>56</v>
      </c>
      <c r="D27" s="277">
        <f t="shared" si="1"/>
        <v>0</v>
      </c>
      <c r="E27" s="277">
        <f t="shared" si="1"/>
        <v>0</v>
      </c>
      <c r="F27" s="277">
        <f t="shared" si="1"/>
        <v>0</v>
      </c>
      <c r="G27" s="277">
        <f t="shared" si="1"/>
        <v>0</v>
      </c>
      <c r="H27" s="277">
        <f t="shared" si="1"/>
        <v>0</v>
      </c>
      <c r="I27" s="277">
        <f t="shared" si="1"/>
        <v>0</v>
      </c>
      <c r="J27" s="277">
        <f t="shared" si="1"/>
        <v>0</v>
      </c>
      <c r="K27" s="277">
        <f t="shared" si="1"/>
        <v>0</v>
      </c>
      <c r="L27" s="277">
        <f t="shared" si="1"/>
        <v>0</v>
      </c>
      <c r="M27" s="277">
        <f t="shared" si="1"/>
        <v>4643097505953.167</v>
      </c>
      <c r="N27" s="277">
        <f t="shared" si="1"/>
        <v>0</v>
      </c>
      <c r="O27" s="277">
        <f t="shared" si="1"/>
        <v>0</v>
      </c>
      <c r="P27" s="277">
        <f t="shared" si="1"/>
        <v>0</v>
      </c>
      <c r="Q27" s="277">
        <f t="shared" si="1"/>
        <v>0</v>
      </c>
      <c r="R27" s="277">
        <f t="shared" si="1"/>
        <v>0</v>
      </c>
      <c r="S27" s="277">
        <f t="shared" si="1"/>
        <v>0</v>
      </c>
    </row>
    <row r="28" spans="1:27" ht="15" x14ac:dyDescent="0.25">
      <c r="C28" s="267" t="s">
        <v>73</v>
      </c>
      <c r="D28" s="277">
        <f t="shared" si="1"/>
        <v>0</v>
      </c>
      <c r="E28" s="277">
        <f t="shared" si="1"/>
        <v>0</v>
      </c>
      <c r="F28" s="277">
        <f t="shared" si="1"/>
        <v>0</v>
      </c>
      <c r="G28" s="277">
        <f t="shared" si="1"/>
        <v>0</v>
      </c>
      <c r="H28" s="277">
        <f t="shared" si="1"/>
        <v>0</v>
      </c>
      <c r="I28" s="277">
        <f t="shared" si="1"/>
        <v>0</v>
      </c>
      <c r="J28" s="277">
        <f t="shared" si="1"/>
        <v>0</v>
      </c>
      <c r="K28" s="277">
        <f t="shared" si="1"/>
        <v>0</v>
      </c>
      <c r="L28" s="277">
        <f t="shared" si="1"/>
        <v>0</v>
      </c>
      <c r="M28" s="277">
        <f t="shared" si="1"/>
        <v>2934443111211.2808</v>
      </c>
      <c r="N28" s="277">
        <f t="shared" si="1"/>
        <v>0</v>
      </c>
      <c r="O28" s="277">
        <f t="shared" si="1"/>
        <v>0</v>
      </c>
      <c r="P28" s="277">
        <f t="shared" si="1"/>
        <v>0</v>
      </c>
      <c r="Q28" s="277">
        <f t="shared" si="1"/>
        <v>0</v>
      </c>
      <c r="R28" s="277">
        <f t="shared" si="1"/>
        <v>0</v>
      </c>
      <c r="S28" s="277">
        <f t="shared" si="1"/>
        <v>0</v>
      </c>
    </row>
    <row r="29" spans="1:27" ht="15" x14ac:dyDescent="0.25">
      <c r="C29" s="267" t="s">
        <v>69</v>
      </c>
      <c r="D29" s="277">
        <f t="shared" si="1"/>
        <v>0</v>
      </c>
      <c r="E29" s="277">
        <f t="shared" si="1"/>
        <v>0</v>
      </c>
      <c r="F29" s="277">
        <f t="shared" si="1"/>
        <v>0</v>
      </c>
      <c r="G29" s="277">
        <f t="shared" si="1"/>
        <v>0</v>
      </c>
      <c r="H29" s="277">
        <f t="shared" si="1"/>
        <v>0</v>
      </c>
      <c r="I29" s="277">
        <f t="shared" si="1"/>
        <v>0</v>
      </c>
      <c r="J29" s="277">
        <f t="shared" si="1"/>
        <v>0</v>
      </c>
      <c r="K29" s="277">
        <f t="shared" si="1"/>
        <v>0</v>
      </c>
      <c r="L29" s="277">
        <f t="shared" si="1"/>
        <v>0</v>
      </c>
      <c r="M29" s="277">
        <f t="shared" si="1"/>
        <v>1434252127693.2048</v>
      </c>
      <c r="N29" s="277">
        <f t="shared" si="1"/>
        <v>0</v>
      </c>
      <c r="O29" s="277">
        <f t="shared" si="1"/>
        <v>0</v>
      </c>
      <c r="P29" s="277">
        <f t="shared" si="1"/>
        <v>0</v>
      </c>
      <c r="Q29" s="277">
        <f t="shared" si="1"/>
        <v>0</v>
      </c>
      <c r="R29" s="277">
        <f t="shared" si="1"/>
        <v>0</v>
      </c>
      <c r="S29" s="277">
        <f t="shared" si="1"/>
        <v>0</v>
      </c>
    </row>
    <row r="30" spans="1:27" ht="15" x14ac:dyDescent="0.25">
      <c r="C30" s="267" t="s">
        <v>75</v>
      </c>
      <c r="D30" s="277">
        <f t="shared" si="1"/>
        <v>0</v>
      </c>
      <c r="E30" s="277">
        <f t="shared" si="1"/>
        <v>0</v>
      </c>
      <c r="F30" s="277">
        <f t="shared" si="1"/>
        <v>0</v>
      </c>
      <c r="G30" s="277">
        <f t="shared" si="1"/>
        <v>0</v>
      </c>
      <c r="H30" s="277">
        <f t="shared" si="1"/>
        <v>10809475694.000473</v>
      </c>
      <c r="I30" s="277">
        <f t="shared" si="1"/>
        <v>0</v>
      </c>
      <c r="J30" s="277">
        <f t="shared" si="1"/>
        <v>0</v>
      </c>
      <c r="K30" s="277">
        <f t="shared" si="1"/>
        <v>54367884258.43338</v>
      </c>
      <c r="L30" s="277">
        <f t="shared" si="1"/>
        <v>0</v>
      </c>
      <c r="M30" s="277">
        <f t="shared" si="1"/>
        <v>0</v>
      </c>
      <c r="N30" s="277">
        <f t="shared" si="1"/>
        <v>0</v>
      </c>
      <c r="O30" s="277">
        <f t="shared" si="1"/>
        <v>0</v>
      </c>
      <c r="P30" s="277">
        <f t="shared" si="1"/>
        <v>0</v>
      </c>
      <c r="Q30" s="277">
        <f t="shared" si="1"/>
        <v>0</v>
      </c>
      <c r="R30" s="277">
        <f t="shared" si="1"/>
        <v>0</v>
      </c>
      <c r="S30" s="277">
        <f t="shared" si="1"/>
        <v>0</v>
      </c>
    </row>
    <row r="31" spans="1:27" ht="15" x14ac:dyDescent="0.25">
      <c r="C31" s="267" t="s">
        <v>61</v>
      </c>
      <c r="D31" s="277">
        <f t="shared" si="1"/>
        <v>0</v>
      </c>
      <c r="E31" s="277">
        <f t="shared" si="1"/>
        <v>0</v>
      </c>
      <c r="F31" s="277">
        <f t="shared" si="1"/>
        <v>0</v>
      </c>
      <c r="G31" s="277">
        <f t="shared" si="1"/>
        <v>0</v>
      </c>
      <c r="H31" s="277">
        <f t="shared" si="1"/>
        <v>0</v>
      </c>
      <c r="I31" s="277">
        <f t="shared" si="1"/>
        <v>0</v>
      </c>
      <c r="J31" s="277">
        <f t="shared" si="1"/>
        <v>0</v>
      </c>
      <c r="K31" s="277">
        <f t="shared" si="1"/>
        <v>0</v>
      </c>
      <c r="L31" s="277">
        <f t="shared" si="1"/>
        <v>0</v>
      </c>
      <c r="M31" s="277">
        <f t="shared" si="1"/>
        <v>9551590705251.209</v>
      </c>
      <c r="N31" s="277">
        <f t="shared" si="1"/>
        <v>0</v>
      </c>
      <c r="O31" s="277">
        <f t="shared" si="1"/>
        <v>0</v>
      </c>
      <c r="P31" s="277">
        <f t="shared" si="1"/>
        <v>0</v>
      </c>
      <c r="Q31" s="277">
        <f t="shared" si="1"/>
        <v>0</v>
      </c>
      <c r="R31" s="277">
        <f t="shared" si="1"/>
        <v>0</v>
      </c>
      <c r="S31" s="277">
        <f t="shared" si="1"/>
        <v>0</v>
      </c>
    </row>
    <row r="32" spans="1:27" ht="15" x14ac:dyDescent="0.25">
      <c r="C32" s="267" t="s">
        <v>52</v>
      </c>
      <c r="D32" s="277">
        <f t="shared" si="1"/>
        <v>0</v>
      </c>
      <c r="E32" s="277">
        <f t="shared" si="1"/>
        <v>8588816027182.0352</v>
      </c>
      <c r="F32" s="277">
        <f t="shared" si="1"/>
        <v>0</v>
      </c>
      <c r="G32" s="277">
        <f t="shared" si="1"/>
        <v>0</v>
      </c>
      <c r="H32" s="277">
        <f t="shared" si="1"/>
        <v>0</v>
      </c>
      <c r="I32" s="277">
        <f t="shared" si="1"/>
        <v>62993732.789028831</v>
      </c>
      <c r="J32" s="277">
        <f t="shared" si="1"/>
        <v>0</v>
      </c>
      <c r="K32" s="277">
        <f t="shared" si="1"/>
        <v>0</v>
      </c>
      <c r="L32" s="277">
        <f t="shared" si="1"/>
        <v>0</v>
      </c>
      <c r="M32" s="277">
        <f t="shared" si="1"/>
        <v>3248480267175.0469</v>
      </c>
      <c r="N32" s="277">
        <f t="shared" si="1"/>
        <v>0</v>
      </c>
      <c r="O32" s="277">
        <f t="shared" si="1"/>
        <v>0</v>
      </c>
      <c r="P32" s="277">
        <f t="shared" si="1"/>
        <v>0</v>
      </c>
      <c r="Q32" s="277">
        <f t="shared" si="1"/>
        <v>0</v>
      </c>
      <c r="R32" s="277">
        <f t="shared" si="1"/>
        <v>0</v>
      </c>
      <c r="S32" s="277">
        <f t="shared" si="1"/>
        <v>0</v>
      </c>
    </row>
    <row r="33" spans="3:20" ht="15" x14ac:dyDescent="0.25">
      <c r="C33" s="267" t="s">
        <v>55</v>
      </c>
      <c r="D33" s="277">
        <f t="shared" si="1"/>
        <v>0</v>
      </c>
      <c r="E33" s="277">
        <f t="shared" si="1"/>
        <v>0</v>
      </c>
      <c r="F33" s="277">
        <f t="shared" si="1"/>
        <v>0</v>
      </c>
      <c r="G33" s="277">
        <f t="shared" si="1"/>
        <v>0</v>
      </c>
      <c r="H33" s="277">
        <f t="shared" si="1"/>
        <v>0</v>
      </c>
      <c r="I33" s="277">
        <f t="shared" si="1"/>
        <v>0</v>
      </c>
      <c r="J33" s="277">
        <f t="shared" si="1"/>
        <v>0</v>
      </c>
      <c r="K33" s="277">
        <f t="shared" si="1"/>
        <v>0</v>
      </c>
      <c r="L33" s="277">
        <f t="shared" si="1"/>
        <v>0</v>
      </c>
      <c r="M33" s="277">
        <f t="shared" si="1"/>
        <v>1133277485909.1279</v>
      </c>
      <c r="N33" s="277">
        <f t="shared" si="1"/>
        <v>0</v>
      </c>
      <c r="O33" s="277">
        <f t="shared" si="1"/>
        <v>0</v>
      </c>
      <c r="P33" s="277">
        <f t="shared" si="1"/>
        <v>0</v>
      </c>
      <c r="Q33" s="277">
        <f t="shared" si="1"/>
        <v>0</v>
      </c>
      <c r="R33" s="277">
        <f t="shared" si="1"/>
        <v>0</v>
      </c>
      <c r="S33" s="277">
        <f t="shared" si="1"/>
        <v>0</v>
      </c>
    </row>
    <row r="34" spans="3:20" ht="15" x14ac:dyDescent="0.25">
      <c r="C34" s="267" t="s">
        <v>59</v>
      </c>
      <c r="D34" s="277">
        <f t="shared" si="1"/>
        <v>0</v>
      </c>
      <c r="E34" s="277">
        <f t="shared" si="1"/>
        <v>0</v>
      </c>
      <c r="F34" s="277">
        <f t="shared" si="1"/>
        <v>0</v>
      </c>
      <c r="G34" s="277">
        <f t="shared" si="1"/>
        <v>0</v>
      </c>
      <c r="H34" s="277">
        <f t="shared" si="1"/>
        <v>0</v>
      </c>
      <c r="I34" s="277">
        <f t="shared" si="1"/>
        <v>0</v>
      </c>
      <c r="J34" s="277">
        <f t="shared" si="1"/>
        <v>0</v>
      </c>
      <c r="K34" s="277">
        <f t="shared" si="1"/>
        <v>0</v>
      </c>
      <c r="L34" s="277">
        <f t="shared" si="1"/>
        <v>0</v>
      </c>
      <c r="M34" s="277">
        <f t="shared" si="1"/>
        <v>933462771288.30811</v>
      </c>
      <c r="N34" s="277">
        <f t="shared" si="1"/>
        <v>0</v>
      </c>
      <c r="O34" s="277">
        <f t="shared" si="1"/>
        <v>0</v>
      </c>
      <c r="P34" s="277">
        <f t="shared" si="1"/>
        <v>0</v>
      </c>
      <c r="Q34" s="277">
        <f t="shared" si="1"/>
        <v>0</v>
      </c>
      <c r="R34" s="277">
        <f t="shared" si="1"/>
        <v>0</v>
      </c>
      <c r="S34" s="277">
        <f t="shared" si="1"/>
        <v>0</v>
      </c>
    </row>
    <row r="35" spans="3:20" ht="15" x14ac:dyDescent="0.25">
      <c r="C35" s="267" t="s">
        <v>66</v>
      </c>
      <c r="D35" s="277">
        <f t="shared" si="1"/>
        <v>0</v>
      </c>
      <c r="E35" s="277">
        <f t="shared" si="1"/>
        <v>0</v>
      </c>
      <c r="F35" s="277">
        <f t="shared" si="1"/>
        <v>0</v>
      </c>
      <c r="G35" s="277">
        <f t="shared" si="1"/>
        <v>0</v>
      </c>
      <c r="H35" s="277">
        <f t="shared" si="1"/>
        <v>0</v>
      </c>
      <c r="I35" s="277">
        <f t="shared" si="1"/>
        <v>0</v>
      </c>
      <c r="J35" s="277">
        <f t="shared" si="1"/>
        <v>0</v>
      </c>
      <c r="K35" s="277">
        <f t="shared" si="1"/>
        <v>0</v>
      </c>
      <c r="L35" s="277">
        <f t="shared" si="1"/>
        <v>0</v>
      </c>
      <c r="M35" s="277">
        <f t="shared" si="1"/>
        <v>8807504566476.6641</v>
      </c>
      <c r="N35" s="277">
        <f t="shared" si="1"/>
        <v>0</v>
      </c>
      <c r="O35" s="277">
        <f t="shared" si="1"/>
        <v>0</v>
      </c>
      <c r="P35" s="277">
        <f t="shared" si="1"/>
        <v>0</v>
      </c>
      <c r="Q35" s="277">
        <f t="shared" si="1"/>
        <v>0</v>
      </c>
      <c r="R35" s="277">
        <f t="shared" si="1"/>
        <v>0</v>
      </c>
      <c r="S35" s="277">
        <f t="shared" si="1"/>
        <v>0</v>
      </c>
    </row>
    <row r="36" spans="3:20" x14ac:dyDescent="0.2">
      <c r="P36"/>
    </row>
    <row r="37" spans="3:20" x14ac:dyDescent="0.2">
      <c r="D37" s="285" t="b">
        <f>SUM(D26:D35)=O5</f>
        <v>1</v>
      </c>
      <c r="E37" s="285" t="b">
        <f>SUM(E26:E35)=O6</f>
        <v>1</v>
      </c>
      <c r="F37" s="285" t="b">
        <f>SUM(F26:F35)=O7</f>
        <v>1</v>
      </c>
      <c r="G37" s="285"/>
      <c r="H37" s="285" t="b">
        <f>SUM(H26:H35)=O9</f>
        <v>1</v>
      </c>
      <c r="I37" s="285" t="b">
        <f>SUM(I26:I35)=O10</f>
        <v>1</v>
      </c>
      <c r="J37" s="285"/>
      <c r="K37" s="285" t="b">
        <f>SUM(K26:K35)=O12</f>
        <v>1</v>
      </c>
      <c r="L37" s="285"/>
      <c r="M37" s="285" t="b">
        <f>SUM(M26:M35)=O14</f>
        <v>1</v>
      </c>
      <c r="N37" s="285"/>
      <c r="O37" s="285" t="b">
        <f>SUM(O26:O35)=O16</f>
        <v>1</v>
      </c>
      <c r="P37" s="285" t="b">
        <f>SUM(P26:P35)=O17</f>
        <v>1</v>
      </c>
      <c r="Q37" s="286"/>
      <c r="R37" s="286"/>
      <c r="S37" s="286"/>
      <c r="T37" s="286"/>
    </row>
    <row r="39" spans="3:20" x14ac:dyDescent="0.2">
      <c r="E39" s="17"/>
      <c r="F39" s="17"/>
      <c r="G39" s="17"/>
      <c r="H39" s="17"/>
      <c r="I39" s="17"/>
      <c r="J39" s="17"/>
    </row>
    <row r="40" spans="3:20" ht="15" x14ac:dyDescent="0.25">
      <c r="C40" s="8" t="s">
        <v>1199</v>
      </c>
      <c r="D40" s="287" t="s">
        <v>179</v>
      </c>
      <c r="E40" s="287" t="s">
        <v>1190</v>
      </c>
      <c r="F40" s="287" t="s">
        <v>584</v>
      </c>
      <c r="G40" s="287" t="s">
        <v>582</v>
      </c>
      <c r="H40" s="287" t="s">
        <v>197</v>
      </c>
      <c r="I40" s="287" t="s">
        <v>1191</v>
      </c>
      <c r="J40" s="287" t="s">
        <v>250</v>
      </c>
    </row>
    <row r="41" spans="3:20" ht="15" x14ac:dyDescent="0.25">
      <c r="C41" s="20" t="s">
        <v>1473</v>
      </c>
    </row>
    <row r="42" spans="3:20" ht="15" x14ac:dyDescent="0.25">
      <c r="C42" s="267" t="s">
        <v>60</v>
      </c>
      <c r="D42" s="264">
        <f>SUMIFS($D26:$S26,$D$24:$S$24,D$40)</f>
        <v>68461312876261.813</v>
      </c>
      <c r="E42" s="264">
        <f t="shared" ref="D42:J51" si="2">SUMIFS($D26:$S26,$D$24:$S$24,E$40)</f>
        <v>20316647651150.52</v>
      </c>
      <c r="F42" s="328">
        <f t="shared" si="2"/>
        <v>0</v>
      </c>
      <c r="G42" s="264">
        <f t="shared" si="2"/>
        <v>13211839021800.557</v>
      </c>
      <c r="H42" s="328">
        <f t="shared" si="2"/>
        <v>0</v>
      </c>
      <c r="I42" s="264">
        <f t="shared" si="2"/>
        <v>192673313350.4184</v>
      </c>
      <c r="J42" s="328">
        <f t="shared" si="2"/>
        <v>0</v>
      </c>
    </row>
    <row r="43" spans="3:20" ht="15" x14ac:dyDescent="0.25">
      <c r="C43" s="267" t="s">
        <v>56</v>
      </c>
      <c r="D43" s="264">
        <f t="shared" si="2"/>
        <v>4643097505953.167</v>
      </c>
      <c r="E43" s="328">
        <f t="shared" si="2"/>
        <v>0</v>
      </c>
      <c r="F43" s="328">
        <f t="shared" si="2"/>
        <v>0</v>
      </c>
      <c r="G43" s="328">
        <f t="shared" si="2"/>
        <v>0</v>
      </c>
      <c r="H43" s="328">
        <f t="shared" si="2"/>
        <v>0</v>
      </c>
      <c r="I43" s="328">
        <f t="shared" si="2"/>
        <v>0</v>
      </c>
      <c r="J43" s="328">
        <f t="shared" si="2"/>
        <v>0</v>
      </c>
    </row>
    <row r="44" spans="3:20" ht="15" x14ac:dyDescent="0.25">
      <c r="C44" s="267" t="s">
        <v>73</v>
      </c>
      <c r="D44" s="264">
        <f t="shared" si="2"/>
        <v>2934443111211.2808</v>
      </c>
      <c r="E44" s="328">
        <f t="shared" si="2"/>
        <v>0</v>
      </c>
      <c r="F44" s="328">
        <f t="shared" si="2"/>
        <v>0</v>
      </c>
      <c r="G44" s="328">
        <f t="shared" si="2"/>
        <v>0</v>
      </c>
      <c r="H44" s="328">
        <f t="shared" si="2"/>
        <v>0</v>
      </c>
      <c r="I44" s="328">
        <f t="shared" si="2"/>
        <v>0</v>
      </c>
      <c r="J44" s="328">
        <f t="shared" si="2"/>
        <v>0</v>
      </c>
    </row>
    <row r="45" spans="3:20" ht="15" x14ac:dyDescent="0.25">
      <c r="C45" s="267" t="s">
        <v>69</v>
      </c>
      <c r="D45" s="264">
        <f t="shared" si="2"/>
        <v>1434252127693.2048</v>
      </c>
      <c r="E45" s="328">
        <f t="shared" si="2"/>
        <v>0</v>
      </c>
      <c r="F45" s="328">
        <f t="shared" si="2"/>
        <v>0</v>
      </c>
      <c r="G45" s="328">
        <f t="shared" si="2"/>
        <v>0</v>
      </c>
      <c r="H45" s="328">
        <f t="shared" si="2"/>
        <v>0</v>
      </c>
      <c r="I45" s="328">
        <f t="shared" si="2"/>
        <v>0</v>
      </c>
      <c r="J45" s="328">
        <f t="shared" si="2"/>
        <v>0</v>
      </c>
    </row>
    <row r="46" spans="3:20" ht="15" x14ac:dyDescent="0.25">
      <c r="C46" s="267" t="s">
        <v>75</v>
      </c>
      <c r="D46" s="264">
        <f t="shared" si="2"/>
        <v>65177359952.433853</v>
      </c>
      <c r="E46" s="328">
        <f t="shared" si="2"/>
        <v>0</v>
      </c>
      <c r="F46" s="328">
        <f t="shared" si="2"/>
        <v>0</v>
      </c>
      <c r="G46" s="328">
        <f t="shared" si="2"/>
        <v>0</v>
      </c>
      <c r="H46" s="328">
        <f t="shared" si="2"/>
        <v>0</v>
      </c>
      <c r="I46" s="328">
        <f t="shared" si="2"/>
        <v>0</v>
      </c>
      <c r="J46" s="328">
        <f t="shared" si="2"/>
        <v>0</v>
      </c>
    </row>
    <row r="47" spans="3:20" ht="15" x14ac:dyDescent="0.25">
      <c r="C47" s="267" t="s">
        <v>61</v>
      </c>
      <c r="D47" s="264">
        <f t="shared" si="2"/>
        <v>9551590705251.209</v>
      </c>
      <c r="E47" s="328">
        <f t="shared" si="2"/>
        <v>0</v>
      </c>
      <c r="F47" s="328">
        <f t="shared" si="2"/>
        <v>0</v>
      </c>
      <c r="G47" s="328">
        <f t="shared" si="2"/>
        <v>0</v>
      </c>
      <c r="H47" s="328">
        <f t="shared" si="2"/>
        <v>0</v>
      </c>
      <c r="I47" s="328">
        <f t="shared" si="2"/>
        <v>0</v>
      </c>
      <c r="J47" s="328">
        <f t="shared" si="2"/>
        <v>0</v>
      </c>
    </row>
    <row r="48" spans="3:20" ht="15" x14ac:dyDescent="0.25">
      <c r="C48" s="267" t="s">
        <v>52</v>
      </c>
      <c r="D48" s="264">
        <f t="shared" si="2"/>
        <v>3248480267175.0469</v>
      </c>
      <c r="E48" s="264">
        <f t="shared" si="2"/>
        <v>62993732.789028831</v>
      </c>
      <c r="F48" s="264">
        <f t="shared" si="2"/>
        <v>8588816027182.0352</v>
      </c>
      <c r="G48" s="328">
        <f t="shared" si="2"/>
        <v>0</v>
      </c>
      <c r="H48" s="328">
        <f t="shared" si="2"/>
        <v>0</v>
      </c>
      <c r="I48" s="328">
        <f t="shared" si="2"/>
        <v>0</v>
      </c>
      <c r="J48" s="328">
        <f t="shared" si="2"/>
        <v>0</v>
      </c>
    </row>
    <row r="49" spans="3:10" ht="15" x14ac:dyDescent="0.25">
      <c r="C49" s="267" t="s">
        <v>55</v>
      </c>
      <c r="D49" s="264">
        <f t="shared" si="2"/>
        <v>1133277485909.1279</v>
      </c>
      <c r="E49" s="328">
        <f t="shared" si="2"/>
        <v>0</v>
      </c>
      <c r="F49" s="328">
        <f t="shared" si="2"/>
        <v>0</v>
      </c>
      <c r="G49" s="328">
        <f t="shared" si="2"/>
        <v>0</v>
      </c>
      <c r="H49" s="328">
        <f t="shared" si="2"/>
        <v>0</v>
      </c>
      <c r="I49" s="328">
        <f t="shared" si="2"/>
        <v>0</v>
      </c>
      <c r="J49" s="328">
        <f t="shared" si="2"/>
        <v>0</v>
      </c>
    </row>
    <row r="50" spans="3:10" ht="15" x14ac:dyDescent="0.25">
      <c r="C50" s="267" t="s">
        <v>59</v>
      </c>
      <c r="D50" s="264">
        <f t="shared" si="2"/>
        <v>933462771288.30811</v>
      </c>
      <c r="E50" s="328">
        <f t="shared" si="2"/>
        <v>0</v>
      </c>
      <c r="F50" s="328">
        <f t="shared" si="2"/>
        <v>0</v>
      </c>
      <c r="G50" s="328">
        <f t="shared" si="2"/>
        <v>0</v>
      </c>
      <c r="H50" s="328">
        <f t="shared" si="2"/>
        <v>0</v>
      </c>
      <c r="I50" s="328">
        <f t="shared" si="2"/>
        <v>0</v>
      </c>
      <c r="J50" s="328">
        <f t="shared" si="2"/>
        <v>0</v>
      </c>
    </row>
    <row r="51" spans="3:10" ht="15" x14ac:dyDescent="0.25">
      <c r="C51" s="267" t="s">
        <v>66</v>
      </c>
      <c r="D51" s="264">
        <f t="shared" si="2"/>
        <v>8807504566476.6641</v>
      </c>
      <c r="E51" s="328">
        <f t="shared" si="2"/>
        <v>0</v>
      </c>
      <c r="F51" s="328">
        <f t="shared" si="2"/>
        <v>0</v>
      </c>
      <c r="G51" s="328">
        <f t="shared" si="2"/>
        <v>0</v>
      </c>
      <c r="H51" s="328">
        <f t="shared" si="2"/>
        <v>0</v>
      </c>
      <c r="I51" s="328">
        <f t="shared" si="2"/>
        <v>0</v>
      </c>
      <c r="J51" s="328">
        <f t="shared" si="2"/>
        <v>0</v>
      </c>
    </row>
    <row r="52" spans="3:10" x14ac:dyDescent="0.2">
      <c r="D52" s="17"/>
      <c r="E52" s="17"/>
      <c r="F52" s="17"/>
      <c r="G52" s="17"/>
      <c r="H52" s="17"/>
      <c r="I52" s="17"/>
      <c r="J52" s="17"/>
    </row>
    <row r="53" spans="3:10" x14ac:dyDescent="0.2">
      <c r="J53">
        <f>SUM(D42:J52)</f>
        <v>143522637784388.56</v>
      </c>
    </row>
    <row r="54" spans="3:10" x14ac:dyDescent="0.2">
      <c r="J54" s="17">
        <f>SUM(D26:S35)</f>
        <v>143522637784388.56</v>
      </c>
    </row>
    <row r="55" spans="3:10" x14ac:dyDescent="0.2">
      <c r="J55" t="b">
        <f>J53=J54</f>
        <v>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A198-1C01-4DD3-AF09-5BE40B3CE428}">
  <sheetPr>
    <tabColor rgb="FFC00000"/>
  </sheetPr>
  <dimension ref="A1:AG95"/>
  <sheetViews>
    <sheetView topLeftCell="C49" workbookViewId="0">
      <selection activeCell="I12" sqref="I12"/>
    </sheetView>
  </sheetViews>
  <sheetFormatPr defaultRowHeight="15" x14ac:dyDescent="0.25"/>
  <cols>
    <col min="1" max="1" width="9" style="189"/>
    <col min="2" max="2" width="26.5" style="189" customWidth="1"/>
    <col min="3" max="3" width="23" style="200" customWidth="1"/>
    <col min="4" max="4" width="25.875" style="200" customWidth="1"/>
    <col min="5" max="5" width="25.125" style="200" customWidth="1"/>
    <col min="6" max="6" width="14" style="189" customWidth="1"/>
    <col min="7" max="7" width="17.5" style="190" customWidth="1"/>
    <col min="8" max="8" width="22.375" style="200" customWidth="1"/>
    <col min="9" max="9" width="19.875" style="200" bestFit="1" customWidth="1"/>
    <col min="10" max="10" width="19" style="200" customWidth="1"/>
    <col min="11" max="11" width="18.625" style="200" bestFit="1" customWidth="1"/>
    <col min="12" max="12" width="14.875" style="200" bestFit="1" customWidth="1"/>
    <col min="13" max="33" width="20.625" style="200" customWidth="1"/>
    <col min="34" max="16384" width="9" style="200"/>
  </cols>
  <sheetData>
    <row r="1" spans="1:33" s="301" customFormat="1" ht="18.75" x14ac:dyDescent="0.3">
      <c r="A1" s="300" t="s">
        <v>1192</v>
      </c>
      <c r="G1" s="302"/>
    </row>
    <row r="2" spans="1:33" s="303" customFormat="1" x14ac:dyDescent="0.25">
      <c r="A2" s="305" t="s">
        <v>178</v>
      </c>
      <c r="G2" s="304"/>
    </row>
    <row r="3" spans="1:33" s="189" customFormat="1" x14ac:dyDescent="0.25">
      <c r="B3" s="207" t="s">
        <v>1201</v>
      </c>
      <c r="C3" s="206"/>
      <c r="D3" s="206"/>
      <c r="E3" s="207" t="s">
        <v>1200</v>
      </c>
      <c r="F3" s="206"/>
      <c r="G3" s="208"/>
      <c r="H3" s="207" t="s">
        <v>179</v>
      </c>
      <c r="I3" s="207" t="s">
        <v>1190</v>
      </c>
      <c r="J3" s="207" t="s">
        <v>1190</v>
      </c>
      <c r="K3" s="207" t="s">
        <v>1190</v>
      </c>
      <c r="L3" s="207" t="s">
        <v>1190</v>
      </c>
      <c r="M3" s="207" t="s">
        <v>179</v>
      </c>
      <c r="N3" s="207" t="s">
        <v>584</v>
      </c>
      <c r="O3" s="207" t="s">
        <v>582</v>
      </c>
      <c r="P3" s="207" t="s">
        <v>197</v>
      </c>
      <c r="Q3" s="207" t="s">
        <v>179</v>
      </c>
      <c r="R3" s="207" t="s">
        <v>179</v>
      </c>
      <c r="S3" s="207" t="s">
        <v>584</v>
      </c>
      <c r="T3" s="207" t="s">
        <v>1190</v>
      </c>
      <c r="U3" s="207" t="s">
        <v>1191</v>
      </c>
      <c r="V3" s="207" t="s">
        <v>1190</v>
      </c>
      <c r="W3" s="207" t="s">
        <v>250</v>
      </c>
      <c r="X3" s="207" t="s">
        <v>1190</v>
      </c>
      <c r="Y3" s="207" t="s">
        <v>1190</v>
      </c>
      <c r="Z3" s="207" t="s">
        <v>1191</v>
      </c>
      <c r="AA3" s="207" t="s">
        <v>584</v>
      </c>
      <c r="AB3" s="207" t="s">
        <v>1190</v>
      </c>
      <c r="AC3" s="207" t="s">
        <v>584</v>
      </c>
      <c r="AD3" s="207" t="s">
        <v>1190</v>
      </c>
      <c r="AE3" s="207" t="s">
        <v>1190</v>
      </c>
      <c r="AF3" s="207" t="s">
        <v>179</v>
      </c>
    </row>
    <row r="4" spans="1:33" s="192" customFormat="1" x14ac:dyDescent="0.25">
      <c r="A4" s="191"/>
      <c r="B4" s="345" t="s">
        <v>1201</v>
      </c>
      <c r="C4" s="192" t="s">
        <v>617</v>
      </c>
      <c r="D4" s="192" t="s">
        <v>618</v>
      </c>
      <c r="E4" s="192" t="s">
        <v>619</v>
      </c>
      <c r="F4" s="193"/>
      <c r="G4" s="361" t="s">
        <v>1511</v>
      </c>
      <c r="H4" s="194" t="s">
        <v>179</v>
      </c>
      <c r="I4" s="194" t="s">
        <v>184</v>
      </c>
      <c r="J4" s="194" t="s">
        <v>186</v>
      </c>
      <c r="K4" s="194" t="s">
        <v>188</v>
      </c>
      <c r="L4" s="194" t="s">
        <v>190</v>
      </c>
      <c r="M4" s="194" t="s">
        <v>282</v>
      </c>
      <c r="N4" s="194" t="s">
        <v>284</v>
      </c>
      <c r="O4" s="195" t="s">
        <v>241</v>
      </c>
      <c r="P4" s="195" t="s">
        <v>197</v>
      </c>
      <c r="Q4" s="194" t="s">
        <v>199</v>
      </c>
      <c r="R4" s="194" t="s">
        <v>205</v>
      </c>
      <c r="S4" s="194" t="s">
        <v>294</v>
      </c>
      <c r="T4" s="194" t="s">
        <v>297</v>
      </c>
      <c r="U4" s="194" t="s">
        <v>208</v>
      </c>
      <c r="V4" s="194" t="s">
        <v>300</v>
      </c>
      <c r="W4" s="194" t="s">
        <v>250</v>
      </c>
      <c r="X4" s="194" t="s">
        <v>303</v>
      </c>
      <c r="Y4" s="194" t="s">
        <v>305</v>
      </c>
      <c r="Z4" s="194" t="s">
        <v>247</v>
      </c>
      <c r="AA4" s="194" t="s">
        <v>400</v>
      </c>
      <c r="AB4" s="194" t="s">
        <v>440</v>
      </c>
      <c r="AC4" s="194" t="s">
        <v>252</v>
      </c>
      <c r="AD4" s="194" t="s">
        <v>445</v>
      </c>
      <c r="AE4" s="194" t="s">
        <v>456</v>
      </c>
      <c r="AF4" s="194" t="s">
        <v>465</v>
      </c>
      <c r="AG4" s="194" t="s">
        <v>472</v>
      </c>
    </row>
    <row r="5" spans="1:33" s="189" customFormat="1" x14ac:dyDescent="0.25">
      <c r="B5" s="196" t="s">
        <v>52</v>
      </c>
      <c r="C5" s="197" t="s">
        <v>175</v>
      </c>
      <c r="D5" s="197" t="s">
        <v>176</v>
      </c>
      <c r="E5" s="197" t="s">
        <v>177</v>
      </c>
      <c r="F5" s="169">
        <f>G5/SUM($G$5:$G$43)</f>
        <v>9.3204461979025689E-3</v>
      </c>
      <c r="G5" s="360">
        <f>SUM(H5:AG5)</f>
        <v>12037060800000</v>
      </c>
      <c r="H5" s="362">
        <f>SUMIFS('subset_fuel consump'!$J:$J,'subset_fuel consump'!$D:$D,Summary_carb_combusted!$C5,'subset_fuel consump'!$E:$E,Summary_carb_combusted!$D5,'subset_fuel consump'!$F:$F,Summary_carb_combusted!$E5,'subset_fuel consump'!$H:$H,Summary_carb_combusted!H$4,'subset_fuel consump'!$G:$G,Summary_carb_combusted!$A$2)</f>
        <v>12037060800000</v>
      </c>
      <c r="I5" s="362">
        <f>SUMIFS('subset_fuel consump'!$J:$J,'subset_fuel consump'!$D:$D,Summary_carb_combusted!$C5,'subset_fuel consump'!$E:$E,Summary_carb_combusted!$D5,'subset_fuel consump'!$F:$F,Summary_carb_combusted!$E5,'subset_fuel consump'!$H:$H,Summary_carb_combusted!I$4,'subset_fuel consump'!$G:$G,Summary_carb_combusted!$A$2)</f>
        <v>0</v>
      </c>
      <c r="J5" s="362">
        <f>SUMIFS('subset_fuel consump'!$J:$J,'subset_fuel consump'!$D:$D,Summary_carb_combusted!$C5,'subset_fuel consump'!$E:$E,Summary_carb_combusted!$D5,'subset_fuel consump'!$F:$F,Summary_carb_combusted!$E5,'subset_fuel consump'!$H:$H,Summary_carb_combusted!J$4,'subset_fuel consump'!$G:$G,Summary_carb_combusted!$A$2)</f>
        <v>0</v>
      </c>
      <c r="K5" s="362">
        <f>SUMIFS('subset_fuel consump'!$J:$J,'subset_fuel consump'!$D:$D,Summary_carb_combusted!$C5,'subset_fuel consump'!$E:$E,Summary_carb_combusted!$D5,'subset_fuel consump'!$F:$F,Summary_carb_combusted!$E5,'subset_fuel consump'!$H:$H,Summary_carb_combusted!K$4,'subset_fuel consump'!$G:$G,Summary_carb_combusted!$A$2)</f>
        <v>0</v>
      </c>
      <c r="L5" s="362">
        <f>SUMIFS('subset_fuel consump'!$J:$J,'subset_fuel consump'!$D:$D,Summary_carb_combusted!$C5,'subset_fuel consump'!$E:$E,Summary_carb_combusted!$D5,'subset_fuel consump'!$F:$F,Summary_carb_combusted!$E5,'subset_fuel consump'!$H:$H,Summary_carb_combusted!L$4,'subset_fuel consump'!$G:$G,Summary_carb_combusted!$A$2)</f>
        <v>0</v>
      </c>
      <c r="M5" s="362">
        <f>SUMIFS('subset_fuel consump'!$J:$J,'subset_fuel consump'!$D:$D,Summary_carb_combusted!$C5,'subset_fuel consump'!$E:$E,Summary_carb_combusted!$D5,'subset_fuel consump'!$F:$F,Summary_carb_combusted!$E5,'subset_fuel consump'!$H:$H,Summary_carb_combusted!M$4,'subset_fuel consump'!$G:$G,Summary_carb_combusted!$A$2)</f>
        <v>0</v>
      </c>
      <c r="N5" s="362">
        <f>SUMIFS('subset_fuel consump'!$J:$J,'subset_fuel consump'!$D:$D,Summary_carb_combusted!$C5,'subset_fuel consump'!$E:$E,Summary_carb_combusted!$D5,'subset_fuel consump'!$F:$F,Summary_carb_combusted!$E5,'subset_fuel consump'!$H:$H,Summary_carb_combusted!N$4,'subset_fuel consump'!$G:$G,Summary_carb_combusted!$A$2)</f>
        <v>0</v>
      </c>
      <c r="O5" s="362">
        <f>SUMIFS('subset_fuel consump'!$J:$J,'subset_fuel consump'!$D:$D,Summary_carb_combusted!$C5,'subset_fuel consump'!$E:$E,Summary_carb_combusted!$D5,'subset_fuel consump'!$F:$F,Summary_carb_combusted!$E5,'subset_fuel consump'!$H:$H,Summary_carb_combusted!O$4,'subset_fuel consump'!$G:$G,Summary_carb_combusted!$A$2)</f>
        <v>0</v>
      </c>
      <c r="P5" s="362">
        <f>SUMIFS('subset_fuel consump'!$J:$J,'subset_fuel consump'!$D:$D,Summary_carb_combusted!$C5,'subset_fuel consump'!$E:$E,Summary_carb_combusted!$D5,'subset_fuel consump'!$F:$F,Summary_carb_combusted!$E5,'subset_fuel consump'!$H:$H,Summary_carb_combusted!P$4,'subset_fuel consump'!$G:$G,Summary_carb_combusted!$A$2)</f>
        <v>0</v>
      </c>
      <c r="Q5" s="362">
        <f>SUMIFS('subset_fuel consump'!$J:$J,'subset_fuel consump'!$D:$D,Summary_carb_combusted!$C5,'subset_fuel consump'!$E:$E,Summary_carb_combusted!$D5,'subset_fuel consump'!$F:$F,Summary_carb_combusted!$E5,'subset_fuel consump'!$H:$H,Summary_carb_combusted!Q$4,'subset_fuel consump'!$G:$G,Summary_carb_combusted!$A$2)</f>
        <v>0</v>
      </c>
      <c r="R5" s="362">
        <f>SUMIFS('subset_fuel consump'!$J:$J,'subset_fuel consump'!$D:$D,Summary_carb_combusted!$C5,'subset_fuel consump'!$E:$E,Summary_carb_combusted!$D5,'subset_fuel consump'!$F:$F,Summary_carb_combusted!$E5,'subset_fuel consump'!$H:$H,Summary_carb_combusted!R$4,'subset_fuel consump'!$G:$G,Summary_carb_combusted!$A$2)</f>
        <v>0</v>
      </c>
      <c r="S5" s="362">
        <f>SUMIFS('subset_fuel consump'!$J:$J,'subset_fuel consump'!$D:$D,Summary_carb_combusted!$C5,'subset_fuel consump'!$E:$E,Summary_carb_combusted!$D5,'subset_fuel consump'!$F:$F,Summary_carb_combusted!$E5,'subset_fuel consump'!$H:$H,Summary_carb_combusted!S$4,'subset_fuel consump'!$G:$G,Summary_carb_combusted!$A$2)</f>
        <v>0</v>
      </c>
      <c r="T5" s="362">
        <f>SUMIFS('subset_fuel consump'!$J:$J,'subset_fuel consump'!$D:$D,Summary_carb_combusted!$C5,'subset_fuel consump'!$E:$E,Summary_carb_combusted!$D5,'subset_fuel consump'!$F:$F,Summary_carb_combusted!$E5,'subset_fuel consump'!$H:$H,Summary_carb_combusted!T$4,'subset_fuel consump'!$G:$G,Summary_carb_combusted!$A$2)</f>
        <v>0</v>
      </c>
      <c r="U5" s="362">
        <f>SUMIFS('subset_fuel consump'!$J:$J,'subset_fuel consump'!$D:$D,Summary_carb_combusted!$C5,'subset_fuel consump'!$E:$E,Summary_carb_combusted!$D5,'subset_fuel consump'!$F:$F,Summary_carb_combusted!$E5,'subset_fuel consump'!$H:$H,Summary_carb_combusted!U$4,'subset_fuel consump'!$G:$G,Summary_carb_combusted!$A$2)</f>
        <v>0</v>
      </c>
      <c r="V5" s="362">
        <f>SUMIFS('subset_fuel consump'!$J:$J,'subset_fuel consump'!$D:$D,Summary_carb_combusted!$C5,'subset_fuel consump'!$E:$E,Summary_carb_combusted!$D5,'subset_fuel consump'!$F:$F,Summary_carb_combusted!$E5,'subset_fuel consump'!$H:$H,Summary_carb_combusted!V$4,'subset_fuel consump'!$G:$G,Summary_carb_combusted!$A$2)</f>
        <v>0</v>
      </c>
      <c r="W5" s="362">
        <f>SUMIFS('subset_fuel consump'!$J:$J,'subset_fuel consump'!$D:$D,Summary_carb_combusted!$C5,'subset_fuel consump'!$E:$E,Summary_carb_combusted!$D5,'subset_fuel consump'!$F:$F,Summary_carb_combusted!$E5,'subset_fuel consump'!$H:$H,Summary_carb_combusted!W$4,'subset_fuel consump'!$G:$G,Summary_carb_combusted!$A$2)</f>
        <v>0</v>
      </c>
      <c r="X5" s="362">
        <f>SUMIFS('subset_fuel consump'!$J:$J,'subset_fuel consump'!$D:$D,Summary_carb_combusted!$C5,'subset_fuel consump'!$E:$E,Summary_carb_combusted!$D5,'subset_fuel consump'!$F:$F,Summary_carb_combusted!$E5,'subset_fuel consump'!$H:$H,Summary_carb_combusted!X$4,'subset_fuel consump'!$G:$G,Summary_carb_combusted!$A$2)</f>
        <v>0</v>
      </c>
      <c r="Y5" s="362">
        <f>SUMIFS('subset_fuel consump'!$J:$J,'subset_fuel consump'!$D:$D,Summary_carb_combusted!$C5,'subset_fuel consump'!$E:$E,Summary_carb_combusted!$D5,'subset_fuel consump'!$F:$F,Summary_carb_combusted!$E5,'subset_fuel consump'!$H:$H,Summary_carb_combusted!Y$4,'subset_fuel consump'!$G:$G,Summary_carb_combusted!$A$2)</f>
        <v>0</v>
      </c>
      <c r="Z5" s="362">
        <f>SUMIFS('subset_fuel consump'!$J:$J,'subset_fuel consump'!$D:$D,Summary_carb_combusted!$C5,'subset_fuel consump'!$E:$E,Summary_carb_combusted!$D5,'subset_fuel consump'!$F:$F,Summary_carb_combusted!$E5,'subset_fuel consump'!$H:$H,Summary_carb_combusted!Z$4,'subset_fuel consump'!$G:$G,Summary_carb_combusted!$A$2)</f>
        <v>0</v>
      </c>
      <c r="AA5" s="362">
        <f>SUMIFS('subset_fuel consump'!$J:$J,'subset_fuel consump'!$D:$D,Summary_carb_combusted!$C5,'subset_fuel consump'!$E:$E,Summary_carb_combusted!$D5,'subset_fuel consump'!$F:$F,Summary_carb_combusted!$E5,'subset_fuel consump'!$H:$H,Summary_carb_combusted!AA$4,'subset_fuel consump'!$G:$G,Summary_carb_combusted!$A$2)</f>
        <v>0</v>
      </c>
      <c r="AB5" s="362">
        <f>SUMIFS('subset_fuel consump'!$J:$J,'subset_fuel consump'!$D:$D,Summary_carb_combusted!$C5,'subset_fuel consump'!$E:$E,Summary_carb_combusted!$D5,'subset_fuel consump'!$F:$F,Summary_carb_combusted!$E5,'subset_fuel consump'!$H:$H,Summary_carb_combusted!AB$4,'subset_fuel consump'!$G:$G,Summary_carb_combusted!$A$2)</f>
        <v>0</v>
      </c>
      <c r="AC5" s="362">
        <f>SUMIFS('subset_fuel consump'!$J:$J,'subset_fuel consump'!$D:$D,Summary_carb_combusted!$C5,'subset_fuel consump'!$E:$E,Summary_carb_combusted!$D5,'subset_fuel consump'!$F:$F,Summary_carb_combusted!$E5,'subset_fuel consump'!$H:$H,Summary_carb_combusted!AC$4,'subset_fuel consump'!$G:$G,Summary_carb_combusted!$A$2)</f>
        <v>0</v>
      </c>
      <c r="AD5" s="362">
        <f>SUMIFS('subset_fuel consump'!$J:$J,'subset_fuel consump'!$D:$D,Summary_carb_combusted!$C5,'subset_fuel consump'!$E:$E,Summary_carb_combusted!$D5,'subset_fuel consump'!$F:$F,Summary_carb_combusted!$E5,'subset_fuel consump'!$H:$H,Summary_carb_combusted!AD$4,'subset_fuel consump'!$G:$G,Summary_carb_combusted!$A$2)</f>
        <v>0</v>
      </c>
      <c r="AE5" s="362">
        <f>SUMIFS('subset_fuel consump'!$J:$J,'subset_fuel consump'!$D:$D,Summary_carb_combusted!$C5,'subset_fuel consump'!$E:$E,Summary_carb_combusted!$D5,'subset_fuel consump'!$F:$F,Summary_carb_combusted!$E5,'subset_fuel consump'!$H:$H,Summary_carb_combusted!AE$4,'subset_fuel consump'!$G:$G,Summary_carb_combusted!$A$2)</f>
        <v>0</v>
      </c>
      <c r="AF5" s="362">
        <f>SUMIFS('subset_fuel consump'!$J:$J,'subset_fuel consump'!$D:$D,Summary_carb_combusted!$C5,'subset_fuel consump'!$E:$E,Summary_carb_combusted!$D5,'subset_fuel consump'!$F:$F,Summary_carb_combusted!$E5,'subset_fuel consump'!$H:$H,Summary_carb_combusted!AF$4,'subset_fuel consump'!$G:$G,Summary_carb_combusted!$A$2)</f>
        <v>0</v>
      </c>
      <c r="AG5" s="362">
        <f>SUMIFS('subset_fuel consump'!$J:$J,'subset_fuel consump'!$D:$D,Summary_carb_combusted!$C5,'subset_fuel consump'!$E:$E,Summary_carb_combusted!$D5,'subset_fuel consump'!$F:$F,Summary_carb_combusted!$E5,'subset_fuel consump'!$H:$H,Summary_carb_combusted!AG$4,'subset_fuel consump'!$G:$G,Summary_carb_combusted!$A$2)</f>
        <v>0</v>
      </c>
    </row>
    <row r="6" spans="1:33" x14ac:dyDescent="0.25">
      <c r="B6" s="196" t="s">
        <v>52</v>
      </c>
      <c r="C6" s="199" t="s">
        <v>175</v>
      </c>
      <c r="D6" s="199" t="s">
        <v>181</v>
      </c>
      <c r="E6" s="199" t="s">
        <v>177</v>
      </c>
      <c r="F6" s="169">
        <f t="shared" ref="F6:F43" si="0">G6/SUM($G$5:$G$43)</f>
        <v>1.306169730146254E-3</v>
      </c>
      <c r="G6" s="198">
        <f t="shared" ref="G6:G43" si="1">SUM(H6:AG6)</f>
        <v>1686876800000</v>
      </c>
      <c r="H6" s="363">
        <f>SUMIFS('subset_fuel consump'!$J:$J,'subset_fuel consump'!$D:$D,Summary_carb_combusted!$C6,'subset_fuel consump'!$E:$E,Summary_carb_combusted!$D6,'subset_fuel consump'!$F:$F,Summary_carb_combusted!$E6,'subset_fuel consump'!$H:$H,Summary_carb_combusted!H$4,'subset_fuel consump'!$G:$G,Summary_carb_combusted!$A$2)</f>
        <v>1686876800000</v>
      </c>
      <c r="I6" s="363">
        <f>SUMIFS('subset_fuel consump'!$J:$J,'subset_fuel consump'!$D:$D,Summary_carb_combusted!$C6,'subset_fuel consump'!$E:$E,Summary_carb_combusted!$D6,'subset_fuel consump'!$F:$F,Summary_carb_combusted!$E6,'subset_fuel consump'!$H:$H,Summary_carb_combusted!I$4,'subset_fuel consump'!$G:$G,Summary_carb_combusted!$A$2)</f>
        <v>0</v>
      </c>
      <c r="J6" s="363">
        <f>SUMIFS('subset_fuel consump'!$J:$J,'subset_fuel consump'!$D:$D,Summary_carb_combusted!$C6,'subset_fuel consump'!$E:$E,Summary_carb_combusted!$D6,'subset_fuel consump'!$F:$F,Summary_carb_combusted!$E6,'subset_fuel consump'!$H:$H,Summary_carb_combusted!J$4,'subset_fuel consump'!$G:$G,Summary_carb_combusted!$A$2)</f>
        <v>0</v>
      </c>
      <c r="K6" s="363">
        <f>SUMIFS('subset_fuel consump'!$J:$J,'subset_fuel consump'!$D:$D,Summary_carb_combusted!$C6,'subset_fuel consump'!$E:$E,Summary_carb_combusted!$D6,'subset_fuel consump'!$F:$F,Summary_carb_combusted!$E6,'subset_fuel consump'!$H:$H,Summary_carb_combusted!K$4,'subset_fuel consump'!$G:$G,Summary_carb_combusted!$A$2)</f>
        <v>0</v>
      </c>
      <c r="L6" s="363">
        <f>SUMIFS('subset_fuel consump'!$J:$J,'subset_fuel consump'!$D:$D,Summary_carb_combusted!$C6,'subset_fuel consump'!$E:$E,Summary_carb_combusted!$D6,'subset_fuel consump'!$F:$F,Summary_carb_combusted!$E6,'subset_fuel consump'!$H:$H,Summary_carb_combusted!L$4,'subset_fuel consump'!$G:$G,Summary_carb_combusted!$A$2)</f>
        <v>0</v>
      </c>
      <c r="M6" s="363">
        <f>SUMIFS('subset_fuel consump'!$J:$J,'subset_fuel consump'!$D:$D,Summary_carb_combusted!$C6,'subset_fuel consump'!$E:$E,Summary_carb_combusted!$D6,'subset_fuel consump'!$F:$F,Summary_carb_combusted!$E6,'subset_fuel consump'!$H:$H,Summary_carb_combusted!M$4,'subset_fuel consump'!$G:$G,Summary_carb_combusted!$A$2)</f>
        <v>0</v>
      </c>
      <c r="N6" s="363">
        <f>SUMIFS('subset_fuel consump'!$J:$J,'subset_fuel consump'!$D:$D,Summary_carb_combusted!$C6,'subset_fuel consump'!$E:$E,Summary_carb_combusted!$D6,'subset_fuel consump'!$F:$F,Summary_carb_combusted!$E6,'subset_fuel consump'!$H:$H,Summary_carb_combusted!N$4,'subset_fuel consump'!$G:$G,Summary_carb_combusted!$A$2)</f>
        <v>0</v>
      </c>
      <c r="O6" s="363">
        <f>SUMIFS('subset_fuel consump'!$J:$J,'subset_fuel consump'!$D:$D,Summary_carb_combusted!$C6,'subset_fuel consump'!$E:$E,Summary_carb_combusted!$D6,'subset_fuel consump'!$F:$F,Summary_carb_combusted!$E6,'subset_fuel consump'!$H:$H,Summary_carb_combusted!O$4,'subset_fuel consump'!$G:$G,Summary_carb_combusted!$A$2)</f>
        <v>0</v>
      </c>
      <c r="P6" s="363">
        <f>SUMIFS('subset_fuel consump'!$J:$J,'subset_fuel consump'!$D:$D,Summary_carb_combusted!$C6,'subset_fuel consump'!$E:$E,Summary_carb_combusted!$D6,'subset_fuel consump'!$F:$F,Summary_carb_combusted!$E6,'subset_fuel consump'!$H:$H,Summary_carb_combusted!P$4,'subset_fuel consump'!$G:$G,Summary_carb_combusted!$A$2)</f>
        <v>0</v>
      </c>
      <c r="Q6" s="363">
        <f>SUMIFS('subset_fuel consump'!$J:$J,'subset_fuel consump'!$D:$D,Summary_carb_combusted!$C6,'subset_fuel consump'!$E:$E,Summary_carb_combusted!$D6,'subset_fuel consump'!$F:$F,Summary_carb_combusted!$E6,'subset_fuel consump'!$H:$H,Summary_carb_combusted!Q$4,'subset_fuel consump'!$G:$G,Summary_carb_combusted!$A$2)</f>
        <v>0</v>
      </c>
      <c r="R6" s="363">
        <f>SUMIFS('subset_fuel consump'!$J:$J,'subset_fuel consump'!$D:$D,Summary_carb_combusted!$C6,'subset_fuel consump'!$E:$E,Summary_carb_combusted!$D6,'subset_fuel consump'!$F:$F,Summary_carb_combusted!$E6,'subset_fuel consump'!$H:$H,Summary_carb_combusted!R$4,'subset_fuel consump'!$G:$G,Summary_carb_combusted!$A$2)</f>
        <v>0</v>
      </c>
      <c r="S6" s="363">
        <f>SUMIFS('subset_fuel consump'!$J:$J,'subset_fuel consump'!$D:$D,Summary_carb_combusted!$C6,'subset_fuel consump'!$E:$E,Summary_carb_combusted!$D6,'subset_fuel consump'!$F:$F,Summary_carb_combusted!$E6,'subset_fuel consump'!$H:$H,Summary_carb_combusted!S$4,'subset_fuel consump'!$G:$G,Summary_carb_combusted!$A$2)</f>
        <v>0</v>
      </c>
      <c r="T6" s="363">
        <f>SUMIFS('subset_fuel consump'!$J:$J,'subset_fuel consump'!$D:$D,Summary_carb_combusted!$C6,'subset_fuel consump'!$E:$E,Summary_carb_combusted!$D6,'subset_fuel consump'!$F:$F,Summary_carb_combusted!$E6,'subset_fuel consump'!$H:$H,Summary_carb_combusted!T$4,'subset_fuel consump'!$G:$G,Summary_carb_combusted!$A$2)</f>
        <v>0</v>
      </c>
      <c r="U6" s="363">
        <f>SUMIFS('subset_fuel consump'!$J:$J,'subset_fuel consump'!$D:$D,Summary_carb_combusted!$C6,'subset_fuel consump'!$E:$E,Summary_carb_combusted!$D6,'subset_fuel consump'!$F:$F,Summary_carb_combusted!$E6,'subset_fuel consump'!$H:$H,Summary_carb_combusted!U$4,'subset_fuel consump'!$G:$G,Summary_carb_combusted!$A$2)</f>
        <v>0</v>
      </c>
      <c r="V6" s="363">
        <f>SUMIFS('subset_fuel consump'!$J:$J,'subset_fuel consump'!$D:$D,Summary_carb_combusted!$C6,'subset_fuel consump'!$E:$E,Summary_carb_combusted!$D6,'subset_fuel consump'!$F:$F,Summary_carb_combusted!$E6,'subset_fuel consump'!$H:$H,Summary_carb_combusted!V$4,'subset_fuel consump'!$G:$G,Summary_carb_combusted!$A$2)</f>
        <v>0</v>
      </c>
      <c r="W6" s="363">
        <f>SUMIFS('subset_fuel consump'!$J:$J,'subset_fuel consump'!$D:$D,Summary_carb_combusted!$C6,'subset_fuel consump'!$E:$E,Summary_carb_combusted!$D6,'subset_fuel consump'!$F:$F,Summary_carb_combusted!$E6,'subset_fuel consump'!$H:$H,Summary_carb_combusted!W$4,'subset_fuel consump'!$G:$G,Summary_carb_combusted!$A$2)</f>
        <v>0</v>
      </c>
      <c r="X6" s="363">
        <f>SUMIFS('subset_fuel consump'!$J:$J,'subset_fuel consump'!$D:$D,Summary_carb_combusted!$C6,'subset_fuel consump'!$E:$E,Summary_carb_combusted!$D6,'subset_fuel consump'!$F:$F,Summary_carb_combusted!$E6,'subset_fuel consump'!$H:$H,Summary_carb_combusted!X$4,'subset_fuel consump'!$G:$G,Summary_carb_combusted!$A$2)</f>
        <v>0</v>
      </c>
      <c r="Y6" s="363">
        <f>SUMIFS('subset_fuel consump'!$J:$J,'subset_fuel consump'!$D:$D,Summary_carb_combusted!$C6,'subset_fuel consump'!$E:$E,Summary_carb_combusted!$D6,'subset_fuel consump'!$F:$F,Summary_carb_combusted!$E6,'subset_fuel consump'!$H:$H,Summary_carb_combusted!Y$4,'subset_fuel consump'!$G:$G,Summary_carb_combusted!$A$2)</f>
        <v>0</v>
      </c>
      <c r="Z6" s="363">
        <f>SUMIFS('subset_fuel consump'!$J:$J,'subset_fuel consump'!$D:$D,Summary_carb_combusted!$C6,'subset_fuel consump'!$E:$E,Summary_carb_combusted!$D6,'subset_fuel consump'!$F:$F,Summary_carb_combusted!$E6,'subset_fuel consump'!$H:$H,Summary_carb_combusted!Z$4,'subset_fuel consump'!$G:$G,Summary_carb_combusted!$A$2)</f>
        <v>0</v>
      </c>
      <c r="AA6" s="363">
        <f>SUMIFS('subset_fuel consump'!$J:$J,'subset_fuel consump'!$D:$D,Summary_carb_combusted!$C6,'subset_fuel consump'!$E:$E,Summary_carb_combusted!$D6,'subset_fuel consump'!$F:$F,Summary_carb_combusted!$E6,'subset_fuel consump'!$H:$H,Summary_carb_combusted!AA$4,'subset_fuel consump'!$G:$G,Summary_carb_combusted!$A$2)</f>
        <v>0</v>
      </c>
      <c r="AB6" s="363">
        <f>SUMIFS('subset_fuel consump'!$J:$J,'subset_fuel consump'!$D:$D,Summary_carb_combusted!$C6,'subset_fuel consump'!$E:$E,Summary_carb_combusted!$D6,'subset_fuel consump'!$F:$F,Summary_carb_combusted!$E6,'subset_fuel consump'!$H:$H,Summary_carb_combusted!AB$4,'subset_fuel consump'!$G:$G,Summary_carb_combusted!$A$2)</f>
        <v>0</v>
      </c>
      <c r="AC6" s="363">
        <f>SUMIFS('subset_fuel consump'!$J:$J,'subset_fuel consump'!$D:$D,Summary_carb_combusted!$C6,'subset_fuel consump'!$E:$E,Summary_carb_combusted!$D6,'subset_fuel consump'!$F:$F,Summary_carb_combusted!$E6,'subset_fuel consump'!$H:$H,Summary_carb_combusted!AC$4,'subset_fuel consump'!$G:$G,Summary_carb_combusted!$A$2)</f>
        <v>0</v>
      </c>
      <c r="AD6" s="363">
        <f>SUMIFS('subset_fuel consump'!$J:$J,'subset_fuel consump'!$D:$D,Summary_carb_combusted!$C6,'subset_fuel consump'!$E:$E,Summary_carb_combusted!$D6,'subset_fuel consump'!$F:$F,Summary_carb_combusted!$E6,'subset_fuel consump'!$H:$H,Summary_carb_combusted!AD$4,'subset_fuel consump'!$G:$G,Summary_carb_combusted!$A$2)</f>
        <v>0</v>
      </c>
      <c r="AE6" s="363">
        <f>SUMIFS('subset_fuel consump'!$J:$J,'subset_fuel consump'!$D:$D,Summary_carb_combusted!$C6,'subset_fuel consump'!$E:$E,Summary_carb_combusted!$D6,'subset_fuel consump'!$F:$F,Summary_carb_combusted!$E6,'subset_fuel consump'!$H:$H,Summary_carb_combusted!AE$4,'subset_fuel consump'!$G:$G,Summary_carb_combusted!$A$2)</f>
        <v>0</v>
      </c>
      <c r="AF6" s="363">
        <f>SUMIFS('subset_fuel consump'!$J:$J,'subset_fuel consump'!$D:$D,Summary_carb_combusted!$C6,'subset_fuel consump'!$E:$E,Summary_carb_combusted!$D6,'subset_fuel consump'!$F:$F,Summary_carb_combusted!$E6,'subset_fuel consump'!$H:$H,Summary_carb_combusted!AF$4,'subset_fuel consump'!$G:$G,Summary_carb_combusted!$A$2)</f>
        <v>0</v>
      </c>
      <c r="AG6" s="363">
        <f>SUMIFS('subset_fuel consump'!$J:$J,'subset_fuel consump'!$D:$D,Summary_carb_combusted!$C6,'subset_fuel consump'!$E:$E,Summary_carb_combusted!$D6,'subset_fuel consump'!$F:$F,Summary_carb_combusted!$E6,'subset_fuel consump'!$H:$H,Summary_carb_combusted!AG$4,'subset_fuel consump'!$G:$G,Summary_carb_combusted!$A$2)</f>
        <v>0</v>
      </c>
    </row>
    <row r="7" spans="1:33" x14ac:dyDescent="0.25">
      <c r="B7" s="196" t="s">
        <v>52</v>
      </c>
      <c r="C7" s="199" t="s">
        <v>175</v>
      </c>
      <c r="D7" s="199" t="s">
        <v>183</v>
      </c>
      <c r="E7" s="199" t="s">
        <v>177</v>
      </c>
      <c r="F7" s="169">
        <f t="shared" si="0"/>
        <v>2.6151007201868547E-2</v>
      </c>
      <c r="G7" s="198">
        <f t="shared" si="1"/>
        <v>33773196796197.004</v>
      </c>
      <c r="H7" s="363">
        <f>SUMIFS('subset_fuel consump'!$J:$J,'subset_fuel consump'!$D:$D,Summary_carb_combusted!$C7,'subset_fuel consump'!$E:$E,Summary_carb_combusted!$D7,'subset_fuel consump'!$F:$F,Summary_carb_combusted!$E7,'subset_fuel consump'!$H:$H,Summary_carb_combusted!H$4,'subset_fuel consump'!$G:$G,Summary_carb_combusted!$A$2)</f>
        <v>202870890999.99997</v>
      </c>
      <c r="I7" s="363">
        <f>SUMIFS('subset_fuel consump'!$J:$J,'subset_fuel consump'!$D:$D,Summary_carb_combusted!$C7,'subset_fuel consump'!$E:$E,Summary_carb_combusted!$D7,'subset_fuel consump'!$F:$F,Summary_carb_combusted!$E7,'subset_fuel consump'!$H:$H,Summary_carb_combusted!I$4,'subset_fuel consump'!$G:$G,Summary_carb_combusted!$A$2)</f>
        <v>33464862000000</v>
      </c>
      <c r="J7" s="363">
        <f>SUMIFS('subset_fuel consump'!$J:$J,'subset_fuel consump'!$D:$D,Summary_carb_combusted!$C7,'subset_fuel consump'!$E:$E,Summary_carb_combusted!$D7,'subset_fuel consump'!$F:$F,Summary_carb_combusted!$E7,'subset_fuel consump'!$H:$H,Summary_carb_combusted!J$4,'subset_fuel consump'!$G:$G,Summary_carb_combusted!$A$2)</f>
        <v>7204290767.3727493</v>
      </c>
      <c r="K7" s="363">
        <f>SUMIFS('subset_fuel consump'!$J:$J,'subset_fuel consump'!$D:$D,Summary_carb_combusted!$C7,'subset_fuel consump'!$E:$E,Summary_carb_combusted!$D7,'subset_fuel consump'!$F:$F,Summary_carb_combusted!$E7,'subset_fuel consump'!$H:$H,Summary_carb_combusted!K$4,'subset_fuel consump'!$G:$G,Summary_carb_combusted!$A$2)</f>
        <v>96504614429.63295</v>
      </c>
      <c r="L7" s="363">
        <f>SUMIFS('subset_fuel consump'!$J:$J,'subset_fuel consump'!$D:$D,Summary_carb_combusted!$C7,'subset_fuel consump'!$E:$E,Summary_carb_combusted!$D7,'subset_fuel consump'!$F:$F,Summary_carb_combusted!$E7,'subset_fuel consump'!$H:$H,Summary_carb_combusted!L$4,'subset_fuel consump'!$G:$G,Summary_carb_combusted!$A$2)</f>
        <v>1755000000</v>
      </c>
      <c r="M7" s="363">
        <f>SUMIFS('subset_fuel consump'!$J:$J,'subset_fuel consump'!$D:$D,Summary_carb_combusted!$C7,'subset_fuel consump'!$E:$E,Summary_carb_combusted!$D7,'subset_fuel consump'!$F:$F,Summary_carb_combusted!$E7,'subset_fuel consump'!$H:$H,Summary_carb_combusted!M$4,'subset_fuel consump'!$G:$G,Summary_carb_combusted!$A$2)</f>
        <v>0</v>
      </c>
      <c r="N7" s="363">
        <f>SUMIFS('subset_fuel consump'!$J:$J,'subset_fuel consump'!$D:$D,Summary_carb_combusted!$C7,'subset_fuel consump'!$E:$E,Summary_carb_combusted!$D7,'subset_fuel consump'!$F:$F,Summary_carb_combusted!$E7,'subset_fuel consump'!$H:$H,Summary_carb_combusted!N$4,'subset_fuel consump'!$G:$G,Summary_carb_combusted!$A$2)</f>
        <v>0</v>
      </c>
      <c r="O7" s="363">
        <f>SUMIFS('subset_fuel consump'!$J:$J,'subset_fuel consump'!$D:$D,Summary_carb_combusted!$C7,'subset_fuel consump'!$E:$E,Summary_carb_combusted!$D7,'subset_fuel consump'!$F:$F,Summary_carb_combusted!$E7,'subset_fuel consump'!$H:$H,Summary_carb_combusted!O$4,'subset_fuel consump'!$G:$G,Summary_carb_combusted!$A$2)</f>
        <v>0</v>
      </c>
      <c r="P7" s="363">
        <f>SUMIFS('subset_fuel consump'!$J:$J,'subset_fuel consump'!$D:$D,Summary_carb_combusted!$C7,'subset_fuel consump'!$E:$E,Summary_carb_combusted!$D7,'subset_fuel consump'!$F:$F,Summary_carb_combusted!$E7,'subset_fuel consump'!$H:$H,Summary_carb_combusted!P$4,'subset_fuel consump'!$G:$G,Summary_carb_combusted!$A$2)</f>
        <v>0</v>
      </c>
      <c r="Q7" s="363">
        <f>SUMIFS('subset_fuel consump'!$J:$J,'subset_fuel consump'!$D:$D,Summary_carb_combusted!$C7,'subset_fuel consump'!$E:$E,Summary_carb_combusted!$D7,'subset_fuel consump'!$F:$F,Summary_carb_combusted!$E7,'subset_fuel consump'!$H:$H,Summary_carb_combusted!Q$4,'subset_fuel consump'!$G:$G,Summary_carb_combusted!$A$2)</f>
        <v>0</v>
      </c>
      <c r="R7" s="363">
        <f>SUMIFS('subset_fuel consump'!$J:$J,'subset_fuel consump'!$D:$D,Summary_carb_combusted!$C7,'subset_fuel consump'!$E:$E,Summary_carb_combusted!$D7,'subset_fuel consump'!$F:$F,Summary_carb_combusted!$E7,'subset_fuel consump'!$H:$H,Summary_carb_combusted!R$4,'subset_fuel consump'!$G:$G,Summary_carb_combusted!$A$2)</f>
        <v>0</v>
      </c>
      <c r="S7" s="363">
        <f>SUMIFS('subset_fuel consump'!$J:$J,'subset_fuel consump'!$D:$D,Summary_carb_combusted!$C7,'subset_fuel consump'!$E:$E,Summary_carb_combusted!$D7,'subset_fuel consump'!$F:$F,Summary_carb_combusted!$E7,'subset_fuel consump'!$H:$H,Summary_carb_combusted!S$4,'subset_fuel consump'!$G:$G,Summary_carb_combusted!$A$2)</f>
        <v>0</v>
      </c>
      <c r="T7" s="363">
        <f>SUMIFS('subset_fuel consump'!$J:$J,'subset_fuel consump'!$D:$D,Summary_carb_combusted!$C7,'subset_fuel consump'!$E:$E,Summary_carb_combusted!$D7,'subset_fuel consump'!$F:$F,Summary_carb_combusted!$E7,'subset_fuel consump'!$H:$H,Summary_carb_combusted!T$4,'subset_fuel consump'!$G:$G,Summary_carb_combusted!$A$2)</f>
        <v>0</v>
      </c>
      <c r="U7" s="363">
        <f>SUMIFS('subset_fuel consump'!$J:$J,'subset_fuel consump'!$D:$D,Summary_carb_combusted!$C7,'subset_fuel consump'!$E:$E,Summary_carb_combusted!$D7,'subset_fuel consump'!$F:$F,Summary_carb_combusted!$E7,'subset_fuel consump'!$H:$H,Summary_carb_combusted!U$4,'subset_fuel consump'!$G:$G,Summary_carb_combusted!$A$2)</f>
        <v>0</v>
      </c>
      <c r="V7" s="363">
        <f>SUMIFS('subset_fuel consump'!$J:$J,'subset_fuel consump'!$D:$D,Summary_carb_combusted!$C7,'subset_fuel consump'!$E:$E,Summary_carb_combusted!$D7,'subset_fuel consump'!$F:$F,Summary_carb_combusted!$E7,'subset_fuel consump'!$H:$H,Summary_carb_combusted!V$4,'subset_fuel consump'!$G:$G,Summary_carb_combusted!$A$2)</f>
        <v>0</v>
      </c>
      <c r="W7" s="363">
        <f>SUMIFS('subset_fuel consump'!$J:$J,'subset_fuel consump'!$D:$D,Summary_carb_combusted!$C7,'subset_fuel consump'!$E:$E,Summary_carb_combusted!$D7,'subset_fuel consump'!$F:$F,Summary_carb_combusted!$E7,'subset_fuel consump'!$H:$H,Summary_carb_combusted!W$4,'subset_fuel consump'!$G:$G,Summary_carb_combusted!$A$2)</f>
        <v>0</v>
      </c>
      <c r="X7" s="363">
        <f>SUMIFS('subset_fuel consump'!$J:$J,'subset_fuel consump'!$D:$D,Summary_carb_combusted!$C7,'subset_fuel consump'!$E:$E,Summary_carb_combusted!$D7,'subset_fuel consump'!$F:$F,Summary_carb_combusted!$E7,'subset_fuel consump'!$H:$H,Summary_carb_combusted!X$4,'subset_fuel consump'!$G:$G,Summary_carb_combusted!$A$2)</f>
        <v>0</v>
      </c>
      <c r="Y7" s="363">
        <f>SUMIFS('subset_fuel consump'!$J:$J,'subset_fuel consump'!$D:$D,Summary_carb_combusted!$C7,'subset_fuel consump'!$E:$E,Summary_carb_combusted!$D7,'subset_fuel consump'!$F:$F,Summary_carb_combusted!$E7,'subset_fuel consump'!$H:$H,Summary_carb_combusted!Y$4,'subset_fuel consump'!$G:$G,Summary_carb_combusted!$A$2)</f>
        <v>0</v>
      </c>
      <c r="Z7" s="363">
        <f>SUMIFS('subset_fuel consump'!$J:$J,'subset_fuel consump'!$D:$D,Summary_carb_combusted!$C7,'subset_fuel consump'!$E:$E,Summary_carb_combusted!$D7,'subset_fuel consump'!$F:$F,Summary_carb_combusted!$E7,'subset_fuel consump'!$H:$H,Summary_carb_combusted!Z$4,'subset_fuel consump'!$G:$G,Summary_carb_combusted!$A$2)</f>
        <v>0</v>
      </c>
      <c r="AA7" s="363">
        <f>SUMIFS('subset_fuel consump'!$J:$J,'subset_fuel consump'!$D:$D,Summary_carb_combusted!$C7,'subset_fuel consump'!$E:$E,Summary_carb_combusted!$D7,'subset_fuel consump'!$F:$F,Summary_carb_combusted!$E7,'subset_fuel consump'!$H:$H,Summary_carb_combusted!AA$4,'subset_fuel consump'!$G:$G,Summary_carb_combusted!$A$2)</f>
        <v>0</v>
      </c>
      <c r="AB7" s="363">
        <f>SUMIFS('subset_fuel consump'!$J:$J,'subset_fuel consump'!$D:$D,Summary_carb_combusted!$C7,'subset_fuel consump'!$E:$E,Summary_carb_combusted!$D7,'subset_fuel consump'!$F:$F,Summary_carb_combusted!$E7,'subset_fuel consump'!$H:$H,Summary_carb_combusted!AB$4,'subset_fuel consump'!$G:$G,Summary_carb_combusted!$A$2)</f>
        <v>0</v>
      </c>
      <c r="AC7" s="363">
        <f>SUMIFS('subset_fuel consump'!$J:$J,'subset_fuel consump'!$D:$D,Summary_carb_combusted!$C7,'subset_fuel consump'!$E:$E,Summary_carb_combusted!$D7,'subset_fuel consump'!$F:$F,Summary_carb_combusted!$E7,'subset_fuel consump'!$H:$H,Summary_carb_combusted!AC$4,'subset_fuel consump'!$G:$G,Summary_carb_combusted!$A$2)</f>
        <v>0</v>
      </c>
      <c r="AD7" s="363">
        <f>SUMIFS('subset_fuel consump'!$J:$J,'subset_fuel consump'!$D:$D,Summary_carb_combusted!$C7,'subset_fuel consump'!$E:$E,Summary_carb_combusted!$D7,'subset_fuel consump'!$F:$F,Summary_carb_combusted!$E7,'subset_fuel consump'!$H:$H,Summary_carb_combusted!AD$4,'subset_fuel consump'!$G:$G,Summary_carb_combusted!$A$2)</f>
        <v>0</v>
      </c>
      <c r="AE7" s="363">
        <f>SUMIFS('subset_fuel consump'!$J:$J,'subset_fuel consump'!$D:$D,Summary_carb_combusted!$C7,'subset_fuel consump'!$E:$E,Summary_carb_combusted!$D7,'subset_fuel consump'!$F:$F,Summary_carb_combusted!$E7,'subset_fuel consump'!$H:$H,Summary_carb_combusted!AE$4,'subset_fuel consump'!$G:$G,Summary_carb_combusted!$A$2)</f>
        <v>0</v>
      </c>
      <c r="AF7" s="363">
        <f>SUMIFS('subset_fuel consump'!$J:$J,'subset_fuel consump'!$D:$D,Summary_carb_combusted!$C7,'subset_fuel consump'!$E:$E,Summary_carb_combusted!$D7,'subset_fuel consump'!$F:$F,Summary_carb_combusted!$E7,'subset_fuel consump'!$H:$H,Summary_carb_combusted!AF$4,'subset_fuel consump'!$G:$G,Summary_carb_combusted!$A$2)</f>
        <v>0</v>
      </c>
      <c r="AG7" s="363">
        <f>SUMIFS('subset_fuel consump'!$J:$J,'subset_fuel consump'!$D:$D,Summary_carb_combusted!$C7,'subset_fuel consump'!$E:$E,Summary_carb_combusted!$D7,'subset_fuel consump'!$F:$F,Summary_carb_combusted!$E7,'subset_fuel consump'!$H:$H,Summary_carb_combusted!AG$4,'subset_fuel consump'!$G:$G,Summary_carb_combusted!$A$2)</f>
        <v>0</v>
      </c>
    </row>
    <row r="8" spans="1:33" x14ac:dyDescent="0.25">
      <c r="B8" s="261" t="s">
        <v>1472</v>
      </c>
      <c r="C8" s="201" t="s">
        <v>281</v>
      </c>
      <c r="D8" s="201" t="s">
        <v>196</v>
      </c>
      <c r="E8" s="201" t="s">
        <v>177</v>
      </c>
      <c r="F8" s="262">
        <f t="shared" si="0"/>
        <v>0.11113136718977545</v>
      </c>
      <c r="G8" s="263">
        <f t="shared" si="1"/>
        <v>143522637784388.59</v>
      </c>
      <c r="H8" s="364">
        <f>SUMIFS('subset_fuel consump'!$J:$J,'subset_fuel consump'!$D:$D,Summary_carb_combusted!$C8,'subset_fuel consump'!$E:$E,Summary_carb_combusted!$D8,'subset_fuel consump'!$F:$F,Summary_carb_combusted!$E8,'subset_fuel consump'!$H:$H,Summary_carb_combusted!H$4,'subset_fuel consump'!$G:$G,Summary_carb_combusted!$A$2)</f>
        <v>99326120164051.406</v>
      </c>
      <c r="I8" s="364">
        <f>SUMIFS('subset_fuel consump'!$J:$J,'subset_fuel consump'!$D:$D,Summary_carb_combusted!$C8,'subset_fuel consump'!$E:$E,Summary_carb_combusted!$D8,'subset_fuel consump'!$F:$F,Summary_carb_combusted!$E8,'subset_fuel consump'!$H:$H,Summary_carb_combusted!I$4,'subset_fuel consump'!$G:$G,Summary_carb_combusted!$A$2)</f>
        <v>1355260497.547158</v>
      </c>
      <c r="J8" s="364">
        <f>SUMIFS('subset_fuel consump'!$J:$J,'subset_fuel consump'!$D:$D,Summary_carb_combusted!$C8,'subset_fuel consump'!$E:$E,Summary_carb_combusted!$D8,'subset_fuel consump'!$F:$F,Summary_carb_combusted!$E8,'subset_fuel consump'!$H:$H,Summary_carb_combusted!J$4,'subset_fuel consump'!$G:$G,Summary_carb_combusted!$A$2)</f>
        <v>0</v>
      </c>
      <c r="K8" s="364">
        <f>SUMIFS('subset_fuel consump'!$J:$J,'subset_fuel consump'!$D:$D,Summary_carb_combusted!$C8,'subset_fuel consump'!$E:$E,Summary_carb_combusted!$D8,'subset_fuel consump'!$F:$F,Summary_carb_combusted!$E8,'subset_fuel consump'!$H:$H,Summary_carb_combusted!K$4,'subset_fuel consump'!$G:$G,Summary_carb_combusted!$A$2)</f>
        <v>0</v>
      </c>
      <c r="L8" s="364">
        <f>SUMIFS('subset_fuel consump'!$J:$J,'subset_fuel consump'!$D:$D,Summary_carb_combusted!$C8,'subset_fuel consump'!$E:$E,Summary_carb_combusted!$D8,'subset_fuel consump'!$F:$F,Summary_carb_combusted!$E8,'subset_fuel consump'!$H:$H,Summary_carb_combusted!L$4,'subset_fuel consump'!$G:$G,Summary_carb_combusted!$A$2)</f>
        <v>0</v>
      </c>
      <c r="M8" s="364">
        <f>SUMIFS('subset_fuel consump'!$J:$J,'subset_fuel consump'!$D:$D,Summary_carb_combusted!$C8,'subset_fuel consump'!$E:$E,Summary_carb_combusted!$D8,'subset_fuel consump'!$F:$F,Summary_carb_combusted!$E8,'subset_fuel consump'!$H:$H,Summary_carb_combusted!M$4,'subset_fuel consump'!$G:$G,Summary_carb_combusted!$A$2)</f>
        <v>1821301253168.4287</v>
      </c>
      <c r="N8" s="364">
        <f>SUMIFS('subset_fuel consump'!$J:$J,'subset_fuel consump'!$D:$D,Summary_carb_combusted!$C8,'subset_fuel consump'!$E:$E,Summary_carb_combusted!$D8,'subset_fuel consump'!$F:$F,Summary_carb_combusted!$E8,'subset_fuel consump'!$H:$H,Summary_carb_combusted!N$4,'subset_fuel consump'!$G:$G,Summary_carb_combusted!$A$2)</f>
        <v>8588816027182.0352</v>
      </c>
      <c r="O8" s="364">
        <f>SUMIFS('subset_fuel consump'!$J:$J,'subset_fuel consump'!$D:$D,Summary_carb_combusted!$C8,'subset_fuel consump'!$E:$E,Summary_carb_combusted!$D8,'subset_fuel consump'!$F:$F,Summary_carb_combusted!$E8,'subset_fuel consump'!$H:$H,Summary_carb_combusted!O$4,'subset_fuel consump'!$G:$G,Summary_carb_combusted!$A$2)</f>
        <v>13211839021800.557</v>
      </c>
      <c r="P8" s="364">
        <f>SUMIFS('subset_fuel consump'!$J:$J,'subset_fuel consump'!$D:$D,Summary_carb_combusted!$C8,'subset_fuel consump'!$E:$E,Summary_carb_combusted!$D8,'subset_fuel consump'!$F:$F,Summary_carb_combusted!$E8,'subset_fuel consump'!$H:$H,Summary_carb_combusted!P$4,'subset_fuel consump'!$G:$G,Summary_carb_combusted!$A$2)</f>
        <v>0</v>
      </c>
      <c r="Q8" s="364">
        <f>SUMIFS('subset_fuel consump'!$J:$J,'subset_fuel consump'!$D:$D,Summary_carb_combusted!$C8,'subset_fuel consump'!$E:$E,Summary_carb_combusted!$D8,'subset_fuel consump'!$F:$F,Summary_carb_combusted!$E8,'subset_fuel consump'!$H:$H,Summary_carb_combusted!Q$4,'subset_fuel consump'!$G:$G,Summary_carb_combusted!$A$2)</f>
        <v>10809475694.000473</v>
      </c>
      <c r="R8" s="364">
        <f>SUMIFS('subset_fuel consump'!$J:$J,'subset_fuel consump'!$D:$D,Summary_carb_combusted!$C8,'subset_fuel consump'!$E:$E,Summary_carb_combusted!$D8,'subset_fuel consump'!$F:$F,Summary_carb_combusted!$E8,'subset_fuel consump'!$H:$H,Summary_carb_combusted!R$4,'subset_fuel consump'!$G:$G,Summary_carb_combusted!$A$2)</f>
        <v>54367884258.43338</v>
      </c>
      <c r="S8" s="364">
        <f>SUMIFS('subset_fuel consump'!$J:$J,'subset_fuel consump'!$D:$D,Summary_carb_combusted!$C8,'subset_fuel consump'!$E:$E,Summary_carb_combusted!$D8,'subset_fuel consump'!$F:$F,Summary_carb_combusted!$E8,'subset_fuel consump'!$H:$H,Summary_carb_combusted!S$4,'subset_fuel consump'!$G:$G,Summary_carb_combusted!$A$2)</f>
        <v>0</v>
      </c>
      <c r="T8" s="364">
        <f>SUMIFS('subset_fuel consump'!$J:$J,'subset_fuel consump'!$D:$D,Summary_carb_combusted!$C8,'subset_fuel consump'!$E:$E,Summary_carb_combusted!$D8,'subset_fuel consump'!$F:$F,Summary_carb_combusted!$E8,'subset_fuel consump'!$H:$H,Summary_carb_combusted!T$4,'subset_fuel consump'!$G:$G,Summary_carb_combusted!$A$2)</f>
        <v>0</v>
      </c>
      <c r="U8" s="364">
        <f>SUMIFS('subset_fuel consump'!$J:$J,'subset_fuel consump'!$D:$D,Summary_carb_combusted!$C8,'subset_fuel consump'!$E:$E,Summary_carb_combusted!$D8,'subset_fuel consump'!$F:$F,Summary_carb_combusted!$E8,'subset_fuel consump'!$H:$H,Summary_carb_combusted!U$4,'subset_fuel consump'!$G:$G,Summary_carb_combusted!$A$2)</f>
        <v>192673313350.4184</v>
      </c>
      <c r="V8" s="364">
        <f>SUMIFS('subset_fuel consump'!$J:$J,'subset_fuel consump'!$D:$D,Summary_carb_combusted!$C8,'subset_fuel consump'!$E:$E,Summary_carb_combusted!$D8,'subset_fuel consump'!$F:$F,Summary_carb_combusted!$E8,'subset_fuel consump'!$H:$H,Summary_carb_combusted!V$4,'subset_fuel consump'!$G:$G,Summary_carb_combusted!$A$2)</f>
        <v>20315355384385.762</v>
      </c>
      <c r="W8" s="364">
        <f>SUMIFS('subset_fuel consump'!$J:$J,'subset_fuel consump'!$D:$D,Summary_carb_combusted!$C8,'subset_fuel consump'!$E:$E,Summary_carb_combusted!$D8,'subset_fuel consump'!$F:$F,Summary_carb_combusted!$E8,'subset_fuel consump'!$H:$H,Summary_carb_combusted!W$4,'subset_fuel consump'!$G:$G,Summary_carb_combusted!$A$2)</f>
        <v>0</v>
      </c>
      <c r="X8" s="364">
        <f>SUMIFS('subset_fuel consump'!$J:$J,'subset_fuel consump'!$D:$D,Summary_carb_combusted!$C8,'subset_fuel consump'!$E:$E,Summary_carb_combusted!$D8,'subset_fuel consump'!$F:$F,Summary_carb_combusted!$E8,'subset_fuel consump'!$H:$H,Summary_carb_combusted!X$4,'subset_fuel consump'!$G:$G,Summary_carb_combusted!$A$2)</f>
        <v>0</v>
      </c>
      <c r="Y8" s="364">
        <f>SUMIFS('subset_fuel consump'!$J:$J,'subset_fuel consump'!$D:$D,Summary_carb_combusted!$C8,'subset_fuel consump'!$E:$E,Summary_carb_combusted!$D8,'subset_fuel consump'!$F:$F,Summary_carb_combusted!$E8,'subset_fuel consump'!$H:$H,Summary_carb_combusted!Y$4,'subset_fuel consump'!$G:$G,Summary_carb_combusted!$A$2)</f>
        <v>0</v>
      </c>
      <c r="Z8" s="364">
        <f>SUMIFS('subset_fuel consump'!$J:$J,'subset_fuel consump'!$D:$D,Summary_carb_combusted!$C8,'subset_fuel consump'!$E:$E,Summary_carb_combusted!$D8,'subset_fuel consump'!$F:$F,Summary_carb_combusted!$E8,'subset_fuel consump'!$H:$H,Summary_carb_combusted!Z$4,'subset_fuel consump'!$G:$G,Summary_carb_combusted!$A$2)</f>
        <v>0</v>
      </c>
      <c r="AA8" s="364">
        <f>SUMIFS('subset_fuel consump'!$J:$J,'subset_fuel consump'!$D:$D,Summary_carb_combusted!$C8,'subset_fuel consump'!$E:$E,Summary_carb_combusted!$D8,'subset_fuel consump'!$F:$F,Summary_carb_combusted!$E8,'subset_fuel consump'!$H:$H,Summary_carb_combusted!AA$4,'subset_fuel consump'!$G:$G,Summary_carb_combusted!$A$2)</f>
        <v>0</v>
      </c>
      <c r="AB8" s="364">
        <f>SUMIFS('subset_fuel consump'!$J:$J,'subset_fuel consump'!$D:$D,Summary_carb_combusted!$C8,'subset_fuel consump'!$E:$E,Summary_carb_combusted!$D8,'subset_fuel consump'!$F:$F,Summary_carb_combusted!$E8,'subset_fuel consump'!$H:$H,Summary_carb_combusted!AB$4,'subset_fuel consump'!$G:$G,Summary_carb_combusted!$A$2)</f>
        <v>0</v>
      </c>
      <c r="AC8" s="364">
        <f>SUMIFS('subset_fuel consump'!$J:$J,'subset_fuel consump'!$D:$D,Summary_carb_combusted!$C8,'subset_fuel consump'!$E:$E,Summary_carb_combusted!$D8,'subset_fuel consump'!$F:$F,Summary_carb_combusted!$E8,'subset_fuel consump'!$H:$H,Summary_carb_combusted!AC$4,'subset_fuel consump'!$G:$G,Summary_carb_combusted!$A$2)</f>
        <v>0</v>
      </c>
      <c r="AD8" s="364">
        <f>SUMIFS('subset_fuel consump'!$J:$J,'subset_fuel consump'!$D:$D,Summary_carb_combusted!$C8,'subset_fuel consump'!$E:$E,Summary_carb_combusted!$D8,'subset_fuel consump'!$F:$F,Summary_carb_combusted!$E8,'subset_fuel consump'!$H:$H,Summary_carb_combusted!AD$4,'subset_fuel consump'!$G:$G,Summary_carb_combusted!$A$2)</f>
        <v>0</v>
      </c>
      <c r="AE8" s="364">
        <f>SUMIFS('subset_fuel consump'!$J:$J,'subset_fuel consump'!$D:$D,Summary_carb_combusted!$C8,'subset_fuel consump'!$E:$E,Summary_carb_combusted!$D8,'subset_fuel consump'!$F:$F,Summary_carb_combusted!$E8,'subset_fuel consump'!$H:$H,Summary_carb_combusted!AE$4,'subset_fuel consump'!$G:$G,Summary_carb_combusted!$A$2)</f>
        <v>0</v>
      </c>
      <c r="AF8" s="364">
        <f>SUMIFS('subset_fuel consump'!$J:$J,'subset_fuel consump'!$D:$D,Summary_carb_combusted!$C8,'subset_fuel consump'!$E:$E,Summary_carb_combusted!$D8,'subset_fuel consump'!$F:$F,Summary_carb_combusted!$E8,'subset_fuel consump'!$H:$H,Summary_carb_combusted!AF$4,'subset_fuel consump'!$G:$G,Summary_carb_combusted!$A$2)</f>
        <v>0</v>
      </c>
      <c r="AG8" s="364">
        <f>SUMIFS('subset_fuel consump'!$J:$J,'subset_fuel consump'!$D:$D,Summary_carb_combusted!$C8,'subset_fuel consump'!$E:$E,Summary_carb_combusted!$D8,'subset_fuel consump'!$F:$F,Summary_carb_combusted!$E8,'subset_fuel consump'!$H:$H,Summary_carb_combusted!AG$4,'subset_fuel consump'!$G:$G,Summary_carb_combusted!$A$2)</f>
        <v>0</v>
      </c>
    </row>
    <row r="9" spans="1:33" x14ac:dyDescent="0.25">
      <c r="B9" s="196" t="s">
        <v>61</v>
      </c>
      <c r="C9" s="199" t="s">
        <v>352</v>
      </c>
      <c r="D9" s="199" t="s">
        <v>353</v>
      </c>
      <c r="E9" s="199" t="s">
        <v>354</v>
      </c>
      <c r="F9" s="169">
        <f t="shared" si="0"/>
        <v>9.2196677249832243E-2</v>
      </c>
      <c r="G9" s="198">
        <f t="shared" si="1"/>
        <v>119069085969719.64</v>
      </c>
      <c r="H9" s="363">
        <f>SUMIFS('subset_fuel consump'!$J:$J,'subset_fuel consump'!$D:$D,Summary_carb_combusted!$C9,'subset_fuel consump'!$E:$E,Summary_carb_combusted!$D9,'subset_fuel consump'!$F:$F,Summary_carb_combusted!$E9,'subset_fuel consump'!$H:$H,Summary_carb_combusted!H$4,'subset_fuel consump'!$G:$G,Summary_carb_combusted!$A$2)</f>
        <v>119069085969719.64</v>
      </c>
      <c r="I9" s="363">
        <f>SUMIFS('subset_fuel consump'!$J:$J,'subset_fuel consump'!$D:$D,Summary_carb_combusted!$C9,'subset_fuel consump'!$E:$E,Summary_carb_combusted!$D9,'subset_fuel consump'!$F:$F,Summary_carb_combusted!$E9,'subset_fuel consump'!$H:$H,Summary_carb_combusted!I$4,'subset_fuel consump'!$G:$G,Summary_carb_combusted!$A$2)</f>
        <v>0</v>
      </c>
      <c r="J9" s="363">
        <f>SUMIFS('subset_fuel consump'!$J:$J,'subset_fuel consump'!$D:$D,Summary_carb_combusted!$C9,'subset_fuel consump'!$E:$E,Summary_carb_combusted!$D9,'subset_fuel consump'!$F:$F,Summary_carb_combusted!$E9,'subset_fuel consump'!$H:$H,Summary_carb_combusted!J$4,'subset_fuel consump'!$G:$G,Summary_carb_combusted!$A$2)</f>
        <v>0</v>
      </c>
      <c r="K9" s="363">
        <f>SUMIFS('subset_fuel consump'!$J:$J,'subset_fuel consump'!$D:$D,Summary_carb_combusted!$C9,'subset_fuel consump'!$E:$E,Summary_carb_combusted!$D9,'subset_fuel consump'!$F:$F,Summary_carb_combusted!$E9,'subset_fuel consump'!$H:$H,Summary_carb_combusted!K$4,'subset_fuel consump'!$G:$G,Summary_carb_combusted!$A$2)</f>
        <v>0</v>
      </c>
      <c r="L9" s="363">
        <f>SUMIFS('subset_fuel consump'!$J:$J,'subset_fuel consump'!$D:$D,Summary_carb_combusted!$C9,'subset_fuel consump'!$E:$E,Summary_carb_combusted!$D9,'subset_fuel consump'!$F:$F,Summary_carb_combusted!$E9,'subset_fuel consump'!$H:$H,Summary_carb_combusted!L$4,'subset_fuel consump'!$G:$G,Summary_carb_combusted!$A$2)</f>
        <v>0</v>
      </c>
      <c r="M9" s="363">
        <f>SUMIFS('subset_fuel consump'!$J:$J,'subset_fuel consump'!$D:$D,Summary_carb_combusted!$C9,'subset_fuel consump'!$E:$E,Summary_carb_combusted!$D9,'subset_fuel consump'!$F:$F,Summary_carb_combusted!$E9,'subset_fuel consump'!$H:$H,Summary_carb_combusted!M$4,'subset_fuel consump'!$G:$G,Summary_carb_combusted!$A$2)</f>
        <v>0</v>
      </c>
      <c r="N9" s="363">
        <f>SUMIFS('subset_fuel consump'!$J:$J,'subset_fuel consump'!$D:$D,Summary_carb_combusted!$C9,'subset_fuel consump'!$E:$E,Summary_carb_combusted!$D9,'subset_fuel consump'!$F:$F,Summary_carb_combusted!$E9,'subset_fuel consump'!$H:$H,Summary_carb_combusted!N$4,'subset_fuel consump'!$G:$G,Summary_carb_combusted!$A$2)</f>
        <v>0</v>
      </c>
      <c r="O9" s="363">
        <f>SUMIFS('subset_fuel consump'!$J:$J,'subset_fuel consump'!$D:$D,Summary_carb_combusted!$C9,'subset_fuel consump'!$E:$E,Summary_carb_combusted!$D9,'subset_fuel consump'!$F:$F,Summary_carb_combusted!$E9,'subset_fuel consump'!$H:$H,Summary_carb_combusted!O$4,'subset_fuel consump'!$G:$G,Summary_carb_combusted!$A$2)</f>
        <v>0</v>
      </c>
      <c r="P9" s="363">
        <f>SUMIFS('subset_fuel consump'!$J:$J,'subset_fuel consump'!$D:$D,Summary_carb_combusted!$C9,'subset_fuel consump'!$E:$E,Summary_carb_combusted!$D9,'subset_fuel consump'!$F:$F,Summary_carb_combusted!$E9,'subset_fuel consump'!$H:$H,Summary_carb_combusted!P$4,'subset_fuel consump'!$G:$G,Summary_carb_combusted!$A$2)</f>
        <v>0</v>
      </c>
      <c r="Q9" s="363">
        <f>SUMIFS('subset_fuel consump'!$J:$J,'subset_fuel consump'!$D:$D,Summary_carb_combusted!$C9,'subset_fuel consump'!$E:$E,Summary_carb_combusted!$D9,'subset_fuel consump'!$F:$F,Summary_carb_combusted!$E9,'subset_fuel consump'!$H:$H,Summary_carb_combusted!Q$4,'subset_fuel consump'!$G:$G,Summary_carb_combusted!$A$2)</f>
        <v>0</v>
      </c>
      <c r="R9" s="363">
        <f>SUMIFS('subset_fuel consump'!$J:$J,'subset_fuel consump'!$D:$D,Summary_carb_combusted!$C9,'subset_fuel consump'!$E:$E,Summary_carb_combusted!$D9,'subset_fuel consump'!$F:$F,Summary_carb_combusted!$E9,'subset_fuel consump'!$H:$H,Summary_carb_combusted!R$4,'subset_fuel consump'!$G:$G,Summary_carb_combusted!$A$2)</f>
        <v>0</v>
      </c>
      <c r="S9" s="363">
        <f>SUMIFS('subset_fuel consump'!$J:$J,'subset_fuel consump'!$D:$D,Summary_carb_combusted!$C9,'subset_fuel consump'!$E:$E,Summary_carb_combusted!$D9,'subset_fuel consump'!$F:$F,Summary_carb_combusted!$E9,'subset_fuel consump'!$H:$H,Summary_carb_combusted!S$4,'subset_fuel consump'!$G:$G,Summary_carb_combusted!$A$2)</f>
        <v>0</v>
      </c>
      <c r="T9" s="363">
        <f>SUMIFS('subset_fuel consump'!$J:$J,'subset_fuel consump'!$D:$D,Summary_carb_combusted!$C9,'subset_fuel consump'!$E:$E,Summary_carb_combusted!$D9,'subset_fuel consump'!$F:$F,Summary_carb_combusted!$E9,'subset_fuel consump'!$H:$H,Summary_carb_combusted!T$4,'subset_fuel consump'!$G:$G,Summary_carb_combusted!$A$2)</f>
        <v>0</v>
      </c>
      <c r="U9" s="363">
        <f>SUMIFS('subset_fuel consump'!$J:$J,'subset_fuel consump'!$D:$D,Summary_carb_combusted!$C9,'subset_fuel consump'!$E:$E,Summary_carb_combusted!$D9,'subset_fuel consump'!$F:$F,Summary_carb_combusted!$E9,'subset_fuel consump'!$H:$H,Summary_carb_combusted!U$4,'subset_fuel consump'!$G:$G,Summary_carb_combusted!$A$2)</f>
        <v>0</v>
      </c>
      <c r="V9" s="363">
        <f>SUMIFS('subset_fuel consump'!$J:$J,'subset_fuel consump'!$D:$D,Summary_carb_combusted!$C9,'subset_fuel consump'!$E:$E,Summary_carb_combusted!$D9,'subset_fuel consump'!$F:$F,Summary_carb_combusted!$E9,'subset_fuel consump'!$H:$H,Summary_carb_combusted!V$4,'subset_fuel consump'!$G:$G,Summary_carb_combusted!$A$2)</f>
        <v>0</v>
      </c>
      <c r="W9" s="363">
        <f>SUMIFS('subset_fuel consump'!$J:$J,'subset_fuel consump'!$D:$D,Summary_carb_combusted!$C9,'subset_fuel consump'!$E:$E,Summary_carb_combusted!$D9,'subset_fuel consump'!$F:$F,Summary_carb_combusted!$E9,'subset_fuel consump'!$H:$H,Summary_carb_combusted!W$4,'subset_fuel consump'!$G:$G,Summary_carb_combusted!$A$2)</f>
        <v>0</v>
      </c>
      <c r="X9" s="363">
        <f>SUMIFS('subset_fuel consump'!$J:$J,'subset_fuel consump'!$D:$D,Summary_carb_combusted!$C9,'subset_fuel consump'!$E:$E,Summary_carb_combusted!$D9,'subset_fuel consump'!$F:$F,Summary_carb_combusted!$E9,'subset_fuel consump'!$H:$H,Summary_carb_combusted!X$4,'subset_fuel consump'!$G:$G,Summary_carb_combusted!$A$2)</f>
        <v>0</v>
      </c>
      <c r="Y9" s="363">
        <f>SUMIFS('subset_fuel consump'!$J:$J,'subset_fuel consump'!$D:$D,Summary_carb_combusted!$C9,'subset_fuel consump'!$E:$E,Summary_carb_combusted!$D9,'subset_fuel consump'!$F:$F,Summary_carb_combusted!$E9,'subset_fuel consump'!$H:$H,Summary_carb_combusted!Y$4,'subset_fuel consump'!$G:$G,Summary_carb_combusted!$A$2)</f>
        <v>0</v>
      </c>
      <c r="Z9" s="363">
        <f>SUMIFS('subset_fuel consump'!$J:$J,'subset_fuel consump'!$D:$D,Summary_carb_combusted!$C9,'subset_fuel consump'!$E:$E,Summary_carb_combusted!$D9,'subset_fuel consump'!$F:$F,Summary_carb_combusted!$E9,'subset_fuel consump'!$H:$H,Summary_carb_combusted!Z$4,'subset_fuel consump'!$G:$G,Summary_carb_combusted!$A$2)</f>
        <v>0</v>
      </c>
      <c r="AA9" s="363">
        <f>SUMIFS('subset_fuel consump'!$J:$J,'subset_fuel consump'!$D:$D,Summary_carb_combusted!$C9,'subset_fuel consump'!$E:$E,Summary_carb_combusted!$D9,'subset_fuel consump'!$F:$F,Summary_carb_combusted!$E9,'subset_fuel consump'!$H:$H,Summary_carb_combusted!AA$4,'subset_fuel consump'!$G:$G,Summary_carb_combusted!$A$2)</f>
        <v>0</v>
      </c>
      <c r="AB9" s="363">
        <f>SUMIFS('subset_fuel consump'!$J:$J,'subset_fuel consump'!$D:$D,Summary_carb_combusted!$C9,'subset_fuel consump'!$E:$E,Summary_carb_combusted!$D9,'subset_fuel consump'!$F:$F,Summary_carb_combusted!$E9,'subset_fuel consump'!$H:$H,Summary_carb_combusted!AB$4,'subset_fuel consump'!$G:$G,Summary_carb_combusted!$A$2)</f>
        <v>0</v>
      </c>
      <c r="AC9" s="363">
        <f>SUMIFS('subset_fuel consump'!$J:$J,'subset_fuel consump'!$D:$D,Summary_carb_combusted!$C9,'subset_fuel consump'!$E:$E,Summary_carb_combusted!$D9,'subset_fuel consump'!$F:$F,Summary_carb_combusted!$E9,'subset_fuel consump'!$H:$H,Summary_carb_combusted!AC$4,'subset_fuel consump'!$G:$G,Summary_carb_combusted!$A$2)</f>
        <v>0</v>
      </c>
      <c r="AD9" s="363">
        <f>SUMIFS('subset_fuel consump'!$J:$J,'subset_fuel consump'!$D:$D,Summary_carb_combusted!$C9,'subset_fuel consump'!$E:$E,Summary_carb_combusted!$D9,'subset_fuel consump'!$F:$F,Summary_carb_combusted!$E9,'subset_fuel consump'!$H:$H,Summary_carb_combusted!AD$4,'subset_fuel consump'!$G:$G,Summary_carb_combusted!$A$2)</f>
        <v>0</v>
      </c>
      <c r="AE9" s="363">
        <f>SUMIFS('subset_fuel consump'!$J:$J,'subset_fuel consump'!$D:$D,Summary_carb_combusted!$C9,'subset_fuel consump'!$E:$E,Summary_carb_combusted!$D9,'subset_fuel consump'!$F:$F,Summary_carb_combusted!$E9,'subset_fuel consump'!$H:$H,Summary_carb_combusted!AE$4,'subset_fuel consump'!$G:$G,Summary_carb_combusted!$A$2)</f>
        <v>0</v>
      </c>
      <c r="AF9" s="363">
        <f>SUMIFS('subset_fuel consump'!$J:$J,'subset_fuel consump'!$D:$D,Summary_carb_combusted!$C9,'subset_fuel consump'!$E:$E,Summary_carb_combusted!$D9,'subset_fuel consump'!$F:$F,Summary_carb_combusted!$E9,'subset_fuel consump'!$H:$H,Summary_carb_combusted!AF$4,'subset_fuel consump'!$G:$G,Summary_carb_combusted!$A$2)</f>
        <v>0</v>
      </c>
      <c r="AG9" s="363">
        <f>SUMIFS('subset_fuel consump'!$J:$J,'subset_fuel consump'!$D:$D,Summary_carb_combusted!$C9,'subset_fuel consump'!$E:$E,Summary_carb_combusted!$D9,'subset_fuel consump'!$F:$F,Summary_carb_combusted!$E9,'subset_fuel consump'!$H:$H,Summary_carb_combusted!AG$4,'subset_fuel consump'!$G:$G,Summary_carb_combusted!$A$2)</f>
        <v>0</v>
      </c>
    </row>
    <row r="10" spans="1:33" x14ac:dyDescent="0.25">
      <c r="B10" s="196" t="s">
        <v>76</v>
      </c>
      <c r="C10" s="199" t="s">
        <v>352</v>
      </c>
      <c r="D10" s="199" t="s">
        <v>87</v>
      </c>
      <c r="E10" s="199" t="s">
        <v>177</v>
      </c>
      <c r="F10" s="169">
        <f t="shared" si="0"/>
        <v>1.6329205498982176E-3</v>
      </c>
      <c r="G10" s="198">
        <f t="shared" si="1"/>
        <v>2108865125482.6704</v>
      </c>
      <c r="H10" s="363">
        <f>SUMIFS('subset_fuel consump'!$J:$J,'subset_fuel consump'!$D:$D,Summary_carb_combusted!$C10,'subset_fuel consump'!$E:$E,Summary_carb_combusted!$D10,'subset_fuel consump'!$F:$F,Summary_carb_combusted!$E10,'subset_fuel consump'!$H:$H,Summary_carb_combusted!H$4,'subset_fuel consump'!$G:$G,Summary_carb_combusted!$A$2)</f>
        <v>1813508964999.9995</v>
      </c>
      <c r="I10" s="363">
        <f>SUMIFS('subset_fuel consump'!$J:$J,'subset_fuel consump'!$D:$D,Summary_carb_combusted!$C10,'subset_fuel consump'!$E:$E,Summary_carb_combusted!$D10,'subset_fuel consump'!$F:$F,Summary_carb_combusted!$E10,'subset_fuel consump'!$H:$H,Summary_carb_combusted!I$4,'subset_fuel consump'!$G:$G,Summary_carb_combusted!$A$2)</f>
        <v>0</v>
      </c>
      <c r="J10" s="363">
        <f>SUMIFS('subset_fuel consump'!$J:$J,'subset_fuel consump'!$D:$D,Summary_carb_combusted!$C10,'subset_fuel consump'!$E:$E,Summary_carb_combusted!$D10,'subset_fuel consump'!$F:$F,Summary_carb_combusted!$E10,'subset_fuel consump'!$H:$H,Summary_carb_combusted!J$4,'subset_fuel consump'!$G:$G,Summary_carb_combusted!$A$2)</f>
        <v>20517347628.05505</v>
      </c>
      <c r="K10" s="363">
        <f>SUMIFS('subset_fuel consump'!$J:$J,'subset_fuel consump'!$D:$D,Summary_carb_combusted!$C10,'subset_fuel consump'!$E:$E,Summary_carb_combusted!$D10,'subset_fuel consump'!$F:$F,Summary_carb_combusted!$E10,'subset_fuel consump'!$H:$H,Summary_carb_combusted!K$4,'subset_fuel consump'!$G:$G,Summary_carb_combusted!$A$2)</f>
        <v>274838812854.61591</v>
      </c>
      <c r="L10" s="363">
        <f>SUMIFS('subset_fuel consump'!$J:$J,'subset_fuel consump'!$D:$D,Summary_carb_combusted!$C10,'subset_fuel consump'!$E:$E,Summary_carb_combusted!$D10,'subset_fuel consump'!$F:$F,Summary_carb_combusted!$E10,'subset_fuel consump'!$H:$H,Summary_carb_combusted!L$4,'subset_fuel consump'!$G:$G,Summary_carb_combusted!$A$2)</f>
        <v>0</v>
      </c>
      <c r="M10" s="363">
        <f>SUMIFS('subset_fuel consump'!$J:$J,'subset_fuel consump'!$D:$D,Summary_carb_combusted!$C10,'subset_fuel consump'!$E:$E,Summary_carb_combusted!$D10,'subset_fuel consump'!$F:$F,Summary_carb_combusted!$E10,'subset_fuel consump'!$H:$H,Summary_carb_combusted!M$4,'subset_fuel consump'!$G:$G,Summary_carb_combusted!$A$2)</f>
        <v>0</v>
      </c>
      <c r="N10" s="363">
        <f>SUMIFS('subset_fuel consump'!$J:$J,'subset_fuel consump'!$D:$D,Summary_carb_combusted!$C10,'subset_fuel consump'!$E:$E,Summary_carb_combusted!$D10,'subset_fuel consump'!$F:$F,Summary_carb_combusted!$E10,'subset_fuel consump'!$H:$H,Summary_carb_combusted!N$4,'subset_fuel consump'!$G:$G,Summary_carb_combusted!$A$2)</f>
        <v>0</v>
      </c>
      <c r="O10" s="363">
        <f>SUMIFS('subset_fuel consump'!$J:$J,'subset_fuel consump'!$D:$D,Summary_carb_combusted!$C10,'subset_fuel consump'!$E:$E,Summary_carb_combusted!$D10,'subset_fuel consump'!$F:$F,Summary_carb_combusted!$E10,'subset_fuel consump'!$H:$H,Summary_carb_combusted!O$4,'subset_fuel consump'!$G:$G,Summary_carb_combusted!$A$2)</f>
        <v>0</v>
      </c>
      <c r="P10" s="363">
        <f>SUMIFS('subset_fuel consump'!$J:$J,'subset_fuel consump'!$D:$D,Summary_carb_combusted!$C10,'subset_fuel consump'!$E:$E,Summary_carb_combusted!$D10,'subset_fuel consump'!$F:$F,Summary_carb_combusted!$E10,'subset_fuel consump'!$H:$H,Summary_carb_combusted!P$4,'subset_fuel consump'!$G:$G,Summary_carb_combusted!$A$2)</f>
        <v>0</v>
      </c>
      <c r="Q10" s="363">
        <f>SUMIFS('subset_fuel consump'!$J:$J,'subset_fuel consump'!$D:$D,Summary_carb_combusted!$C10,'subset_fuel consump'!$E:$E,Summary_carb_combusted!$D10,'subset_fuel consump'!$F:$F,Summary_carb_combusted!$E10,'subset_fuel consump'!$H:$H,Summary_carb_combusted!Q$4,'subset_fuel consump'!$G:$G,Summary_carb_combusted!$A$2)</f>
        <v>0</v>
      </c>
      <c r="R10" s="363">
        <f>SUMIFS('subset_fuel consump'!$J:$J,'subset_fuel consump'!$D:$D,Summary_carb_combusted!$C10,'subset_fuel consump'!$E:$E,Summary_carb_combusted!$D10,'subset_fuel consump'!$F:$F,Summary_carb_combusted!$E10,'subset_fuel consump'!$H:$H,Summary_carb_combusted!R$4,'subset_fuel consump'!$G:$G,Summary_carb_combusted!$A$2)</f>
        <v>0</v>
      </c>
      <c r="S10" s="363">
        <f>SUMIFS('subset_fuel consump'!$J:$J,'subset_fuel consump'!$D:$D,Summary_carb_combusted!$C10,'subset_fuel consump'!$E:$E,Summary_carb_combusted!$D10,'subset_fuel consump'!$F:$F,Summary_carb_combusted!$E10,'subset_fuel consump'!$H:$H,Summary_carb_combusted!S$4,'subset_fuel consump'!$G:$G,Summary_carb_combusted!$A$2)</f>
        <v>0</v>
      </c>
      <c r="T10" s="363">
        <f>SUMIFS('subset_fuel consump'!$J:$J,'subset_fuel consump'!$D:$D,Summary_carb_combusted!$C10,'subset_fuel consump'!$E:$E,Summary_carb_combusted!$D10,'subset_fuel consump'!$F:$F,Summary_carb_combusted!$E10,'subset_fuel consump'!$H:$H,Summary_carb_combusted!T$4,'subset_fuel consump'!$G:$G,Summary_carb_combusted!$A$2)</f>
        <v>0</v>
      </c>
      <c r="U10" s="363">
        <f>SUMIFS('subset_fuel consump'!$J:$J,'subset_fuel consump'!$D:$D,Summary_carb_combusted!$C10,'subset_fuel consump'!$E:$E,Summary_carb_combusted!$D10,'subset_fuel consump'!$F:$F,Summary_carb_combusted!$E10,'subset_fuel consump'!$H:$H,Summary_carb_combusted!U$4,'subset_fuel consump'!$G:$G,Summary_carb_combusted!$A$2)</f>
        <v>0</v>
      </c>
      <c r="V10" s="363">
        <f>SUMIFS('subset_fuel consump'!$J:$J,'subset_fuel consump'!$D:$D,Summary_carb_combusted!$C10,'subset_fuel consump'!$E:$E,Summary_carb_combusted!$D10,'subset_fuel consump'!$F:$F,Summary_carb_combusted!$E10,'subset_fuel consump'!$H:$H,Summary_carb_combusted!V$4,'subset_fuel consump'!$G:$G,Summary_carb_combusted!$A$2)</f>
        <v>0</v>
      </c>
      <c r="W10" s="363">
        <f>SUMIFS('subset_fuel consump'!$J:$J,'subset_fuel consump'!$D:$D,Summary_carb_combusted!$C10,'subset_fuel consump'!$E:$E,Summary_carb_combusted!$D10,'subset_fuel consump'!$F:$F,Summary_carb_combusted!$E10,'subset_fuel consump'!$H:$H,Summary_carb_combusted!W$4,'subset_fuel consump'!$G:$G,Summary_carb_combusted!$A$2)</f>
        <v>0</v>
      </c>
      <c r="X10" s="363">
        <f>SUMIFS('subset_fuel consump'!$J:$J,'subset_fuel consump'!$D:$D,Summary_carb_combusted!$C10,'subset_fuel consump'!$E:$E,Summary_carb_combusted!$D10,'subset_fuel consump'!$F:$F,Summary_carb_combusted!$E10,'subset_fuel consump'!$H:$H,Summary_carb_combusted!X$4,'subset_fuel consump'!$G:$G,Summary_carb_combusted!$A$2)</f>
        <v>0</v>
      </c>
      <c r="Y10" s="363">
        <f>SUMIFS('subset_fuel consump'!$J:$J,'subset_fuel consump'!$D:$D,Summary_carb_combusted!$C10,'subset_fuel consump'!$E:$E,Summary_carb_combusted!$D10,'subset_fuel consump'!$F:$F,Summary_carb_combusted!$E10,'subset_fuel consump'!$H:$H,Summary_carb_combusted!Y$4,'subset_fuel consump'!$G:$G,Summary_carb_combusted!$A$2)</f>
        <v>0</v>
      </c>
      <c r="Z10" s="363">
        <f>SUMIFS('subset_fuel consump'!$J:$J,'subset_fuel consump'!$D:$D,Summary_carb_combusted!$C10,'subset_fuel consump'!$E:$E,Summary_carb_combusted!$D10,'subset_fuel consump'!$F:$F,Summary_carb_combusted!$E10,'subset_fuel consump'!$H:$H,Summary_carb_combusted!Z$4,'subset_fuel consump'!$G:$G,Summary_carb_combusted!$A$2)</f>
        <v>0</v>
      </c>
      <c r="AA10" s="363">
        <f>SUMIFS('subset_fuel consump'!$J:$J,'subset_fuel consump'!$D:$D,Summary_carb_combusted!$C10,'subset_fuel consump'!$E:$E,Summary_carb_combusted!$D10,'subset_fuel consump'!$F:$F,Summary_carb_combusted!$E10,'subset_fuel consump'!$H:$H,Summary_carb_combusted!AA$4,'subset_fuel consump'!$G:$G,Summary_carb_combusted!$A$2)</f>
        <v>0</v>
      </c>
      <c r="AB10" s="363">
        <f>SUMIFS('subset_fuel consump'!$J:$J,'subset_fuel consump'!$D:$D,Summary_carb_combusted!$C10,'subset_fuel consump'!$E:$E,Summary_carb_combusted!$D10,'subset_fuel consump'!$F:$F,Summary_carb_combusted!$E10,'subset_fuel consump'!$H:$H,Summary_carb_combusted!AB$4,'subset_fuel consump'!$G:$G,Summary_carb_combusted!$A$2)</f>
        <v>0</v>
      </c>
      <c r="AC10" s="363">
        <f>SUMIFS('subset_fuel consump'!$J:$J,'subset_fuel consump'!$D:$D,Summary_carb_combusted!$C10,'subset_fuel consump'!$E:$E,Summary_carb_combusted!$D10,'subset_fuel consump'!$F:$F,Summary_carb_combusted!$E10,'subset_fuel consump'!$H:$H,Summary_carb_combusted!AC$4,'subset_fuel consump'!$G:$G,Summary_carb_combusted!$A$2)</f>
        <v>0</v>
      </c>
      <c r="AD10" s="363">
        <f>SUMIFS('subset_fuel consump'!$J:$J,'subset_fuel consump'!$D:$D,Summary_carb_combusted!$C10,'subset_fuel consump'!$E:$E,Summary_carb_combusted!$D10,'subset_fuel consump'!$F:$F,Summary_carb_combusted!$E10,'subset_fuel consump'!$H:$H,Summary_carb_combusted!AD$4,'subset_fuel consump'!$G:$G,Summary_carb_combusted!$A$2)</f>
        <v>0</v>
      </c>
      <c r="AE10" s="363">
        <f>SUMIFS('subset_fuel consump'!$J:$J,'subset_fuel consump'!$D:$D,Summary_carb_combusted!$C10,'subset_fuel consump'!$E:$E,Summary_carb_combusted!$D10,'subset_fuel consump'!$F:$F,Summary_carb_combusted!$E10,'subset_fuel consump'!$H:$H,Summary_carb_combusted!AE$4,'subset_fuel consump'!$G:$G,Summary_carb_combusted!$A$2)</f>
        <v>0</v>
      </c>
      <c r="AF10" s="363">
        <f>SUMIFS('subset_fuel consump'!$J:$J,'subset_fuel consump'!$D:$D,Summary_carb_combusted!$C10,'subset_fuel consump'!$E:$E,Summary_carb_combusted!$D10,'subset_fuel consump'!$F:$F,Summary_carb_combusted!$E10,'subset_fuel consump'!$H:$H,Summary_carb_combusted!AF$4,'subset_fuel consump'!$G:$G,Summary_carb_combusted!$A$2)</f>
        <v>0</v>
      </c>
      <c r="AG10" s="363">
        <f>SUMIFS('subset_fuel consump'!$J:$J,'subset_fuel consump'!$D:$D,Summary_carb_combusted!$C10,'subset_fuel consump'!$E:$E,Summary_carb_combusted!$D10,'subset_fuel consump'!$F:$F,Summary_carb_combusted!$E10,'subset_fuel consump'!$H:$H,Summary_carb_combusted!AG$4,'subset_fuel consump'!$G:$G,Summary_carb_combusted!$A$2)</f>
        <v>0</v>
      </c>
    </row>
    <row r="11" spans="1:33" x14ac:dyDescent="0.25">
      <c r="B11" s="202" t="s">
        <v>69</v>
      </c>
      <c r="C11" s="199" t="s">
        <v>352</v>
      </c>
      <c r="D11" s="199" t="s">
        <v>360</v>
      </c>
      <c r="E11" s="199" t="s">
        <v>177</v>
      </c>
      <c r="F11" s="169">
        <f t="shared" si="0"/>
        <v>3.5963727661666268E-4</v>
      </c>
      <c r="G11" s="198">
        <f t="shared" si="1"/>
        <v>464460142000</v>
      </c>
      <c r="H11" s="363">
        <f>SUMIFS('subset_fuel consump'!$J:$J,'subset_fuel consump'!$D:$D,Summary_carb_combusted!$C11,'subset_fuel consump'!$E:$E,Summary_carb_combusted!$D11,'subset_fuel consump'!$F:$F,Summary_carb_combusted!$E11,'subset_fuel consump'!$H:$H,Summary_carb_combusted!H$4,'subset_fuel consump'!$G:$G,Summary_carb_combusted!$A$2)</f>
        <v>464460142000</v>
      </c>
      <c r="I11" s="363">
        <f>SUMIFS('subset_fuel consump'!$J:$J,'subset_fuel consump'!$D:$D,Summary_carb_combusted!$C11,'subset_fuel consump'!$E:$E,Summary_carb_combusted!$D11,'subset_fuel consump'!$F:$F,Summary_carb_combusted!$E11,'subset_fuel consump'!$H:$H,Summary_carb_combusted!I$4,'subset_fuel consump'!$G:$G,Summary_carb_combusted!$A$2)</f>
        <v>0</v>
      </c>
      <c r="J11" s="363">
        <f>SUMIFS('subset_fuel consump'!$J:$J,'subset_fuel consump'!$D:$D,Summary_carb_combusted!$C11,'subset_fuel consump'!$E:$E,Summary_carb_combusted!$D11,'subset_fuel consump'!$F:$F,Summary_carb_combusted!$E11,'subset_fuel consump'!$H:$H,Summary_carb_combusted!J$4,'subset_fuel consump'!$G:$G,Summary_carb_combusted!$A$2)</f>
        <v>0</v>
      </c>
      <c r="K11" s="363">
        <f>SUMIFS('subset_fuel consump'!$J:$J,'subset_fuel consump'!$D:$D,Summary_carb_combusted!$C11,'subset_fuel consump'!$E:$E,Summary_carb_combusted!$D11,'subset_fuel consump'!$F:$F,Summary_carb_combusted!$E11,'subset_fuel consump'!$H:$H,Summary_carb_combusted!K$4,'subset_fuel consump'!$G:$G,Summary_carb_combusted!$A$2)</f>
        <v>0</v>
      </c>
      <c r="L11" s="363">
        <f>SUMIFS('subset_fuel consump'!$J:$J,'subset_fuel consump'!$D:$D,Summary_carb_combusted!$C11,'subset_fuel consump'!$E:$E,Summary_carb_combusted!$D11,'subset_fuel consump'!$F:$F,Summary_carb_combusted!$E11,'subset_fuel consump'!$H:$H,Summary_carb_combusted!L$4,'subset_fuel consump'!$G:$G,Summary_carb_combusted!$A$2)</f>
        <v>0</v>
      </c>
      <c r="M11" s="363">
        <f>SUMIFS('subset_fuel consump'!$J:$J,'subset_fuel consump'!$D:$D,Summary_carb_combusted!$C11,'subset_fuel consump'!$E:$E,Summary_carb_combusted!$D11,'subset_fuel consump'!$F:$F,Summary_carb_combusted!$E11,'subset_fuel consump'!$H:$H,Summary_carb_combusted!M$4,'subset_fuel consump'!$G:$G,Summary_carb_combusted!$A$2)</f>
        <v>0</v>
      </c>
      <c r="N11" s="363">
        <f>SUMIFS('subset_fuel consump'!$J:$J,'subset_fuel consump'!$D:$D,Summary_carb_combusted!$C11,'subset_fuel consump'!$E:$E,Summary_carb_combusted!$D11,'subset_fuel consump'!$F:$F,Summary_carb_combusted!$E11,'subset_fuel consump'!$H:$H,Summary_carb_combusted!N$4,'subset_fuel consump'!$G:$G,Summary_carb_combusted!$A$2)</f>
        <v>0</v>
      </c>
      <c r="O11" s="363">
        <f>SUMIFS('subset_fuel consump'!$J:$J,'subset_fuel consump'!$D:$D,Summary_carb_combusted!$C11,'subset_fuel consump'!$E:$E,Summary_carb_combusted!$D11,'subset_fuel consump'!$F:$F,Summary_carb_combusted!$E11,'subset_fuel consump'!$H:$H,Summary_carb_combusted!O$4,'subset_fuel consump'!$G:$G,Summary_carb_combusted!$A$2)</f>
        <v>0</v>
      </c>
      <c r="P11" s="363">
        <f>SUMIFS('subset_fuel consump'!$J:$J,'subset_fuel consump'!$D:$D,Summary_carb_combusted!$C11,'subset_fuel consump'!$E:$E,Summary_carb_combusted!$D11,'subset_fuel consump'!$F:$F,Summary_carb_combusted!$E11,'subset_fuel consump'!$H:$H,Summary_carb_combusted!P$4,'subset_fuel consump'!$G:$G,Summary_carb_combusted!$A$2)</f>
        <v>0</v>
      </c>
      <c r="Q11" s="363">
        <f>SUMIFS('subset_fuel consump'!$J:$J,'subset_fuel consump'!$D:$D,Summary_carb_combusted!$C11,'subset_fuel consump'!$E:$E,Summary_carb_combusted!$D11,'subset_fuel consump'!$F:$F,Summary_carb_combusted!$E11,'subset_fuel consump'!$H:$H,Summary_carb_combusted!Q$4,'subset_fuel consump'!$G:$G,Summary_carb_combusted!$A$2)</f>
        <v>0</v>
      </c>
      <c r="R11" s="363">
        <f>SUMIFS('subset_fuel consump'!$J:$J,'subset_fuel consump'!$D:$D,Summary_carb_combusted!$C11,'subset_fuel consump'!$E:$E,Summary_carb_combusted!$D11,'subset_fuel consump'!$F:$F,Summary_carb_combusted!$E11,'subset_fuel consump'!$H:$H,Summary_carb_combusted!R$4,'subset_fuel consump'!$G:$G,Summary_carb_combusted!$A$2)</f>
        <v>0</v>
      </c>
      <c r="S11" s="363">
        <f>SUMIFS('subset_fuel consump'!$J:$J,'subset_fuel consump'!$D:$D,Summary_carb_combusted!$C11,'subset_fuel consump'!$E:$E,Summary_carb_combusted!$D11,'subset_fuel consump'!$F:$F,Summary_carb_combusted!$E11,'subset_fuel consump'!$H:$H,Summary_carb_combusted!S$4,'subset_fuel consump'!$G:$G,Summary_carb_combusted!$A$2)</f>
        <v>0</v>
      </c>
      <c r="T11" s="363">
        <f>SUMIFS('subset_fuel consump'!$J:$J,'subset_fuel consump'!$D:$D,Summary_carb_combusted!$C11,'subset_fuel consump'!$E:$E,Summary_carb_combusted!$D11,'subset_fuel consump'!$F:$F,Summary_carb_combusted!$E11,'subset_fuel consump'!$H:$H,Summary_carb_combusted!T$4,'subset_fuel consump'!$G:$G,Summary_carb_combusted!$A$2)</f>
        <v>0</v>
      </c>
      <c r="U11" s="363">
        <f>SUMIFS('subset_fuel consump'!$J:$J,'subset_fuel consump'!$D:$D,Summary_carb_combusted!$C11,'subset_fuel consump'!$E:$E,Summary_carb_combusted!$D11,'subset_fuel consump'!$F:$F,Summary_carb_combusted!$E11,'subset_fuel consump'!$H:$H,Summary_carb_combusted!U$4,'subset_fuel consump'!$G:$G,Summary_carb_combusted!$A$2)</f>
        <v>0</v>
      </c>
      <c r="V11" s="363">
        <f>SUMIFS('subset_fuel consump'!$J:$J,'subset_fuel consump'!$D:$D,Summary_carb_combusted!$C11,'subset_fuel consump'!$E:$E,Summary_carb_combusted!$D11,'subset_fuel consump'!$F:$F,Summary_carb_combusted!$E11,'subset_fuel consump'!$H:$H,Summary_carb_combusted!V$4,'subset_fuel consump'!$G:$G,Summary_carb_combusted!$A$2)</f>
        <v>0</v>
      </c>
      <c r="W11" s="363">
        <f>SUMIFS('subset_fuel consump'!$J:$J,'subset_fuel consump'!$D:$D,Summary_carb_combusted!$C11,'subset_fuel consump'!$E:$E,Summary_carb_combusted!$D11,'subset_fuel consump'!$F:$F,Summary_carb_combusted!$E11,'subset_fuel consump'!$H:$H,Summary_carb_combusted!W$4,'subset_fuel consump'!$G:$G,Summary_carb_combusted!$A$2)</f>
        <v>0</v>
      </c>
      <c r="X11" s="363">
        <f>SUMIFS('subset_fuel consump'!$J:$J,'subset_fuel consump'!$D:$D,Summary_carb_combusted!$C11,'subset_fuel consump'!$E:$E,Summary_carb_combusted!$D11,'subset_fuel consump'!$F:$F,Summary_carb_combusted!$E11,'subset_fuel consump'!$H:$H,Summary_carb_combusted!X$4,'subset_fuel consump'!$G:$G,Summary_carb_combusted!$A$2)</f>
        <v>0</v>
      </c>
      <c r="Y11" s="363">
        <f>SUMIFS('subset_fuel consump'!$J:$J,'subset_fuel consump'!$D:$D,Summary_carb_combusted!$C11,'subset_fuel consump'!$E:$E,Summary_carb_combusted!$D11,'subset_fuel consump'!$F:$F,Summary_carb_combusted!$E11,'subset_fuel consump'!$H:$H,Summary_carb_combusted!Y$4,'subset_fuel consump'!$G:$G,Summary_carb_combusted!$A$2)</f>
        <v>0</v>
      </c>
      <c r="Z11" s="363">
        <f>SUMIFS('subset_fuel consump'!$J:$J,'subset_fuel consump'!$D:$D,Summary_carb_combusted!$C11,'subset_fuel consump'!$E:$E,Summary_carb_combusted!$D11,'subset_fuel consump'!$F:$F,Summary_carb_combusted!$E11,'subset_fuel consump'!$H:$H,Summary_carb_combusted!Z$4,'subset_fuel consump'!$G:$G,Summary_carb_combusted!$A$2)</f>
        <v>0</v>
      </c>
      <c r="AA11" s="363">
        <f>SUMIFS('subset_fuel consump'!$J:$J,'subset_fuel consump'!$D:$D,Summary_carb_combusted!$C11,'subset_fuel consump'!$E:$E,Summary_carb_combusted!$D11,'subset_fuel consump'!$F:$F,Summary_carb_combusted!$E11,'subset_fuel consump'!$H:$H,Summary_carb_combusted!AA$4,'subset_fuel consump'!$G:$G,Summary_carb_combusted!$A$2)</f>
        <v>0</v>
      </c>
      <c r="AB11" s="363">
        <f>SUMIFS('subset_fuel consump'!$J:$J,'subset_fuel consump'!$D:$D,Summary_carb_combusted!$C11,'subset_fuel consump'!$E:$E,Summary_carb_combusted!$D11,'subset_fuel consump'!$F:$F,Summary_carb_combusted!$E11,'subset_fuel consump'!$H:$H,Summary_carb_combusted!AB$4,'subset_fuel consump'!$G:$G,Summary_carb_combusted!$A$2)</f>
        <v>0</v>
      </c>
      <c r="AC11" s="363">
        <f>SUMIFS('subset_fuel consump'!$J:$J,'subset_fuel consump'!$D:$D,Summary_carb_combusted!$C11,'subset_fuel consump'!$E:$E,Summary_carb_combusted!$D11,'subset_fuel consump'!$F:$F,Summary_carb_combusted!$E11,'subset_fuel consump'!$H:$H,Summary_carb_combusted!AC$4,'subset_fuel consump'!$G:$G,Summary_carb_combusted!$A$2)</f>
        <v>0</v>
      </c>
      <c r="AD11" s="363">
        <f>SUMIFS('subset_fuel consump'!$J:$J,'subset_fuel consump'!$D:$D,Summary_carb_combusted!$C11,'subset_fuel consump'!$E:$E,Summary_carb_combusted!$D11,'subset_fuel consump'!$F:$F,Summary_carb_combusted!$E11,'subset_fuel consump'!$H:$H,Summary_carb_combusted!AD$4,'subset_fuel consump'!$G:$G,Summary_carb_combusted!$A$2)</f>
        <v>0</v>
      </c>
      <c r="AE11" s="363">
        <f>SUMIFS('subset_fuel consump'!$J:$J,'subset_fuel consump'!$D:$D,Summary_carb_combusted!$C11,'subset_fuel consump'!$E:$E,Summary_carb_combusted!$D11,'subset_fuel consump'!$F:$F,Summary_carb_combusted!$E11,'subset_fuel consump'!$H:$H,Summary_carb_combusted!AE$4,'subset_fuel consump'!$G:$G,Summary_carb_combusted!$A$2)</f>
        <v>0</v>
      </c>
      <c r="AF11" s="363">
        <f>SUMIFS('subset_fuel consump'!$J:$J,'subset_fuel consump'!$D:$D,Summary_carb_combusted!$C11,'subset_fuel consump'!$E:$E,Summary_carb_combusted!$D11,'subset_fuel consump'!$F:$F,Summary_carb_combusted!$E11,'subset_fuel consump'!$H:$H,Summary_carb_combusted!AF$4,'subset_fuel consump'!$G:$G,Summary_carb_combusted!$A$2)</f>
        <v>0</v>
      </c>
      <c r="AG11" s="363">
        <f>SUMIFS('subset_fuel consump'!$J:$J,'subset_fuel consump'!$D:$D,Summary_carb_combusted!$C11,'subset_fuel consump'!$E:$E,Summary_carb_combusted!$D11,'subset_fuel consump'!$F:$F,Summary_carb_combusted!$E11,'subset_fuel consump'!$H:$H,Summary_carb_combusted!AG$4,'subset_fuel consump'!$G:$G,Summary_carb_combusted!$A$2)</f>
        <v>0</v>
      </c>
    </row>
    <row r="12" spans="1:33" x14ac:dyDescent="0.25">
      <c r="B12" s="196" t="s">
        <v>56</v>
      </c>
      <c r="C12" s="199" t="s">
        <v>352</v>
      </c>
      <c r="D12" s="199" t="s">
        <v>364</v>
      </c>
      <c r="E12" s="199" t="s">
        <v>89</v>
      </c>
      <c r="F12" s="169">
        <f t="shared" si="0"/>
        <v>4.2730246428468538E-2</v>
      </c>
      <c r="G12" s="198">
        <f t="shared" si="1"/>
        <v>55184758684000.008</v>
      </c>
      <c r="H12" s="363">
        <f>SUMIFS('subset_fuel consump'!$J:$J,'subset_fuel consump'!$D:$D,Summary_carb_combusted!$C12,'subset_fuel consump'!$E:$E,Summary_carb_combusted!$D12,'subset_fuel consump'!$F:$F,Summary_carb_combusted!$E12,'subset_fuel consump'!$H:$H,Summary_carb_combusted!H$4,'subset_fuel consump'!$G:$G,Summary_carb_combusted!$A$2)</f>
        <v>55184758684000.008</v>
      </c>
      <c r="I12" s="363">
        <f>SUMIFS('subset_fuel consump'!$J:$J,'subset_fuel consump'!$D:$D,Summary_carb_combusted!$C12,'subset_fuel consump'!$E:$E,Summary_carb_combusted!$D12,'subset_fuel consump'!$F:$F,Summary_carb_combusted!$E12,'subset_fuel consump'!$H:$H,Summary_carb_combusted!I$4,'subset_fuel consump'!$G:$G,Summary_carb_combusted!$A$2)</f>
        <v>0</v>
      </c>
      <c r="J12" s="363">
        <f>SUMIFS('subset_fuel consump'!$J:$J,'subset_fuel consump'!$D:$D,Summary_carb_combusted!$C12,'subset_fuel consump'!$E:$E,Summary_carb_combusted!$D12,'subset_fuel consump'!$F:$F,Summary_carb_combusted!$E12,'subset_fuel consump'!$H:$H,Summary_carb_combusted!J$4,'subset_fuel consump'!$G:$G,Summary_carb_combusted!$A$2)</f>
        <v>0</v>
      </c>
      <c r="K12" s="363">
        <f>SUMIFS('subset_fuel consump'!$J:$J,'subset_fuel consump'!$D:$D,Summary_carb_combusted!$C12,'subset_fuel consump'!$E:$E,Summary_carb_combusted!$D12,'subset_fuel consump'!$F:$F,Summary_carb_combusted!$E12,'subset_fuel consump'!$H:$H,Summary_carb_combusted!K$4,'subset_fuel consump'!$G:$G,Summary_carb_combusted!$A$2)</f>
        <v>0</v>
      </c>
      <c r="L12" s="363">
        <f>SUMIFS('subset_fuel consump'!$J:$J,'subset_fuel consump'!$D:$D,Summary_carb_combusted!$C12,'subset_fuel consump'!$E:$E,Summary_carb_combusted!$D12,'subset_fuel consump'!$F:$F,Summary_carb_combusted!$E12,'subset_fuel consump'!$H:$H,Summary_carb_combusted!L$4,'subset_fuel consump'!$G:$G,Summary_carb_combusted!$A$2)</f>
        <v>0</v>
      </c>
      <c r="M12" s="363">
        <f>SUMIFS('subset_fuel consump'!$J:$J,'subset_fuel consump'!$D:$D,Summary_carb_combusted!$C12,'subset_fuel consump'!$E:$E,Summary_carb_combusted!$D12,'subset_fuel consump'!$F:$F,Summary_carb_combusted!$E12,'subset_fuel consump'!$H:$H,Summary_carb_combusted!M$4,'subset_fuel consump'!$G:$G,Summary_carb_combusted!$A$2)</f>
        <v>0</v>
      </c>
      <c r="N12" s="363">
        <f>SUMIFS('subset_fuel consump'!$J:$J,'subset_fuel consump'!$D:$D,Summary_carb_combusted!$C12,'subset_fuel consump'!$E:$E,Summary_carb_combusted!$D12,'subset_fuel consump'!$F:$F,Summary_carb_combusted!$E12,'subset_fuel consump'!$H:$H,Summary_carb_combusted!N$4,'subset_fuel consump'!$G:$G,Summary_carb_combusted!$A$2)</f>
        <v>0</v>
      </c>
      <c r="O12" s="363">
        <f>SUMIFS('subset_fuel consump'!$J:$J,'subset_fuel consump'!$D:$D,Summary_carb_combusted!$C12,'subset_fuel consump'!$E:$E,Summary_carb_combusted!$D12,'subset_fuel consump'!$F:$F,Summary_carb_combusted!$E12,'subset_fuel consump'!$H:$H,Summary_carb_combusted!O$4,'subset_fuel consump'!$G:$G,Summary_carb_combusted!$A$2)</f>
        <v>0</v>
      </c>
      <c r="P12" s="363">
        <f>SUMIFS('subset_fuel consump'!$J:$J,'subset_fuel consump'!$D:$D,Summary_carb_combusted!$C12,'subset_fuel consump'!$E:$E,Summary_carb_combusted!$D12,'subset_fuel consump'!$F:$F,Summary_carb_combusted!$E12,'subset_fuel consump'!$H:$H,Summary_carb_combusted!P$4,'subset_fuel consump'!$G:$G,Summary_carb_combusted!$A$2)</f>
        <v>0</v>
      </c>
      <c r="Q12" s="363">
        <f>SUMIFS('subset_fuel consump'!$J:$J,'subset_fuel consump'!$D:$D,Summary_carb_combusted!$C12,'subset_fuel consump'!$E:$E,Summary_carb_combusted!$D12,'subset_fuel consump'!$F:$F,Summary_carb_combusted!$E12,'subset_fuel consump'!$H:$H,Summary_carb_combusted!Q$4,'subset_fuel consump'!$G:$G,Summary_carb_combusted!$A$2)</f>
        <v>0</v>
      </c>
      <c r="R12" s="363">
        <f>SUMIFS('subset_fuel consump'!$J:$J,'subset_fuel consump'!$D:$D,Summary_carb_combusted!$C12,'subset_fuel consump'!$E:$E,Summary_carb_combusted!$D12,'subset_fuel consump'!$F:$F,Summary_carb_combusted!$E12,'subset_fuel consump'!$H:$H,Summary_carb_combusted!R$4,'subset_fuel consump'!$G:$G,Summary_carb_combusted!$A$2)</f>
        <v>0</v>
      </c>
      <c r="S12" s="363">
        <f>SUMIFS('subset_fuel consump'!$J:$J,'subset_fuel consump'!$D:$D,Summary_carb_combusted!$C12,'subset_fuel consump'!$E:$E,Summary_carb_combusted!$D12,'subset_fuel consump'!$F:$F,Summary_carb_combusted!$E12,'subset_fuel consump'!$H:$H,Summary_carb_combusted!S$4,'subset_fuel consump'!$G:$G,Summary_carb_combusted!$A$2)</f>
        <v>0</v>
      </c>
      <c r="T12" s="363">
        <f>SUMIFS('subset_fuel consump'!$J:$J,'subset_fuel consump'!$D:$D,Summary_carb_combusted!$C12,'subset_fuel consump'!$E:$E,Summary_carb_combusted!$D12,'subset_fuel consump'!$F:$F,Summary_carb_combusted!$E12,'subset_fuel consump'!$H:$H,Summary_carb_combusted!T$4,'subset_fuel consump'!$G:$G,Summary_carb_combusted!$A$2)</f>
        <v>0</v>
      </c>
      <c r="U12" s="363">
        <f>SUMIFS('subset_fuel consump'!$J:$J,'subset_fuel consump'!$D:$D,Summary_carb_combusted!$C12,'subset_fuel consump'!$E:$E,Summary_carb_combusted!$D12,'subset_fuel consump'!$F:$F,Summary_carb_combusted!$E12,'subset_fuel consump'!$H:$H,Summary_carb_combusted!U$4,'subset_fuel consump'!$G:$G,Summary_carb_combusted!$A$2)</f>
        <v>0</v>
      </c>
      <c r="V12" s="363">
        <f>SUMIFS('subset_fuel consump'!$J:$J,'subset_fuel consump'!$D:$D,Summary_carb_combusted!$C12,'subset_fuel consump'!$E:$E,Summary_carb_combusted!$D12,'subset_fuel consump'!$F:$F,Summary_carb_combusted!$E12,'subset_fuel consump'!$H:$H,Summary_carb_combusted!V$4,'subset_fuel consump'!$G:$G,Summary_carb_combusted!$A$2)</f>
        <v>0</v>
      </c>
      <c r="W12" s="363">
        <f>SUMIFS('subset_fuel consump'!$J:$J,'subset_fuel consump'!$D:$D,Summary_carb_combusted!$C12,'subset_fuel consump'!$E:$E,Summary_carb_combusted!$D12,'subset_fuel consump'!$F:$F,Summary_carb_combusted!$E12,'subset_fuel consump'!$H:$H,Summary_carb_combusted!W$4,'subset_fuel consump'!$G:$G,Summary_carb_combusted!$A$2)</f>
        <v>0</v>
      </c>
      <c r="X12" s="363">
        <f>SUMIFS('subset_fuel consump'!$J:$J,'subset_fuel consump'!$D:$D,Summary_carb_combusted!$C12,'subset_fuel consump'!$E:$E,Summary_carb_combusted!$D12,'subset_fuel consump'!$F:$F,Summary_carb_combusted!$E12,'subset_fuel consump'!$H:$H,Summary_carb_combusted!X$4,'subset_fuel consump'!$G:$G,Summary_carb_combusted!$A$2)</f>
        <v>0</v>
      </c>
      <c r="Y12" s="363">
        <f>SUMIFS('subset_fuel consump'!$J:$J,'subset_fuel consump'!$D:$D,Summary_carb_combusted!$C12,'subset_fuel consump'!$E:$E,Summary_carb_combusted!$D12,'subset_fuel consump'!$F:$F,Summary_carb_combusted!$E12,'subset_fuel consump'!$H:$H,Summary_carb_combusted!Y$4,'subset_fuel consump'!$G:$G,Summary_carb_combusted!$A$2)</f>
        <v>0</v>
      </c>
      <c r="Z12" s="363">
        <f>SUMIFS('subset_fuel consump'!$J:$J,'subset_fuel consump'!$D:$D,Summary_carb_combusted!$C12,'subset_fuel consump'!$E:$E,Summary_carb_combusted!$D12,'subset_fuel consump'!$F:$F,Summary_carb_combusted!$E12,'subset_fuel consump'!$H:$H,Summary_carb_combusted!Z$4,'subset_fuel consump'!$G:$G,Summary_carb_combusted!$A$2)</f>
        <v>0</v>
      </c>
      <c r="AA12" s="363">
        <f>SUMIFS('subset_fuel consump'!$J:$J,'subset_fuel consump'!$D:$D,Summary_carb_combusted!$C12,'subset_fuel consump'!$E:$E,Summary_carb_combusted!$D12,'subset_fuel consump'!$F:$F,Summary_carb_combusted!$E12,'subset_fuel consump'!$H:$H,Summary_carb_combusted!AA$4,'subset_fuel consump'!$G:$G,Summary_carb_combusted!$A$2)</f>
        <v>0</v>
      </c>
      <c r="AB12" s="363">
        <f>SUMIFS('subset_fuel consump'!$J:$J,'subset_fuel consump'!$D:$D,Summary_carb_combusted!$C12,'subset_fuel consump'!$E:$E,Summary_carb_combusted!$D12,'subset_fuel consump'!$F:$F,Summary_carb_combusted!$E12,'subset_fuel consump'!$H:$H,Summary_carb_combusted!AB$4,'subset_fuel consump'!$G:$G,Summary_carb_combusted!$A$2)</f>
        <v>0</v>
      </c>
      <c r="AC12" s="363">
        <f>SUMIFS('subset_fuel consump'!$J:$J,'subset_fuel consump'!$D:$D,Summary_carb_combusted!$C12,'subset_fuel consump'!$E:$E,Summary_carb_combusted!$D12,'subset_fuel consump'!$F:$F,Summary_carb_combusted!$E12,'subset_fuel consump'!$H:$H,Summary_carb_combusted!AC$4,'subset_fuel consump'!$G:$G,Summary_carb_combusted!$A$2)</f>
        <v>0</v>
      </c>
      <c r="AD12" s="363">
        <f>SUMIFS('subset_fuel consump'!$J:$J,'subset_fuel consump'!$D:$D,Summary_carb_combusted!$C12,'subset_fuel consump'!$E:$E,Summary_carb_combusted!$D12,'subset_fuel consump'!$F:$F,Summary_carb_combusted!$E12,'subset_fuel consump'!$H:$H,Summary_carb_combusted!AD$4,'subset_fuel consump'!$G:$G,Summary_carb_combusted!$A$2)</f>
        <v>0</v>
      </c>
      <c r="AE12" s="363">
        <f>SUMIFS('subset_fuel consump'!$J:$J,'subset_fuel consump'!$D:$D,Summary_carb_combusted!$C12,'subset_fuel consump'!$E:$E,Summary_carb_combusted!$D12,'subset_fuel consump'!$F:$F,Summary_carb_combusted!$E12,'subset_fuel consump'!$H:$H,Summary_carb_combusted!AE$4,'subset_fuel consump'!$G:$G,Summary_carb_combusted!$A$2)</f>
        <v>0</v>
      </c>
      <c r="AF12" s="363">
        <f>SUMIFS('subset_fuel consump'!$J:$J,'subset_fuel consump'!$D:$D,Summary_carb_combusted!$C12,'subset_fuel consump'!$E:$E,Summary_carb_combusted!$D12,'subset_fuel consump'!$F:$F,Summary_carb_combusted!$E12,'subset_fuel consump'!$H:$H,Summary_carb_combusted!AF$4,'subset_fuel consump'!$G:$G,Summary_carb_combusted!$A$2)</f>
        <v>0</v>
      </c>
      <c r="AG12" s="363">
        <f>SUMIFS('subset_fuel consump'!$J:$J,'subset_fuel consump'!$D:$D,Summary_carb_combusted!$C12,'subset_fuel consump'!$E:$E,Summary_carb_combusted!$D12,'subset_fuel consump'!$F:$F,Summary_carb_combusted!$E12,'subset_fuel consump'!$H:$H,Summary_carb_combusted!AG$4,'subset_fuel consump'!$G:$G,Summary_carb_combusted!$A$2)</f>
        <v>0</v>
      </c>
    </row>
    <row r="13" spans="1:33" x14ac:dyDescent="0.25">
      <c r="B13" s="196" t="s">
        <v>56</v>
      </c>
      <c r="C13" s="199" t="s">
        <v>352</v>
      </c>
      <c r="D13" s="199" t="s">
        <v>364</v>
      </c>
      <c r="E13" s="199" t="s">
        <v>177</v>
      </c>
      <c r="F13" s="169">
        <f t="shared" si="0"/>
        <v>3.5338908453612793E-3</v>
      </c>
      <c r="G13" s="198">
        <f t="shared" si="1"/>
        <v>4563908000000</v>
      </c>
      <c r="H13" s="363">
        <f>SUMIFS('subset_fuel consump'!$J:$J,'subset_fuel consump'!$D:$D,Summary_carb_combusted!$C13,'subset_fuel consump'!$E:$E,Summary_carb_combusted!$D13,'subset_fuel consump'!$F:$F,Summary_carb_combusted!$E13,'subset_fuel consump'!$H:$H,Summary_carb_combusted!H$4,'subset_fuel consump'!$G:$G,Summary_carb_combusted!$A$2)</f>
        <v>4563908000000</v>
      </c>
      <c r="I13" s="363">
        <f>SUMIFS('subset_fuel consump'!$J:$J,'subset_fuel consump'!$D:$D,Summary_carb_combusted!$C13,'subset_fuel consump'!$E:$E,Summary_carb_combusted!$D13,'subset_fuel consump'!$F:$F,Summary_carb_combusted!$E13,'subset_fuel consump'!$H:$H,Summary_carb_combusted!I$4,'subset_fuel consump'!$G:$G,Summary_carb_combusted!$A$2)</f>
        <v>0</v>
      </c>
      <c r="J13" s="363">
        <f>SUMIFS('subset_fuel consump'!$J:$J,'subset_fuel consump'!$D:$D,Summary_carb_combusted!$C13,'subset_fuel consump'!$E:$E,Summary_carb_combusted!$D13,'subset_fuel consump'!$F:$F,Summary_carb_combusted!$E13,'subset_fuel consump'!$H:$H,Summary_carb_combusted!J$4,'subset_fuel consump'!$G:$G,Summary_carb_combusted!$A$2)</f>
        <v>0</v>
      </c>
      <c r="K13" s="363">
        <f>SUMIFS('subset_fuel consump'!$J:$J,'subset_fuel consump'!$D:$D,Summary_carb_combusted!$C13,'subset_fuel consump'!$E:$E,Summary_carb_combusted!$D13,'subset_fuel consump'!$F:$F,Summary_carb_combusted!$E13,'subset_fuel consump'!$H:$H,Summary_carb_combusted!K$4,'subset_fuel consump'!$G:$G,Summary_carb_combusted!$A$2)</f>
        <v>0</v>
      </c>
      <c r="L13" s="363">
        <f>SUMIFS('subset_fuel consump'!$J:$J,'subset_fuel consump'!$D:$D,Summary_carb_combusted!$C13,'subset_fuel consump'!$E:$E,Summary_carb_combusted!$D13,'subset_fuel consump'!$F:$F,Summary_carb_combusted!$E13,'subset_fuel consump'!$H:$H,Summary_carb_combusted!L$4,'subset_fuel consump'!$G:$G,Summary_carb_combusted!$A$2)</f>
        <v>0</v>
      </c>
      <c r="M13" s="363">
        <f>SUMIFS('subset_fuel consump'!$J:$J,'subset_fuel consump'!$D:$D,Summary_carb_combusted!$C13,'subset_fuel consump'!$E:$E,Summary_carb_combusted!$D13,'subset_fuel consump'!$F:$F,Summary_carb_combusted!$E13,'subset_fuel consump'!$H:$H,Summary_carb_combusted!M$4,'subset_fuel consump'!$G:$G,Summary_carb_combusted!$A$2)</f>
        <v>0</v>
      </c>
      <c r="N13" s="363">
        <f>SUMIFS('subset_fuel consump'!$J:$J,'subset_fuel consump'!$D:$D,Summary_carb_combusted!$C13,'subset_fuel consump'!$E:$E,Summary_carb_combusted!$D13,'subset_fuel consump'!$F:$F,Summary_carb_combusted!$E13,'subset_fuel consump'!$H:$H,Summary_carb_combusted!N$4,'subset_fuel consump'!$G:$G,Summary_carb_combusted!$A$2)</f>
        <v>0</v>
      </c>
      <c r="O13" s="363">
        <f>SUMIFS('subset_fuel consump'!$J:$J,'subset_fuel consump'!$D:$D,Summary_carb_combusted!$C13,'subset_fuel consump'!$E:$E,Summary_carb_combusted!$D13,'subset_fuel consump'!$F:$F,Summary_carb_combusted!$E13,'subset_fuel consump'!$H:$H,Summary_carb_combusted!O$4,'subset_fuel consump'!$G:$G,Summary_carb_combusted!$A$2)</f>
        <v>0</v>
      </c>
      <c r="P13" s="363">
        <f>SUMIFS('subset_fuel consump'!$J:$J,'subset_fuel consump'!$D:$D,Summary_carb_combusted!$C13,'subset_fuel consump'!$E:$E,Summary_carb_combusted!$D13,'subset_fuel consump'!$F:$F,Summary_carb_combusted!$E13,'subset_fuel consump'!$H:$H,Summary_carb_combusted!P$4,'subset_fuel consump'!$G:$G,Summary_carb_combusted!$A$2)</f>
        <v>0</v>
      </c>
      <c r="Q13" s="363">
        <f>SUMIFS('subset_fuel consump'!$J:$J,'subset_fuel consump'!$D:$D,Summary_carb_combusted!$C13,'subset_fuel consump'!$E:$E,Summary_carb_combusted!$D13,'subset_fuel consump'!$F:$F,Summary_carb_combusted!$E13,'subset_fuel consump'!$H:$H,Summary_carb_combusted!Q$4,'subset_fuel consump'!$G:$G,Summary_carb_combusted!$A$2)</f>
        <v>0</v>
      </c>
      <c r="R13" s="363">
        <f>SUMIFS('subset_fuel consump'!$J:$J,'subset_fuel consump'!$D:$D,Summary_carb_combusted!$C13,'subset_fuel consump'!$E:$E,Summary_carb_combusted!$D13,'subset_fuel consump'!$F:$F,Summary_carb_combusted!$E13,'subset_fuel consump'!$H:$H,Summary_carb_combusted!R$4,'subset_fuel consump'!$G:$G,Summary_carb_combusted!$A$2)</f>
        <v>0</v>
      </c>
      <c r="S13" s="363">
        <f>SUMIFS('subset_fuel consump'!$J:$J,'subset_fuel consump'!$D:$D,Summary_carb_combusted!$C13,'subset_fuel consump'!$E:$E,Summary_carb_combusted!$D13,'subset_fuel consump'!$F:$F,Summary_carb_combusted!$E13,'subset_fuel consump'!$H:$H,Summary_carb_combusted!S$4,'subset_fuel consump'!$G:$G,Summary_carb_combusted!$A$2)</f>
        <v>0</v>
      </c>
      <c r="T13" s="363">
        <f>SUMIFS('subset_fuel consump'!$J:$J,'subset_fuel consump'!$D:$D,Summary_carb_combusted!$C13,'subset_fuel consump'!$E:$E,Summary_carb_combusted!$D13,'subset_fuel consump'!$F:$F,Summary_carb_combusted!$E13,'subset_fuel consump'!$H:$H,Summary_carb_combusted!T$4,'subset_fuel consump'!$G:$G,Summary_carb_combusted!$A$2)</f>
        <v>0</v>
      </c>
      <c r="U13" s="363">
        <f>SUMIFS('subset_fuel consump'!$J:$J,'subset_fuel consump'!$D:$D,Summary_carb_combusted!$C13,'subset_fuel consump'!$E:$E,Summary_carb_combusted!$D13,'subset_fuel consump'!$F:$F,Summary_carb_combusted!$E13,'subset_fuel consump'!$H:$H,Summary_carb_combusted!U$4,'subset_fuel consump'!$G:$G,Summary_carb_combusted!$A$2)</f>
        <v>0</v>
      </c>
      <c r="V13" s="363">
        <f>SUMIFS('subset_fuel consump'!$J:$J,'subset_fuel consump'!$D:$D,Summary_carb_combusted!$C13,'subset_fuel consump'!$E:$E,Summary_carb_combusted!$D13,'subset_fuel consump'!$F:$F,Summary_carb_combusted!$E13,'subset_fuel consump'!$H:$H,Summary_carb_combusted!V$4,'subset_fuel consump'!$G:$G,Summary_carb_combusted!$A$2)</f>
        <v>0</v>
      </c>
      <c r="W13" s="363">
        <f>SUMIFS('subset_fuel consump'!$J:$J,'subset_fuel consump'!$D:$D,Summary_carb_combusted!$C13,'subset_fuel consump'!$E:$E,Summary_carb_combusted!$D13,'subset_fuel consump'!$F:$F,Summary_carb_combusted!$E13,'subset_fuel consump'!$H:$H,Summary_carb_combusted!W$4,'subset_fuel consump'!$G:$G,Summary_carb_combusted!$A$2)</f>
        <v>0</v>
      </c>
      <c r="X13" s="363">
        <f>SUMIFS('subset_fuel consump'!$J:$J,'subset_fuel consump'!$D:$D,Summary_carb_combusted!$C13,'subset_fuel consump'!$E:$E,Summary_carb_combusted!$D13,'subset_fuel consump'!$F:$F,Summary_carb_combusted!$E13,'subset_fuel consump'!$H:$H,Summary_carb_combusted!X$4,'subset_fuel consump'!$G:$G,Summary_carb_combusted!$A$2)</f>
        <v>0</v>
      </c>
      <c r="Y13" s="363">
        <f>SUMIFS('subset_fuel consump'!$J:$J,'subset_fuel consump'!$D:$D,Summary_carb_combusted!$C13,'subset_fuel consump'!$E:$E,Summary_carb_combusted!$D13,'subset_fuel consump'!$F:$F,Summary_carb_combusted!$E13,'subset_fuel consump'!$H:$H,Summary_carb_combusted!Y$4,'subset_fuel consump'!$G:$G,Summary_carb_combusted!$A$2)</f>
        <v>0</v>
      </c>
      <c r="Z13" s="363">
        <f>SUMIFS('subset_fuel consump'!$J:$J,'subset_fuel consump'!$D:$D,Summary_carb_combusted!$C13,'subset_fuel consump'!$E:$E,Summary_carb_combusted!$D13,'subset_fuel consump'!$F:$F,Summary_carb_combusted!$E13,'subset_fuel consump'!$H:$H,Summary_carb_combusted!Z$4,'subset_fuel consump'!$G:$G,Summary_carb_combusted!$A$2)</f>
        <v>0</v>
      </c>
      <c r="AA13" s="363">
        <f>SUMIFS('subset_fuel consump'!$J:$J,'subset_fuel consump'!$D:$D,Summary_carb_combusted!$C13,'subset_fuel consump'!$E:$E,Summary_carb_combusted!$D13,'subset_fuel consump'!$F:$F,Summary_carb_combusted!$E13,'subset_fuel consump'!$H:$H,Summary_carb_combusted!AA$4,'subset_fuel consump'!$G:$G,Summary_carb_combusted!$A$2)</f>
        <v>0</v>
      </c>
      <c r="AB13" s="363">
        <f>SUMIFS('subset_fuel consump'!$J:$J,'subset_fuel consump'!$D:$D,Summary_carb_combusted!$C13,'subset_fuel consump'!$E:$E,Summary_carb_combusted!$D13,'subset_fuel consump'!$F:$F,Summary_carb_combusted!$E13,'subset_fuel consump'!$H:$H,Summary_carb_combusted!AB$4,'subset_fuel consump'!$G:$G,Summary_carb_combusted!$A$2)</f>
        <v>0</v>
      </c>
      <c r="AC13" s="363">
        <f>SUMIFS('subset_fuel consump'!$J:$J,'subset_fuel consump'!$D:$D,Summary_carb_combusted!$C13,'subset_fuel consump'!$E:$E,Summary_carb_combusted!$D13,'subset_fuel consump'!$F:$F,Summary_carb_combusted!$E13,'subset_fuel consump'!$H:$H,Summary_carb_combusted!AC$4,'subset_fuel consump'!$G:$G,Summary_carb_combusted!$A$2)</f>
        <v>0</v>
      </c>
      <c r="AD13" s="363">
        <f>SUMIFS('subset_fuel consump'!$J:$J,'subset_fuel consump'!$D:$D,Summary_carb_combusted!$C13,'subset_fuel consump'!$E:$E,Summary_carb_combusted!$D13,'subset_fuel consump'!$F:$F,Summary_carb_combusted!$E13,'subset_fuel consump'!$H:$H,Summary_carb_combusted!AD$4,'subset_fuel consump'!$G:$G,Summary_carb_combusted!$A$2)</f>
        <v>0</v>
      </c>
      <c r="AE13" s="363">
        <f>SUMIFS('subset_fuel consump'!$J:$J,'subset_fuel consump'!$D:$D,Summary_carb_combusted!$C13,'subset_fuel consump'!$E:$E,Summary_carb_combusted!$D13,'subset_fuel consump'!$F:$F,Summary_carb_combusted!$E13,'subset_fuel consump'!$H:$H,Summary_carb_combusted!AE$4,'subset_fuel consump'!$G:$G,Summary_carb_combusted!$A$2)</f>
        <v>0</v>
      </c>
      <c r="AF13" s="363">
        <f>SUMIFS('subset_fuel consump'!$J:$J,'subset_fuel consump'!$D:$D,Summary_carb_combusted!$C13,'subset_fuel consump'!$E:$E,Summary_carb_combusted!$D13,'subset_fuel consump'!$F:$F,Summary_carb_combusted!$E13,'subset_fuel consump'!$H:$H,Summary_carb_combusted!AF$4,'subset_fuel consump'!$G:$G,Summary_carb_combusted!$A$2)</f>
        <v>0</v>
      </c>
      <c r="AG13" s="363">
        <f>SUMIFS('subset_fuel consump'!$J:$J,'subset_fuel consump'!$D:$D,Summary_carb_combusted!$C13,'subset_fuel consump'!$E:$E,Summary_carb_combusted!$D13,'subset_fuel consump'!$F:$F,Summary_carb_combusted!$E13,'subset_fuel consump'!$H:$H,Summary_carb_combusted!AG$4,'subset_fuel consump'!$G:$G,Summary_carb_combusted!$A$2)</f>
        <v>0</v>
      </c>
    </row>
    <row r="14" spans="1:33" x14ac:dyDescent="0.25">
      <c r="B14" s="196" t="s">
        <v>56</v>
      </c>
      <c r="C14" s="199" t="s">
        <v>352</v>
      </c>
      <c r="D14" s="199" t="s">
        <v>364</v>
      </c>
      <c r="E14" s="199" t="s">
        <v>367</v>
      </c>
      <c r="F14" s="169">
        <f t="shared" si="0"/>
        <v>1.406315664869753E-3</v>
      </c>
      <c r="G14" s="198">
        <f t="shared" si="1"/>
        <v>1816212100000</v>
      </c>
      <c r="H14" s="363">
        <f>SUMIFS('subset_fuel consump'!$J:$J,'subset_fuel consump'!$D:$D,Summary_carb_combusted!$C14,'subset_fuel consump'!$E:$E,Summary_carb_combusted!$D14,'subset_fuel consump'!$F:$F,Summary_carb_combusted!$E14,'subset_fuel consump'!$H:$H,Summary_carb_combusted!H$4,'subset_fuel consump'!$G:$G,Summary_carb_combusted!$A$2)</f>
        <v>1816212100000</v>
      </c>
      <c r="I14" s="363">
        <f>SUMIFS('subset_fuel consump'!$J:$J,'subset_fuel consump'!$D:$D,Summary_carb_combusted!$C14,'subset_fuel consump'!$E:$E,Summary_carb_combusted!$D14,'subset_fuel consump'!$F:$F,Summary_carb_combusted!$E14,'subset_fuel consump'!$H:$H,Summary_carb_combusted!I$4,'subset_fuel consump'!$G:$G,Summary_carb_combusted!$A$2)</f>
        <v>0</v>
      </c>
      <c r="J14" s="363">
        <f>SUMIFS('subset_fuel consump'!$J:$J,'subset_fuel consump'!$D:$D,Summary_carb_combusted!$C14,'subset_fuel consump'!$E:$E,Summary_carb_combusted!$D14,'subset_fuel consump'!$F:$F,Summary_carb_combusted!$E14,'subset_fuel consump'!$H:$H,Summary_carb_combusted!J$4,'subset_fuel consump'!$G:$G,Summary_carb_combusted!$A$2)</f>
        <v>0</v>
      </c>
      <c r="K14" s="363">
        <f>SUMIFS('subset_fuel consump'!$J:$J,'subset_fuel consump'!$D:$D,Summary_carb_combusted!$C14,'subset_fuel consump'!$E:$E,Summary_carb_combusted!$D14,'subset_fuel consump'!$F:$F,Summary_carb_combusted!$E14,'subset_fuel consump'!$H:$H,Summary_carb_combusted!K$4,'subset_fuel consump'!$G:$G,Summary_carb_combusted!$A$2)</f>
        <v>0</v>
      </c>
      <c r="L14" s="363">
        <f>SUMIFS('subset_fuel consump'!$J:$J,'subset_fuel consump'!$D:$D,Summary_carb_combusted!$C14,'subset_fuel consump'!$E:$E,Summary_carb_combusted!$D14,'subset_fuel consump'!$F:$F,Summary_carb_combusted!$E14,'subset_fuel consump'!$H:$H,Summary_carb_combusted!L$4,'subset_fuel consump'!$G:$G,Summary_carb_combusted!$A$2)</f>
        <v>0</v>
      </c>
      <c r="M14" s="363">
        <f>SUMIFS('subset_fuel consump'!$J:$J,'subset_fuel consump'!$D:$D,Summary_carb_combusted!$C14,'subset_fuel consump'!$E:$E,Summary_carb_combusted!$D14,'subset_fuel consump'!$F:$F,Summary_carb_combusted!$E14,'subset_fuel consump'!$H:$H,Summary_carb_combusted!M$4,'subset_fuel consump'!$G:$G,Summary_carb_combusted!$A$2)</f>
        <v>0</v>
      </c>
      <c r="N14" s="363">
        <f>SUMIFS('subset_fuel consump'!$J:$J,'subset_fuel consump'!$D:$D,Summary_carb_combusted!$C14,'subset_fuel consump'!$E:$E,Summary_carb_combusted!$D14,'subset_fuel consump'!$F:$F,Summary_carb_combusted!$E14,'subset_fuel consump'!$H:$H,Summary_carb_combusted!N$4,'subset_fuel consump'!$G:$G,Summary_carb_combusted!$A$2)</f>
        <v>0</v>
      </c>
      <c r="O14" s="363">
        <f>SUMIFS('subset_fuel consump'!$J:$J,'subset_fuel consump'!$D:$D,Summary_carb_combusted!$C14,'subset_fuel consump'!$E:$E,Summary_carb_combusted!$D14,'subset_fuel consump'!$F:$F,Summary_carb_combusted!$E14,'subset_fuel consump'!$H:$H,Summary_carb_combusted!O$4,'subset_fuel consump'!$G:$G,Summary_carb_combusted!$A$2)</f>
        <v>0</v>
      </c>
      <c r="P14" s="363">
        <f>SUMIFS('subset_fuel consump'!$J:$J,'subset_fuel consump'!$D:$D,Summary_carb_combusted!$C14,'subset_fuel consump'!$E:$E,Summary_carb_combusted!$D14,'subset_fuel consump'!$F:$F,Summary_carb_combusted!$E14,'subset_fuel consump'!$H:$H,Summary_carb_combusted!P$4,'subset_fuel consump'!$G:$G,Summary_carb_combusted!$A$2)</f>
        <v>0</v>
      </c>
      <c r="Q14" s="363">
        <f>SUMIFS('subset_fuel consump'!$J:$J,'subset_fuel consump'!$D:$D,Summary_carb_combusted!$C14,'subset_fuel consump'!$E:$E,Summary_carb_combusted!$D14,'subset_fuel consump'!$F:$F,Summary_carb_combusted!$E14,'subset_fuel consump'!$H:$H,Summary_carb_combusted!Q$4,'subset_fuel consump'!$G:$G,Summary_carb_combusted!$A$2)</f>
        <v>0</v>
      </c>
      <c r="R14" s="363">
        <f>SUMIFS('subset_fuel consump'!$J:$J,'subset_fuel consump'!$D:$D,Summary_carb_combusted!$C14,'subset_fuel consump'!$E:$E,Summary_carb_combusted!$D14,'subset_fuel consump'!$F:$F,Summary_carb_combusted!$E14,'subset_fuel consump'!$H:$H,Summary_carb_combusted!R$4,'subset_fuel consump'!$G:$G,Summary_carb_combusted!$A$2)</f>
        <v>0</v>
      </c>
      <c r="S14" s="363">
        <f>SUMIFS('subset_fuel consump'!$J:$J,'subset_fuel consump'!$D:$D,Summary_carb_combusted!$C14,'subset_fuel consump'!$E:$E,Summary_carb_combusted!$D14,'subset_fuel consump'!$F:$F,Summary_carb_combusted!$E14,'subset_fuel consump'!$H:$H,Summary_carb_combusted!S$4,'subset_fuel consump'!$G:$G,Summary_carb_combusted!$A$2)</f>
        <v>0</v>
      </c>
      <c r="T14" s="363">
        <f>SUMIFS('subset_fuel consump'!$J:$J,'subset_fuel consump'!$D:$D,Summary_carb_combusted!$C14,'subset_fuel consump'!$E:$E,Summary_carb_combusted!$D14,'subset_fuel consump'!$F:$F,Summary_carb_combusted!$E14,'subset_fuel consump'!$H:$H,Summary_carb_combusted!T$4,'subset_fuel consump'!$G:$G,Summary_carb_combusted!$A$2)</f>
        <v>0</v>
      </c>
      <c r="U14" s="363">
        <f>SUMIFS('subset_fuel consump'!$J:$J,'subset_fuel consump'!$D:$D,Summary_carb_combusted!$C14,'subset_fuel consump'!$E:$E,Summary_carb_combusted!$D14,'subset_fuel consump'!$F:$F,Summary_carb_combusted!$E14,'subset_fuel consump'!$H:$H,Summary_carb_combusted!U$4,'subset_fuel consump'!$G:$G,Summary_carb_combusted!$A$2)</f>
        <v>0</v>
      </c>
      <c r="V14" s="363">
        <f>SUMIFS('subset_fuel consump'!$J:$J,'subset_fuel consump'!$D:$D,Summary_carb_combusted!$C14,'subset_fuel consump'!$E:$E,Summary_carb_combusted!$D14,'subset_fuel consump'!$F:$F,Summary_carb_combusted!$E14,'subset_fuel consump'!$H:$H,Summary_carb_combusted!V$4,'subset_fuel consump'!$G:$G,Summary_carb_combusted!$A$2)</f>
        <v>0</v>
      </c>
      <c r="W14" s="363">
        <f>SUMIFS('subset_fuel consump'!$J:$J,'subset_fuel consump'!$D:$D,Summary_carb_combusted!$C14,'subset_fuel consump'!$E:$E,Summary_carb_combusted!$D14,'subset_fuel consump'!$F:$F,Summary_carb_combusted!$E14,'subset_fuel consump'!$H:$H,Summary_carb_combusted!W$4,'subset_fuel consump'!$G:$G,Summary_carb_combusted!$A$2)</f>
        <v>0</v>
      </c>
      <c r="X14" s="363">
        <f>SUMIFS('subset_fuel consump'!$J:$J,'subset_fuel consump'!$D:$D,Summary_carb_combusted!$C14,'subset_fuel consump'!$E:$E,Summary_carb_combusted!$D14,'subset_fuel consump'!$F:$F,Summary_carb_combusted!$E14,'subset_fuel consump'!$H:$H,Summary_carb_combusted!X$4,'subset_fuel consump'!$G:$G,Summary_carb_combusted!$A$2)</f>
        <v>0</v>
      </c>
      <c r="Y14" s="363">
        <f>SUMIFS('subset_fuel consump'!$J:$J,'subset_fuel consump'!$D:$D,Summary_carb_combusted!$C14,'subset_fuel consump'!$E:$E,Summary_carb_combusted!$D14,'subset_fuel consump'!$F:$F,Summary_carb_combusted!$E14,'subset_fuel consump'!$H:$H,Summary_carb_combusted!Y$4,'subset_fuel consump'!$G:$G,Summary_carb_combusted!$A$2)</f>
        <v>0</v>
      </c>
      <c r="Z14" s="363">
        <f>SUMIFS('subset_fuel consump'!$J:$J,'subset_fuel consump'!$D:$D,Summary_carb_combusted!$C14,'subset_fuel consump'!$E:$E,Summary_carb_combusted!$D14,'subset_fuel consump'!$F:$F,Summary_carb_combusted!$E14,'subset_fuel consump'!$H:$H,Summary_carb_combusted!Z$4,'subset_fuel consump'!$G:$G,Summary_carb_combusted!$A$2)</f>
        <v>0</v>
      </c>
      <c r="AA14" s="363">
        <f>SUMIFS('subset_fuel consump'!$J:$J,'subset_fuel consump'!$D:$D,Summary_carb_combusted!$C14,'subset_fuel consump'!$E:$E,Summary_carb_combusted!$D14,'subset_fuel consump'!$F:$F,Summary_carb_combusted!$E14,'subset_fuel consump'!$H:$H,Summary_carb_combusted!AA$4,'subset_fuel consump'!$G:$G,Summary_carb_combusted!$A$2)</f>
        <v>0</v>
      </c>
      <c r="AB14" s="363">
        <f>SUMIFS('subset_fuel consump'!$J:$J,'subset_fuel consump'!$D:$D,Summary_carb_combusted!$C14,'subset_fuel consump'!$E:$E,Summary_carb_combusted!$D14,'subset_fuel consump'!$F:$F,Summary_carb_combusted!$E14,'subset_fuel consump'!$H:$H,Summary_carb_combusted!AB$4,'subset_fuel consump'!$G:$G,Summary_carb_combusted!$A$2)</f>
        <v>0</v>
      </c>
      <c r="AC14" s="363">
        <f>SUMIFS('subset_fuel consump'!$J:$J,'subset_fuel consump'!$D:$D,Summary_carb_combusted!$C14,'subset_fuel consump'!$E:$E,Summary_carb_combusted!$D14,'subset_fuel consump'!$F:$F,Summary_carb_combusted!$E14,'subset_fuel consump'!$H:$H,Summary_carb_combusted!AC$4,'subset_fuel consump'!$G:$G,Summary_carb_combusted!$A$2)</f>
        <v>0</v>
      </c>
      <c r="AD14" s="363">
        <f>SUMIFS('subset_fuel consump'!$J:$J,'subset_fuel consump'!$D:$D,Summary_carb_combusted!$C14,'subset_fuel consump'!$E:$E,Summary_carb_combusted!$D14,'subset_fuel consump'!$F:$F,Summary_carb_combusted!$E14,'subset_fuel consump'!$H:$H,Summary_carb_combusted!AD$4,'subset_fuel consump'!$G:$G,Summary_carb_combusted!$A$2)</f>
        <v>0</v>
      </c>
      <c r="AE14" s="363">
        <f>SUMIFS('subset_fuel consump'!$J:$J,'subset_fuel consump'!$D:$D,Summary_carb_combusted!$C14,'subset_fuel consump'!$E:$E,Summary_carb_combusted!$D14,'subset_fuel consump'!$F:$F,Summary_carb_combusted!$E14,'subset_fuel consump'!$H:$H,Summary_carb_combusted!AE$4,'subset_fuel consump'!$G:$G,Summary_carb_combusted!$A$2)</f>
        <v>0</v>
      </c>
      <c r="AF14" s="363">
        <f>SUMIFS('subset_fuel consump'!$J:$J,'subset_fuel consump'!$D:$D,Summary_carb_combusted!$C14,'subset_fuel consump'!$E:$E,Summary_carb_combusted!$D14,'subset_fuel consump'!$F:$F,Summary_carb_combusted!$E14,'subset_fuel consump'!$H:$H,Summary_carb_combusted!AF$4,'subset_fuel consump'!$G:$G,Summary_carb_combusted!$A$2)</f>
        <v>0</v>
      </c>
      <c r="AG14" s="363">
        <f>SUMIFS('subset_fuel consump'!$J:$J,'subset_fuel consump'!$D:$D,Summary_carb_combusted!$C14,'subset_fuel consump'!$E:$E,Summary_carb_combusted!$D14,'subset_fuel consump'!$F:$F,Summary_carb_combusted!$E14,'subset_fuel consump'!$H:$H,Summary_carb_combusted!AG$4,'subset_fuel consump'!$G:$G,Summary_carb_combusted!$A$2)</f>
        <v>0</v>
      </c>
    </row>
    <row r="15" spans="1:33" x14ac:dyDescent="0.25">
      <c r="B15" s="202" t="s">
        <v>69</v>
      </c>
      <c r="C15" s="199" t="s">
        <v>352</v>
      </c>
      <c r="D15" s="199" t="s">
        <v>369</v>
      </c>
      <c r="E15" s="199" t="s">
        <v>370</v>
      </c>
      <c r="F15" s="169">
        <f t="shared" si="0"/>
        <v>2.4597592575066282E-3</v>
      </c>
      <c r="G15" s="198">
        <f t="shared" si="1"/>
        <v>3176701105000</v>
      </c>
      <c r="H15" s="363">
        <f>SUMIFS('subset_fuel consump'!$J:$J,'subset_fuel consump'!$D:$D,Summary_carb_combusted!$C15,'subset_fuel consump'!$E:$E,Summary_carb_combusted!$D15,'subset_fuel consump'!$F:$F,Summary_carb_combusted!$E15,'subset_fuel consump'!$H:$H,Summary_carb_combusted!H$4,'subset_fuel consump'!$G:$G,Summary_carb_combusted!$A$2)</f>
        <v>3176701105000</v>
      </c>
      <c r="I15" s="363">
        <f>SUMIFS('subset_fuel consump'!$J:$J,'subset_fuel consump'!$D:$D,Summary_carb_combusted!$C15,'subset_fuel consump'!$E:$E,Summary_carb_combusted!$D15,'subset_fuel consump'!$F:$F,Summary_carb_combusted!$E15,'subset_fuel consump'!$H:$H,Summary_carb_combusted!I$4,'subset_fuel consump'!$G:$G,Summary_carb_combusted!$A$2)</f>
        <v>0</v>
      </c>
      <c r="J15" s="363">
        <f>SUMIFS('subset_fuel consump'!$J:$J,'subset_fuel consump'!$D:$D,Summary_carb_combusted!$C15,'subset_fuel consump'!$E:$E,Summary_carb_combusted!$D15,'subset_fuel consump'!$F:$F,Summary_carb_combusted!$E15,'subset_fuel consump'!$H:$H,Summary_carb_combusted!J$4,'subset_fuel consump'!$G:$G,Summary_carb_combusted!$A$2)</f>
        <v>0</v>
      </c>
      <c r="K15" s="363">
        <f>SUMIFS('subset_fuel consump'!$J:$J,'subset_fuel consump'!$D:$D,Summary_carb_combusted!$C15,'subset_fuel consump'!$E:$E,Summary_carb_combusted!$D15,'subset_fuel consump'!$F:$F,Summary_carb_combusted!$E15,'subset_fuel consump'!$H:$H,Summary_carb_combusted!K$4,'subset_fuel consump'!$G:$G,Summary_carb_combusted!$A$2)</f>
        <v>0</v>
      </c>
      <c r="L15" s="363">
        <f>SUMIFS('subset_fuel consump'!$J:$J,'subset_fuel consump'!$D:$D,Summary_carb_combusted!$C15,'subset_fuel consump'!$E:$E,Summary_carb_combusted!$D15,'subset_fuel consump'!$F:$F,Summary_carb_combusted!$E15,'subset_fuel consump'!$H:$H,Summary_carb_combusted!L$4,'subset_fuel consump'!$G:$G,Summary_carb_combusted!$A$2)</f>
        <v>0</v>
      </c>
      <c r="M15" s="363">
        <f>SUMIFS('subset_fuel consump'!$J:$J,'subset_fuel consump'!$D:$D,Summary_carb_combusted!$C15,'subset_fuel consump'!$E:$E,Summary_carb_combusted!$D15,'subset_fuel consump'!$F:$F,Summary_carb_combusted!$E15,'subset_fuel consump'!$H:$H,Summary_carb_combusted!M$4,'subset_fuel consump'!$G:$G,Summary_carb_combusted!$A$2)</f>
        <v>0</v>
      </c>
      <c r="N15" s="363">
        <f>SUMIFS('subset_fuel consump'!$J:$J,'subset_fuel consump'!$D:$D,Summary_carb_combusted!$C15,'subset_fuel consump'!$E:$E,Summary_carb_combusted!$D15,'subset_fuel consump'!$F:$F,Summary_carb_combusted!$E15,'subset_fuel consump'!$H:$H,Summary_carb_combusted!N$4,'subset_fuel consump'!$G:$G,Summary_carb_combusted!$A$2)</f>
        <v>0</v>
      </c>
      <c r="O15" s="363">
        <f>SUMIFS('subset_fuel consump'!$J:$J,'subset_fuel consump'!$D:$D,Summary_carb_combusted!$C15,'subset_fuel consump'!$E:$E,Summary_carb_combusted!$D15,'subset_fuel consump'!$F:$F,Summary_carb_combusted!$E15,'subset_fuel consump'!$H:$H,Summary_carb_combusted!O$4,'subset_fuel consump'!$G:$G,Summary_carb_combusted!$A$2)</f>
        <v>0</v>
      </c>
      <c r="P15" s="363">
        <f>SUMIFS('subset_fuel consump'!$J:$J,'subset_fuel consump'!$D:$D,Summary_carb_combusted!$C15,'subset_fuel consump'!$E:$E,Summary_carb_combusted!$D15,'subset_fuel consump'!$F:$F,Summary_carb_combusted!$E15,'subset_fuel consump'!$H:$H,Summary_carb_combusted!P$4,'subset_fuel consump'!$G:$G,Summary_carb_combusted!$A$2)</f>
        <v>0</v>
      </c>
      <c r="Q15" s="363">
        <f>SUMIFS('subset_fuel consump'!$J:$J,'subset_fuel consump'!$D:$D,Summary_carb_combusted!$C15,'subset_fuel consump'!$E:$E,Summary_carb_combusted!$D15,'subset_fuel consump'!$F:$F,Summary_carb_combusted!$E15,'subset_fuel consump'!$H:$H,Summary_carb_combusted!Q$4,'subset_fuel consump'!$G:$G,Summary_carb_combusted!$A$2)</f>
        <v>0</v>
      </c>
      <c r="R15" s="363">
        <f>SUMIFS('subset_fuel consump'!$J:$J,'subset_fuel consump'!$D:$D,Summary_carb_combusted!$C15,'subset_fuel consump'!$E:$E,Summary_carb_combusted!$D15,'subset_fuel consump'!$F:$F,Summary_carb_combusted!$E15,'subset_fuel consump'!$H:$H,Summary_carb_combusted!R$4,'subset_fuel consump'!$G:$G,Summary_carb_combusted!$A$2)</f>
        <v>0</v>
      </c>
      <c r="S15" s="363">
        <f>SUMIFS('subset_fuel consump'!$J:$J,'subset_fuel consump'!$D:$D,Summary_carb_combusted!$C15,'subset_fuel consump'!$E:$E,Summary_carb_combusted!$D15,'subset_fuel consump'!$F:$F,Summary_carb_combusted!$E15,'subset_fuel consump'!$H:$H,Summary_carb_combusted!S$4,'subset_fuel consump'!$G:$G,Summary_carb_combusted!$A$2)</f>
        <v>0</v>
      </c>
      <c r="T15" s="363">
        <f>SUMIFS('subset_fuel consump'!$J:$J,'subset_fuel consump'!$D:$D,Summary_carb_combusted!$C15,'subset_fuel consump'!$E:$E,Summary_carb_combusted!$D15,'subset_fuel consump'!$F:$F,Summary_carb_combusted!$E15,'subset_fuel consump'!$H:$H,Summary_carb_combusted!T$4,'subset_fuel consump'!$G:$G,Summary_carb_combusted!$A$2)</f>
        <v>0</v>
      </c>
      <c r="U15" s="363">
        <f>SUMIFS('subset_fuel consump'!$J:$J,'subset_fuel consump'!$D:$D,Summary_carb_combusted!$C15,'subset_fuel consump'!$E:$E,Summary_carb_combusted!$D15,'subset_fuel consump'!$F:$F,Summary_carb_combusted!$E15,'subset_fuel consump'!$H:$H,Summary_carb_combusted!U$4,'subset_fuel consump'!$G:$G,Summary_carb_combusted!$A$2)</f>
        <v>0</v>
      </c>
      <c r="V15" s="363">
        <f>SUMIFS('subset_fuel consump'!$J:$J,'subset_fuel consump'!$D:$D,Summary_carb_combusted!$C15,'subset_fuel consump'!$E:$E,Summary_carb_combusted!$D15,'subset_fuel consump'!$F:$F,Summary_carb_combusted!$E15,'subset_fuel consump'!$H:$H,Summary_carb_combusted!V$4,'subset_fuel consump'!$G:$G,Summary_carb_combusted!$A$2)</f>
        <v>0</v>
      </c>
      <c r="W15" s="363">
        <f>SUMIFS('subset_fuel consump'!$J:$J,'subset_fuel consump'!$D:$D,Summary_carb_combusted!$C15,'subset_fuel consump'!$E:$E,Summary_carb_combusted!$D15,'subset_fuel consump'!$F:$F,Summary_carb_combusted!$E15,'subset_fuel consump'!$H:$H,Summary_carb_combusted!W$4,'subset_fuel consump'!$G:$G,Summary_carb_combusted!$A$2)</f>
        <v>0</v>
      </c>
      <c r="X15" s="363">
        <f>SUMIFS('subset_fuel consump'!$J:$J,'subset_fuel consump'!$D:$D,Summary_carb_combusted!$C15,'subset_fuel consump'!$E:$E,Summary_carb_combusted!$D15,'subset_fuel consump'!$F:$F,Summary_carb_combusted!$E15,'subset_fuel consump'!$H:$H,Summary_carb_combusted!X$4,'subset_fuel consump'!$G:$G,Summary_carb_combusted!$A$2)</f>
        <v>0</v>
      </c>
      <c r="Y15" s="363">
        <f>SUMIFS('subset_fuel consump'!$J:$J,'subset_fuel consump'!$D:$D,Summary_carb_combusted!$C15,'subset_fuel consump'!$E:$E,Summary_carb_combusted!$D15,'subset_fuel consump'!$F:$F,Summary_carb_combusted!$E15,'subset_fuel consump'!$H:$H,Summary_carb_combusted!Y$4,'subset_fuel consump'!$G:$G,Summary_carb_combusted!$A$2)</f>
        <v>0</v>
      </c>
      <c r="Z15" s="363">
        <f>SUMIFS('subset_fuel consump'!$J:$J,'subset_fuel consump'!$D:$D,Summary_carb_combusted!$C15,'subset_fuel consump'!$E:$E,Summary_carb_combusted!$D15,'subset_fuel consump'!$F:$F,Summary_carb_combusted!$E15,'subset_fuel consump'!$H:$H,Summary_carb_combusted!Z$4,'subset_fuel consump'!$G:$G,Summary_carb_combusted!$A$2)</f>
        <v>0</v>
      </c>
      <c r="AA15" s="363">
        <f>SUMIFS('subset_fuel consump'!$J:$J,'subset_fuel consump'!$D:$D,Summary_carb_combusted!$C15,'subset_fuel consump'!$E:$E,Summary_carb_combusted!$D15,'subset_fuel consump'!$F:$F,Summary_carb_combusted!$E15,'subset_fuel consump'!$H:$H,Summary_carb_combusted!AA$4,'subset_fuel consump'!$G:$G,Summary_carb_combusted!$A$2)</f>
        <v>0</v>
      </c>
      <c r="AB15" s="363">
        <f>SUMIFS('subset_fuel consump'!$J:$J,'subset_fuel consump'!$D:$D,Summary_carb_combusted!$C15,'subset_fuel consump'!$E:$E,Summary_carb_combusted!$D15,'subset_fuel consump'!$F:$F,Summary_carb_combusted!$E15,'subset_fuel consump'!$H:$H,Summary_carb_combusted!AB$4,'subset_fuel consump'!$G:$G,Summary_carb_combusted!$A$2)</f>
        <v>0</v>
      </c>
      <c r="AC15" s="363">
        <f>SUMIFS('subset_fuel consump'!$J:$J,'subset_fuel consump'!$D:$D,Summary_carb_combusted!$C15,'subset_fuel consump'!$E:$E,Summary_carb_combusted!$D15,'subset_fuel consump'!$F:$F,Summary_carb_combusted!$E15,'subset_fuel consump'!$H:$H,Summary_carb_combusted!AC$4,'subset_fuel consump'!$G:$G,Summary_carb_combusted!$A$2)</f>
        <v>0</v>
      </c>
      <c r="AD15" s="363">
        <f>SUMIFS('subset_fuel consump'!$J:$J,'subset_fuel consump'!$D:$D,Summary_carb_combusted!$C15,'subset_fuel consump'!$E:$E,Summary_carb_combusted!$D15,'subset_fuel consump'!$F:$F,Summary_carb_combusted!$E15,'subset_fuel consump'!$H:$H,Summary_carb_combusted!AD$4,'subset_fuel consump'!$G:$G,Summary_carb_combusted!$A$2)</f>
        <v>0</v>
      </c>
      <c r="AE15" s="363">
        <f>SUMIFS('subset_fuel consump'!$J:$J,'subset_fuel consump'!$D:$D,Summary_carb_combusted!$C15,'subset_fuel consump'!$E:$E,Summary_carb_combusted!$D15,'subset_fuel consump'!$F:$F,Summary_carb_combusted!$E15,'subset_fuel consump'!$H:$H,Summary_carb_combusted!AE$4,'subset_fuel consump'!$G:$G,Summary_carb_combusted!$A$2)</f>
        <v>0</v>
      </c>
      <c r="AF15" s="363">
        <f>SUMIFS('subset_fuel consump'!$J:$J,'subset_fuel consump'!$D:$D,Summary_carb_combusted!$C15,'subset_fuel consump'!$E:$E,Summary_carb_combusted!$D15,'subset_fuel consump'!$F:$F,Summary_carb_combusted!$E15,'subset_fuel consump'!$H:$H,Summary_carb_combusted!AF$4,'subset_fuel consump'!$G:$G,Summary_carb_combusted!$A$2)</f>
        <v>0</v>
      </c>
      <c r="AG15" s="363">
        <f>SUMIFS('subset_fuel consump'!$J:$J,'subset_fuel consump'!$D:$D,Summary_carb_combusted!$C15,'subset_fuel consump'!$E:$E,Summary_carb_combusted!$D15,'subset_fuel consump'!$F:$F,Summary_carb_combusted!$E15,'subset_fuel consump'!$H:$H,Summary_carb_combusted!AG$4,'subset_fuel consump'!$G:$G,Summary_carb_combusted!$A$2)</f>
        <v>0</v>
      </c>
    </row>
    <row r="16" spans="1:33" x14ac:dyDescent="0.25">
      <c r="B16" s="196" t="s">
        <v>67</v>
      </c>
      <c r="C16" s="199" t="s">
        <v>352</v>
      </c>
      <c r="D16" s="199" t="s">
        <v>369</v>
      </c>
      <c r="E16" s="199" t="s">
        <v>372</v>
      </c>
      <c r="F16" s="169">
        <f t="shared" si="0"/>
        <v>6.5380386653874347E-3</v>
      </c>
      <c r="G16" s="198">
        <f t="shared" si="1"/>
        <v>8443669675999.999</v>
      </c>
      <c r="H16" s="363">
        <f>SUMIFS('subset_fuel consump'!$J:$J,'subset_fuel consump'!$D:$D,Summary_carb_combusted!$C16,'subset_fuel consump'!$E:$E,Summary_carb_combusted!$D16,'subset_fuel consump'!$F:$F,Summary_carb_combusted!$E16,'subset_fuel consump'!$H:$H,Summary_carb_combusted!H$4,'subset_fuel consump'!$G:$G,Summary_carb_combusted!$A$2)</f>
        <v>8443669675999.999</v>
      </c>
      <c r="I16" s="363">
        <f>SUMIFS('subset_fuel consump'!$J:$J,'subset_fuel consump'!$D:$D,Summary_carb_combusted!$C16,'subset_fuel consump'!$E:$E,Summary_carb_combusted!$D16,'subset_fuel consump'!$F:$F,Summary_carb_combusted!$E16,'subset_fuel consump'!$H:$H,Summary_carb_combusted!I$4,'subset_fuel consump'!$G:$G,Summary_carb_combusted!$A$2)</f>
        <v>0</v>
      </c>
      <c r="J16" s="363">
        <f>SUMIFS('subset_fuel consump'!$J:$J,'subset_fuel consump'!$D:$D,Summary_carb_combusted!$C16,'subset_fuel consump'!$E:$E,Summary_carb_combusted!$D16,'subset_fuel consump'!$F:$F,Summary_carb_combusted!$E16,'subset_fuel consump'!$H:$H,Summary_carb_combusted!J$4,'subset_fuel consump'!$G:$G,Summary_carb_combusted!$A$2)</f>
        <v>0</v>
      </c>
      <c r="K16" s="363">
        <f>SUMIFS('subset_fuel consump'!$J:$J,'subset_fuel consump'!$D:$D,Summary_carb_combusted!$C16,'subset_fuel consump'!$E:$E,Summary_carb_combusted!$D16,'subset_fuel consump'!$F:$F,Summary_carb_combusted!$E16,'subset_fuel consump'!$H:$H,Summary_carb_combusted!K$4,'subset_fuel consump'!$G:$G,Summary_carb_combusted!$A$2)</f>
        <v>0</v>
      </c>
      <c r="L16" s="363">
        <f>SUMIFS('subset_fuel consump'!$J:$J,'subset_fuel consump'!$D:$D,Summary_carb_combusted!$C16,'subset_fuel consump'!$E:$E,Summary_carb_combusted!$D16,'subset_fuel consump'!$F:$F,Summary_carb_combusted!$E16,'subset_fuel consump'!$H:$H,Summary_carb_combusted!L$4,'subset_fuel consump'!$G:$G,Summary_carb_combusted!$A$2)</f>
        <v>0</v>
      </c>
      <c r="M16" s="363">
        <f>SUMIFS('subset_fuel consump'!$J:$J,'subset_fuel consump'!$D:$D,Summary_carb_combusted!$C16,'subset_fuel consump'!$E:$E,Summary_carb_combusted!$D16,'subset_fuel consump'!$F:$F,Summary_carb_combusted!$E16,'subset_fuel consump'!$H:$H,Summary_carb_combusted!M$4,'subset_fuel consump'!$G:$G,Summary_carb_combusted!$A$2)</f>
        <v>0</v>
      </c>
      <c r="N16" s="363">
        <f>SUMIFS('subset_fuel consump'!$J:$J,'subset_fuel consump'!$D:$D,Summary_carb_combusted!$C16,'subset_fuel consump'!$E:$E,Summary_carb_combusted!$D16,'subset_fuel consump'!$F:$F,Summary_carb_combusted!$E16,'subset_fuel consump'!$H:$H,Summary_carb_combusted!N$4,'subset_fuel consump'!$G:$G,Summary_carb_combusted!$A$2)</f>
        <v>0</v>
      </c>
      <c r="O16" s="363">
        <f>SUMIFS('subset_fuel consump'!$J:$J,'subset_fuel consump'!$D:$D,Summary_carb_combusted!$C16,'subset_fuel consump'!$E:$E,Summary_carb_combusted!$D16,'subset_fuel consump'!$F:$F,Summary_carb_combusted!$E16,'subset_fuel consump'!$H:$H,Summary_carb_combusted!O$4,'subset_fuel consump'!$G:$G,Summary_carb_combusted!$A$2)</f>
        <v>0</v>
      </c>
      <c r="P16" s="363">
        <f>SUMIFS('subset_fuel consump'!$J:$J,'subset_fuel consump'!$D:$D,Summary_carb_combusted!$C16,'subset_fuel consump'!$E:$E,Summary_carb_combusted!$D16,'subset_fuel consump'!$F:$F,Summary_carb_combusted!$E16,'subset_fuel consump'!$H:$H,Summary_carb_combusted!P$4,'subset_fuel consump'!$G:$G,Summary_carb_combusted!$A$2)</f>
        <v>0</v>
      </c>
      <c r="Q16" s="363">
        <f>SUMIFS('subset_fuel consump'!$J:$J,'subset_fuel consump'!$D:$D,Summary_carb_combusted!$C16,'subset_fuel consump'!$E:$E,Summary_carb_combusted!$D16,'subset_fuel consump'!$F:$F,Summary_carb_combusted!$E16,'subset_fuel consump'!$H:$H,Summary_carb_combusted!Q$4,'subset_fuel consump'!$G:$G,Summary_carb_combusted!$A$2)</f>
        <v>0</v>
      </c>
      <c r="R16" s="363">
        <f>SUMIFS('subset_fuel consump'!$J:$J,'subset_fuel consump'!$D:$D,Summary_carb_combusted!$C16,'subset_fuel consump'!$E:$E,Summary_carb_combusted!$D16,'subset_fuel consump'!$F:$F,Summary_carb_combusted!$E16,'subset_fuel consump'!$H:$H,Summary_carb_combusted!R$4,'subset_fuel consump'!$G:$G,Summary_carb_combusted!$A$2)</f>
        <v>0</v>
      </c>
      <c r="S16" s="363">
        <f>SUMIFS('subset_fuel consump'!$J:$J,'subset_fuel consump'!$D:$D,Summary_carb_combusted!$C16,'subset_fuel consump'!$E:$E,Summary_carb_combusted!$D16,'subset_fuel consump'!$F:$F,Summary_carb_combusted!$E16,'subset_fuel consump'!$H:$H,Summary_carb_combusted!S$4,'subset_fuel consump'!$G:$G,Summary_carb_combusted!$A$2)</f>
        <v>0</v>
      </c>
      <c r="T16" s="363">
        <f>SUMIFS('subset_fuel consump'!$J:$J,'subset_fuel consump'!$D:$D,Summary_carb_combusted!$C16,'subset_fuel consump'!$E:$E,Summary_carb_combusted!$D16,'subset_fuel consump'!$F:$F,Summary_carb_combusted!$E16,'subset_fuel consump'!$H:$H,Summary_carb_combusted!T$4,'subset_fuel consump'!$G:$G,Summary_carb_combusted!$A$2)</f>
        <v>0</v>
      </c>
      <c r="U16" s="363">
        <f>SUMIFS('subset_fuel consump'!$J:$J,'subset_fuel consump'!$D:$D,Summary_carb_combusted!$C16,'subset_fuel consump'!$E:$E,Summary_carb_combusted!$D16,'subset_fuel consump'!$F:$F,Summary_carb_combusted!$E16,'subset_fuel consump'!$H:$H,Summary_carb_combusted!U$4,'subset_fuel consump'!$G:$G,Summary_carb_combusted!$A$2)</f>
        <v>0</v>
      </c>
      <c r="V16" s="363">
        <f>SUMIFS('subset_fuel consump'!$J:$J,'subset_fuel consump'!$D:$D,Summary_carb_combusted!$C16,'subset_fuel consump'!$E:$E,Summary_carb_combusted!$D16,'subset_fuel consump'!$F:$F,Summary_carb_combusted!$E16,'subset_fuel consump'!$H:$H,Summary_carb_combusted!V$4,'subset_fuel consump'!$G:$G,Summary_carb_combusted!$A$2)</f>
        <v>0</v>
      </c>
      <c r="W16" s="363">
        <f>SUMIFS('subset_fuel consump'!$J:$J,'subset_fuel consump'!$D:$D,Summary_carb_combusted!$C16,'subset_fuel consump'!$E:$E,Summary_carb_combusted!$D16,'subset_fuel consump'!$F:$F,Summary_carb_combusted!$E16,'subset_fuel consump'!$H:$H,Summary_carb_combusted!W$4,'subset_fuel consump'!$G:$G,Summary_carb_combusted!$A$2)</f>
        <v>0</v>
      </c>
      <c r="X16" s="363">
        <f>SUMIFS('subset_fuel consump'!$J:$J,'subset_fuel consump'!$D:$D,Summary_carb_combusted!$C16,'subset_fuel consump'!$E:$E,Summary_carb_combusted!$D16,'subset_fuel consump'!$F:$F,Summary_carb_combusted!$E16,'subset_fuel consump'!$H:$H,Summary_carb_combusted!X$4,'subset_fuel consump'!$G:$G,Summary_carb_combusted!$A$2)</f>
        <v>0</v>
      </c>
      <c r="Y16" s="363">
        <f>SUMIFS('subset_fuel consump'!$J:$J,'subset_fuel consump'!$D:$D,Summary_carb_combusted!$C16,'subset_fuel consump'!$E:$E,Summary_carb_combusted!$D16,'subset_fuel consump'!$F:$F,Summary_carb_combusted!$E16,'subset_fuel consump'!$H:$H,Summary_carb_combusted!Y$4,'subset_fuel consump'!$G:$G,Summary_carb_combusted!$A$2)</f>
        <v>0</v>
      </c>
      <c r="Z16" s="363">
        <f>SUMIFS('subset_fuel consump'!$J:$J,'subset_fuel consump'!$D:$D,Summary_carb_combusted!$C16,'subset_fuel consump'!$E:$E,Summary_carb_combusted!$D16,'subset_fuel consump'!$F:$F,Summary_carb_combusted!$E16,'subset_fuel consump'!$H:$H,Summary_carb_combusted!Z$4,'subset_fuel consump'!$G:$G,Summary_carb_combusted!$A$2)</f>
        <v>0</v>
      </c>
      <c r="AA16" s="363">
        <f>SUMIFS('subset_fuel consump'!$J:$J,'subset_fuel consump'!$D:$D,Summary_carb_combusted!$C16,'subset_fuel consump'!$E:$E,Summary_carb_combusted!$D16,'subset_fuel consump'!$F:$F,Summary_carb_combusted!$E16,'subset_fuel consump'!$H:$H,Summary_carb_combusted!AA$4,'subset_fuel consump'!$G:$G,Summary_carb_combusted!$A$2)</f>
        <v>0</v>
      </c>
      <c r="AB16" s="363">
        <f>SUMIFS('subset_fuel consump'!$J:$J,'subset_fuel consump'!$D:$D,Summary_carb_combusted!$C16,'subset_fuel consump'!$E:$E,Summary_carb_combusted!$D16,'subset_fuel consump'!$F:$F,Summary_carb_combusted!$E16,'subset_fuel consump'!$H:$H,Summary_carb_combusted!AB$4,'subset_fuel consump'!$G:$G,Summary_carb_combusted!$A$2)</f>
        <v>0</v>
      </c>
      <c r="AC16" s="363">
        <f>SUMIFS('subset_fuel consump'!$J:$J,'subset_fuel consump'!$D:$D,Summary_carb_combusted!$C16,'subset_fuel consump'!$E:$E,Summary_carb_combusted!$D16,'subset_fuel consump'!$F:$F,Summary_carb_combusted!$E16,'subset_fuel consump'!$H:$H,Summary_carb_combusted!AC$4,'subset_fuel consump'!$G:$G,Summary_carb_combusted!$A$2)</f>
        <v>0</v>
      </c>
      <c r="AD16" s="363">
        <f>SUMIFS('subset_fuel consump'!$J:$J,'subset_fuel consump'!$D:$D,Summary_carb_combusted!$C16,'subset_fuel consump'!$E:$E,Summary_carb_combusted!$D16,'subset_fuel consump'!$F:$F,Summary_carb_combusted!$E16,'subset_fuel consump'!$H:$H,Summary_carb_combusted!AD$4,'subset_fuel consump'!$G:$G,Summary_carb_combusted!$A$2)</f>
        <v>0</v>
      </c>
      <c r="AE16" s="363">
        <f>SUMIFS('subset_fuel consump'!$J:$J,'subset_fuel consump'!$D:$D,Summary_carb_combusted!$C16,'subset_fuel consump'!$E:$E,Summary_carb_combusted!$D16,'subset_fuel consump'!$F:$F,Summary_carb_combusted!$E16,'subset_fuel consump'!$H:$H,Summary_carb_combusted!AE$4,'subset_fuel consump'!$G:$G,Summary_carb_combusted!$A$2)</f>
        <v>0</v>
      </c>
      <c r="AF16" s="363">
        <f>SUMIFS('subset_fuel consump'!$J:$J,'subset_fuel consump'!$D:$D,Summary_carb_combusted!$C16,'subset_fuel consump'!$E:$E,Summary_carb_combusted!$D16,'subset_fuel consump'!$F:$F,Summary_carb_combusted!$E16,'subset_fuel consump'!$H:$H,Summary_carb_combusted!AF$4,'subset_fuel consump'!$G:$G,Summary_carb_combusted!$A$2)</f>
        <v>0</v>
      </c>
      <c r="AG16" s="363">
        <f>SUMIFS('subset_fuel consump'!$J:$J,'subset_fuel consump'!$D:$D,Summary_carb_combusted!$C16,'subset_fuel consump'!$E:$E,Summary_carb_combusted!$D16,'subset_fuel consump'!$F:$F,Summary_carb_combusted!$E16,'subset_fuel consump'!$H:$H,Summary_carb_combusted!AG$4,'subset_fuel consump'!$G:$G,Summary_carb_combusted!$A$2)</f>
        <v>0</v>
      </c>
    </row>
    <row r="17" spans="2:33" x14ac:dyDescent="0.25">
      <c r="B17" s="196" t="s">
        <v>70</v>
      </c>
      <c r="C17" s="199" t="s">
        <v>352</v>
      </c>
      <c r="D17" s="199" t="s">
        <v>369</v>
      </c>
      <c r="E17" s="199" t="s">
        <v>374</v>
      </c>
      <c r="F17" s="169">
        <f t="shared" si="0"/>
        <v>1.3072030114127898E-3</v>
      </c>
      <c r="G17" s="198">
        <f t="shared" si="1"/>
        <v>1688211250000.0002</v>
      </c>
      <c r="H17" s="363">
        <f>SUMIFS('subset_fuel consump'!$J:$J,'subset_fuel consump'!$D:$D,Summary_carb_combusted!$C17,'subset_fuel consump'!$E:$E,Summary_carb_combusted!$D17,'subset_fuel consump'!$F:$F,Summary_carb_combusted!$E17,'subset_fuel consump'!$H:$H,Summary_carb_combusted!H$4,'subset_fuel consump'!$G:$G,Summary_carb_combusted!$A$2)</f>
        <v>1688211250000.0002</v>
      </c>
      <c r="I17" s="363">
        <f>SUMIFS('subset_fuel consump'!$J:$J,'subset_fuel consump'!$D:$D,Summary_carb_combusted!$C17,'subset_fuel consump'!$E:$E,Summary_carb_combusted!$D17,'subset_fuel consump'!$F:$F,Summary_carb_combusted!$E17,'subset_fuel consump'!$H:$H,Summary_carb_combusted!I$4,'subset_fuel consump'!$G:$G,Summary_carb_combusted!$A$2)</f>
        <v>0</v>
      </c>
      <c r="J17" s="363">
        <f>SUMIFS('subset_fuel consump'!$J:$J,'subset_fuel consump'!$D:$D,Summary_carb_combusted!$C17,'subset_fuel consump'!$E:$E,Summary_carb_combusted!$D17,'subset_fuel consump'!$F:$F,Summary_carb_combusted!$E17,'subset_fuel consump'!$H:$H,Summary_carb_combusted!J$4,'subset_fuel consump'!$G:$G,Summary_carb_combusted!$A$2)</f>
        <v>0</v>
      </c>
      <c r="K17" s="363">
        <f>SUMIFS('subset_fuel consump'!$J:$J,'subset_fuel consump'!$D:$D,Summary_carb_combusted!$C17,'subset_fuel consump'!$E:$E,Summary_carb_combusted!$D17,'subset_fuel consump'!$F:$F,Summary_carb_combusted!$E17,'subset_fuel consump'!$H:$H,Summary_carb_combusted!K$4,'subset_fuel consump'!$G:$G,Summary_carb_combusted!$A$2)</f>
        <v>0</v>
      </c>
      <c r="L17" s="363">
        <f>SUMIFS('subset_fuel consump'!$J:$J,'subset_fuel consump'!$D:$D,Summary_carb_combusted!$C17,'subset_fuel consump'!$E:$E,Summary_carb_combusted!$D17,'subset_fuel consump'!$F:$F,Summary_carb_combusted!$E17,'subset_fuel consump'!$H:$H,Summary_carb_combusted!L$4,'subset_fuel consump'!$G:$G,Summary_carb_combusted!$A$2)</f>
        <v>0</v>
      </c>
      <c r="M17" s="363">
        <f>SUMIFS('subset_fuel consump'!$J:$J,'subset_fuel consump'!$D:$D,Summary_carb_combusted!$C17,'subset_fuel consump'!$E:$E,Summary_carb_combusted!$D17,'subset_fuel consump'!$F:$F,Summary_carb_combusted!$E17,'subset_fuel consump'!$H:$H,Summary_carb_combusted!M$4,'subset_fuel consump'!$G:$G,Summary_carb_combusted!$A$2)</f>
        <v>0</v>
      </c>
      <c r="N17" s="363">
        <f>SUMIFS('subset_fuel consump'!$J:$J,'subset_fuel consump'!$D:$D,Summary_carb_combusted!$C17,'subset_fuel consump'!$E:$E,Summary_carb_combusted!$D17,'subset_fuel consump'!$F:$F,Summary_carb_combusted!$E17,'subset_fuel consump'!$H:$H,Summary_carb_combusted!N$4,'subset_fuel consump'!$G:$G,Summary_carb_combusted!$A$2)</f>
        <v>0</v>
      </c>
      <c r="O17" s="363">
        <f>SUMIFS('subset_fuel consump'!$J:$J,'subset_fuel consump'!$D:$D,Summary_carb_combusted!$C17,'subset_fuel consump'!$E:$E,Summary_carb_combusted!$D17,'subset_fuel consump'!$F:$F,Summary_carb_combusted!$E17,'subset_fuel consump'!$H:$H,Summary_carb_combusted!O$4,'subset_fuel consump'!$G:$G,Summary_carb_combusted!$A$2)</f>
        <v>0</v>
      </c>
      <c r="P17" s="363">
        <f>SUMIFS('subset_fuel consump'!$J:$J,'subset_fuel consump'!$D:$D,Summary_carb_combusted!$C17,'subset_fuel consump'!$E:$E,Summary_carb_combusted!$D17,'subset_fuel consump'!$F:$F,Summary_carb_combusted!$E17,'subset_fuel consump'!$H:$H,Summary_carb_combusted!P$4,'subset_fuel consump'!$G:$G,Summary_carb_combusted!$A$2)</f>
        <v>0</v>
      </c>
      <c r="Q17" s="363">
        <f>SUMIFS('subset_fuel consump'!$J:$J,'subset_fuel consump'!$D:$D,Summary_carb_combusted!$C17,'subset_fuel consump'!$E:$E,Summary_carb_combusted!$D17,'subset_fuel consump'!$F:$F,Summary_carb_combusted!$E17,'subset_fuel consump'!$H:$H,Summary_carb_combusted!Q$4,'subset_fuel consump'!$G:$G,Summary_carb_combusted!$A$2)</f>
        <v>0</v>
      </c>
      <c r="R17" s="363">
        <f>SUMIFS('subset_fuel consump'!$J:$J,'subset_fuel consump'!$D:$D,Summary_carb_combusted!$C17,'subset_fuel consump'!$E:$E,Summary_carb_combusted!$D17,'subset_fuel consump'!$F:$F,Summary_carb_combusted!$E17,'subset_fuel consump'!$H:$H,Summary_carb_combusted!R$4,'subset_fuel consump'!$G:$G,Summary_carb_combusted!$A$2)</f>
        <v>0</v>
      </c>
      <c r="S17" s="363">
        <f>SUMIFS('subset_fuel consump'!$J:$J,'subset_fuel consump'!$D:$D,Summary_carb_combusted!$C17,'subset_fuel consump'!$E:$E,Summary_carb_combusted!$D17,'subset_fuel consump'!$F:$F,Summary_carb_combusted!$E17,'subset_fuel consump'!$H:$H,Summary_carb_combusted!S$4,'subset_fuel consump'!$G:$G,Summary_carb_combusted!$A$2)</f>
        <v>0</v>
      </c>
      <c r="T17" s="363">
        <f>SUMIFS('subset_fuel consump'!$J:$J,'subset_fuel consump'!$D:$D,Summary_carb_combusted!$C17,'subset_fuel consump'!$E:$E,Summary_carb_combusted!$D17,'subset_fuel consump'!$F:$F,Summary_carb_combusted!$E17,'subset_fuel consump'!$H:$H,Summary_carb_combusted!T$4,'subset_fuel consump'!$G:$G,Summary_carb_combusted!$A$2)</f>
        <v>0</v>
      </c>
      <c r="U17" s="363">
        <f>SUMIFS('subset_fuel consump'!$J:$J,'subset_fuel consump'!$D:$D,Summary_carb_combusted!$C17,'subset_fuel consump'!$E:$E,Summary_carb_combusted!$D17,'subset_fuel consump'!$F:$F,Summary_carb_combusted!$E17,'subset_fuel consump'!$H:$H,Summary_carb_combusted!U$4,'subset_fuel consump'!$G:$G,Summary_carb_combusted!$A$2)</f>
        <v>0</v>
      </c>
      <c r="V17" s="363">
        <f>SUMIFS('subset_fuel consump'!$J:$J,'subset_fuel consump'!$D:$D,Summary_carb_combusted!$C17,'subset_fuel consump'!$E:$E,Summary_carb_combusted!$D17,'subset_fuel consump'!$F:$F,Summary_carb_combusted!$E17,'subset_fuel consump'!$H:$H,Summary_carb_combusted!V$4,'subset_fuel consump'!$G:$G,Summary_carb_combusted!$A$2)</f>
        <v>0</v>
      </c>
      <c r="W17" s="363">
        <f>SUMIFS('subset_fuel consump'!$J:$J,'subset_fuel consump'!$D:$D,Summary_carb_combusted!$C17,'subset_fuel consump'!$E:$E,Summary_carb_combusted!$D17,'subset_fuel consump'!$F:$F,Summary_carb_combusted!$E17,'subset_fuel consump'!$H:$H,Summary_carb_combusted!W$4,'subset_fuel consump'!$G:$G,Summary_carb_combusted!$A$2)</f>
        <v>0</v>
      </c>
      <c r="X17" s="363">
        <f>SUMIFS('subset_fuel consump'!$J:$J,'subset_fuel consump'!$D:$D,Summary_carb_combusted!$C17,'subset_fuel consump'!$E:$E,Summary_carb_combusted!$D17,'subset_fuel consump'!$F:$F,Summary_carb_combusted!$E17,'subset_fuel consump'!$H:$H,Summary_carb_combusted!X$4,'subset_fuel consump'!$G:$G,Summary_carb_combusted!$A$2)</f>
        <v>0</v>
      </c>
      <c r="Y17" s="363">
        <f>SUMIFS('subset_fuel consump'!$J:$J,'subset_fuel consump'!$D:$D,Summary_carb_combusted!$C17,'subset_fuel consump'!$E:$E,Summary_carb_combusted!$D17,'subset_fuel consump'!$F:$F,Summary_carb_combusted!$E17,'subset_fuel consump'!$H:$H,Summary_carb_combusted!Y$4,'subset_fuel consump'!$G:$G,Summary_carb_combusted!$A$2)</f>
        <v>0</v>
      </c>
      <c r="Z17" s="363">
        <f>SUMIFS('subset_fuel consump'!$J:$J,'subset_fuel consump'!$D:$D,Summary_carb_combusted!$C17,'subset_fuel consump'!$E:$E,Summary_carb_combusted!$D17,'subset_fuel consump'!$F:$F,Summary_carb_combusted!$E17,'subset_fuel consump'!$H:$H,Summary_carb_combusted!Z$4,'subset_fuel consump'!$G:$G,Summary_carb_combusted!$A$2)</f>
        <v>0</v>
      </c>
      <c r="AA17" s="363">
        <f>SUMIFS('subset_fuel consump'!$J:$J,'subset_fuel consump'!$D:$D,Summary_carb_combusted!$C17,'subset_fuel consump'!$E:$E,Summary_carb_combusted!$D17,'subset_fuel consump'!$F:$F,Summary_carb_combusted!$E17,'subset_fuel consump'!$H:$H,Summary_carb_combusted!AA$4,'subset_fuel consump'!$G:$G,Summary_carb_combusted!$A$2)</f>
        <v>0</v>
      </c>
      <c r="AB17" s="363">
        <f>SUMIFS('subset_fuel consump'!$J:$J,'subset_fuel consump'!$D:$D,Summary_carb_combusted!$C17,'subset_fuel consump'!$E:$E,Summary_carb_combusted!$D17,'subset_fuel consump'!$F:$F,Summary_carb_combusted!$E17,'subset_fuel consump'!$H:$H,Summary_carb_combusted!AB$4,'subset_fuel consump'!$G:$G,Summary_carb_combusted!$A$2)</f>
        <v>0</v>
      </c>
      <c r="AC17" s="363">
        <f>SUMIFS('subset_fuel consump'!$J:$J,'subset_fuel consump'!$D:$D,Summary_carb_combusted!$C17,'subset_fuel consump'!$E:$E,Summary_carb_combusted!$D17,'subset_fuel consump'!$F:$F,Summary_carb_combusted!$E17,'subset_fuel consump'!$H:$H,Summary_carb_combusted!AC$4,'subset_fuel consump'!$G:$G,Summary_carb_combusted!$A$2)</f>
        <v>0</v>
      </c>
      <c r="AD17" s="363">
        <f>SUMIFS('subset_fuel consump'!$J:$J,'subset_fuel consump'!$D:$D,Summary_carb_combusted!$C17,'subset_fuel consump'!$E:$E,Summary_carb_combusted!$D17,'subset_fuel consump'!$F:$F,Summary_carb_combusted!$E17,'subset_fuel consump'!$H:$H,Summary_carb_combusted!AD$4,'subset_fuel consump'!$G:$G,Summary_carb_combusted!$A$2)</f>
        <v>0</v>
      </c>
      <c r="AE17" s="363">
        <f>SUMIFS('subset_fuel consump'!$J:$J,'subset_fuel consump'!$D:$D,Summary_carb_combusted!$C17,'subset_fuel consump'!$E:$E,Summary_carb_combusted!$D17,'subset_fuel consump'!$F:$F,Summary_carb_combusted!$E17,'subset_fuel consump'!$H:$H,Summary_carb_combusted!AE$4,'subset_fuel consump'!$G:$G,Summary_carb_combusted!$A$2)</f>
        <v>0</v>
      </c>
      <c r="AF17" s="363">
        <f>SUMIFS('subset_fuel consump'!$J:$J,'subset_fuel consump'!$D:$D,Summary_carb_combusted!$C17,'subset_fuel consump'!$E:$E,Summary_carb_combusted!$D17,'subset_fuel consump'!$F:$F,Summary_carb_combusted!$E17,'subset_fuel consump'!$H:$H,Summary_carb_combusted!AF$4,'subset_fuel consump'!$G:$G,Summary_carb_combusted!$A$2)</f>
        <v>0</v>
      </c>
      <c r="AG17" s="363">
        <f>SUMIFS('subset_fuel consump'!$J:$J,'subset_fuel consump'!$D:$D,Summary_carb_combusted!$C17,'subset_fuel consump'!$E:$E,Summary_carb_combusted!$D17,'subset_fuel consump'!$F:$F,Summary_carb_combusted!$E17,'subset_fuel consump'!$H:$H,Summary_carb_combusted!AG$4,'subset_fuel consump'!$G:$G,Summary_carb_combusted!$A$2)</f>
        <v>0</v>
      </c>
    </row>
    <row r="18" spans="2:33" x14ac:dyDescent="0.25">
      <c r="B18" s="202" t="s">
        <v>70</v>
      </c>
      <c r="C18" s="259" t="s">
        <v>352</v>
      </c>
      <c r="D18" s="259" t="s">
        <v>183</v>
      </c>
      <c r="E18" s="259" t="s">
        <v>177</v>
      </c>
      <c r="F18" s="169">
        <f t="shared" si="0"/>
        <v>4.5625193278996092E-2</v>
      </c>
      <c r="G18" s="198">
        <f t="shared" si="1"/>
        <v>58923490769638.828</v>
      </c>
      <c r="H18" s="363">
        <f>SUMIFS('subset_fuel consump'!$J:$J,'subset_fuel consump'!$D:$D,Summary_carb_combusted!$C18,'subset_fuel consump'!$E:$E,Summary_carb_combusted!$D18,'subset_fuel consump'!$F:$F,Summary_carb_combusted!$E18,'subset_fuel consump'!$H:$H,Summary_carb_combusted!H$4,'subset_fuel consump'!$G:$G,Summary_carb_combusted!$A$2)</f>
        <v>28080153837000</v>
      </c>
      <c r="I18" s="363">
        <f>SUMIFS('subset_fuel consump'!$J:$J,'subset_fuel consump'!$D:$D,Summary_carb_combusted!$C18,'subset_fuel consump'!$E:$E,Summary_carb_combusted!$D18,'subset_fuel consump'!$F:$F,Summary_carb_combusted!$E18,'subset_fuel consump'!$H:$H,Summary_carb_combusted!I$4,'subset_fuel consump'!$G:$G,Summary_carb_combusted!$A$2)</f>
        <v>7738902000000</v>
      </c>
      <c r="J18" s="363">
        <f>SUMIFS('subset_fuel consump'!$J:$J,'subset_fuel consump'!$D:$D,Summary_carb_combusted!$C18,'subset_fuel consump'!$E:$E,Summary_carb_combusted!$D18,'subset_fuel consump'!$F:$F,Summary_carb_combusted!$E18,'subset_fuel consump'!$H:$H,Summary_carb_combusted!J$4,'subset_fuel consump'!$G:$G,Summary_carb_combusted!$A$2)</f>
        <v>105075448856.17993</v>
      </c>
      <c r="K18" s="363">
        <f>SUMIFS('subset_fuel consump'!$J:$J,'subset_fuel consump'!$D:$D,Summary_carb_combusted!$C18,'subset_fuel consump'!$E:$E,Summary_carb_combusted!$D18,'subset_fuel consump'!$F:$F,Summary_carb_combusted!$E18,'subset_fuel consump'!$H:$H,Summary_carb_combusted!K$4,'subset_fuel consump'!$G:$G,Summary_carb_combusted!$A$2)</f>
        <v>1407531428882.6516</v>
      </c>
      <c r="L18" s="363">
        <f>SUMIFS('subset_fuel consump'!$J:$J,'subset_fuel consump'!$D:$D,Summary_carb_combusted!$C18,'subset_fuel consump'!$E:$E,Summary_carb_combusted!$D18,'subset_fuel consump'!$F:$F,Summary_carb_combusted!$E18,'subset_fuel consump'!$H:$H,Summary_carb_combusted!L$4,'subset_fuel consump'!$G:$G,Summary_carb_combusted!$A$2)</f>
        <v>2295000000</v>
      </c>
      <c r="M18" s="363">
        <f>SUMIFS('subset_fuel consump'!$J:$J,'subset_fuel consump'!$D:$D,Summary_carb_combusted!$C18,'subset_fuel consump'!$E:$E,Summary_carb_combusted!$D18,'subset_fuel consump'!$F:$F,Summary_carb_combusted!$E18,'subset_fuel consump'!$H:$H,Summary_carb_combusted!M$4,'subset_fuel consump'!$G:$G,Summary_carb_combusted!$A$2)</f>
        <v>0</v>
      </c>
      <c r="N18" s="363">
        <f>SUMIFS('subset_fuel consump'!$J:$J,'subset_fuel consump'!$D:$D,Summary_carb_combusted!$C18,'subset_fuel consump'!$E:$E,Summary_carb_combusted!$D18,'subset_fuel consump'!$F:$F,Summary_carb_combusted!$E18,'subset_fuel consump'!$H:$H,Summary_carb_combusted!N$4,'subset_fuel consump'!$G:$G,Summary_carb_combusted!$A$2)</f>
        <v>0</v>
      </c>
      <c r="O18" s="363">
        <f>SUMIFS('subset_fuel consump'!$J:$J,'subset_fuel consump'!$D:$D,Summary_carb_combusted!$C18,'subset_fuel consump'!$E:$E,Summary_carb_combusted!$D18,'subset_fuel consump'!$F:$F,Summary_carb_combusted!$E18,'subset_fuel consump'!$H:$H,Summary_carb_combusted!O$4,'subset_fuel consump'!$G:$G,Summary_carb_combusted!$A$2)</f>
        <v>71868046900</v>
      </c>
      <c r="P18" s="363">
        <f>SUMIFS('subset_fuel consump'!$J:$J,'subset_fuel consump'!$D:$D,Summary_carb_combusted!$C18,'subset_fuel consump'!$E:$E,Summary_carb_combusted!$D18,'subset_fuel consump'!$F:$F,Summary_carb_combusted!$E18,'subset_fuel consump'!$H:$H,Summary_carb_combusted!P$4,'subset_fuel consump'!$G:$G,Summary_carb_combusted!$A$2)</f>
        <v>0</v>
      </c>
      <c r="Q18" s="363">
        <f>SUMIFS('subset_fuel consump'!$J:$J,'subset_fuel consump'!$D:$D,Summary_carb_combusted!$C18,'subset_fuel consump'!$E:$E,Summary_carb_combusted!$D18,'subset_fuel consump'!$F:$F,Summary_carb_combusted!$E18,'subset_fuel consump'!$H:$H,Summary_carb_combusted!Q$4,'subset_fuel consump'!$G:$G,Summary_carb_combusted!$A$2)</f>
        <v>0</v>
      </c>
      <c r="R18" s="363">
        <f>SUMIFS('subset_fuel consump'!$J:$J,'subset_fuel consump'!$D:$D,Summary_carb_combusted!$C18,'subset_fuel consump'!$E:$E,Summary_carb_combusted!$D18,'subset_fuel consump'!$F:$F,Summary_carb_combusted!$E18,'subset_fuel consump'!$H:$H,Summary_carb_combusted!R$4,'subset_fuel consump'!$G:$G,Summary_carb_combusted!$A$2)</f>
        <v>0</v>
      </c>
      <c r="S18" s="363">
        <f>SUMIFS('subset_fuel consump'!$J:$J,'subset_fuel consump'!$D:$D,Summary_carb_combusted!$C18,'subset_fuel consump'!$E:$E,Summary_carb_combusted!$D18,'subset_fuel consump'!$F:$F,Summary_carb_combusted!$E18,'subset_fuel consump'!$H:$H,Summary_carb_combusted!S$4,'subset_fuel consump'!$G:$G,Summary_carb_combusted!$A$2)</f>
        <v>0</v>
      </c>
      <c r="T18" s="363">
        <f>SUMIFS('subset_fuel consump'!$J:$J,'subset_fuel consump'!$D:$D,Summary_carb_combusted!$C18,'subset_fuel consump'!$E:$E,Summary_carb_combusted!$D18,'subset_fuel consump'!$F:$F,Summary_carb_combusted!$E18,'subset_fuel consump'!$H:$H,Summary_carb_combusted!T$4,'subset_fuel consump'!$G:$G,Summary_carb_combusted!$A$2)</f>
        <v>374665008000.00006</v>
      </c>
      <c r="U18" s="363">
        <f>SUMIFS('subset_fuel consump'!$J:$J,'subset_fuel consump'!$D:$D,Summary_carb_combusted!$C18,'subset_fuel consump'!$E:$E,Summary_carb_combusted!$D18,'subset_fuel consump'!$F:$F,Summary_carb_combusted!$E18,'subset_fuel consump'!$H:$H,Summary_carb_combusted!U$4,'subset_fuel consump'!$G:$G,Summary_carb_combusted!$A$2)</f>
        <v>0</v>
      </c>
      <c r="V18" s="363">
        <f>SUMIFS('subset_fuel consump'!$J:$J,'subset_fuel consump'!$D:$D,Summary_carb_combusted!$C18,'subset_fuel consump'!$E:$E,Summary_carb_combusted!$D18,'subset_fuel consump'!$F:$F,Summary_carb_combusted!$E18,'subset_fuel consump'!$H:$H,Summary_carb_combusted!V$4,'subset_fuel consump'!$G:$G,Summary_carb_combusted!$A$2)</f>
        <v>0</v>
      </c>
      <c r="W18" s="363">
        <f>SUMIFS('subset_fuel consump'!$J:$J,'subset_fuel consump'!$D:$D,Summary_carb_combusted!$C18,'subset_fuel consump'!$E:$E,Summary_carb_combusted!$D18,'subset_fuel consump'!$F:$F,Summary_carb_combusted!$E18,'subset_fuel consump'!$H:$H,Summary_carb_combusted!W$4,'subset_fuel consump'!$G:$G,Summary_carb_combusted!$A$2)</f>
        <v>66000000000</v>
      </c>
      <c r="X18" s="363">
        <f>SUMIFS('subset_fuel consump'!$J:$J,'subset_fuel consump'!$D:$D,Summary_carb_combusted!$C18,'subset_fuel consump'!$E:$E,Summary_carb_combusted!$D18,'subset_fuel consump'!$F:$F,Summary_carb_combusted!$E18,'subset_fuel consump'!$H:$H,Summary_carb_combusted!X$4,'subset_fuel consump'!$G:$G,Summary_carb_combusted!$A$2)</f>
        <v>0</v>
      </c>
      <c r="Y18" s="363">
        <f>SUMIFS('subset_fuel consump'!$J:$J,'subset_fuel consump'!$D:$D,Summary_carb_combusted!$C18,'subset_fuel consump'!$E:$E,Summary_carb_combusted!$D18,'subset_fuel consump'!$F:$F,Summary_carb_combusted!$E18,'subset_fuel consump'!$H:$H,Summary_carb_combusted!Y$4,'subset_fuel consump'!$G:$G,Summary_carb_combusted!$A$2)</f>
        <v>0</v>
      </c>
      <c r="Z18" s="363">
        <f>SUMIFS('subset_fuel consump'!$J:$J,'subset_fuel consump'!$D:$D,Summary_carb_combusted!$C18,'subset_fuel consump'!$E:$E,Summary_carb_combusted!$D18,'subset_fuel consump'!$F:$F,Summary_carb_combusted!$E18,'subset_fuel consump'!$H:$H,Summary_carb_combusted!Z$4,'subset_fuel consump'!$G:$G,Summary_carb_combusted!$A$2)</f>
        <v>21077000000000</v>
      </c>
      <c r="AA18" s="363">
        <f>SUMIFS('subset_fuel consump'!$J:$J,'subset_fuel consump'!$D:$D,Summary_carb_combusted!$C18,'subset_fuel consump'!$E:$E,Summary_carb_combusted!$D18,'subset_fuel consump'!$F:$F,Summary_carb_combusted!$E18,'subset_fuel consump'!$H:$H,Summary_carb_combusted!AA$4,'subset_fuel consump'!$G:$G,Summary_carb_combusted!$A$2)</f>
        <v>0</v>
      </c>
      <c r="AB18" s="363">
        <f>SUMIFS('subset_fuel consump'!$J:$J,'subset_fuel consump'!$D:$D,Summary_carb_combusted!$C18,'subset_fuel consump'!$E:$E,Summary_carb_combusted!$D18,'subset_fuel consump'!$F:$F,Summary_carb_combusted!$E18,'subset_fuel consump'!$H:$H,Summary_carb_combusted!AB$4,'subset_fuel consump'!$G:$G,Summary_carb_combusted!$A$2)</f>
        <v>0</v>
      </c>
      <c r="AC18" s="363">
        <f>SUMIFS('subset_fuel consump'!$J:$J,'subset_fuel consump'!$D:$D,Summary_carb_combusted!$C18,'subset_fuel consump'!$E:$E,Summary_carb_combusted!$D18,'subset_fuel consump'!$F:$F,Summary_carb_combusted!$E18,'subset_fuel consump'!$H:$H,Summary_carb_combusted!AC$4,'subset_fuel consump'!$G:$G,Summary_carb_combusted!$A$2)</f>
        <v>0</v>
      </c>
      <c r="AD18" s="363">
        <f>SUMIFS('subset_fuel consump'!$J:$J,'subset_fuel consump'!$D:$D,Summary_carb_combusted!$C18,'subset_fuel consump'!$E:$E,Summary_carb_combusted!$D18,'subset_fuel consump'!$F:$F,Summary_carb_combusted!$E18,'subset_fuel consump'!$H:$H,Summary_carb_combusted!AD$4,'subset_fuel consump'!$G:$G,Summary_carb_combusted!$A$2)</f>
        <v>0</v>
      </c>
      <c r="AE18" s="363">
        <f>SUMIFS('subset_fuel consump'!$J:$J,'subset_fuel consump'!$D:$D,Summary_carb_combusted!$C18,'subset_fuel consump'!$E:$E,Summary_carb_combusted!$D18,'subset_fuel consump'!$F:$F,Summary_carb_combusted!$E18,'subset_fuel consump'!$H:$H,Summary_carb_combusted!AE$4,'subset_fuel consump'!$G:$G,Summary_carb_combusted!$A$2)</f>
        <v>0</v>
      </c>
      <c r="AF18" s="363">
        <f>SUMIFS('subset_fuel consump'!$J:$J,'subset_fuel consump'!$D:$D,Summary_carb_combusted!$C18,'subset_fuel consump'!$E:$E,Summary_carb_combusted!$D18,'subset_fuel consump'!$F:$F,Summary_carb_combusted!$E18,'subset_fuel consump'!$H:$H,Summary_carb_combusted!AF$4,'subset_fuel consump'!$G:$G,Summary_carb_combusted!$A$2)</f>
        <v>0</v>
      </c>
      <c r="AG18" s="363">
        <f>SUMIFS('subset_fuel consump'!$J:$J,'subset_fuel consump'!$D:$D,Summary_carb_combusted!$C18,'subset_fuel consump'!$E:$E,Summary_carb_combusted!$D18,'subset_fuel consump'!$F:$F,Summary_carb_combusted!$E18,'subset_fuel consump'!$H:$H,Summary_carb_combusted!AG$4,'subset_fuel consump'!$G:$G,Summary_carb_combusted!$A$2)</f>
        <v>0</v>
      </c>
    </row>
    <row r="19" spans="2:33" x14ac:dyDescent="0.25">
      <c r="B19" s="196" t="s">
        <v>62</v>
      </c>
      <c r="C19" s="199" t="s">
        <v>352</v>
      </c>
      <c r="D19" s="199" t="s">
        <v>386</v>
      </c>
      <c r="E19" s="199" t="s">
        <v>177</v>
      </c>
      <c r="F19" s="169">
        <f t="shared" si="0"/>
        <v>1.860422746177202E-4</v>
      </c>
      <c r="G19" s="198">
        <f t="shared" si="1"/>
        <v>240267699999.99997</v>
      </c>
      <c r="H19" s="363">
        <f>SUMIFS('subset_fuel consump'!$J:$J,'subset_fuel consump'!$D:$D,Summary_carb_combusted!$C19,'subset_fuel consump'!$E:$E,Summary_carb_combusted!$D19,'subset_fuel consump'!$F:$F,Summary_carb_combusted!$E19,'subset_fuel consump'!$H:$H,Summary_carb_combusted!H$4,'subset_fuel consump'!$G:$G,Summary_carb_combusted!$A$2)</f>
        <v>240267699999.99997</v>
      </c>
      <c r="I19" s="363">
        <f>SUMIFS('subset_fuel consump'!$J:$J,'subset_fuel consump'!$D:$D,Summary_carb_combusted!$C19,'subset_fuel consump'!$E:$E,Summary_carb_combusted!$D19,'subset_fuel consump'!$F:$F,Summary_carb_combusted!$E19,'subset_fuel consump'!$H:$H,Summary_carb_combusted!I$4,'subset_fuel consump'!$G:$G,Summary_carb_combusted!$A$2)</f>
        <v>0</v>
      </c>
      <c r="J19" s="363">
        <f>SUMIFS('subset_fuel consump'!$J:$J,'subset_fuel consump'!$D:$D,Summary_carb_combusted!$C19,'subset_fuel consump'!$E:$E,Summary_carb_combusted!$D19,'subset_fuel consump'!$F:$F,Summary_carb_combusted!$E19,'subset_fuel consump'!$H:$H,Summary_carb_combusted!J$4,'subset_fuel consump'!$G:$G,Summary_carb_combusted!$A$2)</f>
        <v>0</v>
      </c>
      <c r="K19" s="363">
        <f>SUMIFS('subset_fuel consump'!$J:$J,'subset_fuel consump'!$D:$D,Summary_carb_combusted!$C19,'subset_fuel consump'!$E:$E,Summary_carb_combusted!$D19,'subset_fuel consump'!$F:$F,Summary_carb_combusted!$E19,'subset_fuel consump'!$H:$H,Summary_carb_combusted!K$4,'subset_fuel consump'!$G:$G,Summary_carb_combusted!$A$2)</f>
        <v>0</v>
      </c>
      <c r="L19" s="363">
        <f>SUMIFS('subset_fuel consump'!$J:$J,'subset_fuel consump'!$D:$D,Summary_carb_combusted!$C19,'subset_fuel consump'!$E:$E,Summary_carb_combusted!$D19,'subset_fuel consump'!$F:$F,Summary_carb_combusted!$E19,'subset_fuel consump'!$H:$H,Summary_carb_combusted!L$4,'subset_fuel consump'!$G:$G,Summary_carb_combusted!$A$2)</f>
        <v>0</v>
      </c>
      <c r="M19" s="363">
        <f>SUMIFS('subset_fuel consump'!$J:$J,'subset_fuel consump'!$D:$D,Summary_carb_combusted!$C19,'subset_fuel consump'!$E:$E,Summary_carb_combusted!$D19,'subset_fuel consump'!$F:$F,Summary_carb_combusted!$E19,'subset_fuel consump'!$H:$H,Summary_carb_combusted!M$4,'subset_fuel consump'!$G:$G,Summary_carb_combusted!$A$2)</f>
        <v>0</v>
      </c>
      <c r="N19" s="363">
        <f>SUMIFS('subset_fuel consump'!$J:$J,'subset_fuel consump'!$D:$D,Summary_carb_combusted!$C19,'subset_fuel consump'!$E:$E,Summary_carb_combusted!$D19,'subset_fuel consump'!$F:$F,Summary_carb_combusted!$E19,'subset_fuel consump'!$H:$H,Summary_carb_combusted!N$4,'subset_fuel consump'!$G:$G,Summary_carb_combusted!$A$2)</f>
        <v>0</v>
      </c>
      <c r="O19" s="363">
        <f>SUMIFS('subset_fuel consump'!$J:$J,'subset_fuel consump'!$D:$D,Summary_carb_combusted!$C19,'subset_fuel consump'!$E:$E,Summary_carb_combusted!$D19,'subset_fuel consump'!$F:$F,Summary_carb_combusted!$E19,'subset_fuel consump'!$H:$H,Summary_carb_combusted!O$4,'subset_fuel consump'!$G:$G,Summary_carb_combusted!$A$2)</f>
        <v>0</v>
      </c>
      <c r="P19" s="363">
        <f>SUMIFS('subset_fuel consump'!$J:$J,'subset_fuel consump'!$D:$D,Summary_carb_combusted!$C19,'subset_fuel consump'!$E:$E,Summary_carb_combusted!$D19,'subset_fuel consump'!$F:$F,Summary_carb_combusted!$E19,'subset_fuel consump'!$H:$H,Summary_carb_combusted!P$4,'subset_fuel consump'!$G:$G,Summary_carb_combusted!$A$2)</f>
        <v>0</v>
      </c>
      <c r="Q19" s="363">
        <f>SUMIFS('subset_fuel consump'!$J:$J,'subset_fuel consump'!$D:$D,Summary_carb_combusted!$C19,'subset_fuel consump'!$E:$E,Summary_carb_combusted!$D19,'subset_fuel consump'!$F:$F,Summary_carb_combusted!$E19,'subset_fuel consump'!$H:$H,Summary_carb_combusted!Q$4,'subset_fuel consump'!$G:$G,Summary_carb_combusted!$A$2)</f>
        <v>0</v>
      </c>
      <c r="R19" s="363">
        <f>SUMIFS('subset_fuel consump'!$J:$J,'subset_fuel consump'!$D:$D,Summary_carb_combusted!$C19,'subset_fuel consump'!$E:$E,Summary_carb_combusted!$D19,'subset_fuel consump'!$F:$F,Summary_carb_combusted!$E19,'subset_fuel consump'!$H:$H,Summary_carb_combusted!R$4,'subset_fuel consump'!$G:$G,Summary_carb_combusted!$A$2)</f>
        <v>0</v>
      </c>
      <c r="S19" s="363">
        <f>SUMIFS('subset_fuel consump'!$J:$J,'subset_fuel consump'!$D:$D,Summary_carb_combusted!$C19,'subset_fuel consump'!$E:$E,Summary_carb_combusted!$D19,'subset_fuel consump'!$F:$F,Summary_carb_combusted!$E19,'subset_fuel consump'!$H:$H,Summary_carb_combusted!S$4,'subset_fuel consump'!$G:$G,Summary_carb_combusted!$A$2)</f>
        <v>0</v>
      </c>
      <c r="T19" s="363">
        <f>SUMIFS('subset_fuel consump'!$J:$J,'subset_fuel consump'!$D:$D,Summary_carb_combusted!$C19,'subset_fuel consump'!$E:$E,Summary_carb_combusted!$D19,'subset_fuel consump'!$F:$F,Summary_carb_combusted!$E19,'subset_fuel consump'!$H:$H,Summary_carb_combusted!T$4,'subset_fuel consump'!$G:$G,Summary_carb_combusted!$A$2)</f>
        <v>0</v>
      </c>
      <c r="U19" s="363">
        <f>SUMIFS('subset_fuel consump'!$J:$J,'subset_fuel consump'!$D:$D,Summary_carb_combusted!$C19,'subset_fuel consump'!$E:$E,Summary_carb_combusted!$D19,'subset_fuel consump'!$F:$F,Summary_carb_combusted!$E19,'subset_fuel consump'!$H:$H,Summary_carb_combusted!U$4,'subset_fuel consump'!$G:$G,Summary_carb_combusted!$A$2)</f>
        <v>0</v>
      </c>
      <c r="V19" s="363">
        <f>SUMIFS('subset_fuel consump'!$J:$J,'subset_fuel consump'!$D:$D,Summary_carb_combusted!$C19,'subset_fuel consump'!$E:$E,Summary_carb_combusted!$D19,'subset_fuel consump'!$F:$F,Summary_carb_combusted!$E19,'subset_fuel consump'!$H:$H,Summary_carb_combusted!V$4,'subset_fuel consump'!$G:$G,Summary_carb_combusted!$A$2)</f>
        <v>0</v>
      </c>
      <c r="W19" s="363">
        <f>SUMIFS('subset_fuel consump'!$J:$J,'subset_fuel consump'!$D:$D,Summary_carb_combusted!$C19,'subset_fuel consump'!$E:$E,Summary_carb_combusted!$D19,'subset_fuel consump'!$F:$F,Summary_carb_combusted!$E19,'subset_fuel consump'!$H:$H,Summary_carb_combusted!W$4,'subset_fuel consump'!$G:$G,Summary_carb_combusted!$A$2)</f>
        <v>0</v>
      </c>
      <c r="X19" s="363">
        <f>SUMIFS('subset_fuel consump'!$J:$J,'subset_fuel consump'!$D:$D,Summary_carb_combusted!$C19,'subset_fuel consump'!$E:$E,Summary_carb_combusted!$D19,'subset_fuel consump'!$F:$F,Summary_carb_combusted!$E19,'subset_fuel consump'!$H:$H,Summary_carb_combusted!X$4,'subset_fuel consump'!$G:$G,Summary_carb_combusted!$A$2)</f>
        <v>0</v>
      </c>
      <c r="Y19" s="363">
        <f>SUMIFS('subset_fuel consump'!$J:$J,'subset_fuel consump'!$D:$D,Summary_carb_combusted!$C19,'subset_fuel consump'!$E:$E,Summary_carb_combusted!$D19,'subset_fuel consump'!$F:$F,Summary_carb_combusted!$E19,'subset_fuel consump'!$H:$H,Summary_carb_combusted!Y$4,'subset_fuel consump'!$G:$G,Summary_carb_combusted!$A$2)</f>
        <v>0</v>
      </c>
      <c r="Z19" s="363">
        <f>SUMIFS('subset_fuel consump'!$J:$J,'subset_fuel consump'!$D:$D,Summary_carb_combusted!$C19,'subset_fuel consump'!$E:$E,Summary_carb_combusted!$D19,'subset_fuel consump'!$F:$F,Summary_carb_combusted!$E19,'subset_fuel consump'!$H:$H,Summary_carb_combusted!Z$4,'subset_fuel consump'!$G:$G,Summary_carb_combusted!$A$2)</f>
        <v>0</v>
      </c>
      <c r="AA19" s="363">
        <f>SUMIFS('subset_fuel consump'!$J:$J,'subset_fuel consump'!$D:$D,Summary_carb_combusted!$C19,'subset_fuel consump'!$E:$E,Summary_carb_combusted!$D19,'subset_fuel consump'!$F:$F,Summary_carb_combusted!$E19,'subset_fuel consump'!$H:$H,Summary_carb_combusted!AA$4,'subset_fuel consump'!$G:$G,Summary_carb_combusted!$A$2)</f>
        <v>0</v>
      </c>
      <c r="AB19" s="363">
        <f>SUMIFS('subset_fuel consump'!$J:$J,'subset_fuel consump'!$D:$D,Summary_carb_combusted!$C19,'subset_fuel consump'!$E:$E,Summary_carb_combusted!$D19,'subset_fuel consump'!$F:$F,Summary_carb_combusted!$E19,'subset_fuel consump'!$H:$H,Summary_carb_combusted!AB$4,'subset_fuel consump'!$G:$G,Summary_carb_combusted!$A$2)</f>
        <v>0</v>
      </c>
      <c r="AC19" s="363">
        <f>SUMIFS('subset_fuel consump'!$J:$J,'subset_fuel consump'!$D:$D,Summary_carb_combusted!$C19,'subset_fuel consump'!$E:$E,Summary_carb_combusted!$D19,'subset_fuel consump'!$F:$F,Summary_carb_combusted!$E19,'subset_fuel consump'!$H:$H,Summary_carb_combusted!AC$4,'subset_fuel consump'!$G:$G,Summary_carb_combusted!$A$2)</f>
        <v>0</v>
      </c>
      <c r="AD19" s="363">
        <f>SUMIFS('subset_fuel consump'!$J:$J,'subset_fuel consump'!$D:$D,Summary_carb_combusted!$C19,'subset_fuel consump'!$E:$E,Summary_carb_combusted!$D19,'subset_fuel consump'!$F:$F,Summary_carb_combusted!$E19,'subset_fuel consump'!$H:$H,Summary_carb_combusted!AD$4,'subset_fuel consump'!$G:$G,Summary_carb_combusted!$A$2)</f>
        <v>0</v>
      </c>
      <c r="AE19" s="363">
        <f>SUMIFS('subset_fuel consump'!$J:$J,'subset_fuel consump'!$D:$D,Summary_carb_combusted!$C19,'subset_fuel consump'!$E:$E,Summary_carb_combusted!$D19,'subset_fuel consump'!$F:$F,Summary_carb_combusted!$E19,'subset_fuel consump'!$H:$H,Summary_carb_combusted!AE$4,'subset_fuel consump'!$G:$G,Summary_carb_combusted!$A$2)</f>
        <v>0</v>
      </c>
      <c r="AF19" s="363">
        <f>SUMIFS('subset_fuel consump'!$J:$J,'subset_fuel consump'!$D:$D,Summary_carb_combusted!$C19,'subset_fuel consump'!$E:$E,Summary_carb_combusted!$D19,'subset_fuel consump'!$F:$F,Summary_carb_combusted!$E19,'subset_fuel consump'!$H:$H,Summary_carb_combusted!AF$4,'subset_fuel consump'!$G:$G,Summary_carb_combusted!$A$2)</f>
        <v>0</v>
      </c>
      <c r="AG19" s="363">
        <f>SUMIFS('subset_fuel consump'!$J:$J,'subset_fuel consump'!$D:$D,Summary_carb_combusted!$C19,'subset_fuel consump'!$E:$E,Summary_carb_combusted!$D19,'subset_fuel consump'!$F:$F,Summary_carb_combusted!$E19,'subset_fuel consump'!$H:$H,Summary_carb_combusted!AG$4,'subset_fuel consump'!$G:$G,Summary_carb_combusted!$A$2)</f>
        <v>0</v>
      </c>
    </row>
    <row r="20" spans="2:33" x14ac:dyDescent="0.25">
      <c r="B20" s="196" t="s">
        <v>62</v>
      </c>
      <c r="C20" s="199" t="s">
        <v>352</v>
      </c>
      <c r="D20" s="199" t="s">
        <v>386</v>
      </c>
      <c r="E20" s="199" t="s">
        <v>388</v>
      </c>
      <c r="F20" s="169">
        <f t="shared" si="0"/>
        <v>1.2485208160847364E-3</v>
      </c>
      <c r="G20" s="198">
        <f t="shared" si="1"/>
        <v>1612425055000</v>
      </c>
      <c r="H20" s="363">
        <f>SUMIFS('subset_fuel consump'!$J:$J,'subset_fuel consump'!$D:$D,Summary_carb_combusted!$C20,'subset_fuel consump'!$E:$E,Summary_carb_combusted!$D20,'subset_fuel consump'!$F:$F,Summary_carb_combusted!$E20,'subset_fuel consump'!$H:$H,Summary_carb_combusted!H$4,'subset_fuel consump'!$G:$G,Summary_carb_combusted!$A$2)</f>
        <v>1612425055000</v>
      </c>
      <c r="I20" s="363">
        <f>SUMIFS('subset_fuel consump'!$J:$J,'subset_fuel consump'!$D:$D,Summary_carb_combusted!$C20,'subset_fuel consump'!$E:$E,Summary_carb_combusted!$D20,'subset_fuel consump'!$F:$F,Summary_carb_combusted!$E20,'subset_fuel consump'!$H:$H,Summary_carb_combusted!I$4,'subset_fuel consump'!$G:$G,Summary_carb_combusted!$A$2)</f>
        <v>0</v>
      </c>
      <c r="J20" s="363">
        <f>SUMIFS('subset_fuel consump'!$J:$J,'subset_fuel consump'!$D:$D,Summary_carb_combusted!$C20,'subset_fuel consump'!$E:$E,Summary_carb_combusted!$D20,'subset_fuel consump'!$F:$F,Summary_carb_combusted!$E20,'subset_fuel consump'!$H:$H,Summary_carb_combusted!J$4,'subset_fuel consump'!$G:$G,Summary_carb_combusted!$A$2)</f>
        <v>0</v>
      </c>
      <c r="K20" s="363">
        <f>SUMIFS('subset_fuel consump'!$J:$J,'subset_fuel consump'!$D:$D,Summary_carb_combusted!$C20,'subset_fuel consump'!$E:$E,Summary_carb_combusted!$D20,'subset_fuel consump'!$F:$F,Summary_carb_combusted!$E20,'subset_fuel consump'!$H:$H,Summary_carb_combusted!K$4,'subset_fuel consump'!$G:$G,Summary_carb_combusted!$A$2)</f>
        <v>0</v>
      </c>
      <c r="L20" s="363">
        <f>SUMIFS('subset_fuel consump'!$J:$J,'subset_fuel consump'!$D:$D,Summary_carb_combusted!$C20,'subset_fuel consump'!$E:$E,Summary_carb_combusted!$D20,'subset_fuel consump'!$F:$F,Summary_carb_combusted!$E20,'subset_fuel consump'!$H:$H,Summary_carb_combusted!L$4,'subset_fuel consump'!$G:$G,Summary_carb_combusted!$A$2)</f>
        <v>0</v>
      </c>
      <c r="M20" s="363">
        <f>SUMIFS('subset_fuel consump'!$J:$J,'subset_fuel consump'!$D:$D,Summary_carb_combusted!$C20,'subset_fuel consump'!$E:$E,Summary_carb_combusted!$D20,'subset_fuel consump'!$F:$F,Summary_carb_combusted!$E20,'subset_fuel consump'!$H:$H,Summary_carb_combusted!M$4,'subset_fuel consump'!$G:$G,Summary_carb_combusted!$A$2)</f>
        <v>0</v>
      </c>
      <c r="N20" s="363">
        <f>SUMIFS('subset_fuel consump'!$J:$J,'subset_fuel consump'!$D:$D,Summary_carb_combusted!$C20,'subset_fuel consump'!$E:$E,Summary_carb_combusted!$D20,'subset_fuel consump'!$F:$F,Summary_carb_combusted!$E20,'subset_fuel consump'!$H:$H,Summary_carb_combusted!N$4,'subset_fuel consump'!$G:$G,Summary_carb_combusted!$A$2)</f>
        <v>0</v>
      </c>
      <c r="O20" s="363">
        <f>SUMIFS('subset_fuel consump'!$J:$J,'subset_fuel consump'!$D:$D,Summary_carb_combusted!$C20,'subset_fuel consump'!$E:$E,Summary_carb_combusted!$D20,'subset_fuel consump'!$F:$F,Summary_carb_combusted!$E20,'subset_fuel consump'!$H:$H,Summary_carb_combusted!O$4,'subset_fuel consump'!$G:$G,Summary_carb_combusted!$A$2)</f>
        <v>0</v>
      </c>
      <c r="P20" s="363">
        <f>SUMIFS('subset_fuel consump'!$J:$J,'subset_fuel consump'!$D:$D,Summary_carb_combusted!$C20,'subset_fuel consump'!$E:$E,Summary_carb_combusted!$D20,'subset_fuel consump'!$F:$F,Summary_carb_combusted!$E20,'subset_fuel consump'!$H:$H,Summary_carb_combusted!P$4,'subset_fuel consump'!$G:$G,Summary_carb_combusted!$A$2)</f>
        <v>0</v>
      </c>
      <c r="Q20" s="363">
        <f>SUMIFS('subset_fuel consump'!$J:$J,'subset_fuel consump'!$D:$D,Summary_carb_combusted!$C20,'subset_fuel consump'!$E:$E,Summary_carb_combusted!$D20,'subset_fuel consump'!$F:$F,Summary_carb_combusted!$E20,'subset_fuel consump'!$H:$H,Summary_carb_combusted!Q$4,'subset_fuel consump'!$G:$G,Summary_carb_combusted!$A$2)</f>
        <v>0</v>
      </c>
      <c r="R20" s="363">
        <f>SUMIFS('subset_fuel consump'!$J:$J,'subset_fuel consump'!$D:$D,Summary_carb_combusted!$C20,'subset_fuel consump'!$E:$E,Summary_carb_combusted!$D20,'subset_fuel consump'!$F:$F,Summary_carb_combusted!$E20,'subset_fuel consump'!$H:$H,Summary_carb_combusted!R$4,'subset_fuel consump'!$G:$G,Summary_carb_combusted!$A$2)</f>
        <v>0</v>
      </c>
      <c r="S20" s="363">
        <f>SUMIFS('subset_fuel consump'!$J:$J,'subset_fuel consump'!$D:$D,Summary_carb_combusted!$C20,'subset_fuel consump'!$E:$E,Summary_carb_combusted!$D20,'subset_fuel consump'!$F:$F,Summary_carb_combusted!$E20,'subset_fuel consump'!$H:$H,Summary_carb_combusted!S$4,'subset_fuel consump'!$G:$G,Summary_carb_combusted!$A$2)</f>
        <v>0</v>
      </c>
      <c r="T20" s="363">
        <f>SUMIFS('subset_fuel consump'!$J:$J,'subset_fuel consump'!$D:$D,Summary_carb_combusted!$C20,'subset_fuel consump'!$E:$E,Summary_carb_combusted!$D20,'subset_fuel consump'!$F:$F,Summary_carb_combusted!$E20,'subset_fuel consump'!$H:$H,Summary_carb_combusted!T$4,'subset_fuel consump'!$G:$G,Summary_carb_combusted!$A$2)</f>
        <v>0</v>
      </c>
      <c r="U20" s="363">
        <f>SUMIFS('subset_fuel consump'!$J:$J,'subset_fuel consump'!$D:$D,Summary_carb_combusted!$C20,'subset_fuel consump'!$E:$E,Summary_carb_combusted!$D20,'subset_fuel consump'!$F:$F,Summary_carb_combusted!$E20,'subset_fuel consump'!$H:$H,Summary_carb_combusted!U$4,'subset_fuel consump'!$G:$G,Summary_carb_combusted!$A$2)</f>
        <v>0</v>
      </c>
      <c r="V20" s="363">
        <f>SUMIFS('subset_fuel consump'!$J:$J,'subset_fuel consump'!$D:$D,Summary_carb_combusted!$C20,'subset_fuel consump'!$E:$E,Summary_carb_combusted!$D20,'subset_fuel consump'!$F:$F,Summary_carb_combusted!$E20,'subset_fuel consump'!$H:$H,Summary_carb_combusted!V$4,'subset_fuel consump'!$G:$G,Summary_carb_combusted!$A$2)</f>
        <v>0</v>
      </c>
      <c r="W20" s="363">
        <f>SUMIFS('subset_fuel consump'!$J:$J,'subset_fuel consump'!$D:$D,Summary_carb_combusted!$C20,'subset_fuel consump'!$E:$E,Summary_carb_combusted!$D20,'subset_fuel consump'!$F:$F,Summary_carb_combusted!$E20,'subset_fuel consump'!$H:$H,Summary_carb_combusted!W$4,'subset_fuel consump'!$G:$G,Summary_carb_combusted!$A$2)</f>
        <v>0</v>
      </c>
      <c r="X20" s="363">
        <f>SUMIFS('subset_fuel consump'!$J:$J,'subset_fuel consump'!$D:$D,Summary_carb_combusted!$C20,'subset_fuel consump'!$E:$E,Summary_carb_combusted!$D20,'subset_fuel consump'!$F:$F,Summary_carb_combusted!$E20,'subset_fuel consump'!$H:$H,Summary_carb_combusted!X$4,'subset_fuel consump'!$G:$G,Summary_carb_combusted!$A$2)</f>
        <v>0</v>
      </c>
      <c r="Y20" s="363">
        <f>SUMIFS('subset_fuel consump'!$J:$J,'subset_fuel consump'!$D:$D,Summary_carb_combusted!$C20,'subset_fuel consump'!$E:$E,Summary_carb_combusted!$D20,'subset_fuel consump'!$F:$F,Summary_carb_combusted!$E20,'subset_fuel consump'!$H:$H,Summary_carb_combusted!Y$4,'subset_fuel consump'!$G:$G,Summary_carb_combusted!$A$2)</f>
        <v>0</v>
      </c>
      <c r="Z20" s="363">
        <f>SUMIFS('subset_fuel consump'!$J:$J,'subset_fuel consump'!$D:$D,Summary_carb_combusted!$C20,'subset_fuel consump'!$E:$E,Summary_carb_combusted!$D20,'subset_fuel consump'!$F:$F,Summary_carb_combusted!$E20,'subset_fuel consump'!$H:$H,Summary_carb_combusted!Z$4,'subset_fuel consump'!$G:$G,Summary_carb_combusted!$A$2)</f>
        <v>0</v>
      </c>
      <c r="AA20" s="363">
        <f>SUMIFS('subset_fuel consump'!$J:$J,'subset_fuel consump'!$D:$D,Summary_carb_combusted!$C20,'subset_fuel consump'!$E:$E,Summary_carb_combusted!$D20,'subset_fuel consump'!$F:$F,Summary_carb_combusted!$E20,'subset_fuel consump'!$H:$H,Summary_carb_combusted!AA$4,'subset_fuel consump'!$G:$G,Summary_carb_combusted!$A$2)</f>
        <v>0</v>
      </c>
      <c r="AB20" s="363">
        <f>SUMIFS('subset_fuel consump'!$J:$J,'subset_fuel consump'!$D:$D,Summary_carb_combusted!$C20,'subset_fuel consump'!$E:$E,Summary_carb_combusted!$D20,'subset_fuel consump'!$F:$F,Summary_carb_combusted!$E20,'subset_fuel consump'!$H:$H,Summary_carb_combusted!AB$4,'subset_fuel consump'!$G:$G,Summary_carb_combusted!$A$2)</f>
        <v>0</v>
      </c>
      <c r="AC20" s="363">
        <f>SUMIFS('subset_fuel consump'!$J:$J,'subset_fuel consump'!$D:$D,Summary_carb_combusted!$C20,'subset_fuel consump'!$E:$E,Summary_carb_combusted!$D20,'subset_fuel consump'!$F:$F,Summary_carb_combusted!$E20,'subset_fuel consump'!$H:$H,Summary_carb_combusted!AC$4,'subset_fuel consump'!$G:$G,Summary_carb_combusted!$A$2)</f>
        <v>0</v>
      </c>
      <c r="AD20" s="363">
        <f>SUMIFS('subset_fuel consump'!$J:$J,'subset_fuel consump'!$D:$D,Summary_carb_combusted!$C20,'subset_fuel consump'!$E:$E,Summary_carb_combusted!$D20,'subset_fuel consump'!$F:$F,Summary_carb_combusted!$E20,'subset_fuel consump'!$H:$H,Summary_carb_combusted!AD$4,'subset_fuel consump'!$G:$G,Summary_carb_combusted!$A$2)</f>
        <v>0</v>
      </c>
      <c r="AE20" s="363">
        <f>SUMIFS('subset_fuel consump'!$J:$J,'subset_fuel consump'!$D:$D,Summary_carb_combusted!$C20,'subset_fuel consump'!$E:$E,Summary_carb_combusted!$D20,'subset_fuel consump'!$F:$F,Summary_carb_combusted!$E20,'subset_fuel consump'!$H:$H,Summary_carb_combusted!AE$4,'subset_fuel consump'!$G:$G,Summary_carb_combusted!$A$2)</f>
        <v>0</v>
      </c>
      <c r="AF20" s="363">
        <f>SUMIFS('subset_fuel consump'!$J:$J,'subset_fuel consump'!$D:$D,Summary_carb_combusted!$C20,'subset_fuel consump'!$E:$E,Summary_carb_combusted!$D20,'subset_fuel consump'!$F:$F,Summary_carb_combusted!$E20,'subset_fuel consump'!$H:$H,Summary_carb_combusted!AF$4,'subset_fuel consump'!$G:$G,Summary_carb_combusted!$A$2)</f>
        <v>0</v>
      </c>
      <c r="AG20" s="363">
        <f>SUMIFS('subset_fuel consump'!$J:$J,'subset_fuel consump'!$D:$D,Summary_carb_combusted!$C20,'subset_fuel consump'!$E:$E,Summary_carb_combusted!$D20,'subset_fuel consump'!$F:$F,Summary_carb_combusted!$E20,'subset_fuel consump'!$H:$H,Summary_carb_combusted!AG$4,'subset_fuel consump'!$G:$G,Summary_carb_combusted!$A$2)</f>
        <v>0</v>
      </c>
    </row>
    <row r="21" spans="2:33" x14ac:dyDescent="0.25">
      <c r="B21" s="202" t="s">
        <v>66</v>
      </c>
      <c r="C21" s="199" t="s">
        <v>352</v>
      </c>
      <c r="D21" s="199" t="s">
        <v>390</v>
      </c>
      <c r="E21" s="199" t="s">
        <v>177</v>
      </c>
      <c r="F21" s="169">
        <f t="shared" si="0"/>
        <v>6.9152370993411745E-3</v>
      </c>
      <c r="G21" s="198">
        <f t="shared" si="1"/>
        <v>8930809496000</v>
      </c>
      <c r="H21" s="363">
        <f>SUMIFS('subset_fuel consump'!$J:$J,'subset_fuel consump'!$D:$D,Summary_carb_combusted!$C21,'subset_fuel consump'!$E:$E,Summary_carb_combusted!$D21,'subset_fuel consump'!$F:$F,Summary_carb_combusted!$E21,'subset_fuel consump'!$H:$H,Summary_carb_combusted!H$4,'subset_fuel consump'!$G:$G,Summary_carb_combusted!$A$2)</f>
        <v>8930809496000</v>
      </c>
      <c r="I21" s="363">
        <f>SUMIFS('subset_fuel consump'!$J:$J,'subset_fuel consump'!$D:$D,Summary_carb_combusted!$C21,'subset_fuel consump'!$E:$E,Summary_carb_combusted!$D21,'subset_fuel consump'!$F:$F,Summary_carb_combusted!$E21,'subset_fuel consump'!$H:$H,Summary_carb_combusted!I$4,'subset_fuel consump'!$G:$G,Summary_carb_combusted!$A$2)</f>
        <v>0</v>
      </c>
      <c r="J21" s="363">
        <f>SUMIFS('subset_fuel consump'!$J:$J,'subset_fuel consump'!$D:$D,Summary_carb_combusted!$C21,'subset_fuel consump'!$E:$E,Summary_carb_combusted!$D21,'subset_fuel consump'!$F:$F,Summary_carb_combusted!$E21,'subset_fuel consump'!$H:$H,Summary_carb_combusted!J$4,'subset_fuel consump'!$G:$G,Summary_carb_combusted!$A$2)</f>
        <v>0</v>
      </c>
      <c r="K21" s="363">
        <f>SUMIFS('subset_fuel consump'!$J:$J,'subset_fuel consump'!$D:$D,Summary_carb_combusted!$C21,'subset_fuel consump'!$E:$E,Summary_carb_combusted!$D21,'subset_fuel consump'!$F:$F,Summary_carb_combusted!$E21,'subset_fuel consump'!$H:$H,Summary_carb_combusted!K$4,'subset_fuel consump'!$G:$G,Summary_carb_combusted!$A$2)</f>
        <v>0</v>
      </c>
      <c r="L21" s="363">
        <f>SUMIFS('subset_fuel consump'!$J:$J,'subset_fuel consump'!$D:$D,Summary_carb_combusted!$C21,'subset_fuel consump'!$E:$E,Summary_carb_combusted!$D21,'subset_fuel consump'!$F:$F,Summary_carb_combusted!$E21,'subset_fuel consump'!$H:$H,Summary_carb_combusted!L$4,'subset_fuel consump'!$G:$G,Summary_carb_combusted!$A$2)</f>
        <v>0</v>
      </c>
      <c r="M21" s="363">
        <f>SUMIFS('subset_fuel consump'!$J:$J,'subset_fuel consump'!$D:$D,Summary_carb_combusted!$C21,'subset_fuel consump'!$E:$E,Summary_carb_combusted!$D21,'subset_fuel consump'!$F:$F,Summary_carb_combusted!$E21,'subset_fuel consump'!$H:$H,Summary_carb_combusted!M$4,'subset_fuel consump'!$G:$G,Summary_carb_combusted!$A$2)</f>
        <v>0</v>
      </c>
      <c r="N21" s="363">
        <f>SUMIFS('subset_fuel consump'!$J:$J,'subset_fuel consump'!$D:$D,Summary_carb_combusted!$C21,'subset_fuel consump'!$E:$E,Summary_carb_combusted!$D21,'subset_fuel consump'!$F:$F,Summary_carb_combusted!$E21,'subset_fuel consump'!$H:$H,Summary_carb_combusted!N$4,'subset_fuel consump'!$G:$G,Summary_carb_combusted!$A$2)</f>
        <v>0</v>
      </c>
      <c r="O21" s="363">
        <f>SUMIFS('subset_fuel consump'!$J:$J,'subset_fuel consump'!$D:$D,Summary_carb_combusted!$C21,'subset_fuel consump'!$E:$E,Summary_carb_combusted!$D21,'subset_fuel consump'!$F:$F,Summary_carb_combusted!$E21,'subset_fuel consump'!$H:$H,Summary_carb_combusted!O$4,'subset_fuel consump'!$G:$G,Summary_carb_combusted!$A$2)</f>
        <v>0</v>
      </c>
      <c r="P21" s="363">
        <f>SUMIFS('subset_fuel consump'!$J:$J,'subset_fuel consump'!$D:$D,Summary_carb_combusted!$C21,'subset_fuel consump'!$E:$E,Summary_carb_combusted!$D21,'subset_fuel consump'!$F:$F,Summary_carb_combusted!$E21,'subset_fuel consump'!$H:$H,Summary_carb_combusted!P$4,'subset_fuel consump'!$G:$G,Summary_carb_combusted!$A$2)</f>
        <v>0</v>
      </c>
      <c r="Q21" s="363">
        <f>SUMIFS('subset_fuel consump'!$J:$J,'subset_fuel consump'!$D:$D,Summary_carb_combusted!$C21,'subset_fuel consump'!$E:$E,Summary_carb_combusted!$D21,'subset_fuel consump'!$F:$F,Summary_carb_combusted!$E21,'subset_fuel consump'!$H:$H,Summary_carb_combusted!Q$4,'subset_fuel consump'!$G:$G,Summary_carb_combusted!$A$2)</f>
        <v>0</v>
      </c>
      <c r="R21" s="363">
        <f>SUMIFS('subset_fuel consump'!$J:$J,'subset_fuel consump'!$D:$D,Summary_carb_combusted!$C21,'subset_fuel consump'!$E:$E,Summary_carb_combusted!$D21,'subset_fuel consump'!$F:$F,Summary_carb_combusted!$E21,'subset_fuel consump'!$H:$H,Summary_carb_combusted!R$4,'subset_fuel consump'!$G:$G,Summary_carb_combusted!$A$2)</f>
        <v>0</v>
      </c>
      <c r="S21" s="363">
        <f>SUMIFS('subset_fuel consump'!$J:$J,'subset_fuel consump'!$D:$D,Summary_carb_combusted!$C21,'subset_fuel consump'!$E:$E,Summary_carb_combusted!$D21,'subset_fuel consump'!$F:$F,Summary_carb_combusted!$E21,'subset_fuel consump'!$H:$H,Summary_carb_combusted!S$4,'subset_fuel consump'!$G:$G,Summary_carb_combusted!$A$2)</f>
        <v>0</v>
      </c>
      <c r="T21" s="363">
        <f>SUMIFS('subset_fuel consump'!$J:$J,'subset_fuel consump'!$D:$D,Summary_carb_combusted!$C21,'subset_fuel consump'!$E:$E,Summary_carb_combusted!$D21,'subset_fuel consump'!$F:$F,Summary_carb_combusted!$E21,'subset_fuel consump'!$H:$H,Summary_carb_combusted!T$4,'subset_fuel consump'!$G:$G,Summary_carb_combusted!$A$2)</f>
        <v>0</v>
      </c>
      <c r="U21" s="363">
        <f>SUMIFS('subset_fuel consump'!$J:$J,'subset_fuel consump'!$D:$D,Summary_carb_combusted!$C21,'subset_fuel consump'!$E:$E,Summary_carb_combusted!$D21,'subset_fuel consump'!$F:$F,Summary_carb_combusted!$E21,'subset_fuel consump'!$H:$H,Summary_carb_combusted!U$4,'subset_fuel consump'!$G:$G,Summary_carb_combusted!$A$2)</f>
        <v>0</v>
      </c>
      <c r="V21" s="363">
        <f>SUMIFS('subset_fuel consump'!$J:$J,'subset_fuel consump'!$D:$D,Summary_carb_combusted!$C21,'subset_fuel consump'!$E:$E,Summary_carb_combusted!$D21,'subset_fuel consump'!$F:$F,Summary_carb_combusted!$E21,'subset_fuel consump'!$H:$H,Summary_carb_combusted!V$4,'subset_fuel consump'!$G:$G,Summary_carb_combusted!$A$2)</f>
        <v>0</v>
      </c>
      <c r="W21" s="363">
        <f>SUMIFS('subset_fuel consump'!$J:$J,'subset_fuel consump'!$D:$D,Summary_carb_combusted!$C21,'subset_fuel consump'!$E:$E,Summary_carb_combusted!$D21,'subset_fuel consump'!$F:$F,Summary_carb_combusted!$E21,'subset_fuel consump'!$H:$H,Summary_carb_combusted!W$4,'subset_fuel consump'!$G:$G,Summary_carb_combusted!$A$2)</f>
        <v>0</v>
      </c>
      <c r="X21" s="363">
        <f>SUMIFS('subset_fuel consump'!$J:$J,'subset_fuel consump'!$D:$D,Summary_carb_combusted!$C21,'subset_fuel consump'!$E:$E,Summary_carb_combusted!$D21,'subset_fuel consump'!$F:$F,Summary_carb_combusted!$E21,'subset_fuel consump'!$H:$H,Summary_carb_combusted!X$4,'subset_fuel consump'!$G:$G,Summary_carb_combusted!$A$2)</f>
        <v>0</v>
      </c>
      <c r="Y21" s="363">
        <f>SUMIFS('subset_fuel consump'!$J:$J,'subset_fuel consump'!$D:$D,Summary_carb_combusted!$C21,'subset_fuel consump'!$E:$E,Summary_carb_combusted!$D21,'subset_fuel consump'!$F:$F,Summary_carb_combusted!$E21,'subset_fuel consump'!$H:$H,Summary_carb_combusted!Y$4,'subset_fuel consump'!$G:$G,Summary_carb_combusted!$A$2)</f>
        <v>0</v>
      </c>
      <c r="Z21" s="363">
        <f>SUMIFS('subset_fuel consump'!$J:$J,'subset_fuel consump'!$D:$D,Summary_carb_combusted!$C21,'subset_fuel consump'!$E:$E,Summary_carb_combusted!$D21,'subset_fuel consump'!$F:$F,Summary_carb_combusted!$E21,'subset_fuel consump'!$H:$H,Summary_carb_combusted!Z$4,'subset_fuel consump'!$G:$G,Summary_carb_combusted!$A$2)</f>
        <v>0</v>
      </c>
      <c r="AA21" s="363">
        <f>SUMIFS('subset_fuel consump'!$J:$J,'subset_fuel consump'!$D:$D,Summary_carb_combusted!$C21,'subset_fuel consump'!$E:$E,Summary_carb_combusted!$D21,'subset_fuel consump'!$F:$F,Summary_carb_combusted!$E21,'subset_fuel consump'!$H:$H,Summary_carb_combusted!AA$4,'subset_fuel consump'!$G:$G,Summary_carb_combusted!$A$2)</f>
        <v>0</v>
      </c>
      <c r="AB21" s="363">
        <f>SUMIFS('subset_fuel consump'!$J:$J,'subset_fuel consump'!$D:$D,Summary_carb_combusted!$C21,'subset_fuel consump'!$E:$E,Summary_carb_combusted!$D21,'subset_fuel consump'!$F:$F,Summary_carb_combusted!$E21,'subset_fuel consump'!$H:$H,Summary_carb_combusted!AB$4,'subset_fuel consump'!$G:$G,Summary_carb_combusted!$A$2)</f>
        <v>0</v>
      </c>
      <c r="AC21" s="363">
        <f>SUMIFS('subset_fuel consump'!$J:$J,'subset_fuel consump'!$D:$D,Summary_carb_combusted!$C21,'subset_fuel consump'!$E:$E,Summary_carb_combusted!$D21,'subset_fuel consump'!$F:$F,Summary_carb_combusted!$E21,'subset_fuel consump'!$H:$H,Summary_carb_combusted!AC$4,'subset_fuel consump'!$G:$G,Summary_carb_combusted!$A$2)</f>
        <v>0</v>
      </c>
      <c r="AD21" s="363">
        <f>SUMIFS('subset_fuel consump'!$J:$J,'subset_fuel consump'!$D:$D,Summary_carb_combusted!$C21,'subset_fuel consump'!$E:$E,Summary_carb_combusted!$D21,'subset_fuel consump'!$F:$F,Summary_carb_combusted!$E21,'subset_fuel consump'!$H:$H,Summary_carb_combusted!AD$4,'subset_fuel consump'!$G:$G,Summary_carb_combusted!$A$2)</f>
        <v>0</v>
      </c>
      <c r="AE21" s="363">
        <f>SUMIFS('subset_fuel consump'!$J:$J,'subset_fuel consump'!$D:$D,Summary_carb_combusted!$C21,'subset_fuel consump'!$E:$E,Summary_carb_combusted!$D21,'subset_fuel consump'!$F:$F,Summary_carb_combusted!$E21,'subset_fuel consump'!$H:$H,Summary_carb_combusted!AE$4,'subset_fuel consump'!$G:$G,Summary_carb_combusted!$A$2)</f>
        <v>0</v>
      </c>
      <c r="AF21" s="363">
        <f>SUMIFS('subset_fuel consump'!$J:$J,'subset_fuel consump'!$D:$D,Summary_carb_combusted!$C21,'subset_fuel consump'!$E:$E,Summary_carb_combusted!$D21,'subset_fuel consump'!$F:$F,Summary_carb_combusted!$E21,'subset_fuel consump'!$H:$H,Summary_carb_combusted!AF$4,'subset_fuel consump'!$G:$G,Summary_carb_combusted!$A$2)</f>
        <v>0</v>
      </c>
      <c r="AG21" s="363">
        <f>SUMIFS('subset_fuel consump'!$J:$J,'subset_fuel consump'!$D:$D,Summary_carb_combusted!$C21,'subset_fuel consump'!$E:$E,Summary_carb_combusted!$D21,'subset_fuel consump'!$F:$F,Summary_carb_combusted!$E21,'subset_fuel consump'!$H:$H,Summary_carb_combusted!AG$4,'subset_fuel consump'!$G:$G,Summary_carb_combusted!$A$2)</f>
        <v>0</v>
      </c>
    </row>
    <row r="22" spans="2:33" x14ac:dyDescent="0.25">
      <c r="B22" s="196" t="s">
        <v>59</v>
      </c>
      <c r="C22" s="199" t="s">
        <v>352</v>
      </c>
      <c r="D22" s="199" t="s">
        <v>394</v>
      </c>
      <c r="E22" s="199" t="s">
        <v>177</v>
      </c>
      <c r="F22" s="169">
        <f t="shared" si="0"/>
        <v>7.0106811950777987E-4</v>
      </c>
      <c r="G22" s="198">
        <f t="shared" si="1"/>
        <v>905407252000</v>
      </c>
      <c r="H22" s="363">
        <f>SUMIFS('subset_fuel consump'!$J:$J,'subset_fuel consump'!$D:$D,Summary_carb_combusted!$C22,'subset_fuel consump'!$E:$E,Summary_carb_combusted!$D22,'subset_fuel consump'!$F:$F,Summary_carb_combusted!$E22,'subset_fuel consump'!$H:$H,Summary_carb_combusted!H$4,'subset_fuel consump'!$G:$G,Summary_carb_combusted!$A$2)</f>
        <v>905407252000</v>
      </c>
      <c r="I22" s="363">
        <f>SUMIFS('subset_fuel consump'!$J:$J,'subset_fuel consump'!$D:$D,Summary_carb_combusted!$C22,'subset_fuel consump'!$E:$E,Summary_carb_combusted!$D22,'subset_fuel consump'!$F:$F,Summary_carb_combusted!$E22,'subset_fuel consump'!$H:$H,Summary_carb_combusted!I$4,'subset_fuel consump'!$G:$G,Summary_carb_combusted!$A$2)</f>
        <v>0</v>
      </c>
      <c r="J22" s="363">
        <f>SUMIFS('subset_fuel consump'!$J:$J,'subset_fuel consump'!$D:$D,Summary_carb_combusted!$C22,'subset_fuel consump'!$E:$E,Summary_carb_combusted!$D22,'subset_fuel consump'!$F:$F,Summary_carb_combusted!$E22,'subset_fuel consump'!$H:$H,Summary_carb_combusted!J$4,'subset_fuel consump'!$G:$G,Summary_carb_combusted!$A$2)</f>
        <v>0</v>
      </c>
      <c r="K22" s="363">
        <f>SUMIFS('subset_fuel consump'!$J:$J,'subset_fuel consump'!$D:$D,Summary_carb_combusted!$C22,'subset_fuel consump'!$E:$E,Summary_carb_combusted!$D22,'subset_fuel consump'!$F:$F,Summary_carb_combusted!$E22,'subset_fuel consump'!$H:$H,Summary_carb_combusted!K$4,'subset_fuel consump'!$G:$G,Summary_carb_combusted!$A$2)</f>
        <v>0</v>
      </c>
      <c r="L22" s="363">
        <f>SUMIFS('subset_fuel consump'!$J:$J,'subset_fuel consump'!$D:$D,Summary_carb_combusted!$C22,'subset_fuel consump'!$E:$E,Summary_carb_combusted!$D22,'subset_fuel consump'!$F:$F,Summary_carb_combusted!$E22,'subset_fuel consump'!$H:$H,Summary_carb_combusted!L$4,'subset_fuel consump'!$G:$G,Summary_carb_combusted!$A$2)</f>
        <v>0</v>
      </c>
      <c r="M22" s="363">
        <f>SUMIFS('subset_fuel consump'!$J:$J,'subset_fuel consump'!$D:$D,Summary_carb_combusted!$C22,'subset_fuel consump'!$E:$E,Summary_carb_combusted!$D22,'subset_fuel consump'!$F:$F,Summary_carb_combusted!$E22,'subset_fuel consump'!$H:$H,Summary_carb_combusted!M$4,'subset_fuel consump'!$G:$G,Summary_carb_combusted!$A$2)</f>
        <v>0</v>
      </c>
      <c r="N22" s="363">
        <f>SUMIFS('subset_fuel consump'!$J:$J,'subset_fuel consump'!$D:$D,Summary_carb_combusted!$C22,'subset_fuel consump'!$E:$E,Summary_carb_combusted!$D22,'subset_fuel consump'!$F:$F,Summary_carb_combusted!$E22,'subset_fuel consump'!$H:$H,Summary_carb_combusted!N$4,'subset_fuel consump'!$G:$G,Summary_carb_combusted!$A$2)</f>
        <v>0</v>
      </c>
      <c r="O22" s="363">
        <f>SUMIFS('subset_fuel consump'!$J:$J,'subset_fuel consump'!$D:$D,Summary_carb_combusted!$C22,'subset_fuel consump'!$E:$E,Summary_carb_combusted!$D22,'subset_fuel consump'!$F:$F,Summary_carb_combusted!$E22,'subset_fuel consump'!$H:$H,Summary_carb_combusted!O$4,'subset_fuel consump'!$G:$G,Summary_carb_combusted!$A$2)</f>
        <v>0</v>
      </c>
      <c r="P22" s="363">
        <f>SUMIFS('subset_fuel consump'!$J:$J,'subset_fuel consump'!$D:$D,Summary_carb_combusted!$C22,'subset_fuel consump'!$E:$E,Summary_carb_combusted!$D22,'subset_fuel consump'!$F:$F,Summary_carb_combusted!$E22,'subset_fuel consump'!$H:$H,Summary_carb_combusted!P$4,'subset_fuel consump'!$G:$G,Summary_carb_combusted!$A$2)</f>
        <v>0</v>
      </c>
      <c r="Q22" s="363">
        <f>SUMIFS('subset_fuel consump'!$J:$J,'subset_fuel consump'!$D:$D,Summary_carb_combusted!$C22,'subset_fuel consump'!$E:$E,Summary_carb_combusted!$D22,'subset_fuel consump'!$F:$F,Summary_carb_combusted!$E22,'subset_fuel consump'!$H:$H,Summary_carb_combusted!Q$4,'subset_fuel consump'!$G:$G,Summary_carb_combusted!$A$2)</f>
        <v>0</v>
      </c>
      <c r="R22" s="363">
        <f>SUMIFS('subset_fuel consump'!$J:$J,'subset_fuel consump'!$D:$D,Summary_carb_combusted!$C22,'subset_fuel consump'!$E:$E,Summary_carb_combusted!$D22,'subset_fuel consump'!$F:$F,Summary_carb_combusted!$E22,'subset_fuel consump'!$H:$H,Summary_carb_combusted!R$4,'subset_fuel consump'!$G:$G,Summary_carb_combusted!$A$2)</f>
        <v>0</v>
      </c>
      <c r="S22" s="363">
        <f>SUMIFS('subset_fuel consump'!$J:$J,'subset_fuel consump'!$D:$D,Summary_carb_combusted!$C22,'subset_fuel consump'!$E:$E,Summary_carb_combusted!$D22,'subset_fuel consump'!$F:$F,Summary_carb_combusted!$E22,'subset_fuel consump'!$H:$H,Summary_carb_combusted!S$4,'subset_fuel consump'!$G:$G,Summary_carb_combusted!$A$2)</f>
        <v>0</v>
      </c>
      <c r="T22" s="363">
        <f>SUMIFS('subset_fuel consump'!$J:$J,'subset_fuel consump'!$D:$D,Summary_carb_combusted!$C22,'subset_fuel consump'!$E:$E,Summary_carb_combusted!$D22,'subset_fuel consump'!$F:$F,Summary_carb_combusted!$E22,'subset_fuel consump'!$H:$H,Summary_carb_combusted!T$4,'subset_fuel consump'!$G:$G,Summary_carb_combusted!$A$2)</f>
        <v>0</v>
      </c>
      <c r="U22" s="363">
        <f>SUMIFS('subset_fuel consump'!$J:$J,'subset_fuel consump'!$D:$D,Summary_carb_combusted!$C22,'subset_fuel consump'!$E:$E,Summary_carb_combusted!$D22,'subset_fuel consump'!$F:$F,Summary_carb_combusted!$E22,'subset_fuel consump'!$H:$H,Summary_carb_combusted!U$4,'subset_fuel consump'!$G:$G,Summary_carb_combusted!$A$2)</f>
        <v>0</v>
      </c>
      <c r="V22" s="363">
        <f>SUMIFS('subset_fuel consump'!$J:$J,'subset_fuel consump'!$D:$D,Summary_carb_combusted!$C22,'subset_fuel consump'!$E:$E,Summary_carb_combusted!$D22,'subset_fuel consump'!$F:$F,Summary_carb_combusted!$E22,'subset_fuel consump'!$H:$H,Summary_carb_combusted!V$4,'subset_fuel consump'!$G:$G,Summary_carb_combusted!$A$2)</f>
        <v>0</v>
      </c>
      <c r="W22" s="363">
        <f>SUMIFS('subset_fuel consump'!$J:$J,'subset_fuel consump'!$D:$D,Summary_carb_combusted!$C22,'subset_fuel consump'!$E:$E,Summary_carb_combusted!$D22,'subset_fuel consump'!$F:$F,Summary_carb_combusted!$E22,'subset_fuel consump'!$H:$H,Summary_carb_combusted!W$4,'subset_fuel consump'!$G:$G,Summary_carb_combusted!$A$2)</f>
        <v>0</v>
      </c>
      <c r="X22" s="363">
        <f>SUMIFS('subset_fuel consump'!$J:$J,'subset_fuel consump'!$D:$D,Summary_carb_combusted!$C22,'subset_fuel consump'!$E:$E,Summary_carb_combusted!$D22,'subset_fuel consump'!$F:$F,Summary_carb_combusted!$E22,'subset_fuel consump'!$H:$H,Summary_carb_combusted!X$4,'subset_fuel consump'!$G:$G,Summary_carb_combusted!$A$2)</f>
        <v>0</v>
      </c>
      <c r="Y22" s="363">
        <f>SUMIFS('subset_fuel consump'!$J:$J,'subset_fuel consump'!$D:$D,Summary_carb_combusted!$C22,'subset_fuel consump'!$E:$E,Summary_carb_combusted!$D22,'subset_fuel consump'!$F:$F,Summary_carb_combusted!$E22,'subset_fuel consump'!$H:$H,Summary_carb_combusted!Y$4,'subset_fuel consump'!$G:$G,Summary_carb_combusted!$A$2)</f>
        <v>0</v>
      </c>
      <c r="Z22" s="363">
        <f>SUMIFS('subset_fuel consump'!$J:$J,'subset_fuel consump'!$D:$D,Summary_carb_combusted!$C22,'subset_fuel consump'!$E:$E,Summary_carb_combusted!$D22,'subset_fuel consump'!$F:$F,Summary_carb_combusted!$E22,'subset_fuel consump'!$H:$H,Summary_carb_combusted!Z$4,'subset_fuel consump'!$G:$G,Summary_carb_combusted!$A$2)</f>
        <v>0</v>
      </c>
      <c r="AA22" s="363">
        <f>SUMIFS('subset_fuel consump'!$J:$J,'subset_fuel consump'!$D:$D,Summary_carb_combusted!$C22,'subset_fuel consump'!$E:$E,Summary_carb_combusted!$D22,'subset_fuel consump'!$F:$F,Summary_carb_combusted!$E22,'subset_fuel consump'!$H:$H,Summary_carb_combusted!AA$4,'subset_fuel consump'!$G:$G,Summary_carb_combusted!$A$2)</f>
        <v>0</v>
      </c>
      <c r="AB22" s="363">
        <f>SUMIFS('subset_fuel consump'!$J:$J,'subset_fuel consump'!$D:$D,Summary_carb_combusted!$C22,'subset_fuel consump'!$E:$E,Summary_carb_combusted!$D22,'subset_fuel consump'!$F:$F,Summary_carb_combusted!$E22,'subset_fuel consump'!$H:$H,Summary_carb_combusted!AB$4,'subset_fuel consump'!$G:$G,Summary_carb_combusted!$A$2)</f>
        <v>0</v>
      </c>
      <c r="AC22" s="363">
        <f>SUMIFS('subset_fuel consump'!$J:$J,'subset_fuel consump'!$D:$D,Summary_carb_combusted!$C22,'subset_fuel consump'!$E:$E,Summary_carb_combusted!$D22,'subset_fuel consump'!$F:$F,Summary_carb_combusted!$E22,'subset_fuel consump'!$H:$H,Summary_carb_combusted!AC$4,'subset_fuel consump'!$G:$G,Summary_carb_combusted!$A$2)</f>
        <v>0</v>
      </c>
      <c r="AD22" s="363">
        <f>SUMIFS('subset_fuel consump'!$J:$J,'subset_fuel consump'!$D:$D,Summary_carb_combusted!$C22,'subset_fuel consump'!$E:$E,Summary_carb_combusted!$D22,'subset_fuel consump'!$F:$F,Summary_carb_combusted!$E22,'subset_fuel consump'!$H:$H,Summary_carb_combusted!AD$4,'subset_fuel consump'!$G:$G,Summary_carb_combusted!$A$2)</f>
        <v>0</v>
      </c>
      <c r="AE22" s="363">
        <f>SUMIFS('subset_fuel consump'!$J:$J,'subset_fuel consump'!$D:$D,Summary_carb_combusted!$C22,'subset_fuel consump'!$E:$E,Summary_carb_combusted!$D22,'subset_fuel consump'!$F:$F,Summary_carb_combusted!$E22,'subset_fuel consump'!$H:$H,Summary_carb_combusted!AE$4,'subset_fuel consump'!$G:$G,Summary_carb_combusted!$A$2)</f>
        <v>0</v>
      </c>
      <c r="AF22" s="363">
        <f>SUMIFS('subset_fuel consump'!$J:$J,'subset_fuel consump'!$D:$D,Summary_carb_combusted!$C22,'subset_fuel consump'!$E:$E,Summary_carb_combusted!$D22,'subset_fuel consump'!$F:$F,Summary_carb_combusted!$E22,'subset_fuel consump'!$H:$H,Summary_carb_combusted!AF$4,'subset_fuel consump'!$G:$G,Summary_carb_combusted!$A$2)</f>
        <v>0</v>
      </c>
      <c r="AG22" s="363">
        <f>SUMIFS('subset_fuel consump'!$J:$J,'subset_fuel consump'!$D:$D,Summary_carb_combusted!$C22,'subset_fuel consump'!$E:$E,Summary_carb_combusted!$D22,'subset_fuel consump'!$F:$F,Summary_carb_combusted!$E22,'subset_fuel consump'!$H:$H,Summary_carb_combusted!AG$4,'subset_fuel consump'!$G:$G,Summary_carb_combusted!$A$2)</f>
        <v>0</v>
      </c>
    </row>
    <row r="23" spans="2:33" x14ac:dyDescent="0.25">
      <c r="B23" s="196" t="s">
        <v>59</v>
      </c>
      <c r="C23" s="199" t="s">
        <v>352</v>
      </c>
      <c r="D23" s="199" t="s">
        <v>396</v>
      </c>
      <c r="E23" s="199" t="s">
        <v>177</v>
      </c>
      <c r="F23" s="169">
        <f t="shared" si="0"/>
        <v>4.91173097349529E-3</v>
      </c>
      <c r="G23" s="198">
        <f t="shared" si="1"/>
        <v>6343344846999.999</v>
      </c>
      <c r="H23" s="363">
        <f>SUMIFS('subset_fuel consump'!$J:$J,'subset_fuel consump'!$D:$D,Summary_carb_combusted!$C23,'subset_fuel consump'!$E:$E,Summary_carb_combusted!$D23,'subset_fuel consump'!$F:$F,Summary_carb_combusted!$E23,'subset_fuel consump'!$H:$H,Summary_carb_combusted!H$4,'subset_fuel consump'!$G:$G,Summary_carb_combusted!$A$2)</f>
        <v>6343344846999.999</v>
      </c>
      <c r="I23" s="363">
        <f>SUMIFS('subset_fuel consump'!$J:$J,'subset_fuel consump'!$D:$D,Summary_carb_combusted!$C23,'subset_fuel consump'!$E:$E,Summary_carb_combusted!$D23,'subset_fuel consump'!$F:$F,Summary_carb_combusted!$E23,'subset_fuel consump'!$H:$H,Summary_carb_combusted!I$4,'subset_fuel consump'!$G:$G,Summary_carb_combusted!$A$2)</f>
        <v>0</v>
      </c>
      <c r="J23" s="363">
        <f>SUMIFS('subset_fuel consump'!$J:$J,'subset_fuel consump'!$D:$D,Summary_carb_combusted!$C23,'subset_fuel consump'!$E:$E,Summary_carb_combusted!$D23,'subset_fuel consump'!$F:$F,Summary_carb_combusted!$E23,'subset_fuel consump'!$H:$H,Summary_carb_combusted!J$4,'subset_fuel consump'!$G:$G,Summary_carb_combusted!$A$2)</f>
        <v>0</v>
      </c>
      <c r="K23" s="363">
        <f>SUMIFS('subset_fuel consump'!$J:$J,'subset_fuel consump'!$D:$D,Summary_carb_combusted!$C23,'subset_fuel consump'!$E:$E,Summary_carb_combusted!$D23,'subset_fuel consump'!$F:$F,Summary_carb_combusted!$E23,'subset_fuel consump'!$H:$H,Summary_carb_combusted!K$4,'subset_fuel consump'!$G:$G,Summary_carb_combusted!$A$2)</f>
        <v>0</v>
      </c>
      <c r="L23" s="363">
        <f>SUMIFS('subset_fuel consump'!$J:$J,'subset_fuel consump'!$D:$D,Summary_carb_combusted!$C23,'subset_fuel consump'!$E:$E,Summary_carb_combusted!$D23,'subset_fuel consump'!$F:$F,Summary_carb_combusted!$E23,'subset_fuel consump'!$H:$H,Summary_carb_combusted!L$4,'subset_fuel consump'!$G:$G,Summary_carb_combusted!$A$2)</f>
        <v>0</v>
      </c>
      <c r="M23" s="363">
        <f>SUMIFS('subset_fuel consump'!$J:$J,'subset_fuel consump'!$D:$D,Summary_carb_combusted!$C23,'subset_fuel consump'!$E:$E,Summary_carb_combusted!$D23,'subset_fuel consump'!$F:$F,Summary_carb_combusted!$E23,'subset_fuel consump'!$H:$H,Summary_carb_combusted!M$4,'subset_fuel consump'!$G:$G,Summary_carb_combusted!$A$2)</f>
        <v>0</v>
      </c>
      <c r="N23" s="363">
        <f>SUMIFS('subset_fuel consump'!$J:$J,'subset_fuel consump'!$D:$D,Summary_carb_combusted!$C23,'subset_fuel consump'!$E:$E,Summary_carb_combusted!$D23,'subset_fuel consump'!$F:$F,Summary_carb_combusted!$E23,'subset_fuel consump'!$H:$H,Summary_carb_combusted!N$4,'subset_fuel consump'!$G:$G,Summary_carb_combusted!$A$2)</f>
        <v>0</v>
      </c>
      <c r="O23" s="363">
        <f>SUMIFS('subset_fuel consump'!$J:$J,'subset_fuel consump'!$D:$D,Summary_carb_combusted!$C23,'subset_fuel consump'!$E:$E,Summary_carb_combusted!$D23,'subset_fuel consump'!$F:$F,Summary_carb_combusted!$E23,'subset_fuel consump'!$H:$H,Summary_carb_combusted!O$4,'subset_fuel consump'!$G:$G,Summary_carb_combusted!$A$2)</f>
        <v>0</v>
      </c>
      <c r="P23" s="363">
        <f>SUMIFS('subset_fuel consump'!$J:$J,'subset_fuel consump'!$D:$D,Summary_carb_combusted!$C23,'subset_fuel consump'!$E:$E,Summary_carb_combusted!$D23,'subset_fuel consump'!$F:$F,Summary_carb_combusted!$E23,'subset_fuel consump'!$H:$H,Summary_carb_combusted!P$4,'subset_fuel consump'!$G:$G,Summary_carb_combusted!$A$2)</f>
        <v>0</v>
      </c>
      <c r="Q23" s="363">
        <f>SUMIFS('subset_fuel consump'!$J:$J,'subset_fuel consump'!$D:$D,Summary_carb_combusted!$C23,'subset_fuel consump'!$E:$E,Summary_carb_combusted!$D23,'subset_fuel consump'!$F:$F,Summary_carb_combusted!$E23,'subset_fuel consump'!$H:$H,Summary_carb_combusted!Q$4,'subset_fuel consump'!$G:$G,Summary_carb_combusted!$A$2)</f>
        <v>0</v>
      </c>
      <c r="R23" s="363">
        <f>SUMIFS('subset_fuel consump'!$J:$J,'subset_fuel consump'!$D:$D,Summary_carb_combusted!$C23,'subset_fuel consump'!$E:$E,Summary_carb_combusted!$D23,'subset_fuel consump'!$F:$F,Summary_carb_combusted!$E23,'subset_fuel consump'!$H:$H,Summary_carb_combusted!R$4,'subset_fuel consump'!$G:$G,Summary_carb_combusted!$A$2)</f>
        <v>0</v>
      </c>
      <c r="S23" s="363">
        <f>SUMIFS('subset_fuel consump'!$J:$J,'subset_fuel consump'!$D:$D,Summary_carb_combusted!$C23,'subset_fuel consump'!$E:$E,Summary_carb_combusted!$D23,'subset_fuel consump'!$F:$F,Summary_carb_combusted!$E23,'subset_fuel consump'!$H:$H,Summary_carb_combusted!S$4,'subset_fuel consump'!$G:$G,Summary_carb_combusted!$A$2)</f>
        <v>0</v>
      </c>
      <c r="T23" s="363">
        <f>SUMIFS('subset_fuel consump'!$J:$J,'subset_fuel consump'!$D:$D,Summary_carb_combusted!$C23,'subset_fuel consump'!$E:$E,Summary_carb_combusted!$D23,'subset_fuel consump'!$F:$F,Summary_carb_combusted!$E23,'subset_fuel consump'!$H:$H,Summary_carb_combusted!T$4,'subset_fuel consump'!$G:$G,Summary_carb_combusted!$A$2)</f>
        <v>0</v>
      </c>
      <c r="U23" s="363">
        <f>SUMIFS('subset_fuel consump'!$J:$J,'subset_fuel consump'!$D:$D,Summary_carb_combusted!$C23,'subset_fuel consump'!$E:$E,Summary_carb_combusted!$D23,'subset_fuel consump'!$F:$F,Summary_carb_combusted!$E23,'subset_fuel consump'!$H:$H,Summary_carb_combusted!U$4,'subset_fuel consump'!$G:$G,Summary_carb_combusted!$A$2)</f>
        <v>0</v>
      </c>
      <c r="V23" s="363">
        <f>SUMIFS('subset_fuel consump'!$J:$J,'subset_fuel consump'!$D:$D,Summary_carb_combusted!$C23,'subset_fuel consump'!$E:$E,Summary_carb_combusted!$D23,'subset_fuel consump'!$F:$F,Summary_carb_combusted!$E23,'subset_fuel consump'!$H:$H,Summary_carb_combusted!V$4,'subset_fuel consump'!$G:$G,Summary_carb_combusted!$A$2)</f>
        <v>0</v>
      </c>
      <c r="W23" s="363">
        <f>SUMIFS('subset_fuel consump'!$J:$J,'subset_fuel consump'!$D:$D,Summary_carb_combusted!$C23,'subset_fuel consump'!$E:$E,Summary_carb_combusted!$D23,'subset_fuel consump'!$F:$F,Summary_carb_combusted!$E23,'subset_fuel consump'!$H:$H,Summary_carb_combusted!W$4,'subset_fuel consump'!$G:$G,Summary_carb_combusted!$A$2)</f>
        <v>0</v>
      </c>
      <c r="X23" s="363">
        <f>SUMIFS('subset_fuel consump'!$J:$J,'subset_fuel consump'!$D:$D,Summary_carb_combusted!$C23,'subset_fuel consump'!$E:$E,Summary_carb_combusted!$D23,'subset_fuel consump'!$F:$F,Summary_carb_combusted!$E23,'subset_fuel consump'!$H:$H,Summary_carb_combusted!X$4,'subset_fuel consump'!$G:$G,Summary_carb_combusted!$A$2)</f>
        <v>0</v>
      </c>
      <c r="Y23" s="363">
        <f>SUMIFS('subset_fuel consump'!$J:$J,'subset_fuel consump'!$D:$D,Summary_carb_combusted!$C23,'subset_fuel consump'!$E:$E,Summary_carb_combusted!$D23,'subset_fuel consump'!$F:$F,Summary_carb_combusted!$E23,'subset_fuel consump'!$H:$H,Summary_carb_combusted!Y$4,'subset_fuel consump'!$G:$G,Summary_carb_combusted!$A$2)</f>
        <v>0</v>
      </c>
      <c r="Z23" s="363">
        <f>SUMIFS('subset_fuel consump'!$J:$J,'subset_fuel consump'!$D:$D,Summary_carb_combusted!$C23,'subset_fuel consump'!$E:$E,Summary_carb_combusted!$D23,'subset_fuel consump'!$F:$F,Summary_carb_combusted!$E23,'subset_fuel consump'!$H:$H,Summary_carb_combusted!Z$4,'subset_fuel consump'!$G:$G,Summary_carb_combusted!$A$2)</f>
        <v>0</v>
      </c>
      <c r="AA23" s="363">
        <f>SUMIFS('subset_fuel consump'!$J:$J,'subset_fuel consump'!$D:$D,Summary_carb_combusted!$C23,'subset_fuel consump'!$E:$E,Summary_carb_combusted!$D23,'subset_fuel consump'!$F:$F,Summary_carb_combusted!$E23,'subset_fuel consump'!$H:$H,Summary_carb_combusted!AA$4,'subset_fuel consump'!$G:$G,Summary_carb_combusted!$A$2)</f>
        <v>0</v>
      </c>
      <c r="AB23" s="363">
        <f>SUMIFS('subset_fuel consump'!$J:$J,'subset_fuel consump'!$D:$D,Summary_carb_combusted!$C23,'subset_fuel consump'!$E:$E,Summary_carb_combusted!$D23,'subset_fuel consump'!$F:$F,Summary_carb_combusted!$E23,'subset_fuel consump'!$H:$H,Summary_carb_combusted!AB$4,'subset_fuel consump'!$G:$G,Summary_carb_combusted!$A$2)</f>
        <v>0</v>
      </c>
      <c r="AC23" s="363">
        <f>SUMIFS('subset_fuel consump'!$J:$J,'subset_fuel consump'!$D:$D,Summary_carb_combusted!$C23,'subset_fuel consump'!$E:$E,Summary_carb_combusted!$D23,'subset_fuel consump'!$F:$F,Summary_carb_combusted!$E23,'subset_fuel consump'!$H:$H,Summary_carb_combusted!AC$4,'subset_fuel consump'!$G:$G,Summary_carb_combusted!$A$2)</f>
        <v>0</v>
      </c>
      <c r="AD23" s="363">
        <f>SUMIFS('subset_fuel consump'!$J:$J,'subset_fuel consump'!$D:$D,Summary_carb_combusted!$C23,'subset_fuel consump'!$E:$E,Summary_carb_combusted!$D23,'subset_fuel consump'!$F:$F,Summary_carb_combusted!$E23,'subset_fuel consump'!$H:$H,Summary_carb_combusted!AD$4,'subset_fuel consump'!$G:$G,Summary_carb_combusted!$A$2)</f>
        <v>0</v>
      </c>
      <c r="AE23" s="363">
        <f>SUMIFS('subset_fuel consump'!$J:$J,'subset_fuel consump'!$D:$D,Summary_carb_combusted!$C23,'subset_fuel consump'!$E:$E,Summary_carb_combusted!$D23,'subset_fuel consump'!$F:$F,Summary_carb_combusted!$E23,'subset_fuel consump'!$H:$H,Summary_carb_combusted!AE$4,'subset_fuel consump'!$G:$G,Summary_carb_combusted!$A$2)</f>
        <v>0</v>
      </c>
      <c r="AF23" s="363">
        <f>SUMIFS('subset_fuel consump'!$J:$J,'subset_fuel consump'!$D:$D,Summary_carb_combusted!$C23,'subset_fuel consump'!$E:$E,Summary_carb_combusted!$D23,'subset_fuel consump'!$F:$F,Summary_carb_combusted!$E23,'subset_fuel consump'!$H:$H,Summary_carb_combusted!AF$4,'subset_fuel consump'!$G:$G,Summary_carb_combusted!$A$2)</f>
        <v>0</v>
      </c>
      <c r="AG23" s="363">
        <f>SUMIFS('subset_fuel consump'!$J:$J,'subset_fuel consump'!$D:$D,Summary_carb_combusted!$C23,'subset_fuel consump'!$E:$E,Summary_carb_combusted!$D23,'subset_fuel consump'!$F:$F,Summary_carb_combusted!$E23,'subset_fuel consump'!$H:$H,Summary_carb_combusted!AG$4,'subset_fuel consump'!$G:$G,Summary_carb_combusted!$A$2)</f>
        <v>0</v>
      </c>
    </row>
    <row r="24" spans="2:33" x14ac:dyDescent="0.25">
      <c r="B24" s="196" t="s">
        <v>64</v>
      </c>
      <c r="C24" s="199" t="s">
        <v>352</v>
      </c>
      <c r="D24" s="199" t="s">
        <v>398</v>
      </c>
      <c r="E24" s="199" t="s">
        <v>101</v>
      </c>
      <c r="F24" s="169">
        <f t="shared" si="0"/>
        <v>2.671777759633524E-2</v>
      </c>
      <c r="G24" s="198">
        <f t="shared" si="1"/>
        <v>34505162793637.215</v>
      </c>
      <c r="H24" s="363">
        <f>SUMIFS('subset_fuel consump'!$J:$J,'subset_fuel consump'!$D:$D,Summary_carb_combusted!$C24,'subset_fuel consump'!$E:$E,Summary_carb_combusted!$D24,'subset_fuel consump'!$F:$F,Summary_carb_combusted!$E24,'subset_fuel consump'!$H:$H,Summary_carb_combusted!H$4,'subset_fuel consump'!$G:$G,Summary_carb_combusted!$A$2)</f>
        <v>3847380609895</v>
      </c>
      <c r="I24" s="363">
        <f>SUMIFS('subset_fuel consump'!$J:$J,'subset_fuel consump'!$D:$D,Summary_carb_combusted!$C24,'subset_fuel consump'!$E:$E,Summary_carb_combusted!$D24,'subset_fuel consump'!$F:$F,Summary_carb_combusted!$E24,'subset_fuel consump'!$H:$H,Summary_carb_combusted!I$4,'subset_fuel consump'!$G:$G,Summary_carb_combusted!$A$2)</f>
        <v>0</v>
      </c>
      <c r="J24" s="363">
        <f>SUMIFS('subset_fuel consump'!$J:$J,'subset_fuel consump'!$D:$D,Summary_carb_combusted!$C24,'subset_fuel consump'!$E:$E,Summary_carb_combusted!$D24,'subset_fuel consump'!$F:$F,Summary_carb_combusted!$E24,'subset_fuel consump'!$H:$H,Summary_carb_combusted!J$4,'subset_fuel consump'!$G:$G,Summary_carb_combusted!$A$2)</f>
        <v>0</v>
      </c>
      <c r="K24" s="363">
        <f>SUMIFS('subset_fuel consump'!$J:$J,'subset_fuel consump'!$D:$D,Summary_carb_combusted!$C24,'subset_fuel consump'!$E:$E,Summary_carb_combusted!$D24,'subset_fuel consump'!$F:$F,Summary_carb_combusted!$E24,'subset_fuel consump'!$H:$H,Summary_carb_combusted!K$4,'subset_fuel consump'!$G:$G,Summary_carb_combusted!$A$2)</f>
        <v>0</v>
      </c>
      <c r="L24" s="363">
        <f>SUMIFS('subset_fuel consump'!$J:$J,'subset_fuel consump'!$D:$D,Summary_carb_combusted!$C24,'subset_fuel consump'!$E:$E,Summary_carb_combusted!$D24,'subset_fuel consump'!$F:$F,Summary_carb_combusted!$E24,'subset_fuel consump'!$H:$H,Summary_carb_combusted!L$4,'subset_fuel consump'!$G:$G,Summary_carb_combusted!$A$2)</f>
        <v>0</v>
      </c>
      <c r="M24" s="363">
        <f>SUMIFS('subset_fuel consump'!$J:$J,'subset_fuel consump'!$D:$D,Summary_carb_combusted!$C24,'subset_fuel consump'!$E:$E,Summary_carb_combusted!$D24,'subset_fuel consump'!$F:$F,Summary_carb_combusted!$E24,'subset_fuel consump'!$H:$H,Summary_carb_combusted!M$4,'subset_fuel consump'!$G:$G,Summary_carb_combusted!$A$2)</f>
        <v>0</v>
      </c>
      <c r="N24" s="363">
        <f>SUMIFS('subset_fuel consump'!$J:$J,'subset_fuel consump'!$D:$D,Summary_carb_combusted!$C24,'subset_fuel consump'!$E:$E,Summary_carb_combusted!$D24,'subset_fuel consump'!$F:$F,Summary_carb_combusted!$E24,'subset_fuel consump'!$H:$H,Summary_carb_combusted!N$4,'subset_fuel consump'!$G:$G,Summary_carb_combusted!$A$2)</f>
        <v>0</v>
      </c>
      <c r="O24" s="363">
        <f>SUMIFS('subset_fuel consump'!$J:$J,'subset_fuel consump'!$D:$D,Summary_carb_combusted!$C24,'subset_fuel consump'!$E:$E,Summary_carb_combusted!$D24,'subset_fuel consump'!$F:$F,Summary_carb_combusted!$E24,'subset_fuel consump'!$H:$H,Summary_carb_combusted!O$4,'subset_fuel consump'!$G:$G,Summary_carb_combusted!$A$2)</f>
        <v>20698349259332.102</v>
      </c>
      <c r="P24" s="363">
        <f>SUMIFS('subset_fuel consump'!$J:$J,'subset_fuel consump'!$D:$D,Summary_carb_combusted!$C24,'subset_fuel consump'!$E:$E,Summary_carb_combusted!$D24,'subset_fuel consump'!$F:$F,Summary_carb_combusted!$E24,'subset_fuel consump'!$H:$H,Summary_carb_combusted!P$4,'subset_fuel consump'!$G:$G,Summary_carb_combusted!$A$2)</f>
        <v>0</v>
      </c>
      <c r="Q24" s="363">
        <f>SUMIFS('subset_fuel consump'!$J:$J,'subset_fuel consump'!$D:$D,Summary_carb_combusted!$C24,'subset_fuel consump'!$E:$E,Summary_carb_combusted!$D24,'subset_fuel consump'!$F:$F,Summary_carb_combusted!$E24,'subset_fuel consump'!$H:$H,Summary_carb_combusted!Q$4,'subset_fuel consump'!$G:$G,Summary_carb_combusted!$A$2)</f>
        <v>0</v>
      </c>
      <c r="R24" s="363">
        <f>SUMIFS('subset_fuel consump'!$J:$J,'subset_fuel consump'!$D:$D,Summary_carb_combusted!$C24,'subset_fuel consump'!$E:$E,Summary_carb_combusted!$D24,'subset_fuel consump'!$F:$F,Summary_carb_combusted!$E24,'subset_fuel consump'!$H:$H,Summary_carb_combusted!R$4,'subset_fuel consump'!$G:$G,Summary_carb_combusted!$A$2)</f>
        <v>0</v>
      </c>
      <c r="S24" s="363">
        <f>SUMIFS('subset_fuel consump'!$J:$J,'subset_fuel consump'!$D:$D,Summary_carb_combusted!$C24,'subset_fuel consump'!$E:$E,Summary_carb_combusted!$D24,'subset_fuel consump'!$F:$F,Summary_carb_combusted!$E24,'subset_fuel consump'!$H:$H,Summary_carb_combusted!S$4,'subset_fuel consump'!$G:$G,Summary_carb_combusted!$A$2)</f>
        <v>98080080000.000015</v>
      </c>
      <c r="T24" s="363">
        <f>SUMIFS('subset_fuel consump'!$J:$J,'subset_fuel consump'!$D:$D,Summary_carb_combusted!$C24,'subset_fuel consump'!$E:$E,Summary_carb_combusted!$D24,'subset_fuel consump'!$F:$F,Summary_carb_combusted!$E24,'subset_fuel consump'!$H:$H,Summary_carb_combusted!T$4,'subset_fuel consump'!$G:$G,Summary_carb_combusted!$A$2)</f>
        <v>5487038500000</v>
      </c>
      <c r="U24" s="363">
        <f>SUMIFS('subset_fuel consump'!$J:$J,'subset_fuel consump'!$D:$D,Summary_carb_combusted!$C24,'subset_fuel consump'!$E:$E,Summary_carb_combusted!$D24,'subset_fuel consump'!$F:$F,Summary_carb_combusted!$E24,'subset_fuel consump'!$H:$H,Summary_carb_combusted!U$4,'subset_fuel consump'!$G:$G,Summary_carb_combusted!$A$2)</f>
        <v>0</v>
      </c>
      <c r="V24" s="363">
        <f>SUMIFS('subset_fuel consump'!$J:$J,'subset_fuel consump'!$D:$D,Summary_carb_combusted!$C24,'subset_fuel consump'!$E:$E,Summary_carb_combusted!$D24,'subset_fuel consump'!$F:$F,Summary_carb_combusted!$E24,'subset_fuel consump'!$H:$H,Summary_carb_combusted!V$4,'subset_fuel consump'!$G:$G,Summary_carb_combusted!$A$2)</f>
        <v>0</v>
      </c>
      <c r="W24" s="363">
        <f>SUMIFS('subset_fuel consump'!$J:$J,'subset_fuel consump'!$D:$D,Summary_carb_combusted!$C24,'subset_fuel consump'!$E:$E,Summary_carb_combusted!$D24,'subset_fuel consump'!$F:$F,Summary_carb_combusted!$E24,'subset_fuel consump'!$H:$H,Summary_carb_combusted!W$4,'subset_fuel consump'!$G:$G,Summary_carb_combusted!$A$2)</f>
        <v>0</v>
      </c>
      <c r="X24" s="363">
        <f>SUMIFS('subset_fuel consump'!$J:$J,'subset_fuel consump'!$D:$D,Summary_carb_combusted!$C24,'subset_fuel consump'!$E:$E,Summary_carb_combusted!$D24,'subset_fuel consump'!$F:$F,Summary_carb_combusted!$E24,'subset_fuel consump'!$H:$H,Summary_carb_combusted!X$4,'subset_fuel consump'!$G:$G,Summary_carb_combusted!$A$2)</f>
        <v>2596035510000</v>
      </c>
      <c r="Y24" s="363">
        <f>SUMIFS('subset_fuel consump'!$J:$J,'subset_fuel consump'!$D:$D,Summary_carb_combusted!$C24,'subset_fuel consump'!$E:$E,Summary_carb_combusted!$D24,'subset_fuel consump'!$F:$F,Summary_carb_combusted!$E24,'subset_fuel consump'!$H:$H,Summary_carb_combusted!Y$4,'subset_fuel consump'!$G:$G,Summary_carb_combusted!$A$2)</f>
        <v>0</v>
      </c>
      <c r="Z24" s="363">
        <f>SUMIFS('subset_fuel consump'!$J:$J,'subset_fuel consump'!$D:$D,Summary_carb_combusted!$C24,'subset_fuel consump'!$E:$E,Summary_carb_combusted!$D24,'subset_fuel consump'!$F:$F,Summary_carb_combusted!$E24,'subset_fuel consump'!$H:$H,Summary_carb_combusted!Z$4,'subset_fuel consump'!$G:$G,Summary_carb_combusted!$A$2)</f>
        <v>409700749.81075484</v>
      </c>
      <c r="AA24" s="363">
        <f>SUMIFS('subset_fuel consump'!$J:$J,'subset_fuel consump'!$D:$D,Summary_carb_combusted!$C24,'subset_fuel consump'!$E:$E,Summary_carb_combusted!$D24,'subset_fuel consump'!$F:$F,Summary_carb_combusted!$E24,'subset_fuel consump'!$H:$H,Summary_carb_combusted!AA$4,'subset_fuel consump'!$G:$G,Summary_carb_combusted!$A$2)</f>
        <v>1777869133660.3</v>
      </c>
      <c r="AB24" s="363">
        <f>SUMIFS('subset_fuel consump'!$J:$J,'subset_fuel consump'!$D:$D,Summary_carb_combusted!$C24,'subset_fuel consump'!$E:$E,Summary_carb_combusted!$D24,'subset_fuel consump'!$F:$F,Summary_carb_combusted!$E24,'subset_fuel consump'!$H:$H,Summary_carb_combusted!AB$4,'subset_fuel consump'!$G:$G,Summary_carb_combusted!$A$2)</f>
        <v>0</v>
      </c>
      <c r="AC24" s="363">
        <f>SUMIFS('subset_fuel consump'!$J:$J,'subset_fuel consump'!$D:$D,Summary_carb_combusted!$C24,'subset_fuel consump'!$E:$E,Summary_carb_combusted!$D24,'subset_fuel consump'!$F:$F,Summary_carb_combusted!$E24,'subset_fuel consump'!$H:$H,Summary_carb_combusted!AC$4,'subset_fuel consump'!$G:$G,Summary_carb_combusted!$A$2)</f>
        <v>0</v>
      </c>
      <c r="AD24" s="363">
        <f>SUMIFS('subset_fuel consump'!$J:$J,'subset_fuel consump'!$D:$D,Summary_carb_combusted!$C24,'subset_fuel consump'!$E:$E,Summary_carb_combusted!$D24,'subset_fuel consump'!$F:$F,Summary_carb_combusted!$E24,'subset_fuel consump'!$H:$H,Summary_carb_combusted!AD$4,'subset_fuel consump'!$G:$G,Summary_carb_combusted!$A$2)</f>
        <v>0</v>
      </c>
      <c r="AE24" s="363">
        <f>SUMIFS('subset_fuel consump'!$J:$J,'subset_fuel consump'!$D:$D,Summary_carb_combusted!$C24,'subset_fuel consump'!$E:$E,Summary_carb_combusted!$D24,'subset_fuel consump'!$F:$F,Summary_carb_combusted!$E24,'subset_fuel consump'!$H:$H,Summary_carb_combusted!AE$4,'subset_fuel consump'!$G:$G,Summary_carb_combusted!$A$2)</f>
        <v>0</v>
      </c>
      <c r="AF24" s="363">
        <f>SUMIFS('subset_fuel consump'!$J:$J,'subset_fuel consump'!$D:$D,Summary_carb_combusted!$C24,'subset_fuel consump'!$E:$E,Summary_carb_combusted!$D24,'subset_fuel consump'!$F:$F,Summary_carb_combusted!$E24,'subset_fuel consump'!$H:$H,Summary_carb_combusted!AF$4,'subset_fuel consump'!$G:$G,Summary_carb_combusted!$A$2)</f>
        <v>0</v>
      </c>
      <c r="AG24" s="363">
        <f>SUMIFS('subset_fuel consump'!$J:$J,'subset_fuel consump'!$D:$D,Summary_carb_combusted!$C24,'subset_fuel consump'!$E:$E,Summary_carb_combusted!$D24,'subset_fuel consump'!$F:$F,Summary_carb_combusted!$E24,'subset_fuel consump'!$H:$H,Summary_carb_combusted!AG$4,'subset_fuel consump'!$G:$G,Summary_carb_combusted!$A$2)</f>
        <v>0</v>
      </c>
    </row>
    <row r="25" spans="2:33" x14ac:dyDescent="0.25">
      <c r="B25" s="196" t="s">
        <v>63</v>
      </c>
      <c r="C25" s="199" t="s">
        <v>352</v>
      </c>
      <c r="D25" s="199" t="s">
        <v>398</v>
      </c>
      <c r="E25" s="199" t="s">
        <v>410</v>
      </c>
      <c r="F25" s="169">
        <f t="shared" si="0"/>
        <v>7.5979410452856528E-6</v>
      </c>
      <c r="G25" s="198">
        <f t="shared" si="1"/>
        <v>9812500000</v>
      </c>
      <c r="H25" s="363">
        <f>SUMIFS('subset_fuel consump'!$J:$J,'subset_fuel consump'!$D:$D,Summary_carb_combusted!$C25,'subset_fuel consump'!$E:$E,Summary_carb_combusted!$D25,'subset_fuel consump'!$F:$F,Summary_carb_combusted!$E25,'subset_fuel consump'!$H:$H,Summary_carb_combusted!H$4,'subset_fuel consump'!$G:$G,Summary_carb_combusted!$A$2)</f>
        <v>9812500000</v>
      </c>
      <c r="I25" s="363">
        <f>SUMIFS('subset_fuel consump'!$J:$J,'subset_fuel consump'!$D:$D,Summary_carb_combusted!$C25,'subset_fuel consump'!$E:$E,Summary_carb_combusted!$D25,'subset_fuel consump'!$F:$F,Summary_carb_combusted!$E25,'subset_fuel consump'!$H:$H,Summary_carb_combusted!I$4,'subset_fuel consump'!$G:$G,Summary_carb_combusted!$A$2)</f>
        <v>0</v>
      </c>
      <c r="J25" s="363">
        <f>SUMIFS('subset_fuel consump'!$J:$J,'subset_fuel consump'!$D:$D,Summary_carb_combusted!$C25,'subset_fuel consump'!$E:$E,Summary_carb_combusted!$D25,'subset_fuel consump'!$F:$F,Summary_carb_combusted!$E25,'subset_fuel consump'!$H:$H,Summary_carb_combusted!J$4,'subset_fuel consump'!$G:$G,Summary_carb_combusted!$A$2)</f>
        <v>0</v>
      </c>
      <c r="K25" s="363">
        <f>SUMIFS('subset_fuel consump'!$J:$J,'subset_fuel consump'!$D:$D,Summary_carb_combusted!$C25,'subset_fuel consump'!$E:$E,Summary_carb_combusted!$D25,'subset_fuel consump'!$F:$F,Summary_carb_combusted!$E25,'subset_fuel consump'!$H:$H,Summary_carb_combusted!K$4,'subset_fuel consump'!$G:$G,Summary_carb_combusted!$A$2)</f>
        <v>0</v>
      </c>
      <c r="L25" s="363">
        <f>SUMIFS('subset_fuel consump'!$J:$J,'subset_fuel consump'!$D:$D,Summary_carb_combusted!$C25,'subset_fuel consump'!$E:$E,Summary_carb_combusted!$D25,'subset_fuel consump'!$F:$F,Summary_carb_combusted!$E25,'subset_fuel consump'!$H:$H,Summary_carb_combusted!L$4,'subset_fuel consump'!$G:$G,Summary_carb_combusted!$A$2)</f>
        <v>0</v>
      </c>
      <c r="M25" s="363">
        <f>SUMIFS('subset_fuel consump'!$J:$J,'subset_fuel consump'!$D:$D,Summary_carb_combusted!$C25,'subset_fuel consump'!$E:$E,Summary_carb_combusted!$D25,'subset_fuel consump'!$F:$F,Summary_carb_combusted!$E25,'subset_fuel consump'!$H:$H,Summary_carb_combusted!M$4,'subset_fuel consump'!$G:$G,Summary_carb_combusted!$A$2)</f>
        <v>0</v>
      </c>
      <c r="N25" s="363">
        <f>SUMIFS('subset_fuel consump'!$J:$J,'subset_fuel consump'!$D:$D,Summary_carb_combusted!$C25,'subset_fuel consump'!$E:$E,Summary_carb_combusted!$D25,'subset_fuel consump'!$F:$F,Summary_carb_combusted!$E25,'subset_fuel consump'!$H:$H,Summary_carb_combusted!N$4,'subset_fuel consump'!$G:$G,Summary_carb_combusted!$A$2)</f>
        <v>0</v>
      </c>
      <c r="O25" s="363">
        <f>SUMIFS('subset_fuel consump'!$J:$J,'subset_fuel consump'!$D:$D,Summary_carb_combusted!$C25,'subset_fuel consump'!$E:$E,Summary_carb_combusted!$D25,'subset_fuel consump'!$F:$F,Summary_carb_combusted!$E25,'subset_fuel consump'!$H:$H,Summary_carb_combusted!O$4,'subset_fuel consump'!$G:$G,Summary_carb_combusted!$A$2)</f>
        <v>0</v>
      </c>
      <c r="P25" s="363">
        <f>SUMIFS('subset_fuel consump'!$J:$J,'subset_fuel consump'!$D:$D,Summary_carb_combusted!$C25,'subset_fuel consump'!$E:$E,Summary_carb_combusted!$D25,'subset_fuel consump'!$F:$F,Summary_carb_combusted!$E25,'subset_fuel consump'!$H:$H,Summary_carb_combusted!P$4,'subset_fuel consump'!$G:$G,Summary_carb_combusted!$A$2)</f>
        <v>0</v>
      </c>
      <c r="Q25" s="363">
        <f>SUMIFS('subset_fuel consump'!$J:$J,'subset_fuel consump'!$D:$D,Summary_carb_combusted!$C25,'subset_fuel consump'!$E:$E,Summary_carb_combusted!$D25,'subset_fuel consump'!$F:$F,Summary_carb_combusted!$E25,'subset_fuel consump'!$H:$H,Summary_carb_combusted!Q$4,'subset_fuel consump'!$G:$G,Summary_carb_combusted!$A$2)</f>
        <v>0</v>
      </c>
      <c r="R25" s="363">
        <f>SUMIFS('subset_fuel consump'!$J:$J,'subset_fuel consump'!$D:$D,Summary_carb_combusted!$C25,'subset_fuel consump'!$E:$E,Summary_carb_combusted!$D25,'subset_fuel consump'!$F:$F,Summary_carb_combusted!$E25,'subset_fuel consump'!$H:$H,Summary_carb_combusted!R$4,'subset_fuel consump'!$G:$G,Summary_carb_combusted!$A$2)</f>
        <v>0</v>
      </c>
      <c r="S25" s="363">
        <f>SUMIFS('subset_fuel consump'!$J:$J,'subset_fuel consump'!$D:$D,Summary_carb_combusted!$C25,'subset_fuel consump'!$E:$E,Summary_carb_combusted!$D25,'subset_fuel consump'!$F:$F,Summary_carb_combusted!$E25,'subset_fuel consump'!$H:$H,Summary_carb_combusted!S$4,'subset_fuel consump'!$G:$G,Summary_carb_combusted!$A$2)</f>
        <v>0</v>
      </c>
      <c r="T25" s="363">
        <f>SUMIFS('subset_fuel consump'!$J:$J,'subset_fuel consump'!$D:$D,Summary_carb_combusted!$C25,'subset_fuel consump'!$E:$E,Summary_carb_combusted!$D25,'subset_fuel consump'!$F:$F,Summary_carb_combusted!$E25,'subset_fuel consump'!$H:$H,Summary_carb_combusted!T$4,'subset_fuel consump'!$G:$G,Summary_carb_combusted!$A$2)</f>
        <v>0</v>
      </c>
      <c r="U25" s="363">
        <f>SUMIFS('subset_fuel consump'!$J:$J,'subset_fuel consump'!$D:$D,Summary_carb_combusted!$C25,'subset_fuel consump'!$E:$E,Summary_carb_combusted!$D25,'subset_fuel consump'!$F:$F,Summary_carb_combusted!$E25,'subset_fuel consump'!$H:$H,Summary_carb_combusted!U$4,'subset_fuel consump'!$G:$G,Summary_carb_combusted!$A$2)</f>
        <v>0</v>
      </c>
      <c r="V25" s="363">
        <f>SUMIFS('subset_fuel consump'!$J:$J,'subset_fuel consump'!$D:$D,Summary_carb_combusted!$C25,'subset_fuel consump'!$E:$E,Summary_carb_combusted!$D25,'subset_fuel consump'!$F:$F,Summary_carb_combusted!$E25,'subset_fuel consump'!$H:$H,Summary_carb_combusted!V$4,'subset_fuel consump'!$G:$G,Summary_carb_combusted!$A$2)</f>
        <v>0</v>
      </c>
      <c r="W25" s="363">
        <f>SUMIFS('subset_fuel consump'!$J:$J,'subset_fuel consump'!$D:$D,Summary_carb_combusted!$C25,'subset_fuel consump'!$E:$E,Summary_carb_combusted!$D25,'subset_fuel consump'!$F:$F,Summary_carb_combusted!$E25,'subset_fuel consump'!$H:$H,Summary_carb_combusted!W$4,'subset_fuel consump'!$G:$G,Summary_carb_combusted!$A$2)</f>
        <v>0</v>
      </c>
      <c r="X25" s="363">
        <f>SUMIFS('subset_fuel consump'!$J:$J,'subset_fuel consump'!$D:$D,Summary_carb_combusted!$C25,'subset_fuel consump'!$E:$E,Summary_carb_combusted!$D25,'subset_fuel consump'!$F:$F,Summary_carb_combusted!$E25,'subset_fuel consump'!$H:$H,Summary_carb_combusted!X$4,'subset_fuel consump'!$G:$G,Summary_carb_combusted!$A$2)</f>
        <v>0</v>
      </c>
      <c r="Y25" s="363">
        <f>SUMIFS('subset_fuel consump'!$J:$J,'subset_fuel consump'!$D:$D,Summary_carb_combusted!$C25,'subset_fuel consump'!$E:$E,Summary_carb_combusted!$D25,'subset_fuel consump'!$F:$F,Summary_carb_combusted!$E25,'subset_fuel consump'!$H:$H,Summary_carb_combusted!Y$4,'subset_fuel consump'!$G:$G,Summary_carb_combusted!$A$2)</f>
        <v>0</v>
      </c>
      <c r="Z25" s="363">
        <f>SUMIFS('subset_fuel consump'!$J:$J,'subset_fuel consump'!$D:$D,Summary_carb_combusted!$C25,'subset_fuel consump'!$E:$E,Summary_carb_combusted!$D25,'subset_fuel consump'!$F:$F,Summary_carb_combusted!$E25,'subset_fuel consump'!$H:$H,Summary_carb_combusted!Z$4,'subset_fuel consump'!$G:$G,Summary_carb_combusted!$A$2)</f>
        <v>0</v>
      </c>
      <c r="AA25" s="363">
        <f>SUMIFS('subset_fuel consump'!$J:$J,'subset_fuel consump'!$D:$D,Summary_carb_combusted!$C25,'subset_fuel consump'!$E:$E,Summary_carb_combusted!$D25,'subset_fuel consump'!$F:$F,Summary_carb_combusted!$E25,'subset_fuel consump'!$H:$H,Summary_carb_combusted!AA$4,'subset_fuel consump'!$G:$G,Summary_carb_combusted!$A$2)</f>
        <v>0</v>
      </c>
      <c r="AB25" s="363">
        <f>SUMIFS('subset_fuel consump'!$J:$J,'subset_fuel consump'!$D:$D,Summary_carb_combusted!$C25,'subset_fuel consump'!$E:$E,Summary_carb_combusted!$D25,'subset_fuel consump'!$F:$F,Summary_carb_combusted!$E25,'subset_fuel consump'!$H:$H,Summary_carb_combusted!AB$4,'subset_fuel consump'!$G:$G,Summary_carb_combusted!$A$2)</f>
        <v>0</v>
      </c>
      <c r="AC25" s="363">
        <f>SUMIFS('subset_fuel consump'!$J:$J,'subset_fuel consump'!$D:$D,Summary_carb_combusted!$C25,'subset_fuel consump'!$E:$E,Summary_carb_combusted!$D25,'subset_fuel consump'!$F:$F,Summary_carb_combusted!$E25,'subset_fuel consump'!$H:$H,Summary_carb_combusted!AC$4,'subset_fuel consump'!$G:$G,Summary_carb_combusted!$A$2)</f>
        <v>0</v>
      </c>
      <c r="AD25" s="363">
        <f>SUMIFS('subset_fuel consump'!$J:$J,'subset_fuel consump'!$D:$D,Summary_carb_combusted!$C25,'subset_fuel consump'!$E:$E,Summary_carb_combusted!$D25,'subset_fuel consump'!$F:$F,Summary_carb_combusted!$E25,'subset_fuel consump'!$H:$H,Summary_carb_combusted!AD$4,'subset_fuel consump'!$G:$G,Summary_carb_combusted!$A$2)</f>
        <v>0</v>
      </c>
      <c r="AE25" s="363">
        <f>SUMIFS('subset_fuel consump'!$J:$J,'subset_fuel consump'!$D:$D,Summary_carb_combusted!$C25,'subset_fuel consump'!$E:$E,Summary_carb_combusted!$D25,'subset_fuel consump'!$F:$F,Summary_carb_combusted!$E25,'subset_fuel consump'!$H:$H,Summary_carb_combusted!AE$4,'subset_fuel consump'!$G:$G,Summary_carb_combusted!$A$2)</f>
        <v>0</v>
      </c>
      <c r="AF25" s="363">
        <f>SUMIFS('subset_fuel consump'!$J:$J,'subset_fuel consump'!$D:$D,Summary_carb_combusted!$C25,'subset_fuel consump'!$E:$E,Summary_carb_combusted!$D25,'subset_fuel consump'!$F:$F,Summary_carb_combusted!$E25,'subset_fuel consump'!$H:$H,Summary_carb_combusted!AF$4,'subset_fuel consump'!$G:$G,Summary_carb_combusted!$A$2)</f>
        <v>0</v>
      </c>
      <c r="AG25" s="363">
        <f>SUMIFS('subset_fuel consump'!$J:$J,'subset_fuel consump'!$D:$D,Summary_carb_combusted!$C25,'subset_fuel consump'!$E:$E,Summary_carb_combusted!$D25,'subset_fuel consump'!$F:$F,Summary_carb_combusted!$E25,'subset_fuel consump'!$H:$H,Summary_carb_combusted!AG$4,'subset_fuel consump'!$G:$G,Summary_carb_combusted!$A$2)</f>
        <v>0</v>
      </c>
    </row>
    <row r="26" spans="2:33" x14ac:dyDescent="0.25">
      <c r="B26" s="196" t="s">
        <v>63</v>
      </c>
      <c r="C26" s="199" t="s">
        <v>352</v>
      </c>
      <c r="D26" s="199" t="s">
        <v>398</v>
      </c>
      <c r="E26" s="199" t="s">
        <v>412</v>
      </c>
      <c r="F26" s="169">
        <f t="shared" si="0"/>
        <v>5.2769236779949633E-3</v>
      </c>
      <c r="G26" s="198">
        <f t="shared" si="1"/>
        <v>6814979648000.001</v>
      </c>
      <c r="H26" s="363">
        <f>SUMIFS('subset_fuel consump'!$J:$J,'subset_fuel consump'!$D:$D,Summary_carb_combusted!$C26,'subset_fuel consump'!$E:$E,Summary_carb_combusted!$D26,'subset_fuel consump'!$F:$F,Summary_carb_combusted!$E26,'subset_fuel consump'!$H:$H,Summary_carb_combusted!H$4,'subset_fuel consump'!$G:$G,Summary_carb_combusted!$A$2)</f>
        <v>6814979648000.001</v>
      </c>
      <c r="I26" s="363">
        <f>SUMIFS('subset_fuel consump'!$J:$J,'subset_fuel consump'!$D:$D,Summary_carb_combusted!$C26,'subset_fuel consump'!$E:$E,Summary_carb_combusted!$D26,'subset_fuel consump'!$F:$F,Summary_carb_combusted!$E26,'subset_fuel consump'!$H:$H,Summary_carb_combusted!I$4,'subset_fuel consump'!$G:$G,Summary_carb_combusted!$A$2)</f>
        <v>0</v>
      </c>
      <c r="J26" s="363">
        <f>SUMIFS('subset_fuel consump'!$J:$J,'subset_fuel consump'!$D:$D,Summary_carb_combusted!$C26,'subset_fuel consump'!$E:$E,Summary_carb_combusted!$D26,'subset_fuel consump'!$F:$F,Summary_carb_combusted!$E26,'subset_fuel consump'!$H:$H,Summary_carb_combusted!J$4,'subset_fuel consump'!$G:$G,Summary_carb_combusted!$A$2)</f>
        <v>0</v>
      </c>
      <c r="K26" s="363">
        <f>SUMIFS('subset_fuel consump'!$J:$J,'subset_fuel consump'!$D:$D,Summary_carb_combusted!$C26,'subset_fuel consump'!$E:$E,Summary_carb_combusted!$D26,'subset_fuel consump'!$F:$F,Summary_carb_combusted!$E26,'subset_fuel consump'!$H:$H,Summary_carb_combusted!K$4,'subset_fuel consump'!$G:$G,Summary_carb_combusted!$A$2)</f>
        <v>0</v>
      </c>
      <c r="L26" s="363">
        <f>SUMIFS('subset_fuel consump'!$J:$J,'subset_fuel consump'!$D:$D,Summary_carb_combusted!$C26,'subset_fuel consump'!$E:$E,Summary_carb_combusted!$D26,'subset_fuel consump'!$F:$F,Summary_carb_combusted!$E26,'subset_fuel consump'!$H:$H,Summary_carb_combusted!L$4,'subset_fuel consump'!$G:$G,Summary_carb_combusted!$A$2)</f>
        <v>0</v>
      </c>
      <c r="M26" s="363">
        <f>SUMIFS('subset_fuel consump'!$J:$J,'subset_fuel consump'!$D:$D,Summary_carb_combusted!$C26,'subset_fuel consump'!$E:$E,Summary_carb_combusted!$D26,'subset_fuel consump'!$F:$F,Summary_carb_combusted!$E26,'subset_fuel consump'!$H:$H,Summary_carb_combusted!M$4,'subset_fuel consump'!$G:$G,Summary_carb_combusted!$A$2)</f>
        <v>0</v>
      </c>
      <c r="N26" s="363">
        <f>SUMIFS('subset_fuel consump'!$J:$J,'subset_fuel consump'!$D:$D,Summary_carb_combusted!$C26,'subset_fuel consump'!$E:$E,Summary_carb_combusted!$D26,'subset_fuel consump'!$F:$F,Summary_carb_combusted!$E26,'subset_fuel consump'!$H:$H,Summary_carb_combusted!N$4,'subset_fuel consump'!$G:$G,Summary_carb_combusted!$A$2)</f>
        <v>0</v>
      </c>
      <c r="O26" s="363">
        <f>SUMIFS('subset_fuel consump'!$J:$J,'subset_fuel consump'!$D:$D,Summary_carb_combusted!$C26,'subset_fuel consump'!$E:$E,Summary_carb_combusted!$D26,'subset_fuel consump'!$F:$F,Summary_carb_combusted!$E26,'subset_fuel consump'!$H:$H,Summary_carb_combusted!O$4,'subset_fuel consump'!$G:$G,Summary_carb_combusted!$A$2)</f>
        <v>0</v>
      </c>
      <c r="P26" s="363">
        <f>SUMIFS('subset_fuel consump'!$J:$J,'subset_fuel consump'!$D:$D,Summary_carb_combusted!$C26,'subset_fuel consump'!$E:$E,Summary_carb_combusted!$D26,'subset_fuel consump'!$F:$F,Summary_carb_combusted!$E26,'subset_fuel consump'!$H:$H,Summary_carb_combusted!P$4,'subset_fuel consump'!$G:$G,Summary_carb_combusted!$A$2)</f>
        <v>0</v>
      </c>
      <c r="Q26" s="363">
        <f>SUMIFS('subset_fuel consump'!$J:$J,'subset_fuel consump'!$D:$D,Summary_carb_combusted!$C26,'subset_fuel consump'!$E:$E,Summary_carb_combusted!$D26,'subset_fuel consump'!$F:$F,Summary_carb_combusted!$E26,'subset_fuel consump'!$H:$H,Summary_carb_combusted!Q$4,'subset_fuel consump'!$G:$G,Summary_carb_combusted!$A$2)</f>
        <v>0</v>
      </c>
      <c r="R26" s="363">
        <f>SUMIFS('subset_fuel consump'!$J:$J,'subset_fuel consump'!$D:$D,Summary_carb_combusted!$C26,'subset_fuel consump'!$E:$E,Summary_carb_combusted!$D26,'subset_fuel consump'!$F:$F,Summary_carb_combusted!$E26,'subset_fuel consump'!$H:$H,Summary_carb_combusted!R$4,'subset_fuel consump'!$G:$G,Summary_carb_combusted!$A$2)</f>
        <v>0</v>
      </c>
      <c r="S26" s="363">
        <f>SUMIFS('subset_fuel consump'!$J:$J,'subset_fuel consump'!$D:$D,Summary_carb_combusted!$C26,'subset_fuel consump'!$E:$E,Summary_carb_combusted!$D26,'subset_fuel consump'!$F:$F,Summary_carb_combusted!$E26,'subset_fuel consump'!$H:$H,Summary_carb_combusted!S$4,'subset_fuel consump'!$G:$G,Summary_carb_combusted!$A$2)</f>
        <v>0</v>
      </c>
      <c r="T26" s="363">
        <f>SUMIFS('subset_fuel consump'!$J:$J,'subset_fuel consump'!$D:$D,Summary_carb_combusted!$C26,'subset_fuel consump'!$E:$E,Summary_carb_combusted!$D26,'subset_fuel consump'!$F:$F,Summary_carb_combusted!$E26,'subset_fuel consump'!$H:$H,Summary_carb_combusted!T$4,'subset_fuel consump'!$G:$G,Summary_carb_combusted!$A$2)</f>
        <v>0</v>
      </c>
      <c r="U26" s="363">
        <f>SUMIFS('subset_fuel consump'!$J:$J,'subset_fuel consump'!$D:$D,Summary_carb_combusted!$C26,'subset_fuel consump'!$E:$E,Summary_carb_combusted!$D26,'subset_fuel consump'!$F:$F,Summary_carb_combusted!$E26,'subset_fuel consump'!$H:$H,Summary_carb_combusted!U$4,'subset_fuel consump'!$G:$G,Summary_carb_combusted!$A$2)</f>
        <v>0</v>
      </c>
      <c r="V26" s="363">
        <f>SUMIFS('subset_fuel consump'!$J:$J,'subset_fuel consump'!$D:$D,Summary_carb_combusted!$C26,'subset_fuel consump'!$E:$E,Summary_carb_combusted!$D26,'subset_fuel consump'!$F:$F,Summary_carb_combusted!$E26,'subset_fuel consump'!$H:$H,Summary_carb_combusted!V$4,'subset_fuel consump'!$G:$G,Summary_carb_combusted!$A$2)</f>
        <v>0</v>
      </c>
      <c r="W26" s="363">
        <f>SUMIFS('subset_fuel consump'!$J:$J,'subset_fuel consump'!$D:$D,Summary_carb_combusted!$C26,'subset_fuel consump'!$E:$E,Summary_carb_combusted!$D26,'subset_fuel consump'!$F:$F,Summary_carb_combusted!$E26,'subset_fuel consump'!$H:$H,Summary_carb_combusted!W$4,'subset_fuel consump'!$G:$G,Summary_carb_combusted!$A$2)</f>
        <v>0</v>
      </c>
      <c r="X26" s="363">
        <f>SUMIFS('subset_fuel consump'!$J:$J,'subset_fuel consump'!$D:$D,Summary_carb_combusted!$C26,'subset_fuel consump'!$E:$E,Summary_carb_combusted!$D26,'subset_fuel consump'!$F:$F,Summary_carb_combusted!$E26,'subset_fuel consump'!$H:$H,Summary_carb_combusted!X$4,'subset_fuel consump'!$G:$G,Summary_carb_combusted!$A$2)</f>
        <v>0</v>
      </c>
      <c r="Y26" s="363">
        <f>SUMIFS('subset_fuel consump'!$J:$J,'subset_fuel consump'!$D:$D,Summary_carb_combusted!$C26,'subset_fuel consump'!$E:$E,Summary_carb_combusted!$D26,'subset_fuel consump'!$F:$F,Summary_carb_combusted!$E26,'subset_fuel consump'!$H:$H,Summary_carb_combusted!Y$4,'subset_fuel consump'!$G:$G,Summary_carb_combusted!$A$2)</f>
        <v>0</v>
      </c>
      <c r="Z26" s="363">
        <f>SUMIFS('subset_fuel consump'!$J:$J,'subset_fuel consump'!$D:$D,Summary_carb_combusted!$C26,'subset_fuel consump'!$E:$E,Summary_carb_combusted!$D26,'subset_fuel consump'!$F:$F,Summary_carb_combusted!$E26,'subset_fuel consump'!$H:$H,Summary_carb_combusted!Z$4,'subset_fuel consump'!$G:$G,Summary_carb_combusted!$A$2)</f>
        <v>0</v>
      </c>
      <c r="AA26" s="363">
        <f>SUMIFS('subset_fuel consump'!$J:$J,'subset_fuel consump'!$D:$D,Summary_carb_combusted!$C26,'subset_fuel consump'!$E:$E,Summary_carb_combusted!$D26,'subset_fuel consump'!$F:$F,Summary_carb_combusted!$E26,'subset_fuel consump'!$H:$H,Summary_carb_combusted!AA$4,'subset_fuel consump'!$G:$G,Summary_carb_combusted!$A$2)</f>
        <v>0</v>
      </c>
      <c r="AB26" s="363">
        <f>SUMIFS('subset_fuel consump'!$J:$J,'subset_fuel consump'!$D:$D,Summary_carb_combusted!$C26,'subset_fuel consump'!$E:$E,Summary_carb_combusted!$D26,'subset_fuel consump'!$F:$F,Summary_carb_combusted!$E26,'subset_fuel consump'!$H:$H,Summary_carb_combusted!AB$4,'subset_fuel consump'!$G:$G,Summary_carb_combusted!$A$2)</f>
        <v>0</v>
      </c>
      <c r="AC26" s="363">
        <f>SUMIFS('subset_fuel consump'!$J:$J,'subset_fuel consump'!$D:$D,Summary_carb_combusted!$C26,'subset_fuel consump'!$E:$E,Summary_carb_combusted!$D26,'subset_fuel consump'!$F:$F,Summary_carb_combusted!$E26,'subset_fuel consump'!$H:$H,Summary_carb_combusted!AC$4,'subset_fuel consump'!$G:$G,Summary_carb_combusted!$A$2)</f>
        <v>0</v>
      </c>
      <c r="AD26" s="363">
        <f>SUMIFS('subset_fuel consump'!$J:$J,'subset_fuel consump'!$D:$D,Summary_carb_combusted!$C26,'subset_fuel consump'!$E:$E,Summary_carb_combusted!$D26,'subset_fuel consump'!$F:$F,Summary_carb_combusted!$E26,'subset_fuel consump'!$H:$H,Summary_carb_combusted!AD$4,'subset_fuel consump'!$G:$G,Summary_carb_combusted!$A$2)</f>
        <v>0</v>
      </c>
      <c r="AE26" s="363">
        <f>SUMIFS('subset_fuel consump'!$J:$J,'subset_fuel consump'!$D:$D,Summary_carb_combusted!$C26,'subset_fuel consump'!$E:$E,Summary_carb_combusted!$D26,'subset_fuel consump'!$F:$F,Summary_carb_combusted!$E26,'subset_fuel consump'!$H:$H,Summary_carb_combusted!AE$4,'subset_fuel consump'!$G:$G,Summary_carb_combusted!$A$2)</f>
        <v>0</v>
      </c>
      <c r="AF26" s="363">
        <f>SUMIFS('subset_fuel consump'!$J:$J,'subset_fuel consump'!$D:$D,Summary_carb_combusted!$C26,'subset_fuel consump'!$E:$E,Summary_carb_combusted!$D26,'subset_fuel consump'!$F:$F,Summary_carb_combusted!$E26,'subset_fuel consump'!$H:$H,Summary_carb_combusted!AF$4,'subset_fuel consump'!$G:$G,Summary_carb_combusted!$A$2)</f>
        <v>0</v>
      </c>
      <c r="AG26" s="363">
        <f>SUMIFS('subset_fuel consump'!$J:$J,'subset_fuel consump'!$D:$D,Summary_carb_combusted!$C26,'subset_fuel consump'!$E:$E,Summary_carb_combusted!$D26,'subset_fuel consump'!$F:$F,Summary_carb_combusted!$E26,'subset_fuel consump'!$H:$H,Summary_carb_combusted!AG$4,'subset_fuel consump'!$G:$G,Summary_carb_combusted!$A$2)</f>
        <v>0</v>
      </c>
    </row>
    <row r="27" spans="2:33" x14ac:dyDescent="0.25">
      <c r="B27" s="196" t="s">
        <v>63</v>
      </c>
      <c r="C27" s="199" t="s">
        <v>352</v>
      </c>
      <c r="D27" s="199" t="s">
        <v>398</v>
      </c>
      <c r="E27" s="199" t="s">
        <v>177</v>
      </c>
      <c r="F27" s="169">
        <f t="shared" si="0"/>
        <v>6.8940058372887591E-3</v>
      </c>
      <c r="G27" s="198">
        <f t="shared" si="1"/>
        <v>8903389994104.998</v>
      </c>
      <c r="H27" s="363">
        <f>SUMIFS('subset_fuel consump'!$J:$J,'subset_fuel consump'!$D:$D,Summary_carb_combusted!$C27,'subset_fuel consump'!$E:$E,Summary_carb_combusted!$D27,'subset_fuel consump'!$F:$F,Summary_carb_combusted!$E27,'subset_fuel consump'!$H:$H,Summary_carb_combusted!H$4,'subset_fuel consump'!$G:$G,Summary_carb_combusted!$A$2)</f>
        <v>8903389994104.998</v>
      </c>
      <c r="I27" s="363">
        <f>SUMIFS('subset_fuel consump'!$J:$J,'subset_fuel consump'!$D:$D,Summary_carb_combusted!$C27,'subset_fuel consump'!$E:$E,Summary_carb_combusted!$D27,'subset_fuel consump'!$F:$F,Summary_carb_combusted!$E27,'subset_fuel consump'!$H:$H,Summary_carb_combusted!I$4,'subset_fuel consump'!$G:$G,Summary_carb_combusted!$A$2)</f>
        <v>0</v>
      </c>
      <c r="J27" s="363">
        <f>SUMIFS('subset_fuel consump'!$J:$J,'subset_fuel consump'!$D:$D,Summary_carb_combusted!$C27,'subset_fuel consump'!$E:$E,Summary_carb_combusted!$D27,'subset_fuel consump'!$F:$F,Summary_carb_combusted!$E27,'subset_fuel consump'!$H:$H,Summary_carb_combusted!J$4,'subset_fuel consump'!$G:$G,Summary_carb_combusted!$A$2)</f>
        <v>0</v>
      </c>
      <c r="K27" s="363">
        <f>SUMIFS('subset_fuel consump'!$J:$J,'subset_fuel consump'!$D:$D,Summary_carb_combusted!$C27,'subset_fuel consump'!$E:$E,Summary_carb_combusted!$D27,'subset_fuel consump'!$F:$F,Summary_carb_combusted!$E27,'subset_fuel consump'!$H:$H,Summary_carb_combusted!K$4,'subset_fuel consump'!$G:$G,Summary_carb_combusted!$A$2)</f>
        <v>0</v>
      </c>
      <c r="L27" s="363">
        <f>SUMIFS('subset_fuel consump'!$J:$J,'subset_fuel consump'!$D:$D,Summary_carb_combusted!$C27,'subset_fuel consump'!$E:$E,Summary_carb_combusted!$D27,'subset_fuel consump'!$F:$F,Summary_carb_combusted!$E27,'subset_fuel consump'!$H:$H,Summary_carb_combusted!L$4,'subset_fuel consump'!$G:$G,Summary_carb_combusted!$A$2)</f>
        <v>0</v>
      </c>
      <c r="M27" s="363">
        <f>SUMIFS('subset_fuel consump'!$J:$J,'subset_fuel consump'!$D:$D,Summary_carb_combusted!$C27,'subset_fuel consump'!$E:$E,Summary_carb_combusted!$D27,'subset_fuel consump'!$F:$F,Summary_carb_combusted!$E27,'subset_fuel consump'!$H:$H,Summary_carb_combusted!M$4,'subset_fuel consump'!$G:$G,Summary_carb_combusted!$A$2)</f>
        <v>0</v>
      </c>
      <c r="N27" s="363">
        <f>SUMIFS('subset_fuel consump'!$J:$J,'subset_fuel consump'!$D:$D,Summary_carb_combusted!$C27,'subset_fuel consump'!$E:$E,Summary_carb_combusted!$D27,'subset_fuel consump'!$F:$F,Summary_carb_combusted!$E27,'subset_fuel consump'!$H:$H,Summary_carb_combusted!N$4,'subset_fuel consump'!$G:$G,Summary_carb_combusted!$A$2)</f>
        <v>0</v>
      </c>
      <c r="O27" s="363">
        <f>SUMIFS('subset_fuel consump'!$J:$J,'subset_fuel consump'!$D:$D,Summary_carb_combusted!$C27,'subset_fuel consump'!$E:$E,Summary_carb_combusted!$D27,'subset_fuel consump'!$F:$F,Summary_carb_combusted!$E27,'subset_fuel consump'!$H:$H,Summary_carb_combusted!O$4,'subset_fuel consump'!$G:$G,Summary_carb_combusted!$A$2)</f>
        <v>0</v>
      </c>
      <c r="P27" s="363">
        <f>SUMIFS('subset_fuel consump'!$J:$J,'subset_fuel consump'!$D:$D,Summary_carb_combusted!$C27,'subset_fuel consump'!$E:$E,Summary_carb_combusted!$D27,'subset_fuel consump'!$F:$F,Summary_carb_combusted!$E27,'subset_fuel consump'!$H:$H,Summary_carb_combusted!P$4,'subset_fuel consump'!$G:$G,Summary_carb_combusted!$A$2)</f>
        <v>0</v>
      </c>
      <c r="Q27" s="363">
        <f>SUMIFS('subset_fuel consump'!$J:$J,'subset_fuel consump'!$D:$D,Summary_carb_combusted!$C27,'subset_fuel consump'!$E:$E,Summary_carb_combusted!$D27,'subset_fuel consump'!$F:$F,Summary_carb_combusted!$E27,'subset_fuel consump'!$H:$H,Summary_carb_combusted!Q$4,'subset_fuel consump'!$G:$G,Summary_carb_combusted!$A$2)</f>
        <v>0</v>
      </c>
      <c r="R27" s="363">
        <f>SUMIFS('subset_fuel consump'!$J:$J,'subset_fuel consump'!$D:$D,Summary_carb_combusted!$C27,'subset_fuel consump'!$E:$E,Summary_carb_combusted!$D27,'subset_fuel consump'!$F:$F,Summary_carb_combusted!$E27,'subset_fuel consump'!$H:$H,Summary_carb_combusted!R$4,'subset_fuel consump'!$G:$G,Summary_carb_combusted!$A$2)</f>
        <v>0</v>
      </c>
      <c r="S27" s="363">
        <f>SUMIFS('subset_fuel consump'!$J:$J,'subset_fuel consump'!$D:$D,Summary_carb_combusted!$C27,'subset_fuel consump'!$E:$E,Summary_carb_combusted!$D27,'subset_fuel consump'!$F:$F,Summary_carb_combusted!$E27,'subset_fuel consump'!$H:$H,Summary_carb_combusted!S$4,'subset_fuel consump'!$G:$G,Summary_carb_combusted!$A$2)</f>
        <v>0</v>
      </c>
      <c r="T27" s="363">
        <f>SUMIFS('subset_fuel consump'!$J:$J,'subset_fuel consump'!$D:$D,Summary_carb_combusted!$C27,'subset_fuel consump'!$E:$E,Summary_carb_combusted!$D27,'subset_fuel consump'!$F:$F,Summary_carb_combusted!$E27,'subset_fuel consump'!$H:$H,Summary_carb_combusted!T$4,'subset_fuel consump'!$G:$G,Summary_carb_combusted!$A$2)</f>
        <v>0</v>
      </c>
      <c r="U27" s="363">
        <f>SUMIFS('subset_fuel consump'!$J:$J,'subset_fuel consump'!$D:$D,Summary_carb_combusted!$C27,'subset_fuel consump'!$E:$E,Summary_carb_combusted!$D27,'subset_fuel consump'!$F:$F,Summary_carb_combusted!$E27,'subset_fuel consump'!$H:$H,Summary_carb_combusted!U$4,'subset_fuel consump'!$G:$G,Summary_carb_combusted!$A$2)</f>
        <v>0</v>
      </c>
      <c r="V27" s="363">
        <f>SUMIFS('subset_fuel consump'!$J:$J,'subset_fuel consump'!$D:$D,Summary_carb_combusted!$C27,'subset_fuel consump'!$E:$E,Summary_carb_combusted!$D27,'subset_fuel consump'!$F:$F,Summary_carb_combusted!$E27,'subset_fuel consump'!$H:$H,Summary_carb_combusted!V$4,'subset_fuel consump'!$G:$G,Summary_carb_combusted!$A$2)</f>
        <v>0</v>
      </c>
      <c r="W27" s="363">
        <f>SUMIFS('subset_fuel consump'!$J:$J,'subset_fuel consump'!$D:$D,Summary_carb_combusted!$C27,'subset_fuel consump'!$E:$E,Summary_carb_combusted!$D27,'subset_fuel consump'!$F:$F,Summary_carb_combusted!$E27,'subset_fuel consump'!$H:$H,Summary_carb_combusted!W$4,'subset_fuel consump'!$G:$G,Summary_carb_combusted!$A$2)</f>
        <v>0</v>
      </c>
      <c r="X27" s="363">
        <f>SUMIFS('subset_fuel consump'!$J:$J,'subset_fuel consump'!$D:$D,Summary_carb_combusted!$C27,'subset_fuel consump'!$E:$E,Summary_carb_combusted!$D27,'subset_fuel consump'!$F:$F,Summary_carb_combusted!$E27,'subset_fuel consump'!$H:$H,Summary_carb_combusted!X$4,'subset_fuel consump'!$G:$G,Summary_carb_combusted!$A$2)</f>
        <v>0</v>
      </c>
      <c r="Y27" s="363">
        <f>SUMIFS('subset_fuel consump'!$J:$J,'subset_fuel consump'!$D:$D,Summary_carb_combusted!$C27,'subset_fuel consump'!$E:$E,Summary_carb_combusted!$D27,'subset_fuel consump'!$F:$F,Summary_carb_combusted!$E27,'subset_fuel consump'!$H:$H,Summary_carb_combusted!Y$4,'subset_fuel consump'!$G:$G,Summary_carb_combusted!$A$2)</f>
        <v>0</v>
      </c>
      <c r="Z27" s="363">
        <f>SUMIFS('subset_fuel consump'!$J:$J,'subset_fuel consump'!$D:$D,Summary_carb_combusted!$C27,'subset_fuel consump'!$E:$E,Summary_carb_combusted!$D27,'subset_fuel consump'!$F:$F,Summary_carb_combusted!$E27,'subset_fuel consump'!$H:$H,Summary_carb_combusted!Z$4,'subset_fuel consump'!$G:$G,Summary_carb_combusted!$A$2)</f>
        <v>0</v>
      </c>
      <c r="AA27" s="363">
        <f>SUMIFS('subset_fuel consump'!$J:$J,'subset_fuel consump'!$D:$D,Summary_carb_combusted!$C27,'subset_fuel consump'!$E:$E,Summary_carb_combusted!$D27,'subset_fuel consump'!$F:$F,Summary_carb_combusted!$E27,'subset_fuel consump'!$H:$H,Summary_carb_combusted!AA$4,'subset_fuel consump'!$G:$G,Summary_carb_combusted!$A$2)</f>
        <v>0</v>
      </c>
      <c r="AB27" s="363">
        <f>SUMIFS('subset_fuel consump'!$J:$J,'subset_fuel consump'!$D:$D,Summary_carb_combusted!$C27,'subset_fuel consump'!$E:$E,Summary_carb_combusted!$D27,'subset_fuel consump'!$F:$F,Summary_carb_combusted!$E27,'subset_fuel consump'!$H:$H,Summary_carb_combusted!AB$4,'subset_fuel consump'!$G:$G,Summary_carb_combusted!$A$2)</f>
        <v>0</v>
      </c>
      <c r="AC27" s="363">
        <f>SUMIFS('subset_fuel consump'!$J:$J,'subset_fuel consump'!$D:$D,Summary_carb_combusted!$C27,'subset_fuel consump'!$E:$E,Summary_carb_combusted!$D27,'subset_fuel consump'!$F:$F,Summary_carb_combusted!$E27,'subset_fuel consump'!$H:$H,Summary_carb_combusted!AC$4,'subset_fuel consump'!$G:$G,Summary_carb_combusted!$A$2)</f>
        <v>0</v>
      </c>
      <c r="AD27" s="363">
        <f>SUMIFS('subset_fuel consump'!$J:$J,'subset_fuel consump'!$D:$D,Summary_carb_combusted!$C27,'subset_fuel consump'!$E:$E,Summary_carb_combusted!$D27,'subset_fuel consump'!$F:$F,Summary_carb_combusted!$E27,'subset_fuel consump'!$H:$H,Summary_carb_combusted!AD$4,'subset_fuel consump'!$G:$G,Summary_carb_combusted!$A$2)</f>
        <v>0</v>
      </c>
      <c r="AE27" s="363">
        <f>SUMIFS('subset_fuel consump'!$J:$J,'subset_fuel consump'!$D:$D,Summary_carb_combusted!$C27,'subset_fuel consump'!$E:$E,Summary_carb_combusted!$D27,'subset_fuel consump'!$F:$F,Summary_carb_combusted!$E27,'subset_fuel consump'!$H:$H,Summary_carb_combusted!AE$4,'subset_fuel consump'!$G:$G,Summary_carb_combusted!$A$2)</f>
        <v>0</v>
      </c>
      <c r="AF27" s="363">
        <f>SUMIFS('subset_fuel consump'!$J:$J,'subset_fuel consump'!$D:$D,Summary_carb_combusted!$C27,'subset_fuel consump'!$E:$E,Summary_carb_combusted!$D27,'subset_fuel consump'!$F:$F,Summary_carb_combusted!$E27,'subset_fuel consump'!$H:$H,Summary_carb_combusted!AF$4,'subset_fuel consump'!$G:$G,Summary_carb_combusted!$A$2)</f>
        <v>0</v>
      </c>
      <c r="AG27" s="363">
        <f>SUMIFS('subset_fuel consump'!$J:$J,'subset_fuel consump'!$D:$D,Summary_carb_combusted!$C27,'subset_fuel consump'!$E:$E,Summary_carb_combusted!$D27,'subset_fuel consump'!$F:$F,Summary_carb_combusted!$E27,'subset_fuel consump'!$H:$H,Summary_carb_combusted!AG$4,'subset_fuel consump'!$G:$G,Summary_carb_combusted!$A$2)</f>
        <v>0</v>
      </c>
    </row>
    <row r="28" spans="2:33" x14ac:dyDescent="0.25">
      <c r="B28" s="196" t="s">
        <v>57</v>
      </c>
      <c r="C28" s="199" t="s">
        <v>352</v>
      </c>
      <c r="D28" s="199" t="s">
        <v>416</v>
      </c>
      <c r="E28" s="199" t="s">
        <v>417</v>
      </c>
      <c r="F28" s="169">
        <f t="shared" si="0"/>
        <v>8.0060424290224986E-5</v>
      </c>
      <c r="G28" s="198">
        <f t="shared" si="1"/>
        <v>103395500000</v>
      </c>
      <c r="H28" s="363">
        <f>SUMIFS('subset_fuel consump'!$J:$J,'subset_fuel consump'!$D:$D,Summary_carb_combusted!$C28,'subset_fuel consump'!$E:$E,Summary_carb_combusted!$D28,'subset_fuel consump'!$F:$F,Summary_carb_combusted!$E28,'subset_fuel consump'!$H:$H,Summary_carb_combusted!H$4,'subset_fuel consump'!$G:$G,Summary_carb_combusted!$A$2)</f>
        <v>103395500000</v>
      </c>
      <c r="I28" s="363">
        <f>SUMIFS('subset_fuel consump'!$J:$J,'subset_fuel consump'!$D:$D,Summary_carb_combusted!$C28,'subset_fuel consump'!$E:$E,Summary_carb_combusted!$D28,'subset_fuel consump'!$F:$F,Summary_carb_combusted!$E28,'subset_fuel consump'!$H:$H,Summary_carb_combusted!I$4,'subset_fuel consump'!$G:$G,Summary_carb_combusted!$A$2)</f>
        <v>0</v>
      </c>
      <c r="J28" s="363">
        <f>SUMIFS('subset_fuel consump'!$J:$J,'subset_fuel consump'!$D:$D,Summary_carb_combusted!$C28,'subset_fuel consump'!$E:$E,Summary_carb_combusted!$D28,'subset_fuel consump'!$F:$F,Summary_carb_combusted!$E28,'subset_fuel consump'!$H:$H,Summary_carb_combusted!J$4,'subset_fuel consump'!$G:$G,Summary_carb_combusted!$A$2)</f>
        <v>0</v>
      </c>
      <c r="K28" s="363">
        <f>SUMIFS('subset_fuel consump'!$J:$J,'subset_fuel consump'!$D:$D,Summary_carb_combusted!$C28,'subset_fuel consump'!$E:$E,Summary_carb_combusted!$D28,'subset_fuel consump'!$F:$F,Summary_carb_combusted!$E28,'subset_fuel consump'!$H:$H,Summary_carb_combusted!K$4,'subset_fuel consump'!$G:$G,Summary_carb_combusted!$A$2)</f>
        <v>0</v>
      </c>
      <c r="L28" s="363">
        <f>SUMIFS('subset_fuel consump'!$J:$J,'subset_fuel consump'!$D:$D,Summary_carb_combusted!$C28,'subset_fuel consump'!$E:$E,Summary_carb_combusted!$D28,'subset_fuel consump'!$F:$F,Summary_carb_combusted!$E28,'subset_fuel consump'!$H:$H,Summary_carb_combusted!L$4,'subset_fuel consump'!$G:$G,Summary_carb_combusted!$A$2)</f>
        <v>0</v>
      </c>
      <c r="M28" s="363">
        <f>SUMIFS('subset_fuel consump'!$J:$J,'subset_fuel consump'!$D:$D,Summary_carb_combusted!$C28,'subset_fuel consump'!$E:$E,Summary_carb_combusted!$D28,'subset_fuel consump'!$F:$F,Summary_carb_combusted!$E28,'subset_fuel consump'!$H:$H,Summary_carb_combusted!M$4,'subset_fuel consump'!$G:$G,Summary_carb_combusted!$A$2)</f>
        <v>0</v>
      </c>
      <c r="N28" s="363">
        <f>SUMIFS('subset_fuel consump'!$J:$J,'subset_fuel consump'!$D:$D,Summary_carb_combusted!$C28,'subset_fuel consump'!$E:$E,Summary_carb_combusted!$D28,'subset_fuel consump'!$F:$F,Summary_carb_combusted!$E28,'subset_fuel consump'!$H:$H,Summary_carb_combusted!N$4,'subset_fuel consump'!$G:$G,Summary_carb_combusted!$A$2)</f>
        <v>0</v>
      </c>
      <c r="O28" s="363">
        <f>SUMIFS('subset_fuel consump'!$J:$J,'subset_fuel consump'!$D:$D,Summary_carb_combusted!$C28,'subset_fuel consump'!$E:$E,Summary_carb_combusted!$D28,'subset_fuel consump'!$F:$F,Summary_carb_combusted!$E28,'subset_fuel consump'!$H:$H,Summary_carb_combusted!O$4,'subset_fuel consump'!$G:$G,Summary_carb_combusted!$A$2)</f>
        <v>0</v>
      </c>
      <c r="P28" s="363">
        <f>SUMIFS('subset_fuel consump'!$J:$J,'subset_fuel consump'!$D:$D,Summary_carb_combusted!$C28,'subset_fuel consump'!$E:$E,Summary_carb_combusted!$D28,'subset_fuel consump'!$F:$F,Summary_carb_combusted!$E28,'subset_fuel consump'!$H:$H,Summary_carb_combusted!P$4,'subset_fuel consump'!$G:$G,Summary_carb_combusted!$A$2)</f>
        <v>0</v>
      </c>
      <c r="Q28" s="363">
        <f>SUMIFS('subset_fuel consump'!$J:$J,'subset_fuel consump'!$D:$D,Summary_carb_combusted!$C28,'subset_fuel consump'!$E:$E,Summary_carb_combusted!$D28,'subset_fuel consump'!$F:$F,Summary_carb_combusted!$E28,'subset_fuel consump'!$H:$H,Summary_carb_combusted!Q$4,'subset_fuel consump'!$G:$G,Summary_carb_combusted!$A$2)</f>
        <v>0</v>
      </c>
      <c r="R28" s="363">
        <f>SUMIFS('subset_fuel consump'!$J:$J,'subset_fuel consump'!$D:$D,Summary_carb_combusted!$C28,'subset_fuel consump'!$E:$E,Summary_carb_combusted!$D28,'subset_fuel consump'!$F:$F,Summary_carb_combusted!$E28,'subset_fuel consump'!$H:$H,Summary_carb_combusted!R$4,'subset_fuel consump'!$G:$G,Summary_carb_combusted!$A$2)</f>
        <v>0</v>
      </c>
      <c r="S28" s="363">
        <f>SUMIFS('subset_fuel consump'!$J:$J,'subset_fuel consump'!$D:$D,Summary_carb_combusted!$C28,'subset_fuel consump'!$E:$E,Summary_carb_combusted!$D28,'subset_fuel consump'!$F:$F,Summary_carb_combusted!$E28,'subset_fuel consump'!$H:$H,Summary_carb_combusted!S$4,'subset_fuel consump'!$G:$G,Summary_carb_combusted!$A$2)</f>
        <v>0</v>
      </c>
      <c r="T28" s="363">
        <f>SUMIFS('subset_fuel consump'!$J:$J,'subset_fuel consump'!$D:$D,Summary_carb_combusted!$C28,'subset_fuel consump'!$E:$E,Summary_carb_combusted!$D28,'subset_fuel consump'!$F:$F,Summary_carb_combusted!$E28,'subset_fuel consump'!$H:$H,Summary_carb_combusted!T$4,'subset_fuel consump'!$G:$G,Summary_carb_combusted!$A$2)</f>
        <v>0</v>
      </c>
      <c r="U28" s="363">
        <f>SUMIFS('subset_fuel consump'!$J:$J,'subset_fuel consump'!$D:$D,Summary_carb_combusted!$C28,'subset_fuel consump'!$E:$E,Summary_carb_combusted!$D28,'subset_fuel consump'!$F:$F,Summary_carb_combusted!$E28,'subset_fuel consump'!$H:$H,Summary_carb_combusted!U$4,'subset_fuel consump'!$G:$G,Summary_carb_combusted!$A$2)</f>
        <v>0</v>
      </c>
      <c r="V28" s="363">
        <f>SUMIFS('subset_fuel consump'!$J:$J,'subset_fuel consump'!$D:$D,Summary_carb_combusted!$C28,'subset_fuel consump'!$E:$E,Summary_carb_combusted!$D28,'subset_fuel consump'!$F:$F,Summary_carb_combusted!$E28,'subset_fuel consump'!$H:$H,Summary_carb_combusted!V$4,'subset_fuel consump'!$G:$G,Summary_carb_combusted!$A$2)</f>
        <v>0</v>
      </c>
      <c r="W28" s="363">
        <f>SUMIFS('subset_fuel consump'!$J:$J,'subset_fuel consump'!$D:$D,Summary_carb_combusted!$C28,'subset_fuel consump'!$E:$E,Summary_carb_combusted!$D28,'subset_fuel consump'!$F:$F,Summary_carb_combusted!$E28,'subset_fuel consump'!$H:$H,Summary_carb_combusted!W$4,'subset_fuel consump'!$G:$G,Summary_carb_combusted!$A$2)</f>
        <v>0</v>
      </c>
      <c r="X28" s="363">
        <f>SUMIFS('subset_fuel consump'!$J:$J,'subset_fuel consump'!$D:$D,Summary_carb_combusted!$C28,'subset_fuel consump'!$E:$E,Summary_carb_combusted!$D28,'subset_fuel consump'!$F:$F,Summary_carb_combusted!$E28,'subset_fuel consump'!$H:$H,Summary_carb_combusted!X$4,'subset_fuel consump'!$G:$G,Summary_carb_combusted!$A$2)</f>
        <v>0</v>
      </c>
      <c r="Y28" s="363">
        <f>SUMIFS('subset_fuel consump'!$J:$J,'subset_fuel consump'!$D:$D,Summary_carb_combusted!$C28,'subset_fuel consump'!$E:$E,Summary_carb_combusted!$D28,'subset_fuel consump'!$F:$F,Summary_carb_combusted!$E28,'subset_fuel consump'!$H:$H,Summary_carb_combusted!Y$4,'subset_fuel consump'!$G:$G,Summary_carb_combusted!$A$2)</f>
        <v>0</v>
      </c>
      <c r="Z28" s="363">
        <f>SUMIFS('subset_fuel consump'!$J:$J,'subset_fuel consump'!$D:$D,Summary_carb_combusted!$C28,'subset_fuel consump'!$E:$E,Summary_carb_combusted!$D28,'subset_fuel consump'!$F:$F,Summary_carb_combusted!$E28,'subset_fuel consump'!$H:$H,Summary_carb_combusted!Z$4,'subset_fuel consump'!$G:$G,Summary_carb_combusted!$A$2)</f>
        <v>0</v>
      </c>
      <c r="AA28" s="363">
        <f>SUMIFS('subset_fuel consump'!$J:$J,'subset_fuel consump'!$D:$D,Summary_carb_combusted!$C28,'subset_fuel consump'!$E:$E,Summary_carb_combusted!$D28,'subset_fuel consump'!$F:$F,Summary_carb_combusted!$E28,'subset_fuel consump'!$H:$H,Summary_carb_combusted!AA$4,'subset_fuel consump'!$G:$G,Summary_carb_combusted!$A$2)</f>
        <v>0</v>
      </c>
      <c r="AB28" s="363">
        <f>SUMIFS('subset_fuel consump'!$J:$J,'subset_fuel consump'!$D:$D,Summary_carb_combusted!$C28,'subset_fuel consump'!$E:$E,Summary_carb_combusted!$D28,'subset_fuel consump'!$F:$F,Summary_carb_combusted!$E28,'subset_fuel consump'!$H:$H,Summary_carb_combusted!AB$4,'subset_fuel consump'!$G:$G,Summary_carb_combusted!$A$2)</f>
        <v>0</v>
      </c>
      <c r="AC28" s="363">
        <f>SUMIFS('subset_fuel consump'!$J:$J,'subset_fuel consump'!$D:$D,Summary_carb_combusted!$C28,'subset_fuel consump'!$E:$E,Summary_carb_combusted!$D28,'subset_fuel consump'!$F:$F,Summary_carb_combusted!$E28,'subset_fuel consump'!$H:$H,Summary_carb_combusted!AC$4,'subset_fuel consump'!$G:$G,Summary_carb_combusted!$A$2)</f>
        <v>0</v>
      </c>
      <c r="AD28" s="363">
        <f>SUMIFS('subset_fuel consump'!$J:$J,'subset_fuel consump'!$D:$D,Summary_carb_combusted!$C28,'subset_fuel consump'!$E:$E,Summary_carb_combusted!$D28,'subset_fuel consump'!$F:$F,Summary_carb_combusted!$E28,'subset_fuel consump'!$H:$H,Summary_carb_combusted!AD$4,'subset_fuel consump'!$G:$G,Summary_carb_combusted!$A$2)</f>
        <v>0</v>
      </c>
      <c r="AE28" s="363">
        <f>SUMIFS('subset_fuel consump'!$J:$J,'subset_fuel consump'!$D:$D,Summary_carb_combusted!$C28,'subset_fuel consump'!$E:$E,Summary_carb_combusted!$D28,'subset_fuel consump'!$F:$F,Summary_carb_combusted!$E28,'subset_fuel consump'!$H:$H,Summary_carb_combusted!AE$4,'subset_fuel consump'!$G:$G,Summary_carb_combusted!$A$2)</f>
        <v>0</v>
      </c>
      <c r="AF28" s="363">
        <f>SUMIFS('subset_fuel consump'!$J:$J,'subset_fuel consump'!$D:$D,Summary_carb_combusted!$C28,'subset_fuel consump'!$E:$E,Summary_carb_combusted!$D28,'subset_fuel consump'!$F:$F,Summary_carb_combusted!$E28,'subset_fuel consump'!$H:$H,Summary_carb_combusted!AF$4,'subset_fuel consump'!$G:$G,Summary_carb_combusted!$A$2)</f>
        <v>0</v>
      </c>
      <c r="AG28" s="363">
        <f>SUMIFS('subset_fuel consump'!$J:$J,'subset_fuel consump'!$D:$D,Summary_carb_combusted!$C28,'subset_fuel consump'!$E:$E,Summary_carb_combusted!$D28,'subset_fuel consump'!$F:$F,Summary_carb_combusted!$E28,'subset_fuel consump'!$H:$H,Summary_carb_combusted!AG$4,'subset_fuel consump'!$G:$G,Summary_carb_combusted!$A$2)</f>
        <v>0</v>
      </c>
    </row>
    <row r="29" spans="2:33" x14ac:dyDescent="0.25">
      <c r="B29" s="196" t="s">
        <v>57</v>
      </c>
      <c r="C29" s="199" t="s">
        <v>352</v>
      </c>
      <c r="D29" s="199" t="s">
        <v>416</v>
      </c>
      <c r="E29" s="199" t="s">
        <v>419</v>
      </c>
      <c r="F29" s="169">
        <f t="shared" si="0"/>
        <v>1.2022362460089445E-5</v>
      </c>
      <c r="G29" s="198">
        <f t="shared" si="1"/>
        <v>15526499999.999998</v>
      </c>
      <c r="H29" s="363">
        <f>SUMIFS('subset_fuel consump'!$J:$J,'subset_fuel consump'!$D:$D,Summary_carb_combusted!$C29,'subset_fuel consump'!$E:$E,Summary_carb_combusted!$D29,'subset_fuel consump'!$F:$F,Summary_carb_combusted!$E29,'subset_fuel consump'!$H:$H,Summary_carb_combusted!H$4,'subset_fuel consump'!$G:$G,Summary_carb_combusted!$A$2)</f>
        <v>15526499999.999998</v>
      </c>
      <c r="I29" s="363">
        <f>SUMIFS('subset_fuel consump'!$J:$J,'subset_fuel consump'!$D:$D,Summary_carb_combusted!$C29,'subset_fuel consump'!$E:$E,Summary_carb_combusted!$D29,'subset_fuel consump'!$F:$F,Summary_carb_combusted!$E29,'subset_fuel consump'!$H:$H,Summary_carb_combusted!I$4,'subset_fuel consump'!$G:$G,Summary_carb_combusted!$A$2)</f>
        <v>0</v>
      </c>
      <c r="J29" s="363">
        <f>SUMIFS('subset_fuel consump'!$J:$J,'subset_fuel consump'!$D:$D,Summary_carb_combusted!$C29,'subset_fuel consump'!$E:$E,Summary_carb_combusted!$D29,'subset_fuel consump'!$F:$F,Summary_carb_combusted!$E29,'subset_fuel consump'!$H:$H,Summary_carb_combusted!J$4,'subset_fuel consump'!$G:$G,Summary_carb_combusted!$A$2)</f>
        <v>0</v>
      </c>
      <c r="K29" s="363">
        <f>SUMIFS('subset_fuel consump'!$J:$J,'subset_fuel consump'!$D:$D,Summary_carb_combusted!$C29,'subset_fuel consump'!$E:$E,Summary_carb_combusted!$D29,'subset_fuel consump'!$F:$F,Summary_carb_combusted!$E29,'subset_fuel consump'!$H:$H,Summary_carb_combusted!K$4,'subset_fuel consump'!$G:$G,Summary_carb_combusted!$A$2)</f>
        <v>0</v>
      </c>
      <c r="L29" s="363">
        <f>SUMIFS('subset_fuel consump'!$J:$J,'subset_fuel consump'!$D:$D,Summary_carb_combusted!$C29,'subset_fuel consump'!$E:$E,Summary_carb_combusted!$D29,'subset_fuel consump'!$F:$F,Summary_carb_combusted!$E29,'subset_fuel consump'!$H:$H,Summary_carb_combusted!L$4,'subset_fuel consump'!$G:$G,Summary_carb_combusted!$A$2)</f>
        <v>0</v>
      </c>
      <c r="M29" s="363">
        <f>SUMIFS('subset_fuel consump'!$J:$J,'subset_fuel consump'!$D:$D,Summary_carb_combusted!$C29,'subset_fuel consump'!$E:$E,Summary_carb_combusted!$D29,'subset_fuel consump'!$F:$F,Summary_carb_combusted!$E29,'subset_fuel consump'!$H:$H,Summary_carb_combusted!M$4,'subset_fuel consump'!$G:$G,Summary_carb_combusted!$A$2)</f>
        <v>0</v>
      </c>
      <c r="N29" s="363">
        <f>SUMIFS('subset_fuel consump'!$J:$J,'subset_fuel consump'!$D:$D,Summary_carb_combusted!$C29,'subset_fuel consump'!$E:$E,Summary_carb_combusted!$D29,'subset_fuel consump'!$F:$F,Summary_carb_combusted!$E29,'subset_fuel consump'!$H:$H,Summary_carb_combusted!N$4,'subset_fuel consump'!$G:$G,Summary_carb_combusted!$A$2)</f>
        <v>0</v>
      </c>
      <c r="O29" s="363">
        <f>SUMIFS('subset_fuel consump'!$J:$J,'subset_fuel consump'!$D:$D,Summary_carb_combusted!$C29,'subset_fuel consump'!$E:$E,Summary_carb_combusted!$D29,'subset_fuel consump'!$F:$F,Summary_carb_combusted!$E29,'subset_fuel consump'!$H:$H,Summary_carb_combusted!O$4,'subset_fuel consump'!$G:$G,Summary_carb_combusted!$A$2)</f>
        <v>0</v>
      </c>
      <c r="P29" s="363">
        <f>SUMIFS('subset_fuel consump'!$J:$J,'subset_fuel consump'!$D:$D,Summary_carb_combusted!$C29,'subset_fuel consump'!$E:$E,Summary_carb_combusted!$D29,'subset_fuel consump'!$F:$F,Summary_carb_combusted!$E29,'subset_fuel consump'!$H:$H,Summary_carb_combusted!P$4,'subset_fuel consump'!$G:$G,Summary_carb_combusted!$A$2)</f>
        <v>0</v>
      </c>
      <c r="Q29" s="363">
        <f>SUMIFS('subset_fuel consump'!$J:$J,'subset_fuel consump'!$D:$D,Summary_carb_combusted!$C29,'subset_fuel consump'!$E:$E,Summary_carb_combusted!$D29,'subset_fuel consump'!$F:$F,Summary_carb_combusted!$E29,'subset_fuel consump'!$H:$H,Summary_carb_combusted!Q$4,'subset_fuel consump'!$G:$G,Summary_carb_combusted!$A$2)</f>
        <v>0</v>
      </c>
      <c r="R29" s="363">
        <f>SUMIFS('subset_fuel consump'!$J:$J,'subset_fuel consump'!$D:$D,Summary_carb_combusted!$C29,'subset_fuel consump'!$E:$E,Summary_carb_combusted!$D29,'subset_fuel consump'!$F:$F,Summary_carb_combusted!$E29,'subset_fuel consump'!$H:$H,Summary_carb_combusted!R$4,'subset_fuel consump'!$G:$G,Summary_carb_combusted!$A$2)</f>
        <v>0</v>
      </c>
      <c r="S29" s="363">
        <f>SUMIFS('subset_fuel consump'!$J:$J,'subset_fuel consump'!$D:$D,Summary_carb_combusted!$C29,'subset_fuel consump'!$E:$E,Summary_carb_combusted!$D29,'subset_fuel consump'!$F:$F,Summary_carb_combusted!$E29,'subset_fuel consump'!$H:$H,Summary_carb_combusted!S$4,'subset_fuel consump'!$G:$G,Summary_carb_combusted!$A$2)</f>
        <v>0</v>
      </c>
      <c r="T29" s="363">
        <f>SUMIFS('subset_fuel consump'!$J:$J,'subset_fuel consump'!$D:$D,Summary_carb_combusted!$C29,'subset_fuel consump'!$E:$E,Summary_carb_combusted!$D29,'subset_fuel consump'!$F:$F,Summary_carb_combusted!$E29,'subset_fuel consump'!$H:$H,Summary_carb_combusted!T$4,'subset_fuel consump'!$G:$G,Summary_carb_combusted!$A$2)</f>
        <v>0</v>
      </c>
      <c r="U29" s="363">
        <f>SUMIFS('subset_fuel consump'!$J:$J,'subset_fuel consump'!$D:$D,Summary_carb_combusted!$C29,'subset_fuel consump'!$E:$E,Summary_carb_combusted!$D29,'subset_fuel consump'!$F:$F,Summary_carb_combusted!$E29,'subset_fuel consump'!$H:$H,Summary_carb_combusted!U$4,'subset_fuel consump'!$G:$G,Summary_carb_combusted!$A$2)</f>
        <v>0</v>
      </c>
      <c r="V29" s="363">
        <f>SUMIFS('subset_fuel consump'!$J:$J,'subset_fuel consump'!$D:$D,Summary_carb_combusted!$C29,'subset_fuel consump'!$E:$E,Summary_carb_combusted!$D29,'subset_fuel consump'!$F:$F,Summary_carb_combusted!$E29,'subset_fuel consump'!$H:$H,Summary_carb_combusted!V$4,'subset_fuel consump'!$G:$G,Summary_carb_combusted!$A$2)</f>
        <v>0</v>
      </c>
      <c r="W29" s="363">
        <f>SUMIFS('subset_fuel consump'!$J:$J,'subset_fuel consump'!$D:$D,Summary_carb_combusted!$C29,'subset_fuel consump'!$E:$E,Summary_carb_combusted!$D29,'subset_fuel consump'!$F:$F,Summary_carb_combusted!$E29,'subset_fuel consump'!$H:$H,Summary_carb_combusted!W$4,'subset_fuel consump'!$G:$G,Summary_carb_combusted!$A$2)</f>
        <v>0</v>
      </c>
      <c r="X29" s="363">
        <f>SUMIFS('subset_fuel consump'!$J:$J,'subset_fuel consump'!$D:$D,Summary_carb_combusted!$C29,'subset_fuel consump'!$E:$E,Summary_carb_combusted!$D29,'subset_fuel consump'!$F:$F,Summary_carb_combusted!$E29,'subset_fuel consump'!$H:$H,Summary_carb_combusted!X$4,'subset_fuel consump'!$G:$G,Summary_carb_combusted!$A$2)</f>
        <v>0</v>
      </c>
      <c r="Y29" s="363">
        <f>SUMIFS('subset_fuel consump'!$J:$J,'subset_fuel consump'!$D:$D,Summary_carb_combusted!$C29,'subset_fuel consump'!$E:$E,Summary_carb_combusted!$D29,'subset_fuel consump'!$F:$F,Summary_carb_combusted!$E29,'subset_fuel consump'!$H:$H,Summary_carb_combusted!Y$4,'subset_fuel consump'!$G:$G,Summary_carb_combusted!$A$2)</f>
        <v>0</v>
      </c>
      <c r="Z29" s="363">
        <f>SUMIFS('subset_fuel consump'!$J:$J,'subset_fuel consump'!$D:$D,Summary_carb_combusted!$C29,'subset_fuel consump'!$E:$E,Summary_carb_combusted!$D29,'subset_fuel consump'!$F:$F,Summary_carb_combusted!$E29,'subset_fuel consump'!$H:$H,Summary_carb_combusted!Z$4,'subset_fuel consump'!$G:$G,Summary_carb_combusted!$A$2)</f>
        <v>0</v>
      </c>
      <c r="AA29" s="363">
        <f>SUMIFS('subset_fuel consump'!$J:$J,'subset_fuel consump'!$D:$D,Summary_carb_combusted!$C29,'subset_fuel consump'!$E:$E,Summary_carb_combusted!$D29,'subset_fuel consump'!$F:$F,Summary_carb_combusted!$E29,'subset_fuel consump'!$H:$H,Summary_carb_combusted!AA$4,'subset_fuel consump'!$G:$G,Summary_carb_combusted!$A$2)</f>
        <v>0</v>
      </c>
      <c r="AB29" s="363">
        <f>SUMIFS('subset_fuel consump'!$J:$J,'subset_fuel consump'!$D:$D,Summary_carb_combusted!$C29,'subset_fuel consump'!$E:$E,Summary_carb_combusted!$D29,'subset_fuel consump'!$F:$F,Summary_carb_combusted!$E29,'subset_fuel consump'!$H:$H,Summary_carb_combusted!AB$4,'subset_fuel consump'!$G:$G,Summary_carb_combusted!$A$2)</f>
        <v>0</v>
      </c>
      <c r="AC29" s="363">
        <f>SUMIFS('subset_fuel consump'!$J:$J,'subset_fuel consump'!$D:$D,Summary_carb_combusted!$C29,'subset_fuel consump'!$E:$E,Summary_carb_combusted!$D29,'subset_fuel consump'!$F:$F,Summary_carb_combusted!$E29,'subset_fuel consump'!$H:$H,Summary_carb_combusted!AC$4,'subset_fuel consump'!$G:$G,Summary_carb_combusted!$A$2)</f>
        <v>0</v>
      </c>
      <c r="AD29" s="363">
        <f>SUMIFS('subset_fuel consump'!$J:$J,'subset_fuel consump'!$D:$D,Summary_carb_combusted!$C29,'subset_fuel consump'!$E:$E,Summary_carb_combusted!$D29,'subset_fuel consump'!$F:$F,Summary_carb_combusted!$E29,'subset_fuel consump'!$H:$H,Summary_carb_combusted!AD$4,'subset_fuel consump'!$G:$G,Summary_carb_combusted!$A$2)</f>
        <v>0</v>
      </c>
      <c r="AE29" s="363">
        <f>SUMIFS('subset_fuel consump'!$J:$J,'subset_fuel consump'!$D:$D,Summary_carb_combusted!$C29,'subset_fuel consump'!$E:$E,Summary_carb_combusted!$D29,'subset_fuel consump'!$F:$F,Summary_carb_combusted!$E29,'subset_fuel consump'!$H:$H,Summary_carb_combusted!AE$4,'subset_fuel consump'!$G:$G,Summary_carb_combusted!$A$2)</f>
        <v>0</v>
      </c>
      <c r="AF29" s="363">
        <f>SUMIFS('subset_fuel consump'!$J:$J,'subset_fuel consump'!$D:$D,Summary_carb_combusted!$C29,'subset_fuel consump'!$E:$E,Summary_carb_combusted!$D29,'subset_fuel consump'!$F:$F,Summary_carb_combusted!$E29,'subset_fuel consump'!$H:$H,Summary_carb_combusted!AF$4,'subset_fuel consump'!$G:$G,Summary_carb_combusted!$A$2)</f>
        <v>0</v>
      </c>
      <c r="AG29" s="363">
        <f>SUMIFS('subset_fuel consump'!$J:$J,'subset_fuel consump'!$D:$D,Summary_carb_combusted!$C29,'subset_fuel consump'!$E:$E,Summary_carb_combusted!$D29,'subset_fuel consump'!$F:$F,Summary_carb_combusted!$E29,'subset_fuel consump'!$H:$H,Summary_carb_combusted!AG$4,'subset_fuel consump'!$G:$G,Summary_carb_combusted!$A$2)</f>
        <v>0</v>
      </c>
    </row>
    <row r="30" spans="2:33" x14ac:dyDescent="0.25">
      <c r="B30" s="196" t="s">
        <v>57</v>
      </c>
      <c r="C30" s="199" t="s">
        <v>352</v>
      </c>
      <c r="D30" s="199" t="s">
        <v>416</v>
      </c>
      <c r="E30" s="199" t="s">
        <v>421</v>
      </c>
      <c r="F30" s="169">
        <f t="shared" si="0"/>
        <v>2.9013776040858318E-3</v>
      </c>
      <c r="G30" s="198">
        <f t="shared" si="1"/>
        <v>3747037200000</v>
      </c>
      <c r="H30" s="363">
        <f>SUMIFS('subset_fuel consump'!$J:$J,'subset_fuel consump'!$D:$D,Summary_carb_combusted!$C30,'subset_fuel consump'!$E:$E,Summary_carb_combusted!$D30,'subset_fuel consump'!$F:$F,Summary_carb_combusted!$E30,'subset_fuel consump'!$H:$H,Summary_carb_combusted!H$4,'subset_fuel consump'!$G:$G,Summary_carb_combusted!$A$2)</f>
        <v>3747037200000</v>
      </c>
      <c r="I30" s="363">
        <f>SUMIFS('subset_fuel consump'!$J:$J,'subset_fuel consump'!$D:$D,Summary_carb_combusted!$C30,'subset_fuel consump'!$E:$E,Summary_carb_combusted!$D30,'subset_fuel consump'!$F:$F,Summary_carb_combusted!$E30,'subset_fuel consump'!$H:$H,Summary_carb_combusted!I$4,'subset_fuel consump'!$G:$G,Summary_carb_combusted!$A$2)</f>
        <v>0</v>
      </c>
      <c r="J30" s="363">
        <f>SUMIFS('subset_fuel consump'!$J:$J,'subset_fuel consump'!$D:$D,Summary_carb_combusted!$C30,'subset_fuel consump'!$E:$E,Summary_carb_combusted!$D30,'subset_fuel consump'!$F:$F,Summary_carb_combusted!$E30,'subset_fuel consump'!$H:$H,Summary_carb_combusted!J$4,'subset_fuel consump'!$G:$G,Summary_carb_combusted!$A$2)</f>
        <v>0</v>
      </c>
      <c r="K30" s="363">
        <f>SUMIFS('subset_fuel consump'!$J:$J,'subset_fuel consump'!$D:$D,Summary_carb_combusted!$C30,'subset_fuel consump'!$E:$E,Summary_carb_combusted!$D30,'subset_fuel consump'!$F:$F,Summary_carb_combusted!$E30,'subset_fuel consump'!$H:$H,Summary_carb_combusted!K$4,'subset_fuel consump'!$G:$G,Summary_carb_combusted!$A$2)</f>
        <v>0</v>
      </c>
      <c r="L30" s="363">
        <f>SUMIFS('subset_fuel consump'!$J:$J,'subset_fuel consump'!$D:$D,Summary_carb_combusted!$C30,'subset_fuel consump'!$E:$E,Summary_carb_combusted!$D30,'subset_fuel consump'!$F:$F,Summary_carb_combusted!$E30,'subset_fuel consump'!$H:$H,Summary_carb_combusted!L$4,'subset_fuel consump'!$G:$G,Summary_carb_combusted!$A$2)</f>
        <v>0</v>
      </c>
      <c r="M30" s="363">
        <f>SUMIFS('subset_fuel consump'!$J:$J,'subset_fuel consump'!$D:$D,Summary_carb_combusted!$C30,'subset_fuel consump'!$E:$E,Summary_carb_combusted!$D30,'subset_fuel consump'!$F:$F,Summary_carb_combusted!$E30,'subset_fuel consump'!$H:$H,Summary_carb_combusted!M$4,'subset_fuel consump'!$G:$G,Summary_carb_combusted!$A$2)</f>
        <v>0</v>
      </c>
      <c r="N30" s="363">
        <f>SUMIFS('subset_fuel consump'!$J:$J,'subset_fuel consump'!$D:$D,Summary_carb_combusted!$C30,'subset_fuel consump'!$E:$E,Summary_carb_combusted!$D30,'subset_fuel consump'!$F:$F,Summary_carb_combusted!$E30,'subset_fuel consump'!$H:$H,Summary_carb_combusted!N$4,'subset_fuel consump'!$G:$G,Summary_carb_combusted!$A$2)</f>
        <v>0</v>
      </c>
      <c r="O30" s="363">
        <f>SUMIFS('subset_fuel consump'!$J:$J,'subset_fuel consump'!$D:$D,Summary_carb_combusted!$C30,'subset_fuel consump'!$E:$E,Summary_carb_combusted!$D30,'subset_fuel consump'!$F:$F,Summary_carb_combusted!$E30,'subset_fuel consump'!$H:$H,Summary_carb_combusted!O$4,'subset_fuel consump'!$G:$G,Summary_carb_combusted!$A$2)</f>
        <v>0</v>
      </c>
      <c r="P30" s="363">
        <f>SUMIFS('subset_fuel consump'!$J:$J,'subset_fuel consump'!$D:$D,Summary_carb_combusted!$C30,'subset_fuel consump'!$E:$E,Summary_carb_combusted!$D30,'subset_fuel consump'!$F:$F,Summary_carb_combusted!$E30,'subset_fuel consump'!$H:$H,Summary_carb_combusted!P$4,'subset_fuel consump'!$G:$G,Summary_carb_combusted!$A$2)</f>
        <v>0</v>
      </c>
      <c r="Q30" s="363">
        <f>SUMIFS('subset_fuel consump'!$J:$J,'subset_fuel consump'!$D:$D,Summary_carb_combusted!$C30,'subset_fuel consump'!$E:$E,Summary_carb_combusted!$D30,'subset_fuel consump'!$F:$F,Summary_carb_combusted!$E30,'subset_fuel consump'!$H:$H,Summary_carb_combusted!Q$4,'subset_fuel consump'!$G:$G,Summary_carb_combusted!$A$2)</f>
        <v>0</v>
      </c>
      <c r="R30" s="363">
        <f>SUMIFS('subset_fuel consump'!$J:$J,'subset_fuel consump'!$D:$D,Summary_carb_combusted!$C30,'subset_fuel consump'!$E:$E,Summary_carb_combusted!$D30,'subset_fuel consump'!$F:$F,Summary_carb_combusted!$E30,'subset_fuel consump'!$H:$H,Summary_carb_combusted!R$4,'subset_fuel consump'!$G:$G,Summary_carb_combusted!$A$2)</f>
        <v>0</v>
      </c>
      <c r="S30" s="363">
        <f>SUMIFS('subset_fuel consump'!$J:$J,'subset_fuel consump'!$D:$D,Summary_carb_combusted!$C30,'subset_fuel consump'!$E:$E,Summary_carb_combusted!$D30,'subset_fuel consump'!$F:$F,Summary_carb_combusted!$E30,'subset_fuel consump'!$H:$H,Summary_carb_combusted!S$4,'subset_fuel consump'!$G:$G,Summary_carb_combusted!$A$2)</f>
        <v>0</v>
      </c>
      <c r="T30" s="363">
        <f>SUMIFS('subset_fuel consump'!$J:$J,'subset_fuel consump'!$D:$D,Summary_carb_combusted!$C30,'subset_fuel consump'!$E:$E,Summary_carb_combusted!$D30,'subset_fuel consump'!$F:$F,Summary_carb_combusted!$E30,'subset_fuel consump'!$H:$H,Summary_carb_combusted!T$4,'subset_fuel consump'!$G:$G,Summary_carb_combusted!$A$2)</f>
        <v>0</v>
      </c>
      <c r="U30" s="363">
        <f>SUMIFS('subset_fuel consump'!$J:$J,'subset_fuel consump'!$D:$D,Summary_carb_combusted!$C30,'subset_fuel consump'!$E:$E,Summary_carb_combusted!$D30,'subset_fuel consump'!$F:$F,Summary_carb_combusted!$E30,'subset_fuel consump'!$H:$H,Summary_carb_combusted!U$4,'subset_fuel consump'!$G:$G,Summary_carb_combusted!$A$2)</f>
        <v>0</v>
      </c>
      <c r="V30" s="363">
        <f>SUMIFS('subset_fuel consump'!$J:$J,'subset_fuel consump'!$D:$D,Summary_carb_combusted!$C30,'subset_fuel consump'!$E:$E,Summary_carb_combusted!$D30,'subset_fuel consump'!$F:$F,Summary_carb_combusted!$E30,'subset_fuel consump'!$H:$H,Summary_carb_combusted!V$4,'subset_fuel consump'!$G:$G,Summary_carb_combusted!$A$2)</f>
        <v>0</v>
      </c>
      <c r="W30" s="363">
        <f>SUMIFS('subset_fuel consump'!$J:$J,'subset_fuel consump'!$D:$D,Summary_carb_combusted!$C30,'subset_fuel consump'!$E:$E,Summary_carb_combusted!$D30,'subset_fuel consump'!$F:$F,Summary_carb_combusted!$E30,'subset_fuel consump'!$H:$H,Summary_carb_combusted!W$4,'subset_fuel consump'!$G:$G,Summary_carb_combusted!$A$2)</f>
        <v>0</v>
      </c>
      <c r="X30" s="363">
        <f>SUMIFS('subset_fuel consump'!$J:$J,'subset_fuel consump'!$D:$D,Summary_carb_combusted!$C30,'subset_fuel consump'!$E:$E,Summary_carb_combusted!$D30,'subset_fuel consump'!$F:$F,Summary_carb_combusted!$E30,'subset_fuel consump'!$H:$H,Summary_carb_combusted!X$4,'subset_fuel consump'!$G:$G,Summary_carb_combusted!$A$2)</f>
        <v>0</v>
      </c>
      <c r="Y30" s="363">
        <f>SUMIFS('subset_fuel consump'!$J:$J,'subset_fuel consump'!$D:$D,Summary_carb_combusted!$C30,'subset_fuel consump'!$E:$E,Summary_carb_combusted!$D30,'subset_fuel consump'!$F:$F,Summary_carb_combusted!$E30,'subset_fuel consump'!$H:$H,Summary_carb_combusted!Y$4,'subset_fuel consump'!$G:$G,Summary_carb_combusted!$A$2)</f>
        <v>0</v>
      </c>
      <c r="Z30" s="363">
        <f>SUMIFS('subset_fuel consump'!$J:$J,'subset_fuel consump'!$D:$D,Summary_carb_combusted!$C30,'subset_fuel consump'!$E:$E,Summary_carb_combusted!$D30,'subset_fuel consump'!$F:$F,Summary_carb_combusted!$E30,'subset_fuel consump'!$H:$H,Summary_carb_combusted!Z$4,'subset_fuel consump'!$G:$G,Summary_carb_combusted!$A$2)</f>
        <v>0</v>
      </c>
      <c r="AA30" s="363">
        <f>SUMIFS('subset_fuel consump'!$J:$J,'subset_fuel consump'!$D:$D,Summary_carb_combusted!$C30,'subset_fuel consump'!$E:$E,Summary_carb_combusted!$D30,'subset_fuel consump'!$F:$F,Summary_carb_combusted!$E30,'subset_fuel consump'!$H:$H,Summary_carb_combusted!AA$4,'subset_fuel consump'!$G:$G,Summary_carb_combusted!$A$2)</f>
        <v>0</v>
      </c>
      <c r="AB30" s="363">
        <f>SUMIFS('subset_fuel consump'!$J:$J,'subset_fuel consump'!$D:$D,Summary_carb_combusted!$C30,'subset_fuel consump'!$E:$E,Summary_carb_combusted!$D30,'subset_fuel consump'!$F:$F,Summary_carb_combusted!$E30,'subset_fuel consump'!$H:$H,Summary_carb_combusted!AB$4,'subset_fuel consump'!$G:$G,Summary_carb_combusted!$A$2)</f>
        <v>0</v>
      </c>
      <c r="AC30" s="363">
        <f>SUMIFS('subset_fuel consump'!$J:$J,'subset_fuel consump'!$D:$D,Summary_carb_combusted!$C30,'subset_fuel consump'!$E:$E,Summary_carb_combusted!$D30,'subset_fuel consump'!$F:$F,Summary_carb_combusted!$E30,'subset_fuel consump'!$H:$H,Summary_carb_combusted!AC$4,'subset_fuel consump'!$G:$G,Summary_carb_combusted!$A$2)</f>
        <v>0</v>
      </c>
      <c r="AD30" s="363">
        <f>SUMIFS('subset_fuel consump'!$J:$J,'subset_fuel consump'!$D:$D,Summary_carb_combusted!$C30,'subset_fuel consump'!$E:$E,Summary_carb_combusted!$D30,'subset_fuel consump'!$F:$F,Summary_carb_combusted!$E30,'subset_fuel consump'!$H:$H,Summary_carb_combusted!AD$4,'subset_fuel consump'!$G:$G,Summary_carb_combusted!$A$2)</f>
        <v>0</v>
      </c>
      <c r="AE30" s="363">
        <f>SUMIFS('subset_fuel consump'!$J:$J,'subset_fuel consump'!$D:$D,Summary_carb_combusted!$C30,'subset_fuel consump'!$E:$E,Summary_carb_combusted!$D30,'subset_fuel consump'!$F:$F,Summary_carb_combusted!$E30,'subset_fuel consump'!$H:$H,Summary_carb_combusted!AE$4,'subset_fuel consump'!$G:$G,Summary_carb_combusted!$A$2)</f>
        <v>0</v>
      </c>
      <c r="AF30" s="363">
        <f>SUMIFS('subset_fuel consump'!$J:$J,'subset_fuel consump'!$D:$D,Summary_carb_combusted!$C30,'subset_fuel consump'!$E:$E,Summary_carb_combusted!$D30,'subset_fuel consump'!$F:$F,Summary_carb_combusted!$E30,'subset_fuel consump'!$H:$H,Summary_carb_combusted!AF$4,'subset_fuel consump'!$G:$G,Summary_carb_combusted!$A$2)</f>
        <v>0</v>
      </c>
      <c r="AG30" s="363">
        <f>SUMIFS('subset_fuel consump'!$J:$J,'subset_fuel consump'!$D:$D,Summary_carb_combusted!$C30,'subset_fuel consump'!$E:$E,Summary_carb_combusted!$D30,'subset_fuel consump'!$F:$F,Summary_carb_combusted!$E30,'subset_fuel consump'!$H:$H,Summary_carb_combusted!AG$4,'subset_fuel consump'!$G:$G,Summary_carb_combusted!$A$2)</f>
        <v>0</v>
      </c>
    </row>
    <row r="31" spans="2:33" x14ac:dyDescent="0.25">
      <c r="B31" s="196" t="s">
        <v>56</v>
      </c>
      <c r="C31" s="199" t="s">
        <v>352</v>
      </c>
      <c r="D31" s="199" t="s">
        <v>423</v>
      </c>
      <c r="E31" s="199" t="s">
        <v>177</v>
      </c>
      <c r="F31" s="169">
        <f t="shared" si="0"/>
        <v>6.001695902370354E-7</v>
      </c>
      <c r="G31" s="198">
        <f t="shared" si="1"/>
        <v>775100000</v>
      </c>
      <c r="H31" s="363">
        <f>SUMIFS('subset_fuel consump'!$J:$J,'subset_fuel consump'!$D:$D,Summary_carb_combusted!$C31,'subset_fuel consump'!$E:$E,Summary_carb_combusted!$D31,'subset_fuel consump'!$F:$F,Summary_carb_combusted!$E31,'subset_fuel consump'!$H:$H,Summary_carb_combusted!H$4,'subset_fuel consump'!$G:$G,Summary_carb_combusted!$A$2)</f>
        <v>775100000</v>
      </c>
      <c r="I31" s="363">
        <f>SUMIFS('subset_fuel consump'!$J:$J,'subset_fuel consump'!$D:$D,Summary_carb_combusted!$C31,'subset_fuel consump'!$E:$E,Summary_carb_combusted!$D31,'subset_fuel consump'!$F:$F,Summary_carb_combusted!$E31,'subset_fuel consump'!$H:$H,Summary_carb_combusted!I$4,'subset_fuel consump'!$G:$G,Summary_carb_combusted!$A$2)</f>
        <v>0</v>
      </c>
      <c r="J31" s="363">
        <f>SUMIFS('subset_fuel consump'!$J:$J,'subset_fuel consump'!$D:$D,Summary_carb_combusted!$C31,'subset_fuel consump'!$E:$E,Summary_carb_combusted!$D31,'subset_fuel consump'!$F:$F,Summary_carb_combusted!$E31,'subset_fuel consump'!$H:$H,Summary_carb_combusted!J$4,'subset_fuel consump'!$G:$G,Summary_carb_combusted!$A$2)</f>
        <v>0</v>
      </c>
      <c r="K31" s="363">
        <f>SUMIFS('subset_fuel consump'!$J:$J,'subset_fuel consump'!$D:$D,Summary_carb_combusted!$C31,'subset_fuel consump'!$E:$E,Summary_carb_combusted!$D31,'subset_fuel consump'!$F:$F,Summary_carb_combusted!$E31,'subset_fuel consump'!$H:$H,Summary_carb_combusted!K$4,'subset_fuel consump'!$G:$G,Summary_carb_combusted!$A$2)</f>
        <v>0</v>
      </c>
      <c r="L31" s="363">
        <f>SUMIFS('subset_fuel consump'!$J:$J,'subset_fuel consump'!$D:$D,Summary_carb_combusted!$C31,'subset_fuel consump'!$E:$E,Summary_carb_combusted!$D31,'subset_fuel consump'!$F:$F,Summary_carb_combusted!$E31,'subset_fuel consump'!$H:$H,Summary_carb_combusted!L$4,'subset_fuel consump'!$G:$G,Summary_carb_combusted!$A$2)</f>
        <v>0</v>
      </c>
      <c r="M31" s="363">
        <f>SUMIFS('subset_fuel consump'!$J:$J,'subset_fuel consump'!$D:$D,Summary_carb_combusted!$C31,'subset_fuel consump'!$E:$E,Summary_carb_combusted!$D31,'subset_fuel consump'!$F:$F,Summary_carb_combusted!$E31,'subset_fuel consump'!$H:$H,Summary_carb_combusted!M$4,'subset_fuel consump'!$G:$G,Summary_carb_combusted!$A$2)</f>
        <v>0</v>
      </c>
      <c r="N31" s="363">
        <f>SUMIFS('subset_fuel consump'!$J:$J,'subset_fuel consump'!$D:$D,Summary_carb_combusted!$C31,'subset_fuel consump'!$E:$E,Summary_carb_combusted!$D31,'subset_fuel consump'!$F:$F,Summary_carb_combusted!$E31,'subset_fuel consump'!$H:$H,Summary_carb_combusted!N$4,'subset_fuel consump'!$G:$G,Summary_carb_combusted!$A$2)</f>
        <v>0</v>
      </c>
      <c r="O31" s="363">
        <f>SUMIFS('subset_fuel consump'!$J:$J,'subset_fuel consump'!$D:$D,Summary_carb_combusted!$C31,'subset_fuel consump'!$E:$E,Summary_carb_combusted!$D31,'subset_fuel consump'!$F:$F,Summary_carb_combusted!$E31,'subset_fuel consump'!$H:$H,Summary_carb_combusted!O$4,'subset_fuel consump'!$G:$G,Summary_carb_combusted!$A$2)</f>
        <v>0</v>
      </c>
      <c r="P31" s="363">
        <f>SUMIFS('subset_fuel consump'!$J:$J,'subset_fuel consump'!$D:$D,Summary_carb_combusted!$C31,'subset_fuel consump'!$E:$E,Summary_carb_combusted!$D31,'subset_fuel consump'!$F:$F,Summary_carb_combusted!$E31,'subset_fuel consump'!$H:$H,Summary_carb_combusted!P$4,'subset_fuel consump'!$G:$G,Summary_carb_combusted!$A$2)</f>
        <v>0</v>
      </c>
      <c r="Q31" s="363">
        <f>SUMIFS('subset_fuel consump'!$J:$J,'subset_fuel consump'!$D:$D,Summary_carb_combusted!$C31,'subset_fuel consump'!$E:$E,Summary_carb_combusted!$D31,'subset_fuel consump'!$F:$F,Summary_carb_combusted!$E31,'subset_fuel consump'!$H:$H,Summary_carb_combusted!Q$4,'subset_fuel consump'!$G:$G,Summary_carb_combusted!$A$2)</f>
        <v>0</v>
      </c>
      <c r="R31" s="363">
        <f>SUMIFS('subset_fuel consump'!$J:$J,'subset_fuel consump'!$D:$D,Summary_carb_combusted!$C31,'subset_fuel consump'!$E:$E,Summary_carb_combusted!$D31,'subset_fuel consump'!$F:$F,Summary_carb_combusted!$E31,'subset_fuel consump'!$H:$H,Summary_carb_combusted!R$4,'subset_fuel consump'!$G:$G,Summary_carb_combusted!$A$2)</f>
        <v>0</v>
      </c>
      <c r="S31" s="363">
        <f>SUMIFS('subset_fuel consump'!$J:$J,'subset_fuel consump'!$D:$D,Summary_carb_combusted!$C31,'subset_fuel consump'!$E:$E,Summary_carb_combusted!$D31,'subset_fuel consump'!$F:$F,Summary_carb_combusted!$E31,'subset_fuel consump'!$H:$H,Summary_carb_combusted!S$4,'subset_fuel consump'!$G:$G,Summary_carb_combusted!$A$2)</f>
        <v>0</v>
      </c>
      <c r="T31" s="363">
        <f>SUMIFS('subset_fuel consump'!$J:$J,'subset_fuel consump'!$D:$D,Summary_carb_combusted!$C31,'subset_fuel consump'!$E:$E,Summary_carb_combusted!$D31,'subset_fuel consump'!$F:$F,Summary_carb_combusted!$E31,'subset_fuel consump'!$H:$H,Summary_carb_combusted!T$4,'subset_fuel consump'!$G:$G,Summary_carb_combusted!$A$2)</f>
        <v>0</v>
      </c>
      <c r="U31" s="363">
        <f>SUMIFS('subset_fuel consump'!$J:$J,'subset_fuel consump'!$D:$D,Summary_carb_combusted!$C31,'subset_fuel consump'!$E:$E,Summary_carb_combusted!$D31,'subset_fuel consump'!$F:$F,Summary_carb_combusted!$E31,'subset_fuel consump'!$H:$H,Summary_carb_combusted!U$4,'subset_fuel consump'!$G:$G,Summary_carb_combusted!$A$2)</f>
        <v>0</v>
      </c>
      <c r="V31" s="363">
        <f>SUMIFS('subset_fuel consump'!$J:$J,'subset_fuel consump'!$D:$D,Summary_carb_combusted!$C31,'subset_fuel consump'!$E:$E,Summary_carb_combusted!$D31,'subset_fuel consump'!$F:$F,Summary_carb_combusted!$E31,'subset_fuel consump'!$H:$H,Summary_carb_combusted!V$4,'subset_fuel consump'!$G:$G,Summary_carb_combusted!$A$2)</f>
        <v>0</v>
      </c>
      <c r="W31" s="363">
        <f>SUMIFS('subset_fuel consump'!$J:$J,'subset_fuel consump'!$D:$D,Summary_carb_combusted!$C31,'subset_fuel consump'!$E:$E,Summary_carb_combusted!$D31,'subset_fuel consump'!$F:$F,Summary_carb_combusted!$E31,'subset_fuel consump'!$H:$H,Summary_carb_combusted!W$4,'subset_fuel consump'!$G:$G,Summary_carb_combusted!$A$2)</f>
        <v>0</v>
      </c>
      <c r="X31" s="363">
        <f>SUMIFS('subset_fuel consump'!$J:$J,'subset_fuel consump'!$D:$D,Summary_carb_combusted!$C31,'subset_fuel consump'!$E:$E,Summary_carb_combusted!$D31,'subset_fuel consump'!$F:$F,Summary_carb_combusted!$E31,'subset_fuel consump'!$H:$H,Summary_carb_combusted!X$4,'subset_fuel consump'!$G:$G,Summary_carb_combusted!$A$2)</f>
        <v>0</v>
      </c>
      <c r="Y31" s="363">
        <f>SUMIFS('subset_fuel consump'!$J:$J,'subset_fuel consump'!$D:$D,Summary_carb_combusted!$C31,'subset_fuel consump'!$E:$E,Summary_carb_combusted!$D31,'subset_fuel consump'!$F:$F,Summary_carb_combusted!$E31,'subset_fuel consump'!$H:$H,Summary_carb_combusted!Y$4,'subset_fuel consump'!$G:$G,Summary_carb_combusted!$A$2)</f>
        <v>0</v>
      </c>
      <c r="Z31" s="363">
        <f>SUMIFS('subset_fuel consump'!$J:$J,'subset_fuel consump'!$D:$D,Summary_carb_combusted!$C31,'subset_fuel consump'!$E:$E,Summary_carb_combusted!$D31,'subset_fuel consump'!$F:$F,Summary_carb_combusted!$E31,'subset_fuel consump'!$H:$H,Summary_carb_combusted!Z$4,'subset_fuel consump'!$G:$G,Summary_carb_combusted!$A$2)</f>
        <v>0</v>
      </c>
      <c r="AA31" s="363">
        <f>SUMIFS('subset_fuel consump'!$J:$J,'subset_fuel consump'!$D:$D,Summary_carb_combusted!$C31,'subset_fuel consump'!$E:$E,Summary_carb_combusted!$D31,'subset_fuel consump'!$F:$F,Summary_carb_combusted!$E31,'subset_fuel consump'!$H:$H,Summary_carb_combusted!AA$4,'subset_fuel consump'!$G:$G,Summary_carb_combusted!$A$2)</f>
        <v>0</v>
      </c>
      <c r="AB31" s="363">
        <f>SUMIFS('subset_fuel consump'!$J:$J,'subset_fuel consump'!$D:$D,Summary_carb_combusted!$C31,'subset_fuel consump'!$E:$E,Summary_carb_combusted!$D31,'subset_fuel consump'!$F:$F,Summary_carb_combusted!$E31,'subset_fuel consump'!$H:$H,Summary_carb_combusted!AB$4,'subset_fuel consump'!$G:$G,Summary_carb_combusted!$A$2)</f>
        <v>0</v>
      </c>
      <c r="AC31" s="363">
        <f>SUMIFS('subset_fuel consump'!$J:$J,'subset_fuel consump'!$D:$D,Summary_carb_combusted!$C31,'subset_fuel consump'!$E:$E,Summary_carb_combusted!$D31,'subset_fuel consump'!$F:$F,Summary_carb_combusted!$E31,'subset_fuel consump'!$H:$H,Summary_carb_combusted!AC$4,'subset_fuel consump'!$G:$G,Summary_carb_combusted!$A$2)</f>
        <v>0</v>
      </c>
      <c r="AD31" s="363">
        <f>SUMIFS('subset_fuel consump'!$J:$J,'subset_fuel consump'!$D:$D,Summary_carb_combusted!$C31,'subset_fuel consump'!$E:$E,Summary_carb_combusted!$D31,'subset_fuel consump'!$F:$F,Summary_carb_combusted!$E31,'subset_fuel consump'!$H:$H,Summary_carb_combusted!AD$4,'subset_fuel consump'!$G:$G,Summary_carb_combusted!$A$2)</f>
        <v>0</v>
      </c>
      <c r="AE31" s="363">
        <f>SUMIFS('subset_fuel consump'!$J:$J,'subset_fuel consump'!$D:$D,Summary_carb_combusted!$C31,'subset_fuel consump'!$E:$E,Summary_carb_combusted!$D31,'subset_fuel consump'!$F:$F,Summary_carb_combusted!$E31,'subset_fuel consump'!$H:$H,Summary_carb_combusted!AE$4,'subset_fuel consump'!$G:$G,Summary_carb_combusted!$A$2)</f>
        <v>0</v>
      </c>
      <c r="AF31" s="363">
        <f>SUMIFS('subset_fuel consump'!$J:$J,'subset_fuel consump'!$D:$D,Summary_carb_combusted!$C31,'subset_fuel consump'!$E:$E,Summary_carb_combusted!$D31,'subset_fuel consump'!$F:$F,Summary_carb_combusted!$E31,'subset_fuel consump'!$H:$H,Summary_carb_combusted!AF$4,'subset_fuel consump'!$G:$G,Summary_carb_combusted!$A$2)</f>
        <v>0</v>
      </c>
      <c r="AG31" s="363">
        <f>SUMIFS('subset_fuel consump'!$J:$J,'subset_fuel consump'!$D:$D,Summary_carb_combusted!$C31,'subset_fuel consump'!$E:$E,Summary_carb_combusted!$D31,'subset_fuel consump'!$F:$F,Summary_carb_combusted!$E31,'subset_fuel consump'!$H:$H,Summary_carb_combusted!AG$4,'subset_fuel consump'!$G:$G,Summary_carb_combusted!$A$2)</f>
        <v>0</v>
      </c>
    </row>
    <row r="32" spans="2:33" x14ac:dyDescent="0.25">
      <c r="B32" s="202" t="s">
        <v>71</v>
      </c>
      <c r="C32" s="199" t="s">
        <v>352</v>
      </c>
      <c r="D32" s="199" t="s">
        <v>426</v>
      </c>
      <c r="E32" s="199" t="s">
        <v>177</v>
      </c>
      <c r="F32" s="169">
        <f t="shared" si="0"/>
        <v>4.2537891096066606E-3</v>
      </c>
      <c r="G32" s="198">
        <f t="shared" si="1"/>
        <v>5493633787000</v>
      </c>
      <c r="H32" s="363">
        <f>SUMIFS('subset_fuel consump'!$J:$J,'subset_fuel consump'!$D:$D,Summary_carb_combusted!$C32,'subset_fuel consump'!$E:$E,Summary_carb_combusted!$D32,'subset_fuel consump'!$F:$F,Summary_carb_combusted!$E32,'subset_fuel consump'!$H:$H,Summary_carb_combusted!H$4,'subset_fuel consump'!$G:$G,Summary_carb_combusted!$A$2)</f>
        <v>5493633787000</v>
      </c>
      <c r="I32" s="363">
        <f>SUMIFS('subset_fuel consump'!$J:$J,'subset_fuel consump'!$D:$D,Summary_carb_combusted!$C32,'subset_fuel consump'!$E:$E,Summary_carb_combusted!$D32,'subset_fuel consump'!$F:$F,Summary_carb_combusted!$E32,'subset_fuel consump'!$H:$H,Summary_carb_combusted!I$4,'subset_fuel consump'!$G:$G,Summary_carb_combusted!$A$2)</f>
        <v>0</v>
      </c>
      <c r="J32" s="363">
        <f>SUMIFS('subset_fuel consump'!$J:$J,'subset_fuel consump'!$D:$D,Summary_carb_combusted!$C32,'subset_fuel consump'!$E:$E,Summary_carb_combusted!$D32,'subset_fuel consump'!$F:$F,Summary_carb_combusted!$E32,'subset_fuel consump'!$H:$H,Summary_carb_combusted!J$4,'subset_fuel consump'!$G:$G,Summary_carb_combusted!$A$2)</f>
        <v>0</v>
      </c>
      <c r="K32" s="363">
        <f>SUMIFS('subset_fuel consump'!$J:$J,'subset_fuel consump'!$D:$D,Summary_carb_combusted!$C32,'subset_fuel consump'!$E:$E,Summary_carb_combusted!$D32,'subset_fuel consump'!$F:$F,Summary_carb_combusted!$E32,'subset_fuel consump'!$H:$H,Summary_carb_combusted!K$4,'subset_fuel consump'!$G:$G,Summary_carb_combusted!$A$2)</f>
        <v>0</v>
      </c>
      <c r="L32" s="363">
        <f>SUMIFS('subset_fuel consump'!$J:$J,'subset_fuel consump'!$D:$D,Summary_carb_combusted!$C32,'subset_fuel consump'!$E:$E,Summary_carb_combusted!$D32,'subset_fuel consump'!$F:$F,Summary_carb_combusted!$E32,'subset_fuel consump'!$H:$H,Summary_carb_combusted!L$4,'subset_fuel consump'!$G:$G,Summary_carb_combusted!$A$2)</f>
        <v>0</v>
      </c>
      <c r="M32" s="363">
        <f>SUMIFS('subset_fuel consump'!$J:$J,'subset_fuel consump'!$D:$D,Summary_carb_combusted!$C32,'subset_fuel consump'!$E:$E,Summary_carb_combusted!$D32,'subset_fuel consump'!$F:$F,Summary_carb_combusted!$E32,'subset_fuel consump'!$H:$H,Summary_carb_combusted!M$4,'subset_fuel consump'!$G:$G,Summary_carb_combusted!$A$2)</f>
        <v>0</v>
      </c>
      <c r="N32" s="363">
        <f>SUMIFS('subset_fuel consump'!$J:$J,'subset_fuel consump'!$D:$D,Summary_carb_combusted!$C32,'subset_fuel consump'!$E:$E,Summary_carb_combusted!$D32,'subset_fuel consump'!$F:$F,Summary_carb_combusted!$E32,'subset_fuel consump'!$H:$H,Summary_carb_combusted!N$4,'subset_fuel consump'!$G:$G,Summary_carb_combusted!$A$2)</f>
        <v>0</v>
      </c>
      <c r="O32" s="363">
        <f>SUMIFS('subset_fuel consump'!$J:$J,'subset_fuel consump'!$D:$D,Summary_carb_combusted!$C32,'subset_fuel consump'!$E:$E,Summary_carb_combusted!$D32,'subset_fuel consump'!$F:$F,Summary_carb_combusted!$E32,'subset_fuel consump'!$H:$H,Summary_carb_combusted!O$4,'subset_fuel consump'!$G:$G,Summary_carb_combusted!$A$2)</f>
        <v>0</v>
      </c>
      <c r="P32" s="363">
        <f>SUMIFS('subset_fuel consump'!$J:$J,'subset_fuel consump'!$D:$D,Summary_carb_combusted!$C32,'subset_fuel consump'!$E:$E,Summary_carb_combusted!$D32,'subset_fuel consump'!$F:$F,Summary_carb_combusted!$E32,'subset_fuel consump'!$H:$H,Summary_carb_combusted!P$4,'subset_fuel consump'!$G:$G,Summary_carb_combusted!$A$2)</f>
        <v>0</v>
      </c>
      <c r="Q32" s="363">
        <f>SUMIFS('subset_fuel consump'!$J:$J,'subset_fuel consump'!$D:$D,Summary_carb_combusted!$C32,'subset_fuel consump'!$E:$E,Summary_carb_combusted!$D32,'subset_fuel consump'!$F:$F,Summary_carb_combusted!$E32,'subset_fuel consump'!$H:$H,Summary_carb_combusted!Q$4,'subset_fuel consump'!$G:$G,Summary_carb_combusted!$A$2)</f>
        <v>0</v>
      </c>
      <c r="R32" s="363">
        <f>SUMIFS('subset_fuel consump'!$J:$J,'subset_fuel consump'!$D:$D,Summary_carb_combusted!$C32,'subset_fuel consump'!$E:$E,Summary_carb_combusted!$D32,'subset_fuel consump'!$F:$F,Summary_carb_combusted!$E32,'subset_fuel consump'!$H:$H,Summary_carb_combusted!R$4,'subset_fuel consump'!$G:$G,Summary_carb_combusted!$A$2)</f>
        <v>0</v>
      </c>
      <c r="S32" s="363">
        <f>SUMIFS('subset_fuel consump'!$J:$J,'subset_fuel consump'!$D:$D,Summary_carb_combusted!$C32,'subset_fuel consump'!$E:$E,Summary_carb_combusted!$D32,'subset_fuel consump'!$F:$F,Summary_carb_combusted!$E32,'subset_fuel consump'!$H:$H,Summary_carb_combusted!S$4,'subset_fuel consump'!$G:$G,Summary_carb_combusted!$A$2)</f>
        <v>0</v>
      </c>
      <c r="T32" s="363">
        <f>SUMIFS('subset_fuel consump'!$J:$J,'subset_fuel consump'!$D:$D,Summary_carb_combusted!$C32,'subset_fuel consump'!$E:$E,Summary_carb_combusted!$D32,'subset_fuel consump'!$F:$F,Summary_carb_combusted!$E32,'subset_fuel consump'!$H:$H,Summary_carb_combusted!T$4,'subset_fuel consump'!$G:$G,Summary_carb_combusted!$A$2)</f>
        <v>0</v>
      </c>
      <c r="U32" s="363">
        <f>SUMIFS('subset_fuel consump'!$J:$J,'subset_fuel consump'!$D:$D,Summary_carb_combusted!$C32,'subset_fuel consump'!$E:$E,Summary_carb_combusted!$D32,'subset_fuel consump'!$F:$F,Summary_carb_combusted!$E32,'subset_fuel consump'!$H:$H,Summary_carb_combusted!U$4,'subset_fuel consump'!$G:$G,Summary_carb_combusted!$A$2)</f>
        <v>0</v>
      </c>
      <c r="V32" s="363">
        <f>SUMIFS('subset_fuel consump'!$J:$J,'subset_fuel consump'!$D:$D,Summary_carb_combusted!$C32,'subset_fuel consump'!$E:$E,Summary_carb_combusted!$D32,'subset_fuel consump'!$F:$F,Summary_carb_combusted!$E32,'subset_fuel consump'!$H:$H,Summary_carb_combusted!V$4,'subset_fuel consump'!$G:$G,Summary_carb_combusted!$A$2)</f>
        <v>0</v>
      </c>
      <c r="W32" s="363">
        <f>SUMIFS('subset_fuel consump'!$J:$J,'subset_fuel consump'!$D:$D,Summary_carb_combusted!$C32,'subset_fuel consump'!$E:$E,Summary_carb_combusted!$D32,'subset_fuel consump'!$F:$F,Summary_carb_combusted!$E32,'subset_fuel consump'!$H:$H,Summary_carb_combusted!W$4,'subset_fuel consump'!$G:$G,Summary_carb_combusted!$A$2)</f>
        <v>0</v>
      </c>
      <c r="X32" s="363">
        <f>SUMIFS('subset_fuel consump'!$J:$J,'subset_fuel consump'!$D:$D,Summary_carb_combusted!$C32,'subset_fuel consump'!$E:$E,Summary_carb_combusted!$D32,'subset_fuel consump'!$F:$F,Summary_carb_combusted!$E32,'subset_fuel consump'!$H:$H,Summary_carb_combusted!X$4,'subset_fuel consump'!$G:$G,Summary_carb_combusted!$A$2)</f>
        <v>0</v>
      </c>
      <c r="Y32" s="363">
        <f>SUMIFS('subset_fuel consump'!$J:$J,'subset_fuel consump'!$D:$D,Summary_carb_combusted!$C32,'subset_fuel consump'!$E:$E,Summary_carb_combusted!$D32,'subset_fuel consump'!$F:$F,Summary_carb_combusted!$E32,'subset_fuel consump'!$H:$H,Summary_carb_combusted!Y$4,'subset_fuel consump'!$G:$G,Summary_carb_combusted!$A$2)</f>
        <v>0</v>
      </c>
      <c r="Z32" s="363">
        <f>SUMIFS('subset_fuel consump'!$J:$J,'subset_fuel consump'!$D:$D,Summary_carb_combusted!$C32,'subset_fuel consump'!$E:$E,Summary_carb_combusted!$D32,'subset_fuel consump'!$F:$F,Summary_carb_combusted!$E32,'subset_fuel consump'!$H:$H,Summary_carb_combusted!Z$4,'subset_fuel consump'!$G:$G,Summary_carb_combusted!$A$2)</f>
        <v>0</v>
      </c>
      <c r="AA32" s="363">
        <f>SUMIFS('subset_fuel consump'!$J:$J,'subset_fuel consump'!$D:$D,Summary_carb_combusted!$C32,'subset_fuel consump'!$E:$E,Summary_carb_combusted!$D32,'subset_fuel consump'!$F:$F,Summary_carb_combusted!$E32,'subset_fuel consump'!$H:$H,Summary_carb_combusted!AA$4,'subset_fuel consump'!$G:$G,Summary_carb_combusted!$A$2)</f>
        <v>0</v>
      </c>
      <c r="AB32" s="363">
        <f>SUMIFS('subset_fuel consump'!$J:$J,'subset_fuel consump'!$D:$D,Summary_carb_combusted!$C32,'subset_fuel consump'!$E:$E,Summary_carb_combusted!$D32,'subset_fuel consump'!$F:$F,Summary_carb_combusted!$E32,'subset_fuel consump'!$H:$H,Summary_carb_combusted!AB$4,'subset_fuel consump'!$G:$G,Summary_carb_combusted!$A$2)</f>
        <v>0</v>
      </c>
      <c r="AC32" s="363">
        <f>SUMIFS('subset_fuel consump'!$J:$J,'subset_fuel consump'!$D:$D,Summary_carb_combusted!$C32,'subset_fuel consump'!$E:$E,Summary_carb_combusted!$D32,'subset_fuel consump'!$F:$F,Summary_carb_combusted!$E32,'subset_fuel consump'!$H:$H,Summary_carb_combusted!AC$4,'subset_fuel consump'!$G:$G,Summary_carb_combusted!$A$2)</f>
        <v>0</v>
      </c>
      <c r="AD32" s="363">
        <f>SUMIFS('subset_fuel consump'!$J:$J,'subset_fuel consump'!$D:$D,Summary_carb_combusted!$C32,'subset_fuel consump'!$E:$E,Summary_carb_combusted!$D32,'subset_fuel consump'!$F:$F,Summary_carb_combusted!$E32,'subset_fuel consump'!$H:$H,Summary_carb_combusted!AD$4,'subset_fuel consump'!$G:$G,Summary_carb_combusted!$A$2)</f>
        <v>0</v>
      </c>
      <c r="AE32" s="363">
        <f>SUMIFS('subset_fuel consump'!$J:$J,'subset_fuel consump'!$D:$D,Summary_carb_combusted!$C32,'subset_fuel consump'!$E:$E,Summary_carb_combusted!$D32,'subset_fuel consump'!$F:$F,Summary_carb_combusted!$E32,'subset_fuel consump'!$H:$H,Summary_carb_combusted!AE$4,'subset_fuel consump'!$G:$G,Summary_carb_combusted!$A$2)</f>
        <v>0</v>
      </c>
      <c r="AF32" s="363">
        <f>SUMIFS('subset_fuel consump'!$J:$J,'subset_fuel consump'!$D:$D,Summary_carb_combusted!$C32,'subset_fuel consump'!$E:$E,Summary_carb_combusted!$D32,'subset_fuel consump'!$F:$F,Summary_carb_combusted!$E32,'subset_fuel consump'!$H:$H,Summary_carb_combusted!AF$4,'subset_fuel consump'!$G:$G,Summary_carb_combusted!$A$2)</f>
        <v>0</v>
      </c>
      <c r="AG32" s="363">
        <f>SUMIFS('subset_fuel consump'!$J:$J,'subset_fuel consump'!$D:$D,Summary_carb_combusted!$C32,'subset_fuel consump'!$E:$E,Summary_carb_combusted!$D32,'subset_fuel consump'!$F:$F,Summary_carb_combusted!$E32,'subset_fuel consump'!$H:$H,Summary_carb_combusted!AG$4,'subset_fuel consump'!$G:$G,Summary_carb_combusted!$A$2)</f>
        <v>0</v>
      </c>
    </row>
    <row r="33" spans="2:33" x14ac:dyDescent="0.25">
      <c r="B33" s="196" t="s">
        <v>73</v>
      </c>
      <c r="C33" s="199" t="s">
        <v>352</v>
      </c>
      <c r="D33" s="199" t="s">
        <v>429</v>
      </c>
      <c r="E33" s="199" t="s">
        <v>430</v>
      </c>
      <c r="F33" s="169">
        <f t="shared" si="0"/>
        <v>1.9771565057907691E-4</v>
      </c>
      <c r="G33" s="198">
        <f t="shared" si="1"/>
        <v>255343495000.00003</v>
      </c>
      <c r="H33" s="363">
        <f>SUMIFS('subset_fuel consump'!$J:$J,'subset_fuel consump'!$D:$D,Summary_carb_combusted!$C33,'subset_fuel consump'!$E:$E,Summary_carb_combusted!$D33,'subset_fuel consump'!$F:$F,Summary_carb_combusted!$E33,'subset_fuel consump'!$H:$H,Summary_carb_combusted!H$4,'subset_fuel consump'!$G:$G,Summary_carb_combusted!$A$2)</f>
        <v>255343495000.00003</v>
      </c>
      <c r="I33" s="363">
        <f>SUMIFS('subset_fuel consump'!$J:$J,'subset_fuel consump'!$D:$D,Summary_carb_combusted!$C33,'subset_fuel consump'!$E:$E,Summary_carb_combusted!$D33,'subset_fuel consump'!$F:$F,Summary_carb_combusted!$E33,'subset_fuel consump'!$H:$H,Summary_carb_combusted!I$4,'subset_fuel consump'!$G:$G,Summary_carb_combusted!$A$2)</f>
        <v>0</v>
      </c>
      <c r="J33" s="363">
        <f>SUMIFS('subset_fuel consump'!$J:$J,'subset_fuel consump'!$D:$D,Summary_carb_combusted!$C33,'subset_fuel consump'!$E:$E,Summary_carb_combusted!$D33,'subset_fuel consump'!$F:$F,Summary_carb_combusted!$E33,'subset_fuel consump'!$H:$H,Summary_carb_combusted!J$4,'subset_fuel consump'!$G:$G,Summary_carb_combusted!$A$2)</f>
        <v>0</v>
      </c>
      <c r="K33" s="363">
        <f>SUMIFS('subset_fuel consump'!$J:$J,'subset_fuel consump'!$D:$D,Summary_carb_combusted!$C33,'subset_fuel consump'!$E:$E,Summary_carb_combusted!$D33,'subset_fuel consump'!$F:$F,Summary_carb_combusted!$E33,'subset_fuel consump'!$H:$H,Summary_carb_combusted!K$4,'subset_fuel consump'!$G:$G,Summary_carb_combusted!$A$2)</f>
        <v>0</v>
      </c>
      <c r="L33" s="363">
        <f>SUMIFS('subset_fuel consump'!$J:$J,'subset_fuel consump'!$D:$D,Summary_carb_combusted!$C33,'subset_fuel consump'!$E:$E,Summary_carb_combusted!$D33,'subset_fuel consump'!$F:$F,Summary_carb_combusted!$E33,'subset_fuel consump'!$H:$H,Summary_carb_combusted!L$4,'subset_fuel consump'!$G:$G,Summary_carb_combusted!$A$2)</f>
        <v>0</v>
      </c>
      <c r="M33" s="363">
        <f>SUMIFS('subset_fuel consump'!$J:$J,'subset_fuel consump'!$D:$D,Summary_carb_combusted!$C33,'subset_fuel consump'!$E:$E,Summary_carb_combusted!$D33,'subset_fuel consump'!$F:$F,Summary_carb_combusted!$E33,'subset_fuel consump'!$H:$H,Summary_carb_combusted!M$4,'subset_fuel consump'!$G:$G,Summary_carb_combusted!$A$2)</f>
        <v>0</v>
      </c>
      <c r="N33" s="363">
        <f>SUMIFS('subset_fuel consump'!$J:$J,'subset_fuel consump'!$D:$D,Summary_carb_combusted!$C33,'subset_fuel consump'!$E:$E,Summary_carb_combusted!$D33,'subset_fuel consump'!$F:$F,Summary_carb_combusted!$E33,'subset_fuel consump'!$H:$H,Summary_carb_combusted!N$4,'subset_fuel consump'!$G:$G,Summary_carb_combusted!$A$2)</f>
        <v>0</v>
      </c>
      <c r="O33" s="363">
        <f>SUMIFS('subset_fuel consump'!$J:$J,'subset_fuel consump'!$D:$D,Summary_carb_combusted!$C33,'subset_fuel consump'!$E:$E,Summary_carb_combusted!$D33,'subset_fuel consump'!$F:$F,Summary_carb_combusted!$E33,'subset_fuel consump'!$H:$H,Summary_carb_combusted!O$4,'subset_fuel consump'!$G:$G,Summary_carb_combusted!$A$2)</f>
        <v>0</v>
      </c>
      <c r="P33" s="363">
        <f>SUMIFS('subset_fuel consump'!$J:$J,'subset_fuel consump'!$D:$D,Summary_carb_combusted!$C33,'subset_fuel consump'!$E:$E,Summary_carb_combusted!$D33,'subset_fuel consump'!$F:$F,Summary_carb_combusted!$E33,'subset_fuel consump'!$H:$H,Summary_carb_combusted!P$4,'subset_fuel consump'!$G:$G,Summary_carb_combusted!$A$2)</f>
        <v>0</v>
      </c>
      <c r="Q33" s="363">
        <f>SUMIFS('subset_fuel consump'!$J:$J,'subset_fuel consump'!$D:$D,Summary_carb_combusted!$C33,'subset_fuel consump'!$E:$E,Summary_carb_combusted!$D33,'subset_fuel consump'!$F:$F,Summary_carb_combusted!$E33,'subset_fuel consump'!$H:$H,Summary_carb_combusted!Q$4,'subset_fuel consump'!$G:$G,Summary_carb_combusted!$A$2)</f>
        <v>0</v>
      </c>
      <c r="R33" s="363">
        <f>SUMIFS('subset_fuel consump'!$J:$J,'subset_fuel consump'!$D:$D,Summary_carb_combusted!$C33,'subset_fuel consump'!$E:$E,Summary_carb_combusted!$D33,'subset_fuel consump'!$F:$F,Summary_carb_combusted!$E33,'subset_fuel consump'!$H:$H,Summary_carb_combusted!R$4,'subset_fuel consump'!$G:$G,Summary_carb_combusted!$A$2)</f>
        <v>0</v>
      </c>
      <c r="S33" s="363">
        <f>SUMIFS('subset_fuel consump'!$J:$J,'subset_fuel consump'!$D:$D,Summary_carb_combusted!$C33,'subset_fuel consump'!$E:$E,Summary_carb_combusted!$D33,'subset_fuel consump'!$F:$F,Summary_carb_combusted!$E33,'subset_fuel consump'!$H:$H,Summary_carb_combusted!S$4,'subset_fuel consump'!$G:$G,Summary_carb_combusted!$A$2)</f>
        <v>0</v>
      </c>
      <c r="T33" s="363">
        <f>SUMIFS('subset_fuel consump'!$J:$J,'subset_fuel consump'!$D:$D,Summary_carb_combusted!$C33,'subset_fuel consump'!$E:$E,Summary_carb_combusted!$D33,'subset_fuel consump'!$F:$F,Summary_carb_combusted!$E33,'subset_fuel consump'!$H:$H,Summary_carb_combusted!T$4,'subset_fuel consump'!$G:$G,Summary_carb_combusted!$A$2)</f>
        <v>0</v>
      </c>
      <c r="U33" s="363">
        <f>SUMIFS('subset_fuel consump'!$J:$J,'subset_fuel consump'!$D:$D,Summary_carb_combusted!$C33,'subset_fuel consump'!$E:$E,Summary_carb_combusted!$D33,'subset_fuel consump'!$F:$F,Summary_carb_combusted!$E33,'subset_fuel consump'!$H:$H,Summary_carb_combusted!U$4,'subset_fuel consump'!$G:$G,Summary_carb_combusted!$A$2)</f>
        <v>0</v>
      </c>
      <c r="V33" s="363">
        <f>SUMIFS('subset_fuel consump'!$J:$J,'subset_fuel consump'!$D:$D,Summary_carb_combusted!$C33,'subset_fuel consump'!$E:$E,Summary_carb_combusted!$D33,'subset_fuel consump'!$F:$F,Summary_carb_combusted!$E33,'subset_fuel consump'!$H:$H,Summary_carb_combusted!V$4,'subset_fuel consump'!$G:$G,Summary_carb_combusted!$A$2)</f>
        <v>0</v>
      </c>
      <c r="W33" s="363">
        <f>SUMIFS('subset_fuel consump'!$J:$J,'subset_fuel consump'!$D:$D,Summary_carb_combusted!$C33,'subset_fuel consump'!$E:$E,Summary_carb_combusted!$D33,'subset_fuel consump'!$F:$F,Summary_carb_combusted!$E33,'subset_fuel consump'!$H:$H,Summary_carb_combusted!W$4,'subset_fuel consump'!$G:$G,Summary_carb_combusted!$A$2)</f>
        <v>0</v>
      </c>
      <c r="X33" s="363">
        <f>SUMIFS('subset_fuel consump'!$J:$J,'subset_fuel consump'!$D:$D,Summary_carb_combusted!$C33,'subset_fuel consump'!$E:$E,Summary_carb_combusted!$D33,'subset_fuel consump'!$F:$F,Summary_carb_combusted!$E33,'subset_fuel consump'!$H:$H,Summary_carb_combusted!X$4,'subset_fuel consump'!$G:$G,Summary_carb_combusted!$A$2)</f>
        <v>0</v>
      </c>
      <c r="Y33" s="363">
        <f>SUMIFS('subset_fuel consump'!$J:$J,'subset_fuel consump'!$D:$D,Summary_carb_combusted!$C33,'subset_fuel consump'!$E:$E,Summary_carb_combusted!$D33,'subset_fuel consump'!$F:$F,Summary_carb_combusted!$E33,'subset_fuel consump'!$H:$H,Summary_carb_combusted!Y$4,'subset_fuel consump'!$G:$G,Summary_carb_combusted!$A$2)</f>
        <v>0</v>
      </c>
      <c r="Z33" s="363">
        <f>SUMIFS('subset_fuel consump'!$J:$J,'subset_fuel consump'!$D:$D,Summary_carb_combusted!$C33,'subset_fuel consump'!$E:$E,Summary_carb_combusted!$D33,'subset_fuel consump'!$F:$F,Summary_carb_combusted!$E33,'subset_fuel consump'!$H:$H,Summary_carb_combusted!Z$4,'subset_fuel consump'!$G:$G,Summary_carb_combusted!$A$2)</f>
        <v>0</v>
      </c>
      <c r="AA33" s="363">
        <f>SUMIFS('subset_fuel consump'!$J:$J,'subset_fuel consump'!$D:$D,Summary_carb_combusted!$C33,'subset_fuel consump'!$E:$E,Summary_carb_combusted!$D33,'subset_fuel consump'!$F:$F,Summary_carb_combusted!$E33,'subset_fuel consump'!$H:$H,Summary_carb_combusted!AA$4,'subset_fuel consump'!$G:$G,Summary_carb_combusted!$A$2)</f>
        <v>0</v>
      </c>
      <c r="AB33" s="363">
        <f>SUMIFS('subset_fuel consump'!$J:$J,'subset_fuel consump'!$D:$D,Summary_carb_combusted!$C33,'subset_fuel consump'!$E:$E,Summary_carb_combusted!$D33,'subset_fuel consump'!$F:$F,Summary_carb_combusted!$E33,'subset_fuel consump'!$H:$H,Summary_carb_combusted!AB$4,'subset_fuel consump'!$G:$G,Summary_carb_combusted!$A$2)</f>
        <v>0</v>
      </c>
      <c r="AC33" s="363">
        <f>SUMIFS('subset_fuel consump'!$J:$J,'subset_fuel consump'!$D:$D,Summary_carb_combusted!$C33,'subset_fuel consump'!$E:$E,Summary_carb_combusted!$D33,'subset_fuel consump'!$F:$F,Summary_carb_combusted!$E33,'subset_fuel consump'!$H:$H,Summary_carb_combusted!AC$4,'subset_fuel consump'!$G:$G,Summary_carb_combusted!$A$2)</f>
        <v>0</v>
      </c>
      <c r="AD33" s="363">
        <f>SUMIFS('subset_fuel consump'!$J:$J,'subset_fuel consump'!$D:$D,Summary_carb_combusted!$C33,'subset_fuel consump'!$E:$E,Summary_carb_combusted!$D33,'subset_fuel consump'!$F:$F,Summary_carb_combusted!$E33,'subset_fuel consump'!$H:$H,Summary_carb_combusted!AD$4,'subset_fuel consump'!$G:$G,Summary_carb_combusted!$A$2)</f>
        <v>0</v>
      </c>
      <c r="AE33" s="363">
        <f>SUMIFS('subset_fuel consump'!$J:$J,'subset_fuel consump'!$D:$D,Summary_carb_combusted!$C33,'subset_fuel consump'!$E:$E,Summary_carb_combusted!$D33,'subset_fuel consump'!$F:$F,Summary_carb_combusted!$E33,'subset_fuel consump'!$H:$H,Summary_carb_combusted!AE$4,'subset_fuel consump'!$G:$G,Summary_carb_combusted!$A$2)</f>
        <v>0</v>
      </c>
      <c r="AF33" s="363">
        <f>SUMIFS('subset_fuel consump'!$J:$J,'subset_fuel consump'!$D:$D,Summary_carb_combusted!$C33,'subset_fuel consump'!$E:$E,Summary_carb_combusted!$D33,'subset_fuel consump'!$F:$F,Summary_carb_combusted!$E33,'subset_fuel consump'!$H:$H,Summary_carb_combusted!AF$4,'subset_fuel consump'!$G:$G,Summary_carb_combusted!$A$2)</f>
        <v>0</v>
      </c>
      <c r="AG33" s="363">
        <f>SUMIFS('subset_fuel consump'!$J:$J,'subset_fuel consump'!$D:$D,Summary_carb_combusted!$C33,'subset_fuel consump'!$E:$E,Summary_carb_combusted!$D33,'subset_fuel consump'!$F:$F,Summary_carb_combusted!$E33,'subset_fuel consump'!$H:$H,Summary_carb_combusted!AG$4,'subset_fuel consump'!$G:$G,Summary_carb_combusted!$A$2)</f>
        <v>0</v>
      </c>
    </row>
    <row r="34" spans="2:33" x14ac:dyDescent="0.25">
      <c r="B34" s="196" t="s">
        <v>58</v>
      </c>
      <c r="C34" s="199" t="s">
        <v>352</v>
      </c>
      <c r="D34" s="199" t="s">
        <v>429</v>
      </c>
      <c r="E34" s="199" t="s">
        <v>432</v>
      </c>
      <c r="F34" s="169">
        <f t="shared" si="0"/>
        <v>3.4902366263377116E-4</v>
      </c>
      <c r="G34" s="198">
        <f t="shared" si="1"/>
        <v>450752996000</v>
      </c>
      <c r="H34" s="363">
        <f>SUMIFS('subset_fuel consump'!$J:$J,'subset_fuel consump'!$D:$D,Summary_carb_combusted!$C34,'subset_fuel consump'!$E:$E,Summary_carb_combusted!$D34,'subset_fuel consump'!$F:$F,Summary_carb_combusted!$E34,'subset_fuel consump'!$H:$H,Summary_carb_combusted!H$4,'subset_fuel consump'!$G:$G,Summary_carb_combusted!$A$2)</f>
        <v>450752996000</v>
      </c>
      <c r="I34" s="363">
        <f>SUMIFS('subset_fuel consump'!$J:$J,'subset_fuel consump'!$D:$D,Summary_carb_combusted!$C34,'subset_fuel consump'!$E:$E,Summary_carb_combusted!$D34,'subset_fuel consump'!$F:$F,Summary_carb_combusted!$E34,'subset_fuel consump'!$H:$H,Summary_carb_combusted!I$4,'subset_fuel consump'!$G:$G,Summary_carb_combusted!$A$2)</f>
        <v>0</v>
      </c>
      <c r="J34" s="363">
        <f>SUMIFS('subset_fuel consump'!$J:$J,'subset_fuel consump'!$D:$D,Summary_carb_combusted!$C34,'subset_fuel consump'!$E:$E,Summary_carb_combusted!$D34,'subset_fuel consump'!$F:$F,Summary_carb_combusted!$E34,'subset_fuel consump'!$H:$H,Summary_carb_combusted!J$4,'subset_fuel consump'!$G:$G,Summary_carb_combusted!$A$2)</f>
        <v>0</v>
      </c>
      <c r="K34" s="363">
        <f>SUMIFS('subset_fuel consump'!$J:$J,'subset_fuel consump'!$D:$D,Summary_carb_combusted!$C34,'subset_fuel consump'!$E:$E,Summary_carb_combusted!$D34,'subset_fuel consump'!$F:$F,Summary_carb_combusted!$E34,'subset_fuel consump'!$H:$H,Summary_carb_combusted!K$4,'subset_fuel consump'!$G:$G,Summary_carb_combusted!$A$2)</f>
        <v>0</v>
      </c>
      <c r="L34" s="363">
        <f>SUMIFS('subset_fuel consump'!$J:$J,'subset_fuel consump'!$D:$D,Summary_carb_combusted!$C34,'subset_fuel consump'!$E:$E,Summary_carb_combusted!$D34,'subset_fuel consump'!$F:$F,Summary_carb_combusted!$E34,'subset_fuel consump'!$H:$H,Summary_carb_combusted!L$4,'subset_fuel consump'!$G:$G,Summary_carb_combusted!$A$2)</f>
        <v>0</v>
      </c>
      <c r="M34" s="363">
        <f>SUMIFS('subset_fuel consump'!$J:$J,'subset_fuel consump'!$D:$D,Summary_carb_combusted!$C34,'subset_fuel consump'!$E:$E,Summary_carb_combusted!$D34,'subset_fuel consump'!$F:$F,Summary_carb_combusted!$E34,'subset_fuel consump'!$H:$H,Summary_carb_combusted!M$4,'subset_fuel consump'!$G:$G,Summary_carb_combusted!$A$2)</f>
        <v>0</v>
      </c>
      <c r="N34" s="363">
        <f>SUMIFS('subset_fuel consump'!$J:$J,'subset_fuel consump'!$D:$D,Summary_carb_combusted!$C34,'subset_fuel consump'!$E:$E,Summary_carb_combusted!$D34,'subset_fuel consump'!$F:$F,Summary_carb_combusted!$E34,'subset_fuel consump'!$H:$H,Summary_carb_combusted!N$4,'subset_fuel consump'!$G:$G,Summary_carb_combusted!$A$2)</f>
        <v>0</v>
      </c>
      <c r="O34" s="363">
        <f>SUMIFS('subset_fuel consump'!$J:$J,'subset_fuel consump'!$D:$D,Summary_carb_combusted!$C34,'subset_fuel consump'!$E:$E,Summary_carb_combusted!$D34,'subset_fuel consump'!$F:$F,Summary_carb_combusted!$E34,'subset_fuel consump'!$H:$H,Summary_carb_combusted!O$4,'subset_fuel consump'!$G:$G,Summary_carb_combusted!$A$2)</f>
        <v>0</v>
      </c>
      <c r="P34" s="363">
        <f>SUMIFS('subset_fuel consump'!$J:$J,'subset_fuel consump'!$D:$D,Summary_carb_combusted!$C34,'subset_fuel consump'!$E:$E,Summary_carb_combusted!$D34,'subset_fuel consump'!$F:$F,Summary_carb_combusted!$E34,'subset_fuel consump'!$H:$H,Summary_carb_combusted!P$4,'subset_fuel consump'!$G:$G,Summary_carb_combusted!$A$2)</f>
        <v>0</v>
      </c>
      <c r="Q34" s="363">
        <f>SUMIFS('subset_fuel consump'!$J:$J,'subset_fuel consump'!$D:$D,Summary_carb_combusted!$C34,'subset_fuel consump'!$E:$E,Summary_carb_combusted!$D34,'subset_fuel consump'!$F:$F,Summary_carb_combusted!$E34,'subset_fuel consump'!$H:$H,Summary_carb_combusted!Q$4,'subset_fuel consump'!$G:$G,Summary_carb_combusted!$A$2)</f>
        <v>0</v>
      </c>
      <c r="R34" s="363">
        <f>SUMIFS('subset_fuel consump'!$J:$J,'subset_fuel consump'!$D:$D,Summary_carb_combusted!$C34,'subset_fuel consump'!$E:$E,Summary_carb_combusted!$D34,'subset_fuel consump'!$F:$F,Summary_carb_combusted!$E34,'subset_fuel consump'!$H:$H,Summary_carb_combusted!R$4,'subset_fuel consump'!$G:$G,Summary_carb_combusted!$A$2)</f>
        <v>0</v>
      </c>
      <c r="S34" s="363">
        <f>SUMIFS('subset_fuel consump'!$J:$J,'subset_fuel consump'!$D:$D,Summary_carb_combusted!$C34,'subset_fuel consump'!$E:$E,Summary_carb_combusted!$D34,'subset_fuel consump'!$F:$F,Summary_carb_combusted!$E34,'subset_fuel consump'!$H:$H,Summary_carb_combusted!S$4,'subset_fuel consump'!$G:$G,Summary_carb_combusted!$A$2)</f>
        <v>0</v>
      </c>
      <c r="T34" s="363">
        <f>SUMIFS('subset_fuel consump'!$J:$J,'subset_fuel consump'!$D:$D,Summary_carb_combusted!$C34,'subset_fuel consump'!$E:$E,Summary_carb_combusted!$D34,'subset_fuel consump'!$F:$F,Summary_carb_combusted!$E34,'subset_fuel consump'!$H:$H,Summary_carb_combusted!T$4,'subset_fuel consump'!$G:$G,Summary_carb_combusted!$A$2)</f>
        <v>0</v>
      </c>
      <c r="U34" s="363">
        <f>SUMIFS('subset_fuel consump'!$J:$J,'subset_fuel consump'!$D:$D,Summary_carb_combusted!$C34,'subset_fuel consump'!$E:$E,Summary_carb_combusted!$D34,'subset_fuel consump'!$F:$F,Summary_carb_combusted!$E34,'subset_fuel consump'!$H:$H,Summary_carb_combusted!U$4,'subset_fuel consump'!$G:$G,Summary_carb_combusted!$A$2)</f>
        <v>0</v>
      </c>
      <c r="V34" s="363">
        <f>SUMIFS('subset_fuel consump'!$J:$J,'subset_fuel consump'!$D:$D,Summary_carb_combusted!$C34,'subset_fuel consump'!$E:$E,Summary_carb_combusted!$D34,'subset_fuel consump'!$F:$F,Summary_carb_combusted!$E34,'subset_fuel consump'!$H:$H,Summary_carb_combusted!V$4,'subset_fuel consump'!$G:$G,Summary_carb_combusted!$A$2)</f>
        <v>0</v>
      </c>
      <c r="W34" s="363">
        <f>SUMIFS('subset_fuel consump'!$J:$J,'subset_fuel consump'!$D:$D,Summary_carb_combusted!$C34,'subset_fuel consump'!$E:$E,Summary_carb_combusted!$D34,'subset_fuel consump'!$F:$F,Summary_carb_combusted!$E34,'subset_fuel consump'!$H:$H,Summary_carb_combusted!W$4,'subset_fuel consump'!$G:$G,Summary_carb_combusted!$A$2)</f>
        <v>0</v>
      </c>
      <c r="X34" s="363">
        <f>SUMIFS('subset_fuel consump'!$J:$J,'subset_fuel consump'!$D:$D,Summary_carb_combusted!$C34,'subset_fuel consump'!$E:$E,Summary_carb_combusted!$D34,'subset_fuel consump'!$F:$F,Summary_carb_combusted!$E34,'subset_fuel consump'!$H:$H,Summary_carb_combusted!X$4,'subset_fuel consump'!$G:$G,Summary_carb_combusted!$A$2)</f>
        <v>0</v>
      </c>
      <c r="Y34" s="363">
        <f>SUMIFS('subset_fuel consump'!$J:$J,'subset_fuel consump'!$D:$D,Summary_carb_combusted!$C34,'subset_fuel consump'!$E:$E,Summary_carb_combusted!$D34,'subset_fuel consump'!$F:$F,Summary_carb_combusted!$E34,'subset_fuel consump'!$H:$H,Summary_carb_combusted!Y$4,'subset_fuel consump'!$G:$G,Summary_carb_combusted!$A$2)</f>
        <v>0</v>
      </c>
      <c r="Z34" s="363">
        <f>SUMIFS('subset_fuel consump'!$J:$J,'subset_fuel consump'!$D:$D,Summary_carb_combusted!$C34,'subset_fuel consump'!$E:$E,Summary_carb_combusted!$D34,'subset_fuel consump'!$F:$F,Summary_carb_combusted!$E34,'subset_fuel consump'!$H:$H,Summary_carb_combusted!Z$4,'subset_fuel consump'!$G:$G,Summary_carb_combusted!$A$2)</f>
        <v>0</v>
      </c>
      <c r="AA34" s="363">
        <f>SUMIFS('subset_fuel consump'!$J:$J,'subset_fuel consump'!$D:$D,Summary_carb_combusted!$C34,'subset_fuel consump'!$E:$E,Summary_carb_combusted!$D34,'subset_fuel consump'!$F:$F,Summary_carb_combusted!$E34,'subset_fuel consump'!$H:$H,Summary_carb_combusted!AA$4,'subset_fuel consump'!$G:$G,Summary_carb_combusted!$A$2)</f>
        <v>0</v>
      </c>
      <c r="AB34" s="363">
        <f>SUMIFS('subset_fuel consump'!$J:$J,'subset_fuel consump'!$D:$D,Summary_carb_combusted!$C34,'subset_fuel consump'!$E:$E,Summary_carb_combusted!$D34,'subset_fuel consump'!$F:$F,Summary_carb_combusted!$E34,'subset_fuel consump'!$H:$H,Summary_carb_combusted!AB$4,'subset_fuel consump'!$G:$G,Summary_carb_combusted!$A$2)</f>
        <v>0</v>
      </c>
      <c r="AC34" s="363">
        <f>SUMIFS('subset_fuel consump'!$J:$J,'subset_fuel consump'!$D:$D,Summary_carb_combusted!$C34,'subset_fuel consump'!$E:$E,Summary_carb_combusted!$D34,'subset_fuel consump'!$F:$F,Summary_carb_combusted!$E34,'subset_fuel consump'!$H:$H,Summary_carb_combusted!AC$4,'subset_fuel consump'!$G:$G,Summary_carb_combusted!$A$2)</f>
        <v>0</v>
      </c>
      <c r="AD34" s="363">
        <f>SUMIFS('subset_fuel consump'!$J:$J,'subset_fuel consump'!$D:$D,Summary_carb_combusted!$C34,'subset_fuel consump'!$E:$E,Summary_carb_combusted!$D34,'subset_fuel consump'!$F:$F,Summary_carb_combusted!$E34,'subset_fuel consump'!$H:$H,Summary_carb_combusted!AD$4,'subset_fuel consump'!$G:$G,Summary_carb_combusted!$A$2)</f>
        <v>0</v>
      </c>
      <c r="AE34" s="363">
        <f>SUMIFS('subset_fuel consump'!$J:$J,'subset_fuel consump'!$D:$D,Summary_carb_combusted!$C34,'subset_fuel consump'!$E:$E,Summary_carb_combusted!$D34,'subset_fuel consump'!$F:$F,Summary_carb_combusted!$E34,'subset_fuel consump'!$H:$H,Summary_carb_combusted!AE$4,'subset_fuel consump'!$G:$G,Summary_carb_combusted!$A$2)</f>
        <v>0</v>
      </c>
      <c r="AF34" s="363">
        <f>SUMIFS('subset_fuel consump'!$J:$J,'subset_fuel consump'!$D:$D,Summary_carb_combusted!$C34,'subset_fuel consump'!$E:$E,Summary_carb_combusted!$D34,'subset_fuel consump'!$F:$F,Summary_carb_combusted!$E34,'subset_fuel consump'!$H:$H,Summary_carb_combusted!AF$4,'subset_fuel consump'!$G:$G,Summary_carb_combusted!$A$2)</f>
        <v>0</v>
      </c>
      <c r="AG34" s="363">
        <f>SUMIFS('subset_fuel consump'!$J:$J,'subset_fuel consump'!$D:$D,Summary_carb_combusted!$C34,'subset_fuel consump'!$E:$E,Summary_carb_combusted!$D34,'subset_fuel consump'!$F:$F,Summary_carb_combusted!$E34,'subset_fuel consump'!$H:$H,Summary_carb_combusted!AG$4,'subset_fuel consump'!$G:$G,Summary_carb_combusted!$A$2)</f>
        <v>0</v>
      </c>
    </row>
    <row r="35" spans="2:33" x14ac:dyDescent="0.25">
      <c r="B35" s="196" t="s">
        <v>53</v>
      </c>
      <c r="C35" s="199" t="s">
        <v>86</v>
      </c>
      <c r="D35" s="199" t="s">
        <v>241</v>
      </c>
      <c r="E35" s="199" t="s">
        <v>177</v>
      </c>
      <c r="F35" s="169">
        <f t="shared" si="0"/>
        <v>2.090643650677326E-8</v>
      </c>
      <c r="G35" s="198">
        <f t="shared" si="1"/>
        <v>27000000</v>
      </c>
      <c r="H35" s="363">
        <f>SUMIFS('subset_fuel consump'!$J:$J,'subset_fuel consump'!$D:$D,Summary_carb_combusted!$C35,'subset_fuel consump'!$E:$E,Summary_carb_combusted!$D35,'subset_fuel consump'!$F:$F,Summary_carb_combusted!$E35,'subset_fuel consump'!$H:$H,Summary_carb_combusted!H$4,'subset_fuel consump'!$G:$G,Summary_carb_combusted!$A$2)</f>
        <v>27000000</v>
      </c>
      <c r="I35" s="363">
        <f>SUMIFS('subset_fuel consump'!$J:$J,'subset_fuel consump'!$D:$D,Summary_carb_combusted!$C35,'subset_fuel consump'!$E:$E,Summary_carb_combusted!$D35,'subset_fuel consump'!$F:$F,Summary_carb_combusted!$E35,'subset_fuel consump'!$H:$H,Summary_carb_combusted!I$4,'subset_fuel consump'!$G:$G,Summary_carb_combusted!$A$2)</f>
        <v>0</v>
      </c>
      <c r="J35" s="363">
        <f>SUMIFS('subset_fuel consump'!$J:$J,'subset_fuel consump'!$D:$D,Summary_carb_combusted!$C35,'subset_fuel consump'!$E:$E,Summary_carb_combusted!$D35,'subset_fuel consump'!$F:$F,Summary_carb_combusted!$E35,'subset_fuel consump'!$H:$H,Summary_carb_combusted!J$4,'subset_fuel consump'!$G:$G,Summary_carb_combusted!$A$2)</f>
        <v>0</v>
      </c>
      <c r="K35" s="363">
        <f>SUMIFS('subset_fuel consump'!$J:$J,'subset_fuel consump'!$D:$D,Summary_carb_combusted!$C35,'subset_fuel consump'!$E:$E,Summary_carb_combusted!$D35,'subset_fuel consump'!$F:$F,Summary_carb_combusted!$E35,'subset_fuel consump'!$H:$H,Summary_carb_combusted!K$4,'subset_fuel consump'!$G:$G,Summary_carb_combusted!$A$2)</f>
        <v>0</v>
      </c>
      <c r="L35" s="363">
        <f>SUMIFS('subset_fuel consump'!$J:$J,'subset_fuel consump'!$D:$D,Summary_carb_combusted!$C35,'subset_fuel consump'!$E:$E,Summary_carb_combusted!$D35,'subset_fuel consump'!$F:$F,Summary_carb_combusted!$E35,'subset_fuel consump'!$H:$H,Summary_carb_combusted!L$4,'subset_fuel consump'!$G:$G,Summary_carb_combusted!$A$2)</f>
        <v>0</v>
      </c>
      <c r="M35" s="363">
        <f>SUMIFS('subset_fuel consump'!$J:$J,'subset_fuel consump'!$D:$D,Summary_carb_combusted!$C35,'subset_fuel consump'!$E:$E,Summary_carb_combusted!$D35,'subset_fuel consump'!$F:$F,Summary_carb_combusted!$E35,'subset_fuel consump'!$H:$H,Summary_carb_combusted!M$4,'subset_fuel consump'!$G:$G,Summary_carb_combusted!$A$2)</f>
        <v>0</v>
      </c>
      <c r="N35" s="363">
        <f>SUMIFS('subset_fuel consump'!$J:$J,'subset_fuel consump'!$D:$D,Summary_carb_combusted!$C35,'subset_fuel consump'!$E:$E,Summary_carb_combusted!$D35,'subset_fuel consump'!$F:$F,Summary_carb_combusted!$E35,'subset_fuel consump'!$H:$H,Summary_carb_combusted!N$4,'subset_fuel consump'!$G:$G,Summary_carb_combusted!$A$2)</f>
        <v>0</v>
      </c>
      <c r="O35" s="363">
        <f>SUMIFS('subset_fuel consump'!$J:$J,'subset_fuel consump'!$D:$D,Summary_carb_combusted!$C35,'subset_fuel consump'!$E:$E,Summary_carb_combusted!$D35,'subset_fuel consump'!$F:$F,Summary_carb_combusted!$E35,'subset_fuel consump'!$H:$H,Summary_carb_combusted!O$4,'subset_fuel consump'!$G:$G,Summary_carb_combusted!$A$2)</f>
        <v>0</v>
      </c>
      <c r="P35" s="363">
        <f>SUMIFS('subset_fuel consump'!$J:$J,'subset_fuel consump'!$D:$D,Summary_carb_combusted!$C35,'subset_fuel consump'!$E:$E,Summary_carb_combusted!$D35,'subset_fuel consump'!$F:$F,Summary_carb_combusted!$E35,'subset_fuel consump'!$H:$H,Summary_carb_combusted!P$4,'subset_fuel consump'!$G:$G,Summary_carb_combusted!$A$2)</f>
        <v>0</v>
      </c>
      <c r="Q35" s="363">
        <f>SUMIFS('subset_fuel consump'!$J:$J,'subset_fuel consump'!$D:$D,Summary_carb_combusted!$C35,'subset_fuel consump'!$E:$E,Summary_carb_combusted!$D35,'subset_fuel consump'!$F:$F,Summary_carb_combusted!$E35,'subset_fuel consump'!$H:$H,Summary_carb_combusted!Q$4,'subset_fuel consump'!$G:$G,Summary_carb_combusted!$A$2)</f>
        <v>0</v>
      </c>
      <c r="R35" s="363">
        <f>SUMIFS('subset_fuel consump'!$J:$J,'subset_fuel consump'!$D:$D,Summary_carb_combusted!$C35,'subset_fuel consump'!$E:$E,Summary_carb_combusted!$D35,'subset_fuel consump'!$F:$F,Summary_carb_combusted!$E35,'subset_fuel consump'!$H:$H,Summary_carb_combusted!R$4,'subset_fuel consump'!$G:$G,Summary_carb_combusted!$A$2)</f>
        <v>0</v>
      </c>
      <c r="S35" s="363">
        <f>SUMIFS('subset_fuel consump'!$J:$J,'subset_fuel consump'!$D:$D,Summary_carb_combusted!$C35,'subset_fuel consump'!$E:$E,Summary_carb_combusted!$D35,'subset_fuel consump'!$F:$F,Summary_carb_combusted!$E35,'subset_fuel consump'!$H:$H,Summary_carb_combusted!S$4,'subset_fuel consump'!$G:$G,Summary_carb_combusted!$A$2)</f>
        <v>0</v>
      </c>
      <c r="T35" s="363">
        <f>SUMIFS('subset_fuel consump'!$J:$J,'subset_fuel consump'!$D:$D,Summary_carb_combusted!$C35,'subset_fuel consump'!$E:$E,Summary_carb_combusted!$D35,'subset_fuel consump'!$F:$F,Summary_carb_combusted!$E35,'subset_fuel consump'!$H:$H,Summary_carb_combusted!T$4,'subset_fuel consump'!$G:$G,Summary_carb_combusted!$A$2)</f>
        <v>0</v>
      </c>
      <c r="U35" s="363">
        <f>SUMIFS('subset_fuel consump'!$J:$J,'subset_fuel consump'!$D:$D,Summary_carb_combusted!$C35,'subset_fuel consump'!$E:$E,Summary_carb_combusted!$D35,'subset_fuel consump'!$F:$F,Summary_carb_combusted!$E35,'subset_fuel consump'!$H:$H,Summary_carb_combusted!U$4,'subset_fuel consump'!$G:$G,Summary_carb_combusted!$A$2)</f>
        <v>0</v>
      </c>
      <c r="V35" s="363">
        <f>SUMIFS('subset_fuel consump'!$J:$J,'subset_fuel consump'!$D:$D,Summary_carb_combusted!$C35,'subset_fuel consump'!$E:$E,Summary_carb_combusted!$D35,'subset_fuel consump'!$F:$F,Summary_carb_combusted!$E35,'subset_fuel consump'!$H:$H,Summary_carb_combusted!V$4,'subset_fuel consump'!$G:$G,Summary_carb_combusted!$A$2)</f>
        <v>0</v>
      </c>
      <c r="W35" s="363">
        <f>SUMIFS('subset_fuel consump'!$J:$J,'subset_fuel consump'!$D:$D,Summary_carb_combusted!$C35,'subset_fuel consump'!$E:$E,Summary_carb_combusted!$D35,'subset_fuel consump'!$F:$F,Summary_carb_combusted!$E35,'subset_fuel consump'!$H:$H,Summary_carb_combusted!W$4,'subset_fuel consump'!$G:$G,Summary_carb_combusted!$A$2)</f>
        <v>0</v>
      </c>
      <c r="X35" s="363">
        <f>SUMIFS('subset_fuel consump'!$J:$J,'subset_fuel consump'!$D:$D,Summary_carb_combusted!$C35,'subset_fuel consump'!$E:$E,Summary_carb_combusted!$D35,'subset_fuel consump'!$F:$F,Summary_carb_combusted!$E35,'subset_fuel consump'!$H:$H,Summary_carb_combusted!X$4,'subset_fuel consump'!$G:$G,Summary_carb_combusted!$A$2)</f>
        <v>0</v>
      </c>
      <c r="Y35" s="363">
        <f>SUMIFS('subset_fuel consump'!$J:$J,'subset_fuel consump'!$D:$D,Summary_carb_combusted!$C35,'subset_fuel consump'!$E:$E,Summary_carb_combusted!$D35,'subset_fuel consump'!$F:$F,Summary_carb_combusted!$E35,'subset_fuel consump'!$H:$H,Summary_carb_combusted!Y$4,'subset_fuel consump'!$G:$G,Summary_carb_combusted!$A$2)</f>
        <v>0</v>
      </c>
      <c r="Z35" s="363">
        <f>SUMIFS('subset_fuel consump'!$J:$J,'subset_fuel consump'!$D:$D,Summary_carb_combusted!$C35,'subset_fuel consump'!$E:$E,Summary_carb_combusted!$D35,'subset_fuel consump'!$F:$F,Summary_carb_combusted!$E35,'subset_fuel consump'!$H:$H,Summary_carb_combusted!Z$4,'subset_fuel consump'!$G:$G,Summary_carb_combusted!$A$2)</f>
        <v>0</v>
      </c>
      <c r="AA35" s="363">
        <f>SUMIFS('subset_fuel consump'!$J:$J,'subset_fuel consump'!$D:$D,Summary_carb_combusted!$C35,'subset_fuel consump'!$E:$E,Summary_carb_combusted!$D35,'subset_fuel consump'!$F:$F,Summary_carb_combusted!$E35,'subset_fuel consump'!$H:$H,Summary_carb_combusted!AA$4,'subset_fuel consump'!$G:$G,Summary_carb_combusted!$A$2)</f>
        <v>0</v>
      </c>
      <c r="AB35" s="363">
        <f>SUMIFS('subset_fuel consump'!$J:$J,'subset_fuel consump'!$D:$D,Summary_carb_combusted!$C35,'subset_fuel consump'!$E:$E,Summary_carb_combusted!$D35,'subset_fuel consump'!$F:$F,Summary_carb_combusted!$E35,'subset_fuel consump'!$H:$H,Summary_carb_combusted!AB$4,'subset_fuel consump'!$G:$G,Summary_carb_combusted!$A$2)</f>
        <v>0</v>
      </c>
      <c r="AC35" s="363">
        <f>SUMIFS('subset_fuel consump'!$J:$J,'subset_fuel consump'!$D:$D,Summary_carb_combusted!$C35,'subset_fuel consump'!$E:$E,Summary_carb_combusted!$D35,'subset_fuel consump'!$F:$F,Summary_carb_combusted!$E35,'subset_fuel consump'!$H:$H,Summary_carb_combusted!AC$4,'subset_fuel consump'!$G:$G,Summary_carb_combusted!$A$2)</f>
        <v>0</v>
      </c>
      <c r="AD35" s="363">
        <f>SUMIFS('subset_fuel consump'!$J:$J,'subset_fuel consump'!$D:$D,Summary_carb_combusted!$C35,'subset_fuel consump'!$E:$E,Summary_carb_combusted!$D35,'subset_fuel consump'!$F:$F,Summary_carb_combusted!$E35,'subset_fuel consump'!$H:$H,Summary_carb_combusted!AD$4,'subset_fuel consump'!$G:$G,Summary_carb_combusted!$A$2)</f>
        <v>0</v>
      </c>
      <c r="AE35" s="363">
        <f>SUMIFS('subset_fuel consump'!$J:$J,'subset_fuel consump'!$D:$D,Summary_carb_combusted!$C35,'subset_fuel consump'!$E:$E,Summary_carb_combusted!$D35,'subset_fuel consump'!$F:$F,Summary_carb_combusted!$E35,'subset_fuel consump'!$H:$H,Summary_carb_combusted!AE$4,'subset_fuel consump'!$G:$G,Summary_carb_combusted!$A$2)</f>
        <v>0</v>
      </c>
      <c r="AF35" s="363">
        <f>SUMIFS('subset_fuel consump'!$J:$J,'subset_fuel consump'!$D:$D,Summary_carb_combusted!$C35,'subset_fuel consump'!$E:$E,Summary_carb_combusted!$D35,'subset_fuel consump'!$F:$F,Summary_carb_combusted!$E35,'subset_fuel consump'!$H:$H,Summary_carb_combusted!AF$4,'subset_fuel consump'!$G:$G,Summary_carb_combusted!$A$2)</f>
        <v>0</v>
      </c>
      <c r="AG35" s="363">
        <f>SUMIFS('subset_fuel consump'!$J:$J,'subset_fuel consump'!$D:$D,Summary_carb_combusted!$C35,'subset_fuel consump'!$E:$E,Summary_carb_combusted!$D35,'subset_fuel consump'!$F:$F,Summary_carb_combusted!$E35,'subset_fuel consump'!$H:$H,Summary_carb_combusted!AG$4,'subset_fuel consump'!$G:$G,Summary_carb_combusted!$A$2)</f>
        <v>0</v>
      </c>
    </row>
    <row r="36" spans="2:33" x14ac:dyDescent="0.25">
      <c r="B36" s="196" t="s">
        <v>55</v>
      </c>
      <c r="C36" s="199" t="s">
        <v>86</v>
      </c>
      <c r="D36" s="199" t="s">
        <v>436</v>
      </c>
      <c r="E36" s="199" t="s">
        <v>177</v>
      </c>
      <c r="F36" s="169">
        <f t="shared" si="0"/>
        <v>3.4377591787408196E-4</v>
      </c>
      <c r="G36" s="198">
        <f t="shared" si="1"/>
        <v>443975700000</v>
      </c>
      <c r="H36" s="363">
        <f>SUMIFS('subset_fuel consump'!$J:$J,'subset_fuel consump'!$D:$D,Summary_carb_combusted!$C36,'subset_fuel consump'!$E:$E,Summary_carb_combusted!$D36,'subset_fuel consump'!$F:$F,Summary_carb_combusted!$E36,'subset_fuel consump'!$H:$H,Summary_carb_combusted!H$4,'subset_fuel consump'!$G:$G,Summary_carb_combusted!$A$2)</f>
        <v>443975700000</v>
      </c>
      <c r="I36" s="363">
        <f>SUMIFS('subset_fuel consump'!$J:$J,'subset_fuel consump'!$D:$D,Summary_carb_combusted!$C36,'subset_fuel consump'!$E:$E,Summary_carb_combusted!$D36,'subset_fuel consump'!$F:$F,Summary_carb_combusted!$E36,'subset_fuel consump'!$H:$H,Summary_carb_combusted!I$4,'subset_fuel consump'!$G:$G,Summary_carb_combusted!$A$2)</f>
        <v>0</v>
      </c>
      <c r="J36" s="363">
        <f>SUMIFS('subset_fuel consump'!$J:$J,'subset_fuel consump'!$D:$D,Summary_carb_combusted!$C36,'subset_fuel consump'!$E:$E,Summary_carb_combusted!$D36,'subset_fuel consump'!$F:$F,Summary_carb_combusted!$E36,'subset_fuel consump'!$H:$H,Summary_carb_combusted!J$4,'subset_fuel consump'!$G:$G,Summary_carb_combusted!$A$2)</f>
        <v>0</v>
      </c>
      <c r="K36" s="363">
        <f>SUMIFS('subset_fuel consump'!$J:$J,'subset_fuel consump'!$D:$D,Summary_carb_combusted!$C36,'subset_fuel consump'!$E:$E,Summary_carb_combusted!$D36,'subset_fuel consump'!$F:$F,Summary_carb_combusted!$E36,'subset_fuel consump'!$H:$H,Summary_carb_combusted!K$4,'subset_fuel consump'!$G:$G,Summary_carb_combusted!$A$2)</f>
        <v>0</v>
      </c>
      <c r="L36" s="363">
        <f>SUMIFS('subset_fuel consump'!$J:$J,'subset_fuel consump'!$D:$D,Summary_carb_combusted!$C36,'subset_fuel consump'!$E:$E,Summary_carb_combusted!$D36,'subset_fuel consump'!$F:$F,Summary_carb_combusted!$E36,'subset_fuel consump'!$H:$H,Summary_carb_combusted!L$4,'subset_fuel consump'!$G:$G,Summary_carb_combusted!$A$2)</f>
        <v>0</v>
      </c>
      <c r="M36" s="363">
        <f>SUMIFS('subset_fuel consump'!$J:$J,'subset_fuel consump'!$D:$D,Summary_carb_combusted!$C36,'subset_fuel consump'!$E:$E,Summary_carb_combusted!$D36,'subset_fuel consump'!$F:$F,Summary_carb_combusted!$E36,'subset_fuel consump'!$H:$H,Summary_carb_combusted!M$4,'subset_fuel consump'!$G:$G,Summary_carb_combusted!$A$2)</f>
        <v>0</v>
      </c>
      <c r="N36" s="363">
        <f>SUMIFS('subset_fuel consump'!$J:$J,'subset_fuel consump'!$D:$D,Summary_carb_combusted!$C36,'subset_fuel consump'!$E:$E,Summary_carb_combusted!$D36,'subset_fuel consump'!$F:$F,Summary_carb_combusted!$E36,'subset_fuel consump'!$H:$H,Summary_carb_combusted!N$4,'subset_fuel consump'!$G:$G,Summary_carb_combusted!$A$2)</f>
        <v>0</v>
      </c>
      <c r="O36" s="363">
        <f>SUMIFS('subset_fuel consump'!$J:$J,'subset_fuel consump'!$D:$D,Summary_carb_combusted!$C36,'subset_fuel consump'!$E:$E,Summary_carb_combusted!$D36,'subset_fuel consump'!$F:$F,Summary_carb_combusted!$E36,'subset_fuel consump'!$H:$H,Summary_carb_combusted!O$4,'subset_fuel consump'!$G:$G,Summary_carb_combusted!$A$2)</f>
        <v>0</v>
      </c>
      <c r="P36" s="363">
        <f>SUMIFS('subset_fuel consump'!$J:$J,'subset_fuel consump'!$D:$D,Summary_carb_combusted!$C36,'subset_fuel consump'!$E:$E,Summary_carb_combusted!$D36,'subset_fuel consump'!$F:$F,Summary_carb_combusted!$E36,'subset_fuel consump'!$H:$H,Summary_carb_combusted!P$4,'subset_fuel consump'!$G:$G,Summary_carb_combusted!$A$2)</f>
        <v>0</v>
      </c>
      <c r="Q36" s="363">
        <f>SUMIFS('subset_fuel consump'!$J:$J,'subset_fuel consump'!$D:$D,Summary_carb_combusted!$C36,'subset_fuel consump'!$E:$E,Summary_carb_combusted!$D36,'subset_fuel consump'!$F:$F,Summary_carb_combusted!$E36,'subset_fuel consump'!$H:$H,Summary_carb_combusted!Q$4,'subset_fuel consump'!$G:$G,Summary_carb_combusted!$A$2)</f>
        <v>0</v>
      </c>
      <c r="R36" s="363">
        <f>SUMIFS('subset_fuel consump'!$J:$J,'subset_fuel consump'!$D:$D,Summary_carb_combusted!$C36,'subset_fuel consump'!$E:$E,Summary_carb_combusted!$D36,'subset_fuel consump'!$F:$F,Summary_carb_combusted!$E36,'subset_fuel consump'!$H:$H,Summary_carb_combusted!R$4,'subset_fuel consump'!$G:$G,Summary_carb_combusted!$A$2)</f>
        <v>0</v>
      </c>
      <c r="S36" s="363">
        <f>SUMIFS('subset_fuel consump'!$J:$J,'subset_fuel consump'!$D:$D,Summary_carb_combusted!$C36,'subset_fuel consump'!$E:$E,Summary_carb_combusted!$D36,'subset_fuel consump'!$F:$F,Summary_carb_combusted!$E36,'subset_fuel consump'!$H:$H,Summary_carb_combusted!S$4,'subset_fuel consump'!$G:$G,Summary_carb_combusted!$A$2)</f>
        <v>0</v>
      </c>
      <c r="T36" s="363">
        <f>SUMIFS('subset_fuel consump'!$J:$J,'subset_fuel consump'!$D:$D,Summary_carb_combusted!$C36,'subset_fuel consump'!$E:$E,Summary_carb_combusted!$D36,'subset_fuel consump'!$F:$F,Summary_carb_combusted!$E36,'subset_fuel consump'!$H:$H,Summary_carb_combusted!T$4,'subset_fuel consump'!$G:$G,Summary_carb_combusted!$A$2)</f>
        <v>0</v>
      </c>
      <c r="U36" s="363">
        <f>SUMIFS('subset_fuel consump'!$J:$J,'subset_fuel consump'!$D:$D,Summary_carb_combusted!$C36,'subset_fuel consump'!$E:$E,Summary_carb_combusted!$D36,'subset_fuel consump'!$F:$F,Summary_carb_combusted!$E36,'subset_fuel consump'!$H:$H,Summary_carb_combusted!U$4,'subset_fuel consump'!$G:$G,Summary_carb_combusted!$A$2)</f>
        <v>0</v>
      </c>
      <c r="V36" s="363">
        <f>SUMIFS('subset_fuel consump'!$J:$J,'subset_fuel consump'!$D:$D,Summary_carb_combusted!$C36,'subset_fuel consump'!$E:$E,Summary_carb_combusted!$D36,'subset_fuel consump'!$F:$F,Summary_carb_combusted!$E36,'subset_fuel consump'!$H:$H,Summary_carb_combusted!V$4,'subset_fuel consump'!$G:$G,Summary_carb_combusted!$A$2)</f>
        <v>0</v>
      </c>
      <c r="W36" s="363">
        <f>SUMIFS('subset_fuel consump'!$J:$J,'subset_fuel consump'!$D:$D,Summary_carb_combusted!$C36,'subset_fuel consump'!$E:$E,Summary_carb_combusted!$D36,'subset_fuel consump'!$F:$F,Summary_carb_combusted!$E36,'subset_fuel consump'!$H:$H,Summary_carb_combusted!W$4,'subset_fuel consump'!$G:$G,Summary_carb_combusted!$A$2)</f>
        <v>0</v>
      </c>
      <c r="X36" s="363">
        <f>SUMIFS('subset_fuel consump'!$J:$J,'subset_fuel consump'!$D:$D,Summary_carb_combusted!$C36,'subset_fuel consump'!$E:$E,Summary_carb_combusted!$D36,'subset_fuel consump'!$F:$F,Summary_carb_combusted!$E36,'subset_fuel consump'!$H:$H,Summary_carb_combusted!X$4,'subset_fuel consump'!$G:$G,Summary_carb_combusted!$A$2)</f>
        <v>0</v>
      </c>
      <c r="Y36" s="363">
        <f>SUMIFS('subset_fuel consump'!$J:$J,'subset_fuel consump'!$D:$D,Summary_carb_combusted!$C36,'subset_fuel consump'!$E:$E,Summary_carb_combusted!$D36,'subset_fuel consump'!$F:$F,Summary_carb_combusted!$E36,'subset_fuel consump'!$H:$H,Summary_carb_combusted!Y$4,'subset_fuel consump'!$G:$G,Summary_carb_combusted!$A$2)</f>
        <v>0</v>
      </c>
      <c r="Z36" s="363">
        <f>SUMIFS('subset_fuel consump'!$J:$J,'subset_fuel consump'!$D:$D,Summary_carb_combusted!$C36,'subset_fuel consump'!$E:$E,Summary_carb_combusted!$D36,'subset_fuel consump'!$F:$F,Summary_carb_combusted!$E36,'subset_fuel consump'!$H:$H,Summary_carb_combusted!Z$4,'subset_fuel consump'!$G:$G,Summary_carb_combusted!$A$2)</f>
        <v>0</v>
      </c>
      <c r="AA36" s="363">
        <f>SUMIFS('subset_fuel consump'!$J:$J,'subset_fuel consump'!$D:$D,Summary_carb_combusted!$C36,'subset_fuel consump'!$E:$E,Summary_carb_combusted!$D36,'subset_fuel consump'!$F:$F,Summary_carb_combusted!$E36,'subset_fuel consump'!$H:$H,Summary_carb_combusted!AA$4,'subset_fuel consump'!$G:$G,Summary_carb_combusted!$A$2)</f>
        <v>0</v>
      </c>
      <c r="AB36" s="363">
        <f>SUMIFS('subset_fuel consump'!$J:$J,'subset_fuel consump'!$D:$D,Summary_carb_combusted!$C36,'subset_fuel consump'!$E:$E,Summary_carb_combusted!$D36,'subset_fuel consump'!$F:$F,Summary_carb_combusted!$E36,'subset_fuel consump'!$H:$H,Summary_carb_combusted!AB$4,'subset_fuel consump'!$G:$G,Summary_carb_combusted!$A$2)</f>
        <v>0</v>
      </c>
      <c r="AC36" s="363">
        <f>SUMIFS('subset_fuel consump'!$J:$J,'subset_fuel consump'!$D:$D,Summary_carb_combusted!$C36,'subset_fuel consump'!$E:$E,Summary_carb_combusted!$D36,'subset_fuel consump'!$F:$F,Summary_carb_combusted!$E36,'subset_fuel consump'!$H:$H,Summary_carb_combusted!AC$4,'subset_fuel consump'!$G:$G,Summary_carb_combusted!$A$2)</f>
        <v>0</v>
      </c>
      <c r="AD36" s="363">
        <f>SUMIFS('subset_fuel consump'!$J:$J,'subset_fuel consump'!$D:$D,Summary_carb_combusted!$C36,'subset_fuel consump'!$E:$E,Summary_carb_combusted!$D36,'subset_fuel consump'!$F:$F,Summary_carb_combusted!$E36,'subset_fuel consump'!$H:$H,Summary_carb_combusted!AD$4,'subset_fuel consump'!$G:$G,Summary_carb_combusted!$A$2)</f>
        <v>0</v>
      </c>
      <c r="AE36" s="363">
        <f>SUMIFS('subset_fuel consump'!$J:$J,'subset_fuel consump'!$D:$D,Summary_carb_combusted!$C36,'subset_fuel consump'!$E:$E,Summary_carb_combusted!$D36,'subset_fuel consump'!$F:$F,Summary_carb_combusted!$E36,'subset_fuel consump'!$H:$H,Summary_carb_combusted!AE$4,'subset_fuel consump'!$G:$G,Summary_carb_combusted!$A$2)</f>
        <v>0</v>
      </c>
      <c r="AF36" s="363">
        <f>SUMIFS('subset_fuel consump'!$J:$J,'subset_fuel consump'!$D:$D,Summary_carb_combusted!$C36,'subset_fuel consump'!$E:$E,Summary_carb_combusted!$D36,'subset_fuel consump'!$F:$F,Summary_carb_combusted!$E36,'subset_fuel consump'!$H:$H,Summary_carb_combusted!AF$4,'subset_fuel consump'!$G:$G,Summary_carb_combusted!$A$2)</f>
        <v>0</v>
      </c>
      <c r="AG36" s="363">
        <f>SUMIFS('subset_fuel consump'!$J:$J,'subset_fuel consump'!$D:$D,Summary_carb_combusted!$C36,'subset_fuel consump'!$E:$E,Summary_carb_combusted!$D36,'subset_fuel consump'!$F:$F,Summary_carb_combusted!$E36,'subset_fuel consump'!$H:$H,Summary_carb_combusted!AG$4,'subset_fuel consump'!$G:$G,Summary_carb_combusted!$A$2)</f>
        <v>0</v>
      </c>
    </row>
    <row r="37" spans="2:33" x14ac:dyDescent="0.25">
      <c r="B37" s="196" t="s">
        <v>55</v>
      </c>
      <c r="C37" s="199" t="s">
        <v>86</v>
      </c>
      <c r="D37" s="199" t="s">
        <v>438</v>
      </c>
      <c r="E37" s="199" t="s">
        <v>177</v>
      </c>
      <c r="F37" s="169">
        <f t="shared" si="0"/>
        <v>2.1056204797720544E-3</v>
      </c>
      <c r="G37" s="198">
        <f t="shared" si="1"/>
        <v>2719342100000</v>
      </c>
      <c r="H37" s="363">
        <f>SUMIFS('subset_fuel consump'!$J:$J,'subset_fuel consump'!$D:$D,Summary_carb_combusted!$C37,'subset_fuel consump'!$E:$E,Summary_carb_combusted!$D37,'subset_fuel consump'!$F:$F,Summary_carb_combusted!$E37,'subset_fuel consump'!$H:$H,Summary_carb_combusted!H$4,'subset_fuel consump'!$G:$G,Summary_carb_combusted!$A$2)</f>
        <v>2719342100000</v>
      </c>
      <c r="I37" s="363">
        <f>SUMIFS('subset_fuel consump'!$J:$J,'subset_fuel consump'!$D:$D,Summary_carb_combusted!$C37,'subset_fuel consump'!$E:$E,Summary_carb_combusted!$D37,'subset_fuel consump'!$F:$F,Summary_carb_combusted!$E37,'subset_fuel consump'!$H:$H,Summary_carb_combusted!I$4,'subset_fuel consump'!$G:$G,Summary_carb_combusted!$A$2)</f>
        <v>0</v>
      </c>
      <c r="J37" s="363">
        <f>SUMIFS('subset_fuel consump'!$J:$J,'subset_fuel consump'!$D:$D,Summary_carb_combusted!$C37,'subset_fuel consump'!$E:$E,Summary_carb_combusted!$D37,'subset_fuel consump'!$F:$F,Summary_carb_combusted!$E37,'subset_fuel consump'!$H:$H,Summary_carb_combusted!J$4,'subset_fuel consump'!$G:$G,Summary_carb_combusted!$A$2)</f>
        <v>0</v>
      </c>
      <c r="K37" s="363">
        <f>SUMIFS('subset_fuel consump'!$J:$J,'subset_fuel consump'!$D:$D,Summary_carb_combusted!$C37,'subset_fuel consump'!$E:$E,Summary_carb_combusted!$D37,'subset_fuel consump'!$F:$F,Summary_carb_combusted!$E37,'subset_fuel consump'!$H:$H,Summary_carb_combusted!K$4,'subset_fuel consump'!$G:$G,Summary_carb_combusted!$A$2)</f>
        <v>0</v>
      </c>
      <c r="L37" s="363">
        <f>SUMIFS('subset_fuel consump'!$J:$J,'subset_fuel consump'!$D:$D,Summary_carb_combusted!$C37,'subset_fuel consump'!$E:$E,Summary_carb_combusted!$D37,'subset_fuel consump'!$F:$F,Summary_carb_combusted!$E37,'subset_fuel consump'!$H:$H,Summary_carb_combusted!L$4,'subset_fuel consump'!$G:$G,Summary_carb_combusted!$A$2)</f>
        <v>0</v>
      </c>
      <c r="M37" s="363">
        <f>SUMIFS('subset_fuel consump'!$J:$J,'subset_fuel consump'!$D:$D,Summary_carb_combusted!$C37,'subset_fuel consump'!$E:$E,Summary_carb_combusted!$D37,'subset_fuel consump'!$F:$F,Summary_carb_combusted!$E37,'subset_fuel consump'!$H:$H,Summary_carb_combusted!M$4,'subset_fuel consump'!$G:$G,Summary_carb_combusted!$A$2)</f>
        <v>0</v>
      </c>
      <c r="N37" s="363">
        <f>SUMIFS('subset_fuel consump'!$J:$J,'subset_fuel consump'!$D:$D,Summary_carb_combusted!$C37,'subset_fuel consump'!$E:$E,Summary_carb_combusted!$D37,'subset_fuel consump'!$F:$F,Summary_carb_combusted!$E37,'subset_fuel consump'!$H:$H,Summary_carb_combusted!N$4,'subset_fuel consump'!$G:$G,Summary_carb_combusted!$A$2)</f>
        <v>0</v>
      </c>
      <c r="O37" s="363">
        <f>SUMIFS('subset_fuel consump'!$J:$J,'subset_fuel consump'!$D:$D,Summary_carb_combusted!$C37,'subset_fuel consump'!$E:$E,Summary_carb_combusted!$D37,'subset_fuel consump'!$F:$F,Summary_carb_combusted!$E37,'subset_fuel consump'!$H:$H,Summary_carb_combusted!O$4,'subset_fuel consump'!$G:$G,Summary_carb_combusted!$A$2)</f>
        <v>0</v>
      </c>
      <c r="P37" s="363">
        <f>SUMIFS('subset_fuel consump'!$J:$J,'subset_fuel consump'!$D:$D,Summary_carb_combusted!$C37,'subset_fuel consump'!$E:$E,Summary_carb_combusted!$D37,'subset_fuel consump'!$F:$F,Summary_carb_combusted!$E37,'subset_fuel consump'!$H:$H,Summary_carb_combusted!P$4,'subset_fuel consump'!$G:$G,Summary_carb_combusted!$A$2)</f>
        <v>0</v>
      </c>
      <c r="Q37" s="363">
        <f>SUMIFS('subset_fuel consump'!$J:$J,'subset_fuel consump'!$D:$D,Summary_carb_combusted!$C37,'subset_fuel consump'!$E:$E,Summary_carb_combusted!$D37,'subset_fuel consump'!$F:$F,Summary_carb_combusted!$E37,'subset_fuel consump'!$H:$H,Summary_carb_combusted!Q$4,'subset_fuel consump'!$G:$G,Summary_carb_combusted!$A$2)</f>
        <v>0</v>
      </c>
      <c r="R37" s="363">
        <f>SUMIFS('subset_fuel consump'!$J:$J,'subset_fuel consump'!$D:$D,Summary_carb_combusted!$C37,'subset_fuel consump'!$E:$E,Summary_carb_combusted!$D37,'subset_fuel consump'!$F:$F,Summary_carb_combusted!$E37,'subset_fuel consump'!$H:$H,Summary_carb_combusted!R$4,'subset_fuel consump'!$G:$G,Summary_carb_combusted!$A$2)</f>
        <v>0</v>
      </c>
      <c r="S37" s="363">
        <f>SUMIFS('subset_fuel consump'!$J:$J,'subset_fuel consump'!$D:$D,Summary_carb_combusted!$C37,'subset_fuel consump'!$E:$E,Summary_carb_combusted!$D37,'subset_fuel consump'!$F:$F,Summary_carb_combusted!$E37,'subset_fuel consump'!$H:$H,Summary_carb_combusted!S$4,'subset_fuel consump'!$G:$G,Summary_carb_combusted!$A$2)</f>
        <v>0</v>
      </c>
      <c r="T37" s="363">
        <f>SUMIFS('subset_fuel consump'!$J:$J,'subset_fuel consump'!$D:$D,Summary_carb_combusted!$C37,'subset_fuel consump'!$E:$E,Summary_carb_combusted!$D37,'subset_fuel consump'!$F:$F,Summary_carb_combusted!$E37,'subset_fuel consump'!$H:$H,Summary_carb_combusted!T$4,'subset_fuel consump'!$G:$G,Summary_carb_combusted!$A$2)</f>
        <v>0</v>
      </c>
      <c r="U37" s="363">
        <f>SUMIFS('subset_fuel consump'!$J:$J,'subset_fuel consump'!$D:$D,Summary_carb_combusted!$C37,'subset_fuel consump'!$E:$E,Summary_carb_combusted!$D37,'subset_fuel consump'!$F:$F,Summary_carb_combusted!$E37,'subset_fuel consump'!$H:$H,Summary_carb_combusted!U$4,'subset_fuel consump'!$G:$G,Summary_carb_combusted!$A$2)</f>
        <v>0</v>
      </c>
      <c r="V37" s="363">
        <f>SUMIFS('subset_fuel consump'!$J:$J,'subset_fuel consump'!$D:$D,Summary_carb_combusted!$C37,'subset_fuel consump'!$E:$E,Summary_carb_combusted!$D37,'subset_fuel consump'!$F:$F,Summary_carb_combusted!$E37,'subset_fuel consump'!$H:$H,Summary_carb_combusted!V$4,'subset_fuel consump'!$G:$G,Summary_carb_combusted!$A$2)</f>
        <v>0</v>
      </c>
      <c r="W37" s="363">
        <f>SUMIFS('subset_fuel consump'!$J:$J,'subset_fuel consump'!$D:$D,Summary_carb_combusted!$C37,'subset_fuel consump'!$E:$E,Summary_carb_combusted!$D37,'subset_fuel consump'!$F:$F,Summary_carb_combusted!$E37,'subset_fuel consump'!$H:$H,Summary_carb_combusted!W$4,'subset_fuel consump'!$G:$G,Summary_carb_combusted!$A$2)</f>
        <v>0</v>
      </c>
      <c r="X37" s="363">
        <f>SUMIFS('subset_fuel consump'!$J:$J,'subset_fuel consump'!$D:$D,Summary_carb_combusted!$C37,'subset_fuel consump'!$E:$E,Summary_carb_combusted!$D37,'subset_fuel consump'!$F:$F,Summary_carb_combusted!$E37,'subset_fuel consump'!$H:$H,Summary_carb_combusted!X$4,'subset_fuel consump'!$G:$G,Summary_carb_combusted!$A$2)</f>
        <v>0</v>
      </c>
      <c r="Y37" s="363">
        <f>SUMIFS('subset_fuel consump'!$J:$J,'subset_fuel consump'!$D:$D,Summary_carb_combusted!$C37,'subset_fuel consump'!$E:$E,Summary_carb_combusted!$D37,'subset_fuel consump'!$F:$F,Summary_carb_combusted!$E37,'subset_fuel consump'!$H:$H,Summary_carb_combusted!Y$4,'subset_fuel consump'!$G:$G,Summary_carb_combusted!$A$2)</f>
        <v>0</v>
      </c>
      <c r="Z37" s="363">
        <f>SUMIFS('subset_fuel consump'!$J:$J,'subset_fuel consump'!$D:$D,Summary_carb_combusted!$C37,'subset_fuel consump'!$E:$E,Summary_carb_combusted!$D37,'subset_fuel consump'!$F:$F,Summary_carb_combusted!$E37,'subset_fuel consump'!$H:$H,Summary_carb_combusted!Z$4,'subset_fuel consump'!$G:$G,Summary_carb_combusted!$A$2)</f>
        <v>0</v>
      </c>
      <c r="AA37" s="363">
        <f>SUMIFS('subset_fuel consump'!$J:$J,'subset_fuel consump'!$D:$D,Summary_carb_combusted!$C37,'subset_fuel consump'!$E:$E,Summary_carb_combusted!$D37,'subset_fuel consump'!$F:$F,Summary_carb_combusted!$E37,'subset_fuel consump'!$H:$H,Summary_carb_combusted!AA$4,'subset_fuel consump'!$G:$G,Summary_carb_combusted!$A$2)</f>
        <v>0</v>
      </c>
      <c r="AB37" s="363">
        <f>SUMIFS('subset_fuel consump'!$J:$J,'subset_fuel consump'!$D:$D,Summary_carb_combusted!$C37,'subset_fuel consump'!$E:$E,Summary_carb_combusted!$D37,'subset_fuel consump'!$F:$F,Summary_carb_combusted!$E37,'subset_fuel consump'!$H:$H,Summary_carb_combusted!AB$4,'subset_fuel consump'!$G:$G,Summary_carb_combusted!$A$2)</f>
        <v>0</v>
      </c>
      <c r="AC37" s="363">
        <f>SUMIFS('subset_fuel consump'!$J:$J,'subset_fuel consump'!$D:$D,Summary_carb_combusted!$C37,'subset_fuel consump'!$E:$E,Summary_carb_combusted!$D37,'subset_fuel consump'!$F:$F,Summary_carb_combusted!$E37,'subset_fuel consump'!$H:$H,Summary_carb_combusted!AC$4,'subset_fuel consump'!$G:$G,Summary_carb_combusted!$A$2)</f>
        <v>0</v>
      </c>
      <c r="AD37" s="363">
        <f>SUMIFS('subset_fuel consump'!$J:$J,'subset_fuel consump'!$D:$D,Summary_carb_combusted!$C37,'subset_fuel consump'!$E:$E,Summary_carb_combusted!$D37,'subset_fuel consump'!$F:$F,Summary_carb_combusted!$E37,'subset_fuel consump'!$H:$H,Summary_carb_combusted!AD$4,'subset_fuel consump'!$G:$G,Summary_carb_combusted!$A$2)</f>
        <v>0</v>
      </c>
      <c r="AE37" s="363">
        <f>SUMIFS('subset_fuel consump'!$J:$J,'subset_fuel consump'!$D:$D,Summary_carb_combusted!$C37,'subset_fuel consump'!$E:$E,Summary_carb_combusted!$D37,'subset_fuel consump'!$F:$F,Summary_carb_combusted!$E37,'subset_fuel consump'!$H:$H,Summary_carb_combusted!AE$4,'subset_fuel consump'!$G:$G,Summary_carb_combusted!$A$2)</f>
        <v>0</v>
      </c>
      <c r="AF37" s="363">
        <f>SUMIFS('subset_fuel consump'!$J:$J,'subset_fuel consump'!$D:$D,Summary_carb_combusted!$C37,'subset_fuel consump'!$E:$E,Summary_carb_combusted!$D37,'subset_fuel consump'!$F:$F,Summary_carb_combusted!$E37,'subset_fuel consump'!$H:$H,Summary_carb_combusted!AF$4,'subset_fuel consump'!$G:$G,Summary_carb_combusted!$A$2)</f>
        <v>0</v>
      </c>
      <c r="AG37" s="363">
        <f>SUMIFS('subset_fuel consump'!$J:$J,'subset_fuel consump'!$D:$D,Summary_carb_combusted!$C37,'subset_fuel consump'!$E:$E,Summary_carb_combusted!$D37,'subset_fuel consump'!$F:$F,Summary_carb_combusted!$E37,'subset_fuel consump'!$H:$H,Summary_carb_combusted!AG$4,'subset_fuel consump'!$G:$G,Summary_carb_combusted!$A$2)</f>
        <v>0</v>
      </c>
    </row>
    <row r="38" spans="2:33" x14ac:dyDescent="0.25">
      <c r="B38" s="202" t="s">
        <v>70</v>
      </c>
      <c r="C38" s="199" t="s">
        <v>183</v>
      </c>
      <c r="D38" s="199" t="s">
        <v>183</v>
      </c>
      <c r="E38" s="199" t="s">
        <v>177</v>
      </c>
      <c r="F38" s="169">
        <f t="shared" si="0"/>
        <v>2.2621538612791883E-2</v>
      </c>
      <c r="G38" s="198">
        <f t="shared" si="1"/>
        <v>29215000000000</v>
      </c>
      <c r="H38" s="363">
        <f>SUMIFS('subset_fuel consump'!$J:$J,'subset_fuel consump'!$D:$D,Summary_carb_combusted!$C38,'subset_fuel consump'!$E:$E,Summary_carb_combusted!$D38,'subset_fuel consump'!$F:$F,Summary_carb_combusted!$E38,'subset_fuel consump'!$H:$H,Summary_carb_combusted!H$4,'subset_fuel consump'!$G:$G,Summary_carb_combusted!$A$2)</f>
        <v>0</v>
      </c>
      <c r="I38" s="363">
        <f>SUMIFS('subset_fuel consump'!$J:$J,'subset_fuel consump'!$D:$D,Summary_carb_combusted!$C38,'subset_fuel consump'!$E:$E,Summary_carb_combusted!$D38,'subset_fuel consump'!$F:$F,Summary_carb_combusted!$E38,'subset_fuel consump'!$H:$H,Summary_carb_combusted!I$4,'subset_fuel consump'!$G:$G,Summary_carb_combusted!$A$2)</f>
        <v>0</v>
      </c>
      <c r="J38" s="363">
        <f>SUMIFS('subset_fuel consump'!$J:$J,'subset_fuel consump'!$D:$D,Summary_carb_combusted!$C38,'subset_fuel consump'!$E:$E,Summary_carb_combusted!$D38,'subset_fuel consump'!$F:$F,Summary_carb_combusted!$E38,'subset_fuel consump'!$H:$H,Summary_carb_combusted!J$4,'subset_fuel consump'!$G:$G,Summary_carb_combusted!$A$2)</f>
        <v>0</v>
      </c>
      <c r="K38" s="363">
        <f>SUMIFS('subset_fuel consump'!$J:$J,'subset_fuel consump'!$D:$D,Summary_carb_combusted!$C38,'subset_fuel consump'!$E:$E,Summary_carb_combusted!$D38,'subset_fuel consump'!$F:$F,Summary_carb_combusted!$E38,'subset_fuel consump'!$H:$H,Summary_carb_combusted!K$4,'subset_fuel consump'!$G:$G,Summary_carb_combusted!$A$2)</f>
        <v>0</v>
      </c>
      <c r="L38" s="363">
        <f>SUMIFS('subset_fuel consump'!$J:$J,'subset_fuel consump'!$D:$D,Summary_carb_combusted!$C38,'subset_fuel consump'!$E:$E,Summary_carb_combusted!$D38,'subset_fuel consump'!$F:$F,Summary_carb_combusted!$E38,'subset_fuel consump'!$H:$H,Summary_carb_combusted!L$4,'subset_fuel consump'!$G:$G,Summary_carb_combusted!$A$2)</f>
        <v>0</v>
      </c>
      <c r="M38" s="363">
        <f>SUMIFS('subset_fuel consump'!$J:$J,'subset_fuel consump'!$D:$D,Summary_carb_combusted!$C38,'subset_fuel consump'!$E:$E,Summary_carb_combusted!$D38,'subset_fuel consump'!$F:$F,Summary_carb_combusted!$E38,'subset_fuel consump'!$H:$H,Summary_carb_combusted!M$4,'subset_fuel consump'!$G:$G,Summary_carb_combusted!$A$2)</f>
        <v>0</v>
      </c>
      <c r="N38" s="363">
        <f>SUMIFS('subset_fuel consump'!$J:$J,'subset_fuel consump'!$D:$D,Summary_carb_combusted!$C38,'subset_fuel consump'!$E:$E,Summary_carb_combusted!$D38,'subset_fuel consump'!$F:$F,Summary_carb_combusted!$E38,'subset_fuel consump'!$H:$H,Summary_carb_combusted!N$4,'subset_fuel consump'!$G:$G,Summary_carb_combusted!$A$2)</f>
        <v>0</v>
      </c>
      <c r="O38" s="363">
        <f>SUMIFS('subset_fuel consump'!$J:$J,'subset_fuel consump'!$D:$D,Summary_carb_combusted!$C38,'subset_fuel consump'!$E:$E,Summary_carb_combusted!$D38,'subset_fuel consump'!$F:$F,Summary_carb_combusted!$E38,'subset_fuel consump'!$H:$H,Summary_carb_combusted!O$4,'subset_fuel consump'!$G:$G,Summary_carb_combusted!$A$2)</f>
        <v>0</v>
      </c>
      <c r="P38" s="363">
        <f>SUMIFS('subset_fuel consump'!$J:$J,'subset_fuel consump'!$D:$D,Summary_carb_combusted!$C38,'subset_fuel consump'!$E:$E,Summary_carb_combusted!$D38,'subset_fuel consump'!$F:$F,Summary_carb_combusted!$E38,'subset_fuel consump'!$H:$H,Summary_carb_combusted!P$4,'subset_fuel consump'!$G:$G,Summary_carb_combusted!$A$2)</f>
        <v>0</v>
      </c>
      <c r="Q38" s="363">
        <f>SUMIFS('subset_fuel consump'!$J:$J,'subset_fuel consump'!$D:$D,Summary_carb_combusted!$C38,'subset_fuel consump'!$E:$E,Summary_carb_combusted!$D38,'subset_fuel consump'!$F:$F,Summary_carb_combusted!$E38,'subset_fuel consump'!$H:$H,Summary_carb_combusted!Q$4,'subset_fuel consump'!$G:$G,Summary_carb_combusted!$A$2)</f>
        <v>0</v>
      </c>
      <c r="R38" s="363">
        <f>SUMIFS('subset_fuel consump'!$J:$J,'subset_fuel consump'!$D:$D,Summary_carb_combusted!$C38,'subset_fuel consump'!$E:$E,Summary_carb_combusted!$D38,'subset_fuel consump'!$F:$F,Summary_carb_combusted!$E38,'subset_fuel consump'!$H:$H,Summary_carb_combusted!R$4,'subset_fuel consump'!$G:$G,Summary_carb_combusted!$A$2)</f>
        <v>0</v>
      </c>
      <c r="S38" s="363">
        <f>SUMIFS('subset_fuel consump'!$J:$J,'subset_fuel consump'!$D:$D,Summary_carb_combusted!$C38,'subset_fuel consump'!$E:$E,Summary_carb_combusted!$D38,'subset_fuel consump'!$F:$F,Summary_carb_combusted!$E38,'subset_fuel consump'!$H:$H,Summary_carb_combusted!S$4,'subset_fuel consump'!$G:$G,Summary_carb_combusted!$A$2)</f>
        <v>0</v>
      </c>
      <c r="T38" s="363">
        <f>SUMIFS('subset_fuel consump'!$J:$J,'subset_fuel consump'!$D:$D,Summary_carb_combusted!$C38,'subset_fuel consump'!$E:$E,Summary_carb_combusted!$D38,'subset_fuel consump'!$F:$F,Summary_carb_combusted!$E38,'subset_fuel consump'!$H:$H,Summary_carb_combusted!T$4,'subset_fuel consump'!$G:$G,Summary_carb_combusted!$A$2)</f>
        <v>0</v>
      </c>
      <c r="U38" s="363">
        <f>SUMIFS('subset_fuel consump'!$J:$J,'subset_fuel consump'!$D:$D,Summary_carb_combusted!$C38,'subset_fuel consump'!$E:$E,Summary_carb_combusted!$D38,'subset_fuel consump'!$F:$F,Summary_carb_combusted!$E38,'subset_fuel consump'!$H:$H,Summary_carb_combusted!U$4,'subset_fuel consump'!$G:$G,Summary_carb_combusted!$A$2)</f>
        <v>0</v>
      </c>
      <c r="V38" s="363">
        <f>SUMIFS('subset_fuel consump'!$J:$J,'subset_fuel consump'!$D:$D,Summary_carb_combusted!$C38,'subset_fuel consump'!$E:$E,Summary_carb_combusted!$D38,'subset_fuel consump'!$F:$F,Summary_carb_combusted!$E38,'subset_fuel consump'!$H:$H,Summary_carb_combusted!V$4,'subset_fuel consump'!$G:$G,Summary_carb_combusted!$A$2)</f>
        <v>0</v>
      </c>
      <c r="W38" s="363">
        <f>SUMIFS('subset_fuel consump'!$J:$J,'subset_fuel consump'!$D:$D,Summary_carb_combusted!$C38,'subset_fuel consump'!$E:$E,Summary_carb_combusted!$D38,'subset_fuel consump'!$F:$F,Summary_carb_combusted!$E38,'subset_fuel consump'!$H:$H,Summary_carb_combusted!W$4,'subset_fuel consump'!$G:$G,Summary_carb_combusted!$A$2)</f>
        <v>0</v>
      </c>
      <c r="X38" s="363">
        <f>SUMIFS('subset_fuel consump'!$J:$J,'subset_fuel consump'!$D:$D,Summary_carb_combusted!$C38,'subset_fuel consump'!$E:$E,Summary_carb_combusted!$D38,'subset_fuel consump'!$F:$F,Summary_carb_combusted!$E38,'subset_fuel consump'!$H:$H,Summary_carb_combusted!X$4,'subset_fuel consump'!$G:$G,Summary_carb_combusted!$A$2)</f>
        <v>0</v>
      </c>
      <c r="Y38" s="363">
        <f>SUMIFS('subset_fuel consump'!$J:$J,'subset_fuel consump'!$D:$D,Summary_carb_combusted!$C38,'subset_fuel consump'!$E:$E,Summary_carb_combusted!$D38,'subset_fuel consump'!$F:$F,Summary_carb_combusted!$E38,'subset_fuel consump'!$H:$H,Summary_carb_combusted!Y$4,'subset_fuel consump'!$G:$G,Summary_carb_combusted!$A$2)</f>
        <v>0</v>
      </c>
      <c r="Z38" s="363">
        <f>SUMIFS('subset_fuel consump'!$J:$J,'subset_fuel consump'!$D:$D,Summary_carb_combusted!$C38,'subset_fuel consump'!$E:$E,Summary_carb_combusted!$D38,'subset_fuel consump'!$F:$F,Summary_carb_combusted!$E38,'subset_fuel consump'!$H:$H,Summary_carb_combusted!Z$4,'subset_fuel consump'!$G:$G,Summary_carb_combusted!$A$2)</f>
        <v>0</v>
      </c>
      <c r="AA38" s="363">
        <f>SUMIFS('subset_fuel consump'!$J:$J,'subset_fuel consump'!$D:$D,Summary_carb_combusted!$C38,'subset_fuel consump'!$E:$E,Summary_carb_combusted!$D38,'subset_fuel consump'!$F:$F,Summary_carb_combusted!$E38,'subset_fuel consump'!$H:$H,Summary_carb_combusted!AA$4,'subset_fuel consump'!$G:$G,Summary_carb_combusted!$A$2)</f>
        <v>0</v>
      </c>
      <c r="AB38" s="363">
        <f>SUMIFS('subset_fuel consump'!$J:$J,'subset_fuel consump'!$D:$D,Summary_carb_combusted!$C38,'subset_fuel consump'!$E:$E,Summary_carb_combusted!$D38,'subset_fuel consump'!$F:$F,Summary_carb_combusted!$E38,'subset_fuel consump'!$H:$H,Summary_carb_combusted!AB$4,'subset_fuel consump'!$G:$G,Summary_carb_combusted!$A$2)</f>
        <v>3224000000000</v>
      </c>
      <c r="AC38" s="363">
        <f>SUMIFS('subset_fuel consump'!$J:$J,'subset_fuel consump'!$D:$D,Summary_carb_combusted!$C38,'subset_fuel consump'!$E:$E,Summary_carb_combusted!$D38,'subset_fuel consump'!$F:$F,Summary_carb_combusted!$E38,'subset_fuel consump'!$H:$H,Summary_carb_combusted!AC$4,'subset_fuel consump'!$G:$G,Summary_carb_combusted!$A$2)</f>
        <v>25991000000000</v>
      </c>
      <c r="AD38" s="363">
        <f>SUMIFS('subset_fuel consump'!$J:$J,'subset_fuel consump'!$D:$D,Summary_carb_combusted!$C38,'subset_fuel consump'!$E:$E,Summary_carb_combusted!$D38,'subset_fuel consump'!$F:$F,Summary_carb_combusted!$E38,'subset_fuel consump'!$H:$H,Summary_carb_combusted!AD$4,'subset_fuel consump'!$G:$G,Summary_carb_combusted!$A$2)</f>
        <v>0</v>
      </c>
      <c r="AE38" s="363">
        <f>SUMIFS('subset_fuel consump'!$J:$J,'subset_fuel consump'!$D:$D,Summary_carb_combusted!$C38,'subset_fuel consump'!$E:$E,Summary_carb_combusted!$D38,'subset_fuel consump'!$F:$F,Summary_carb_combusted!$E38,'subset_fuel consump'!$H:$H,Summary_carb_combusted!AE$4,'subset_fuel consump'!$G:$G,Summary_carb_combusted!$A$2)</f>
        <v>0</v>
      </c>
      <c r="AF38" s="363">
        <f>SUMIFS('subset_fuel consump'!$J:$J,'subset_fuel consump'!$D:$D,Summary_carb_combusted!$C38,'subset_fuel consump'!$E:$E,Summary_carb_combusted!$D38,'subset_fuel consump'!$F:$F,Summary_carb_combusted!$E38,'subset_fuel consump'!$H:$H,Summary_carb_combusted!AF$4,'subset_fuel consump'!$G:$G,Summary_carb_combusted!$A$2)</f>
        <v>0</v>
      </c>
      <c r="AG38" s="363">
        <f>SUMIFS('subset_fuel consump'!$J:$J,'subset_fuel consump'!$D:$D,Summary_carb_combusted!$C38,'subset_fuel consump'!$E:$E,Summary_carb_combusted!$D38,'subset_fuel consump'!$F:$F,Summary_carb_combusted!$E38,'subset_fuel consump'!$H:$H,Summary_carb_combusted!AG$4,'subset_fuel consump'!$G:$G,Summary_carb_combusted!$A$2)</f>
        <v>0</v>
      </c>
    </row>
    <row r="39" spans="2:33" x14ac:dyDescent="0.25">
      <c r="B39" s="260" t="s">
        <v>54</v>
      </c>
      <c r="C39" s="199" t="s">
        <v>448</v>
      </c>
      <c r="D39" s="199" t="s">
        <v>183</v>
      </c>
      <c r="E39" s="199" t="s">
        <v>177</v>
      </c>
      <c r="F39" s="169">
        <f t="shared" si="0"/>
        <v>0.20691228188807689</v>
      </c>
      <c r="G39" s="198">
        <f t="shared" si="1"/>
        <v>267220652795999.97</v>
      </c>
      <c r="H39" s="363">
        <f>SUMIFS('subset_fuel consump'!$J:$J,'subset_fuel consump'!$D:$D,Summary_carb_combusted!$C39,'subset_fuel consump'!$E:$E,Summary_carb_combusted!$D39,'subset_fuel consump'!$F:$F,Summary_carb_combusted!$E39,'subset_fuel consump'!$H:$H,Summary_carb_combusted!H$4,'subset_fuel consump'!$G:$G,Summary_carb_combusted!$A$2)</f>
        <v>232537076171999.97</v>
      </c>
      <c r="I39" s="363">
        <f>SUMIFS('subset_fuel consump'!$J:$J,'subset_fuel consump'!$D:$D,Summary_carb_combusted!$C39,'subset_fuel consump'!$E:$E,Summary_carb_combusted!$D39,'subset_fuel consump'!$F:$F,Summary_carb_combusted!$E39,'subset_fuel consump'!$H:$H,Summary_carb_combusted!I$4,'subset_fuel consump'!$G:$G,Summary_carb_combusted!$A$2)</f>
        <v>463542000000</v>
      </c>
      <c r="J39" s="363">
        <f>SUMIFS('subset_fuel consump'!$J:$J,'subset_fuel consump'!$D:$D,Summary_carb_combusted!$C39,'subset_fuel consump'!$E:$E,Summary_carb_combusted!$D39,'subset_fuel consump'!$F:$F,Summary_carb_combusted!$E39,'subset_fuel consump'!$H:$H,Summary_carb_combusted!J$4,'subset_fuel consump'!$G:$G,Summary_carb_combusted!$A$2)</f>
        <v>0</v>
      </c>
      <c r="K39" s="363">
        <f>SUMIFS('subset_fuel consump'!$J:$J,'subset_fuel consump'!$D:$D,Summary_carb_combusted!$C39,'subset_fuel consump'!$E:$E,Summary_carb_combusted!$D39,'subset_fuel consump'!$F:$F,Summary_carb_combusted!$E39,'subset_fuel consump'!$H:$H,Summary_carb_combusted!K$4,'subset_fuel consump'!$G:$G,Summary_carb_combusted!$A$2)</f>
        <v>0</v>
      </c>
      <c r="L39" s="363">
        <f>SUMIFS('subset_fuel consump'!$J:$J,'subset_fuel consump'!$D:$D,Summary_carb_combusted!$C39,'subset_fuel consump'!$E:$E,Summary_carb_combusted!$D39,'subset_fuel consump'!$F:$F,Summary_carb_combusted!$E39,'subset_fuel consump'!$H:$H,Summary_carb_combusted!L$4,'subset_fuel consump'!$G:$G,Summary_carb_combusted!$A$2)</f>
        <v>0</v>
      </c>
      <c r="M39" s="363">
        <f>SUMIFS('subset_fuel consump'!$J:$J,'subset_fuel consump'!$D:$D,Summary_carb_combusted!$C39,'subset_fuel consump'!$E:$E,Summary_carb_combusted!$D39,'subset_fuel consump'!$F:$F,Summary_carb_combusted!$E39,'subset_fuel consump'!$H:$H,Summary_carb_combusted!M$4,'subset_fuel consump'!$G:$G,Summary_carb_combusted!$A$2)</f>
        <v>34220034623999.996</v>
      </c>
      <c r="N39" s="363">
        <f>SUMIFS('subset_fuel consump'!$J:$J,'subset_fuel consump'!$D:$D,Summary_carb_combusted!$C39,'subset_fuel consump'!$E:$E,Summary_carb_combusted!$D39,'subset_fuel consump'!$F:$F,Summary_carb_combusted!$E39,'subset_fuel consump'!$H:$H,Summary_carb_combusted!N$4,'subset_fuel consump'!$G:$G,Summary_carb_combusted!$A$2)</f>
        <v>0</v>
      </c>
      <c r="O39" s="363">
        <f>SUMIFS('subset_fuel consump'!$J:$J,'subset_fuel consump'!$D:$D,Summary_carb_combusted!$C39,'subset_fuel consump'!$E:$E,Summary_carb_combusted!$D39,'subset_fuel consump'!$F:$F,Summary_carb_combusted!$E39,'subset_fuel consump'!$H:$H,Summary_carb_combusted!O$4,'subset_fuel consump'!$G:$G,Summary_carb_combusted!$A$2)</f>
        <v>0</v>
      </c>
      <c r="P39" s="363">
        <f>SUMIFS('subset_fuel consump'!$J:$J,'subset_fuel consump'!$D:$D,Summary_carb_combusted!$C39,'subset_fuel consump'!$E:$E,Summary_carb_combusted!$D39,'subset_fuel consump'!$F:$F,Summary_carb_combusted!$E39,'subset_fuel consump'!$H:$H,Summary_carb_combusted!P$4,'subset_fuel consump'!$G:$G,Summary_carb_combusted!$A$2)</f>
        <v>0</v>
      </c>
      <c r="Q39" s="363">
        <f>SUMIFS('subset_fuel consump'!$J:$J,'subset_fuel consump'!$D:$D,Summary_carb_combusted!$C39,'subset_fuel consump'!$E:$E,Summary_carb_combusted!$D39,'subset_fuel consump'!$F:$F,Summary_carb_combusted!$E39,'subset_fuel consump'!$H:$H,Summary_carb_combusted!Q$4,'subset_fuel consump'!$G:$G,Summary_carb_combusted!$A$2)</f>
        <v>0</v>
      </c>
      <c r="R39" s="363">
        <f>SUMIFS('subset_fuel consump'!$J:$J,'subset_fuel consump'!$D:$D,Summary_carb_combusted!$C39,'subset_fuel consump'!$E:$E,Summary_carb_combusted!$D39,'subset_fuel consump'!$F:$F,Summary_carb_combusted!$E39,'subset_fuel consump'!$H:$H,Summary_carb_combusted!R$4,'subset_fuel consump'!$G:$G,Summary_carb_combusted!$A$2)</f>
        <v>0</v>
      </c>
      <c r="S39" s="363">
        <f>SUMIFS('subset_fuel consump'!$J:$J,'subset_fuel consump'!$D:$D,Summary_carb_combusted!$C39,'subset_fuel consump'!$E:$E,Summary_carb_combusted!$D39,'subset_fuel consump'!$F:$F,Summary_carb_combusted!$E39,'subset_fuel consump'!$H:$H,Summary_carb_combusted!S$4,'subset_fuel consump'!$G:$G,Summary_carb_combusted!$A$2)</f>
        <v>0</v>
      </c>
      <c r="T39" s="363">
        <f>SUMIFS('subset_fuel consump'!$J:$J,'subset_fuel consump'!$D:$D,Summary_carb_combusted!$C39,'subset_fuel consump'!$E:$E,Summary_carb_combusted!$D39,'subset_fuel consump'!$F:$F,Summary_carb_combusted!$E39,'subset_fuel consump'!$H:$H,Summary_carb_combusted!T$4,'subset_fuel consump'!$G:$G,Summary_carb_combusted!$A$2)</f>
        <v>0</v>
      </c>
      <c r="U39" s="363">
        <f>SUMIFS('subset_fuel consump'!$J:$J,'subset_fuel consump'!$D:$D,Summary_carb_combusted!$C39,'subset_fuel consump'!$E:$E,Summary_carb_combusted!$D39,'subset_fuel consump'!$F:$F,Summary_carb_combusted!$E39,'subset_fuel consump'!$H:$H,Summary_carb_combusted!U$4,'subset_fuel consump'!$G:$G,Summary_carb_combusted!$A$2)</f>
        <v>0</v>
      </c>
      <c r="V39" s="363">
        <f>SUMIFS('subset_fuel consump'!$J:$J,'subset_fuel consump'!$D:$D,Summary_carb_combusted!$C39,'subset_fuel consump'!$E:$E,Summary_carb_combusted!$D39,'subset_fuel consump'!$F:$F,Summary_carb_combusted!$E39,'subset_fuel consump'!$H:$H,Summary_carb_combusted!V$4,'subset_fuel consump'!$G:$G,Summary_carb_combusted!$A$2)</f>
        <v>0</v>
      </c>
      <c r="W39" s="363">
        <f>SUMIFS('subset_fuel consump'!$J:$J,'subset_fuel consump'!$D:$D,Summary_carb_combusted!$C39,'subset_fuel consump'!$E:$E,Summary_carb_combusted!$D39,'subset_fuel consump'!$F:$F,Summary_carb_combusted!$E39,'subset_fuel consump'!$H:$H,Summary_carb_combusted!W$4,'subset_fuel consump'!$G:$G,Summary_carb_combusted!$A$2)</f>
        <v>0</v>
      </c>
      <c r="X39" s="363">
        <f>SUMIFS('subset_fuel consump'!$J:$J,'subset_fuel consump'!$D:$D,Summary_carb_combusted!$C39,'subset_fuel consump'!$E:$E,Summary_carb_combusted!$D39,'subset_fuel consump'!$F:$F,Summary_carb_combusted!$E39,'subset_fuel consump'!$H:$H,Summary_carb_combusted!X$4,'subset_fuel consump'!$G:$G,Summary_carb_combusted!$A$2)</f>
        <v>0</v>
      </c>
      <c r="Y39" s="363">
        <f>SUMIFS('subset_fuel consump'!$J:$J,'subset_fuel consump'!$D:$D,Summary_carb_combusted!$C39,'subset_fuel consump'!$E:$E,Summary_carb_combusted!$D39,'subset_fuel consump'!$F:$F,Summary_carb_combusted!$E39,'subset_fuel consump'!$H:$H,Summary_carb_combusted!Y$4,'subset_fuel consump'!$G:$G,Summary_carb_combusted!$A$2)</f>
        <v>0</v>
      </c>
      <c r="Z39" s="363">
        <f>SUMIFS('subset_fuel consump'!$J:$J,'subset_fuel consump'!$D:$D,Summary_carb_combusted!$C39,'subset_fuel consump'!$E:$E,Summary_carb_combusted!$D39,'subset_fuel consump'!$F:$F,Summary_carb_combusted!$E39,'subset_fuel consump'!$H:$H,Summary_carb_combusted!Z$4,'subset_fuel consump'!$G:$G,Summary_carb_combusted!$A$2)</f>
        <v>0</v>
      </c>
      <c r="AA39" s="363">
        <f>SUMIFS('subset_fuel consump'!$J:$J,'subset_fuel consump'!$D:$D,Summary_carb_combusted!$C39,'subset_fuel consump'!$E:$E,Summary_carb_combusted!$D39,'subset_fuel consump'!$F:$F,Summary_carb_combusted!$E39,'subset_fuel consump'!$H:$H,Summary_carb_combusted!AA$4,'subset_fuel consump'!$G:$G,Summary_carb_combusted!$A$2)</f>
        <v>0</v>
      </c>
      <c r="AB39" s="363">
        <f>SUMIFS('subset_fuel consump'!$J:$J,'subset_fuel consump'!$D:$D,Summary_carb_combusted!$C39,'subset_fuel consump'!$E:$E,Summary_carb_combusted!$D39,'subset_fuel consump'!$F:$F,Summary_carb_combusted!$E39,'subset_fuel consump'!$H:$H,Summary_carb_combusted!AB$4,'subset_fuel consump'!$G:$G,Summary_carb_combusted!$A$2)</f>
        <v>0</v>
      </c>
      <c r="AC39" s="363">
        <f>SUMIFS('subset_fuel consump'!$J:$J,'subset_fuel consump'!$D:$D,Summary_carb_combusted!$C39,'subset_fuel consump'!$E:$E,Summary_carb_combusted!$D39,'subset_fuel consump'!$F:$F,Summary_carb_combusted!$E39,'subset_fuel consump'!$H:$H,Summary_carb_combusted!AC$4,'subset_fuel consump'!$G:$G,Summary_carb_combusted!$A$2)</f>
        <v>0</v>
      </c>
      <c r="AD39" s="363">
        <f>SUMIFS('subset_fuel consump'!$J:$J,'subset_fuel consump'!$D:$D,Summary_carb_combusted!$C39,'subset_fuel consump'!$E:$E,Summary_carb_combusted!$D39,'subset_fuel consump'!$F:$F,Summary_carb_combusted!$E39,'subset_fuel consump'!$H:$H,Summary_carb_combusted!AD$4,'subset_fuel consump'!$G:$G,Summary_carb_combusted!$A$2)</f>
        <v>0</v>
      </c>
      <c r="AE39" s="363">
        <f>SUMIFS('subset_fuel consump'!$J:$J,'subset_fuel consump'!$D:$D,Summary_carb_combusted!$C39,'subset_fuel consump'!$E:$E,Summary_carb_combusted!$D39,'subset_fuel consump'!$F:$F,Summary_carb_combusted!$E39,'subset_fuel consump'!$H:$H,Summary_carb_combusted!AE$4,'subset_fuel consump'!$G:$G,Summary_carb_combusted!$A$2)</f>
        <v>0</v>
      </c>
      <c r="AF39" s="363">
        <f>SUMIFS('subset_fuel consump'!$J:$J,'subset_fuel consump'!$D:$D,Summary_carb_combusted!$C39,'subset_fuel consump'!$E:$E,Summary_carb_combusted!$D39,'subset_fuel consump'!$F:$F,Summary_carb_combusted!$E39,'subset_fuel consump'!$H:$H,Summary_carb_combusted!AF$4,'subset_fuel consump'!$G:$G,Summary_carb_combusted!$A$2)</f>
        <v>0</v>
      </c>
      <c r="AG39" s="363">
        <f>SUMIFS('subset_fuel consump'!$J:$J,'subset_fuel consump'!$D:$D,Summary_carb_combusted!$C39,'subset_fuel consump'!$E:$E,Summary_carb_combusted!$D39,'subset_fuel consump'!$F:$F,Summary_carb_combusted!$E39,'subset_fuel consump'!$H:$H,Summary_carb_combusted!AG$4,'subset_fuel consump'!$G:$G,Summary_carb_combusted!$A$2)</f>
        <v>0</v>
      </c>
    </row>
    <row r="40" spans="2:33" x14ac:dyDescent="0.25">
      <c r="B40" s="196" t="s">
        <v>60</v>
      </c>
      <c r="C40" s="201" t="s">
        <v>453</v>
      </c>
      <c r="D40" s="199" t="s">
        <v>183</v>
      </c>
      <c r="E40" s="199" t="s">
        <v>177</v>
      </c>
      <c r="F40" s="169">
        <f t="shared" si="0"/>
        <v>0.34568941025131061</v>
      </c>
      <c r="G40" s="198">
        <f>SUM(H40:AG40)</f>
        <v>446446914746158.94</v>
      </c>
      <c r="H40" s="363">
        <f>SUMIFS('subset_fuel consump'!$J:$J,'subset_fuel consump'!$D:$D,Summary_carb_combusted!$C40,'subset_fuel consump'!$E:$E,Summary_carb_combusted!$D40,'subset_fuel consump'!$F:$F,Summary_carb_combusted!$E40,'subset_fuel consump'!$H:$H,Summary_carb_combusted!H$4,'subset_fuel consump'!$G:$G,Summary_carb_combusted!$A$2)</f>
        <v>49373327611121.266</v>
      </c>
      <c r="I40" s="363">
        <f>SUMIFS('subset_fuel consump'!$J:$J,'subset_fuel consump'!$D:$D,Summary_carb_combusted!$C40,'subset_fuel consump'!$E:$E,Summary_carb_combusted!$D40,'subset_fuel consump'!$F:$F,Summary_carb_combusted!$E40,'subset_fuel consump'!$H:$H,Summary_carb_combusted!I$4,'subset_fuel consump'!$G:$G,Summary_carb_combusted!$A$2)</f>
        <v>68113640776.075035</v>
      </c>
      <c r="J40" s="363">
        <f>SUMIFS('subset_fuel consump'!$J:$J,'subset_fuel consump'!$D:$D,Summary_carb_combusted!$C40,'subset_fuel consump'!$E:$E,Summary_carb_combusted!$D40,'subset_fuel consump'!$F:$F,Summary_carb_combusted!$E40,'subset_fuel consump'!$H:$H,Summary_carb_combusted!J$4,'subset_fuel consump'!$G:$G,Summary_carb_combusted!$A$2)</f>
        <v>0</v>
      </c>
      <c r="K40" s="363">
        <f>SUMIFS('subset_fuel consump'!$J:$J,'subset_fuel consump'!$D:$D,Summary_carb_combusted!$C40,'subset_fuel consump'!$E:$E,Summary_carb_combusted!$D40,'subset_fuel consump'!$F:$F,Summary_carb_combusted!$E40,'subset_fuel consump'!$H:$H,Summary_carb_combusted!K$4,'subset_fuel consump'!$G:$G,Summary_carb_combusted!$A$2)</f>
        <v>23802645250</v>
      </c>
      <c r="L40" s="363">
        <f>SUMIFS('subset_fuel consump'!$J:$J,'subset_fuel consump'!$D:$D,Summary_carb_combusted!$C40,'subset_fuel consump'!$E:$E,Summary_carb_combusted!$D40,'subset_fuel consump'!$F:$F,Summary_carb_combusted!$E40,'subset_fuel consump'!$H:$H,Summary_carb_combusted!L$4,'subset_fuel consump'!$G:$G,Summary_carb_combusted!$A$2)</f>
        <v>0</v>
      </c>
      <c r="M40" s="363">
        <f>SUMIFS('subset_fuel consump'!$J:$J,'subset_fuel consump'!$D:$D,Summary_carb_combusted!$C40,'subset_fuel consump'!$E:$E,Summary_carb_combusted!$D40,'subset_fuel consump'!$F:$F,Summary_carb_combusted!$E40,'subset_fuel consump'!$H:$H,Summary_carb_combusted!M$4,'subset_fuel consump'!$G:$G,Summary_carb_combusted!$A$2)</f>
        <v>95356426799.851089</v>
      </c>
      <c r="N40" s="363">
        <f>SUMIFS('subset_fuel consump'!$J:$J,'subset_fuel consump'!$D:$D,Summary_carb_combusted!$C40,'subset_fuel consump'!$E:$E,Summary_carb_combusted!$D40,'subset_fuel consump'!$F:$F,Summary_carb_combusted!$E40,'subset_fuel consump'!$H:$H,Summary_carb_combusted!N$4,'subset_fuel consump'!$G:$G,Summary_carb_combusted!$A$2)</f>
        <v>0</v>
      </c>
      <c r="O40" s="363">
        <f>SUMIFS('subset_fuel consump'!$J:$J,'subset_fuel consump'!$D:$D,Summary_carb_combusted!$C40,'subset_fuel consump'!$E:$E,Summary_carb_combusted!$D40,'subset_fuel consump'!$F:$F,Summary_carb_combusted!$E40,'subset_fuel consump'!$H:$H,Summary_carb_combusted!O$4,'subset_fuel consump'!$G:$G,Summary_carb_combusted!$A$2)</f>
        <v>0</v>
      </c>
      <c r="P40" s="363">
        <f>SUMIFS('subset_fuel consump'!$J:$J,'subset_fuel consump'!$D:$D,Summary_carb_combusted!$C40,'subset_fuel consump'!$E:$E,Summary_carb_combusted!$D40,'subset_fuel consump'!$F:$F,Summary_carb_combusted!$E40,'subset_fuel consump'!$H:$H,Summary_carb_combusted!P$4,'subset_fuel consump'!$G:$G,Summary_carb_combusted!$A$2)</f>
        <v>0</v>
      </c>
      <c r="Q40" s="363">
        <f>SUMIFS('subset_fuel consump'!$J:$J,'subset_fuel consump'!$D:$D,Summary_carb_combusted!$C40,'subset_fuel consump'!$E:$E,Summary_carb_combusted!$D40,'subset_fuel consump'!$F:$F,Summary_carb_combusted!$E40,'subset_fuel consump'!$H:$H,Summary_carb_combusted!Q$4,'subset_fuel consump'!$G:$G,Summary_carb_combusted!$A$2)</f>
        <v>0</v>
      </c>
      <c r="R40" s="363">
        <f>SUMIFS('subset_fuel consump'!$J:$J,'subset_fuel consump'!$D:$D,Summary_carb_combusted!$C40,'subset_fuel consump'!$E:$E,Summary_carb_combusted!$D40,'subset_fuel consump'!$F:$F,Summary_carb_combusted!$E40,'subset_fuel consump'!$H:$H,Summary_carb_combusted!R$4,'subset_fuel consump'!$G:$G,Summary_carb_combusted!$A$2)</f>
        <v>0</v>
      </c>
      <c r="S40" s="363">
        <f>SUMIFS('subset_fuel consump'!$J:$J,'subset_fuel consump'!$D:$D,Summary_carb_combusted!$C40,'subset_fuel consump'!$E:$E,Summary_carb_combusted!$D40,'subset_fuel consump'!$F:$F,Summary_carb_combusted!$E40,'subset_fuel consump'!$H:$H,Summary_carb_combusted!S$4,'subset_fuel consump'!$G:$G,Summary_carb_combusted!$A$2)</f>
        <v>0</v>
      </c>
      <c r="T40" s="363">
        <f>SUMIFS('subset_fuel consump'!$J:$J,'subset_fuel consump'!$D:$D,Summary_carb_combusted!$C40,'subset_fuel consump'!$E:$E,Summary_carb_combusted!$D40,'subset_fuel consump'!$F:$F,Summary_carb_combusted!$E40,'subset_fuel consump'!$H:$H,Summary_carb_combusted!T$4,'subset_fuel consump'!$G:$G,Summary_carb_combusted!$A$2)</f>
        <v>4421870379249.5664</v>
      </c>
      <c r="U40" s="363">
        <f>SUMIFS('subset_fuel consump'!$J:$J,'subset_fuel consump'!$D:$D,Summary_carb_combusted!$C40,'subset_fuel consump'!$E:$E,Summary_carb_combusted!$D40,'subset_fuel consump'!$F:$F,Summary_carb_combusted!$E40,'subset_fuel consump'!$H:$H,Summary_carb_combusted!U$4,'subset_fuel consump'!$G:$G,Summary_carb_combusted!$A$2)</f>
        <v>0</v>
      </c>
      <c r="V40" s="363">
        <f>SUMIFS('subset_fuel consump'!$J:$J,'subset_fuel consump'!$D:$D,Summary_carb_combusted!$C40,'subset_fuel consump'!$E:$E,Summary_carb_combusted!$D40,'subset_fuel consump'!$F:$F,Summary_carb_combusted!$E40,'subset_fuel consump'!$H:$H,Summary_carb_combusted!V$4,'subset_fuel consump'!$G:$G,Summary_carb_combusted!$A$2)</f>
        <v>274565428455428.81</v>
      </c>
      <c r="W40" s="363">
        <f>SUMIFS('subset_fuel consump'!$J:$J,'subset_fuel consump'!$D:$D,Summary_carb_combusted!$C40,'subset_fuel consump'!$E:$E,Summary_carb_combusted!$D40,'subset_fuel consump'!$F:$F,Summary_carb_combusted!$E40,'subset_fuel consump'!$H:$H,Summary_carb_combusted!W$4,'subset_fuel consump'!$G:$G,Summary_carb_combusted!$A$2)</f>
        <v>2693174400000</v>
      </c>
      <c r="X40" s="363">
        <f>SUMIFS('subset_fuel consump'!$J:$J,'subset_fuel consump'!$D:$D,Summary_carb_combusted!$C40,'subset_fuel consump'!$E:$E,Summary_carb_combusted!$D40,'subset_fuel consump'!$F:$F,Summary_carb_combusted!$E40,'subset_fuel consump'!$H:$H,Summary_carb_combusted!X$4,'subset_fuel consump'!$G:$G,Summary_carb_combusted!$A$2)</f>
        <v>0</v>
      </c>
      <c r="Y40" s="363">
        <f>SUMIFS('subset_fuel consump'!$J:$J,'subset_fuel consump'!$D:$D,Summary_carb_combusted!$C40,'subset_fuel consump'!$E:$E,Summary_carb_combusted!$D40,'subset_fuel consump'!$F:$F,Summary_carb_combusted!$E40,'subset_fuel consump'!$H:$H,Summary_carb_combusted!Y$4,'subset_fuel consump'!$G:$G,Summary_carb_combusted!$A$2)</f>
        <v>0</v>
      </c>
      <c r="Z40" s="363">
        <f>SUMIFS('subset_fuel consump'!$J:$J,'subset_fuel consump'!$D:$D,Summary_carb_combusted!$C40,'subset_fuel consump'!$E:$E,Summary_carb_combusted!$D40,'subset_fuel consump'!$F:$F,Summary_carb_combusted!$E40,'subset_fuel consump'!$H:$H,Summary_carb_combusted!Z$4,'subset_fuel consump'!$G:$G,Summary_carb_combusted!$A$2)</f>
        <v>10222304000.038994</v>
      </c>
      <c r="AA40" s="363">
        <f>SUMIFS('subset_fuel consump'!$J:$J,'subset_fuel consump'!$D:$D,Summary_carb_combusted!$C40,'subset_fuel consump'!$E:$E,Summary_carb_combusted!$D40,'subset_fuel consump'!$F:$F,Summary_carb_combusted!$E40,'subset_fuel consump'!$H:$H,Summary_carb_combusted!AA$4,'subset_fuel consump'!$G:$G,Summary_carb_combusted!$A$2)</f>
        <v>0</v>
      </c>
      <c r="AB40" s="363">
        <f>SUMIFS('subset_fuel consump'!$J:$J,'subset_fuel consump'!$D:$D,Summary_carb_combusted!$C40,'subset_fuel consump'!$E:$E,Summary_carb_combusted!$D40,'subset_fuel consump'!$F:$F,Summary_carb_combusted!$E40,'subset_fuel consump'!$H:$H,Summary_carb_combusted!AB$4,'subset_fuel consump'!$G:$G,Summary_carb_combusted!$A$2)</f>
        <v>0</v>
      </c>
      <c r="AC40" s="363">
        <f>SUMIFS('subset_fuel consump'!$J:$J,'subset_fuel consump'!$D:$D,Summary_carb_combusted!$C40,'subset_fuel consump'!$E:$E,Summary_carb_combusted!$D40,'subset_fuel consump'!$F:$F,Summary_carb_combusted!$E40,'subset_fuel consump'!$H:$H,Summary_carb_combusted!AC$4,'subset_fuel consump'!$G:$G,Summary_carb_combusted!$A$2)</f>
        <v>0</v>
      </c>
      <c r="AD40" s="363">
        <f>SUMIFS('subset_fuel consump'!$J:$J,'subset_fuel consump'!$D:$D,Summary_carb_combusted!$C40,'subset_fuel consump'!$E:$E,Summary_carb_combusted!$D40,'subset_fuel consump'!$F:$F,Summary_carb_combusted!$E40,'subset_fuel consump'!$H:$H,Summary_carb_combusted!AD$4,'subset_fuel consump'!$G:$G,Summary_carb_combusted!$A$2)</f>
        <v>0</v>
      </c>
      <c r="AE40" s="363">
        <f>SUMIFS('subset_fuel consump'!$J:$J,'subset_fuel consump'!$D:$D,Summary_carb_combusted!$C40,'subset_fuel consump'!$E:$E,Summary_carb_combusted!$D40,'subset_fuel consump'!$F:$F,Summary_carb_combusted!$E40,'subset_fuel consump'!$H:$H,Summary_carb_combusted!AE$4,'subset_fuel consump'!$G:$G,Summary_carb_combusted!$A$2)</f>
        <v>55187131148749.586</v>
      </c>
      <c r="AF40" s="363">
        <f>SUMIFS('subset_fuel consump'!$J:$J,'subset_fuel consump'!$D:$D,Summary_carb_combusted!$C40,'subset_fuel consump'!$E:$E,Summary_carb_combusted!$D40,'subset_fuel consump'!$F:$F,Summary_carb_combusted!$E40,'subset_fuel consump'!$H:$H,Summary_carb_combusted!AF$4,'subset_fuel consump'!$G:$G,Summary_carb_combusted!$A$2)</f>
        <v>60008487734783.773</v>
      </c>
      <c r="AG40" s="363">
        <f>SUMIFS('subset_fuel consump'!$J:$J,'subset_fuel consump'!$D:$D,Summary_carb_combusted!$C40,'subset_fuel consump'!$E:$E,Summary_carb_combusted!$D40,'subset_fuel consump'!$F:$F,Summary_carb_combusted!$E40,'subset_fuel consump'!$H:$H,Summary_carb_combusted!AG$4,'subset_fuel consump'!$G:$G,Summary_carb_combusted!$A$2)</f>
        <v>0</v>
      </c>
    </row>
    <row r="41" spans="2:33" x14ac:dyDescent="0.25">
      <c r="B41" s="196" t="s">
        <v>60</v>
      </c>
      <c r="C41" s="201" t="s">
        <v>453</v>
      </c>
      <c r="D41" s="199" t="s">
        <v>470</v>
      </c>
      <c r="E41" s="199" t="s">
        <v>177</v>
      </c>
      <c r="F41" s="169">
        <f t="shared" si="0"/>
        <v>0</v>
      </c>
      <c r="G41" s="198">
        <f t="shared" si="1"/>
        <v>0</v>
      </c>
      <c r="H41" s="363">
        <f>SUMIFS('subset_fuel consump'!$J:$J,'subset_fuel consump'!$D:$D,Summary_carb_combusted!$C41,'subset_fuel consump'!$E:$E,Summary_carb_combusted!$D41,'subset_fuel consump'!$F:$F,Summary_carb_combusted!$E41,'subset_fuel consump'!$H:$H,Summary_carb_combusted!H$4,'subset_fuel consump'!$G:$G,Summary_carb_combusted!$A$2)</f>
        <v>0</v>
      </c>
      <c r="I41" s="363">
        <f>SUMIFS('subset_fuel consump'!$J:$J,'subset_fuel consump'!$D:$D,Summary_carb_combusted!$C41,'subset_fuel consump'!$E:$E,Summary_carb_combusted!$D41,'subset_fuel consump'!$F:$F,Summary_carb_combusted!$E41,'subset_fuel consump'!$H:$H,Summary_carb_combusted!I$4,'subset_fuel consump'!$G:$G,Summary_carb_combusted!$A$2)</f>
        <v>0</v>
      </c>
      <c r="J41" s="363">
        <f>SUMIFS('subset_fuel consump'!$J:$J,'subset_fuel consump'!$D:$D,Summary_carb_combusted!$C41,'subset_fuel consump'!$E:$E,Summary_carb_combusted!$D41,'subset_fuel consump'!$F:$F,Summary_carb_combusted!$E41,'subset_fuel consump'!$H:$H,Summary_carb_combusted!J$4,'subset_fuel consump'!$G:$G,Summary_carb_combusted!$A$2)</f>
        <v>0</v>
      </c>
      <c r="K41" s="363">
        <f>SUMIFS('subset_fuel consump'!$J:$J,'subset_fuel consump'!$D:$D,Summary_carb_combusted!$C41,'subset_fuel consump'!$E:$E,Summary_carb_combusted!$D41,'subset_fuel consump'!$F:$F,Summary_carb_combusted!$E41,'subset_fuel consump'!$H:$H,Summary_carb_combusted!K$4,'subset_fuel consump'!$G:$G,Summary_carb_combusted!$A$2)</f>
        <v>0</v>
      </c>
      <c r="L41" s="363">
        <f>SUMIFS('subset_fuel consump'!$J:$J,'subset_fuel consump'!$D:$D,Summary_carb_combusted!$C41,'subset_fuel consump'!$E:$E,Summary_carb_combusted!$D41,'subset_fuel consump'!$F:$F,Summary_carb_combusted!$E41,'subset_fuel consump'!$H:$H,Summary_carb_combusted!L$4,'subset_fuel consump'!$G:$G,Summary_carb_combusted!$A$2)</f>
        <v>0</v>
      </c>
      <c r="M41" s="363">
        <f>SUMIFS('subset_fuel consump'!$J:$J,'subset_fuel consump'!$D:$D,Summary_carb_combusted!$C41,'subset_fuel consump'!$E:$E,Summary_carb_combusted!$D41,'subset_fuel consump'!$F:$F,Summary_carb_combusted!$E41,'subset_fuel consump'!$H:$H,Summary_carb_combusted!M$4,'subset_fuel consump'!$G:$G,Summary_carb_combusted!$A$2)</f>
        <v>0</v>
      </c>
      <c r="N41" s="363">
        <f>SUMIFS('subset_fuel consump'!$J:$J,'subset_fuel consump'!$D:$D,Summary_carb_combusted!$C41,'subset_fuel consump'!$E:$E,Summary_carb_combusted!$D41,'subset_fuel consump'!$F:$F,Summary_carb_combusted!$E41,'subset_fuel consump'!$H:$H,Summary_carb_combusted!N$4,'subset_fuel consump'!$G:$G,Summary_carb_combusted!$A$2)</f>
        <v>0</v>
      </c>
      <c r="O41" s="363">
        <f>SUMIFS('subset_fuel consump'!$J:$J,'subset_fuel consump'!$D:$D,Summary_carb_combusted!$C41,'subset_fuel consump'!$E:$E,Summary_carb_combusted!$D41,'subset_fuel consump'!$F:$F,Summary_carb_combusted!$E41,'subset_fuel consump'!$H:$H,Summary_carb_combusted!O$4,'subset_fuel consump'!$G:$G,Summary_carb_combusted!$A$2)</f>
        <v>0</v>
      </c>
      <c r="P41" s="363">
        <f>SUMIFS('subset_fuel consump'!$J:$J,'subset_fuel consump'!$D:$D,Summary_carb_combusted!$C41,'subset_fuel consump'!$E:$E,Summary_carb_combusted!$D41,'subset_fuel consump'!$F:$F,Summary_carb_combusted!$E41,'subset_fuel consump'!$H:$H,Summary_carb_combusted!P$4,'subset_fuel consump'!$G:$G,Summary_carb_combusted!$A$2)</f>
        <v>0</v>
      </c>
      <c r="Q41" s="363">
        <f>SUMIFS('subset_fuel consump'!$J:$J,'subset_fuel consump'!$D:$D,Summary_carb_combusted!$C41,'subset_fuel consump'!$E:$E,Summary_carb_combusted!$D41,'subset_fuel consump'!$F:$F,Summary_carb_combusted!$E41,'subset_fuel consump'!$H:$H,Summary_carb_combusted!Q$4,'subset_fuel consump'!$G:$G,Summary_carb_combusted!$A$2)</f>
        <v>0</v>
      </c>
      <c r="R41" s="363">
        <f>SUMIFS('subset_fuel consump'!$J:$J,'subset_fuel consump'!$D:$D,Summary_carb_combusted!$C41,'subset_fuel consump'!$E:$E,Summary_carb_combusted!$D41,'subset_fuel consump'!$F:$F,Summary_carb_combusted!$E41,'subset_fuel consump'!$H:$H,Summary_carb_combusted!R$4,'subset_fuel consump'!$G:$G,Summary_carb_combusted!$A$2)</f>
        <v>0</v>
      </c>
      <c r="S41" s="363">
        <f>SUMIFS('subset_fuel consump'!$J:$J,'subset_fuel consump'!$D:$D,Summary_carb_combusted!$C41,'subset_fuel consump'!$E:$E,Summary_carb_combusted!$D41,'subset_fuel consump'!$F:$F,Summary_carb_combusted!$E41,'subset_fuel consump'!$H:$H,Summary_carb_combusted!S$4,'subset_fuel consump'!$G:$G,Summary_carb_combusted!$A$2)</f>
        <v>0</v>
      </c>
      <c r="T41" s="363">
        <f>SUMIFS('subset_fuel consump'!$J:$J,'subset_fuel consump'!$D:$D,Summary_carb_combusted!$C41,'subset_fuel consump'!$E:$E,Summary_carb_combusted!$D41,'subset_fuel consump'!$F:$F,Summary_carb_combusted!$E41,'subset_fuel consump'!$H:$H,Summary_carb_combusted!T$4,'subset_fuel consump'!$G:$G,Summary_carb_combusted!$A$2)</f>
        <v>0</v>
      </c>
      <c r="U41" s="363">
        <f>SUMIFS('subset_fuel consump'!$J:$J,'subset_fuel consump'!$D:$D,Summary_carb_combusted!$C41,'subset_fuel consump'!$E:$E,Summary_carb_combusted!$D41,'subset_fuel consump'!$F:$F,Summary_carb_combusted!$E41,'subset_fuel consump'!$H:$H,Summary_carb_combusted!U$4,'subset_fuel consump'!$G:$G,Summary_carb_combusted!$A$2)</f>
        <v>0</v>
      </c>
      <c r="V41" s="363">
        <f>SUMIFS('subset_fuel consump'!$J:$J,'subset_fuel consump'!$D:$D,Summary_carb_combusted!$C41,'subset_fuel consump'!$E:$E,Summary_carb_combusted!$D41,'subset_fuel consump'!$F:$F,Summary_carb_combusted!$E41,'subset_fuel consump'!$H:$H,Summary_carb_combusted!V$4,'subset_fuel consump'!$G:$G,Summary_carb_combusted!$A$2)</f>
        <v>0</v>
      </c>
      <c r="W41" s="363">
        <f>SUMIFS('subset_fuel consump'!$J:$J,'subset_fuel consump'!$D:$D,Summary_carb_combusted!$C41,'subset_fuel consump'!$E:$E,Summary_carb_combusted!$D41,'subset_fuel consump'!$F:$F,Summary_carb_combusted!$E41,'subset_fuel consump'!$H:$H,Summary_carb_combusted!W$4,'subset_fuel consump'!$G:$G,Summary_carb_combusted!$A$2)</f>
        <v>0</v>
      </c>
      <c r="X41" s="363">
        <f>SUMIFS('subset_fuel consump'!$J:$J,'subset_fuel consump'!$D:$D,Summary_carb_combusted!$C41,'subset_fuel consump'!$E:$E,Summary_carb_combusted!$D41,'subset_fuel consump'!$F:$F,Summary_carb_combusted!$E41,'subset_fuel consump'!$H:$H,Summary_carb_combusted!X$4,'subset_fuel consump'!$G:$G,Summary_carb_combusted!$A$2)</f>
        <v>0</v>
      </c>
      <c r="Y41" s="363">
        <f>SUMIFS('subset_fuel consump'!$J:$J,'subset_fuel consump'!$D:$D,Summary_carb_combusted!$C41,'subset_fuel consump'!$E:$E,Summary_carb_combusted!$D41,'subset_fuel consump'!$F:$F,Summary_carb_combusted!$E41,'subset_fuel consump'!$H:$H,Summary_carb_combusted!Y$4,'subset_fuel consump'!$G:$G,Summary_carb_combusted!$A$2)</f>
        <v>0</v>
      </c>
      <c r="Z41" s="363">
        <f>SUMIFS('subset_fuel consump'!$J:$J,'subset_fuel consump'!$D:$D,Summary_carb_combusted!$C41,'subset_fuel consump'!$E:$E,Summary_carb_combusted!$D41,'subset_fuel consump'!$F:$F,Summary_carb_combusted!$E41,'subset_fuel consump'!$H:$H,Summary_carb_combusted!Z$4,'subset_fuel consump'!$G:$G,Summary_carb_combusted!$A$2)</f>
        <v>0</v>
      </c>
      <c r="AA41" s="363">
        <f>SUMIFS('subset_fuel consump'!$J:$J,'subset_fuel consump'!$D:$D,Summary_carb_combusted!$C41,'subset_fuel consump'!$E:$E,Summary_carb_combusted!$D41,'subset_fuel consump'!$F:$F,Summary_carb_combusted!$E41,'subset_fuel consump'!$H:$H,Summary_carb_combusted!AA$4,'subset_fuel consump'!$G:$G,Summary_carb_combusted!$A$2)</f>
        <v>0</v>
      </c>
      <c r="AB41" s="363">
        <f>SUMIFS('subset_fuel consump'!$J:$J,'subset_fuel consump'!$D:$D,Summary_carb_combusted!$C41,'subset_fuel consump'!$E:$E,Summary_carb_combusted!$D41,'subset_fuel consump'!$F:$F,Summary_carb_combusted!$E41,'subset_fuel consump'!$H:$H,Summary_carb_combusted!AB$4,'subset_fuel consump'!$G:$G,Summary_carb_combusted!$A$2)</f>
        <v>0</v>
      </c>
      <c r="AC41" s="363">
        <f>SUMIFS('subset_fuel consump'!$J:$J,'subset_fuel consump'!$D:$D,Summary_carb_combusted!$C41,'subset_fuel consump'!$E:$E,Summary_carb_combusted!$D41,'subset_fuel consump'!$F:$F,Summary_carb_combusted!$E41,'subset_fuel consump'!$H:$H,Summary_carb_combusted!AC$4,'subset_fuel consump'!$G:$G,Summary_carb_combusted!$A$2)</f>
        <v>0</v>
      </c>
      <c r="AD41" s="363">
        <f>SUMIFS('subset_fuel consump'!$J:$J,'subset_fuel consump'!$D:$D,Summary_carb_combusted!$C41,'subset_fuel consump'!$E:$E,Summary_carb_combusted!$D41,'subset_fuel consump'!$F:$F,Summary_carb_combusted!$E41,'subset_fuel consump'!$H:$H,Summary_carb_combusted!AD$4,'subset_fuel consump'!$G:$G,Summary_carb_combusted!$A$2)</f>
        <v>0</v>
      </c>
      <c r="AE41" s="363">
        <f>SUMIFS('subset_fuel consump'!$J:$J,'subset_fuel consump'!$D:$D,Summary_carb_combusted!$C41,'subset_fuel consump'!$E:$E,Summary_carb_combusted!$D41,'subset_fuel consump'!$F:$F,Summary_carb_combusted!$E41,'subset_fuel consump'!$H:$H,Summary_carb_combusted!AE$4,'subset_fuel consump'!$G:$G,Summary_carb_combusted!$A$2)</f>
        <v>0</v>
      </c>
      <c r="AF41" s="363">
        <f>SUMIFS('subset_fuel consump'!$J:$J,'subset_fuel consump'!$D:$D,Summary_carb_combusted!$C41,'subset_fuel consump'!$E:$E,Summary_carb_combusted!$D41,'subset_fuel consump'!$F:$F,Summary_carb_combusted!$E41,'subset_fuel consump'!$H:$H,Summary_carb_combusted!AF$4,'subset_fuel consump'!$G:$G,Summary_carb_combusted!$A$2)</f>
        <v>0</v>
      </c>
      <c r="AG41" s="363">
        <f>SUMIFS('subset_fuel consump'!$J:$J,'subset_fuel consump'!$D:$D,Summary_carb_combusted!$C41,'subset_fuel consump'!$E:$E,Summary_carb_combusted!$D41,'subset_fuel consump'!$F:$F,Summary_carb_combusted!$E41,'subset_fuel consump'!$H:$H,Summary_carb_combusted!AG$4,'subset_fuel consump'!$G:$G,Summary_carb_combusted!$A$2)</f>
        <v>0</v>
      </c>
    </row>
    <row r="42" spans="2:33" x14ac:dyDescent="0.25">
      <c r="B42" s="196" t="s">
        <v>74</v>
      </c>
      <c r="C42" s="199" t="s">
        <v>271</v>
      </c>
      <c r="D42" s="199" t="s">
        <v>475</v>
      </c>
      <c r="E42" s="199" t="s">
        <v>177</v>
      </c>
      <c r="F42" s="169">
        <f t="shared" si="0"/>
        <v>1.5017207941059789E-2</v>
      </c>
      <c r="G42" s="198">
        <f t="shared" si="1"/>
        <v>19394248000000</v>
      </c>
      <c r="H42" s="363">
        <f>SUMIFS('subset_fuel consump'!$J:$J,'subset_fuel consump'!$D:$D,Summary_carb_combusted!$C42,'subset_fuel consump'!$E:$E,Summary_carb_combusted!$D42,'subset_fuel consump'!$F:$F,Summary_carb_combusted!$E42,'subset_fuel consump'!$H:$H,Summary_carb_combusted!H$4,'subset_fuel consump'!$G:$G,Summary_carb_combusted!$A$2)</f>
        <v>19394248000000</v>
      </c>
      <c r="I42" s="363">
        <f>SUMIFS('subset_fuel consump'!$J:$J,'subset_fuel consump'!$D:$D,Summary_carb_combusted!$C42,'subset_fuel consump'!$E:$E,Summary_carb_combusted!$D42,'subset_fuel consump'!$F:$F,Summary_carb_combusted!$E42,'subset_fuel consump'!$H:$H,Summary_carb_combusted!I$4,'subset_fuel consump'!$G:$G,Summary_carb_combusted!$A$2)</f>
        <v>0</v>
      </c>
      <c r="J42" s="363">
        <f>SUMIFS('subset_fuel consump'!$J:$J,'subset_fuel consump'!$D:$D,Summary_carb_combusted!$C42,'subset_fuel consump'!$E:$E,Summary_carb_combusted!$D42,'subset_fuel consump'!$F:$F,Summary_carb_combusted!$E42,'subset_fuel consump'!$H:$H,Summary_carb_combusted!J$4,'subset_fuel consump'!$G:$G,Summary_carb_combusted!$A$2)</f>
        <v>0</v>
      </c>
      <c r="K42" s="363">
        <f>SUMIFS('subset_fuel consump'!$J:$J,'subset_fuel consump'!$D:$D,Summary_carb_combusted!$C42,'subset_fuel consump'!$E:$E,Summary_carb_combusted!$D42,'subset_fuel consump'!$F:$F,Summary_carb_combusted!$E42,'subset_fuel consump'!$H:$H,Summary_carb_combusted!K$4,'subset_fuel consump'!$G:$G,Summary_carb_combusted!$A$2)</f>
        <v>0</v>
      </c>
      <c r="L42" s="363">
        <f>SUMIFS('subset_fuel consump'!$J:$J,'subset_fuel consump'!$D:$D,Summary_carb_combusted!$C42,'subset_fuel consump'!$E:$E,Summary_carb_combusted!$D42,'subset_fuel consump'!$F:$F,Summary_carb_combusted!$E42,'subset_fuel consump'!$H:$H,Summary_carb_combusted!L$4,'subset_fuel consump'!$G:$G,Summary_carb_combusted!$A$2)</f>
        <v>0</v>
      </c>
      <c r="M42" s="363">
        <f>SUMIFS('subset_fuel consump'!$J:$J,'subset_fuel consump'!$D:$D,Summary_carb_combusted!$C42,'subset_fuel consump'!$E:$E,Summary_carb_combusted!$D42,'subset_fuel consump'!$F:$F,Summary_carb_combusted!$E42,'subset_fuel consump'!$H:$H,Summary_carb_combusted!M$4,'subset_fuel consump'!$G:$G,Summary_carb_combusted!$A$2)</f>
        <v>0</v>
      </c>
      <c r="N42" s="363">
        <f>SUMIFS('subset_fuel consump'!$J:$J,'subset_fuel consump'!$D:$D,Summary_carb_combusted!$C42,'subset_fuel consump'!$E:$E,Summary_carb_combusted!$D42,'subset_fuel consump'!$F:$F,Summary_carb_combusted!$E42,'subset_fuel consump'!$H:$H,Summary_carb_combusted!N$4,'subset_fuel consump'!$G:$G,Summary_carb_combusted!$A$2)</f>
        <v>0</v>
      </c>
      <c r="O42" s="363">
        <f>SUMIFS('subset_fuel consump'!$J:$J,'subset_fuel consump'!$D:$D,Summary_carb_combusted!$C42,'subset_fuel consump'!$E:$E,Summary_carb_combusted!$D42,'subset_fuel consump'!$F:$F,Summary_carb_combusted!$E42,'subset_fuel consump'!$H:$H,Summary_carb_combusted!O$4,'subset_fuel consump'!$G:$G,Summary_carb_combusted!$A$2)</f>
        <v>0</v>
      </c>
      <c r="P42" s="363">
        <f>SUMIFS('subset_fuel consump'!$J:$J,'subset_fuel consump'!$D:$D,Summary_carb_combusted!$C42,'subset_fuel consump'!$E:$E,Summary_carb_combusted!$D42,'subset_fuel consump'!$F:$F,Summary_carb_combusted!$E42,'subset_fuel consump'!$H:$H,Summary_carb_combusted!P$4,'subset_fuel consump'!$G:$G,Summary_carb_combusted!$A$2)</f>
        <v>0</v>
      </c>
      <c r="Q42" s="363">
        <f>SUMIFS('subset_fuel consump'!$J:$J,'subset_fuel consump'!$D:$D,Summary_carb_combusted!$C42,'subset_fuel consump'!$E:$E,Summary_carb_combusted!$D42,'subset_fuel consump'!$F:$F,Summary_carb_combusted!$E42,'subset_fuel consump'!$H:$H,Summary_carb_combusted!Q$4,'subset_fuel consump'!$G:$G,Summary_carb_combusted!$A$2)</f>
        <v>0</v>
      </c>
      <c r="R42" s="363">
        <f>SUMIFS('subset_fuel consump'!$J:$J,'subset_fuel consump'!$D:$D,Summary_carb_combusted!$C42,'subset_fuel consump'!$E:$E,Summary_carb_combusted!$D42,'subset_fuel consump'!$F:$F,Summary_carb_combusted!$E42,'subset_fuel consump'!$H:$H,Summary_carb_combusted!R$4,'subset_fuel consump'!$G:$G,Summary_carb_combusted!$A$2)</f>
        <v>0</v>
      </c>
      <c r="S42" s="363">
        <f>SUMIFS('subset_fuel consump'!$J:$J,'subset_fuel consump'!$D:$D,Summary_carb_combusted!$C42,'subset_fuel consump'!$E:$E,Summary_carb_combusted!$D42,'subset_fuel consump'!$F:$F,Summary_carb_combusted!$E42,'subset_fuel consump'!$H:$H,Summary_carb_combusted!S$4,'subset_fuel consump'!$G:$G,Summary_carb_combusted!$A$2)</f>
        <v>0</v>
      </c>
      <c r="T42" s="363">
        <f>SUMIFS('subset_fuel consump'!$J:$J,'subset_fuel consump'!$D:$D,Summary_carb_combusted!$C42,'subset_fuel consump'!$E:$E,Summary_carb_combusted!$D42,'subset_fuel consump'!$F:$F,Summary_carb_combusted!$E42,'subset_fuel consump'!$H:$H,Summary_carb_combusted!T$4,'subset_fuel consump'!$G:$G,Summary_carb_combusted!$A$2)</f>
        <v>0</v>
      </c>
      <c r="U42" s="363">
        <f>SUMIFS('subset_fuel consump'!$J:$J,'subset_fuel consump'!$D:$D,Summary_carb_combusted!$C42,'subset_fuel consump'!$E:$E,Summary_carb_combusted!$D42,'subset_fuel consump'!$F:$F,Summary_carb_combusted!$E42,'subset_fuel consump'!$H:$H,Summary_carb_combusted!U$4,'subset_fuel consump'!$G:$G,Summary_carb_combusted!$A$2)</f>
        <v>0</v>
      </c>
      <c r="V42" s="363">
        <f>SUMIFS('subset_fuel consump'!$J:$J,'subset_fuel consump'!$D:$D,Summary_carb_combusted!$C42,'subset_fuel consump'!$E:$E,Summary_carb_combusted!$D42,'subset_fuel consump'!$F:$F,Summary_carb_combusted!$E42,'subset_fuel consump'!$H:$H,Summary_carb_combusted!V$4,'subset_fuel consump'!$G:$G,Summary_carb_combusted!$A$2)</f>
        <v>0</v>
      </c>
      <c r="W42" s="363">
        <f>SUMIFS('subset_fuel consump'!$J:$J,'subset_fuel consump'!$D:$D,Summary_carb_combusted!$C42,'subset_fuel consump'!$E:$E,Summary_carb_combusted!$D42,'subset_fuel consump'!$F:$F,Summary_carb_combusted!$E42,'subset_fuel consump'!$H:$H,Summary_carb_combusted!W$4,'subset_fuel consump'!$G:$G,Summary_carb_combusted!$A$2)</f>
        <v>0</v>
      </c>
      <c r="X42" s="363">
        <f>SUMIFS('subset_fuel consump'!$J:$J,'subset_fuel consump'!$D:$D,Summary_carb_combusted!$C42,'subset_fuel consump'!$E:$E,Summary_carb_combusted!$D42,'subset_fuel consump'!$F:$F,Summary_carb_combusted!$E42,'subset_fuel consump'!$H:$H,Summary_carb_combusted!X$4,'subset_fuel consump'!$G:$G,Summary_carb_combusted!$A$2)</f>
        <v>0</v>
      </c>
      <c r="Y42" s="363">
        <f>SUMIFS('subset_fuel consump'!$J:$J,'subset_fuel consump'!$D:$D,Summary_carb_combusted!$C42,'subset_fuel consump'!$E:$E,Summary_carb_combusted!$D42,'subset_fuel consump'!$F:$F,Summary_carb_combusted!$E42,'subset_fuel consump'!$H:$H,Summary_carb_combusted!Y$4,'subset_fuel consump'!$G:$G,Summary_carb_combusted!$A$2)</f>
        <v>0</v>
      </c>
      <c r="Z42" s="363">
        <f>SUMIFS('subset_fuel consump'!$J:$J,'subset_fuel consump'!$D:$D,Summary_carb_combusted!$C42,'subset_fuel consump'!$E:$E,Summary_carb_combusted!$D42,'subset_fuel consump'!$F:$F,Summary_carb_combusted!$E42,'subset_fuel consump'!$H:$H,Summary_carb_combusted!Z$4,'subset_fuel consump'!$G:$G,Summary_carb_combusted!$A$2)</f>
        <v>0</v>
      </c>
      <c r="AA42" s="363">
        <f>SUMIFS('subset_fuel consump'!$J:$J,'subset_fuel consump'!$D:$D,Summary_carb_combusted!$C42,'subset_fuel consump'!$E:$E,Summary_carb_combusted!$D42,'subset_fuel consump'!$F:$F,Summary_carb_combusted!$E42,'subset_fuel consump'!$H:$H,Summary_carb_combusted!AA$4,'subset_fuel consump'!$G:$G,Summary_carb_combusted!$A$2)</f>
        <v>0</v>
      </c>
      <c r="AB42" s="363">
        <f>SUMIFS('subset_fuel consump'!$J:$J,'subset_fuel consump'!$D:$D,Summary_carb_combusted!$C42,'subset_fuel consump'!$E:$E,Summary_carb_combusted!$D42,'subset_fuel consump'!$F:$F,Summary_carb_combusted!$E42,'subset_fuel consump'!$H:$H,Summary_carb_combusted!AB$4,'subset_fuel consump'!$G:$G,Summary_carb_combusted!$A$2)</f>
        <v>0</v>
      </c>
      <c r="AC42" s="363">
        <f>SUMIFS('subset_fuel consump'!$J:$J,'subset_fuel consump'!$D:$D,Summary_carb_combusted!$C42,'subset_fuel consump'!$E:$E,Summary_carb_combusted!$D42,'subset_fuel consump'!$F:$F,Summary_carb_combusted!$E42,'subset_fuel consump'!$H:$H,Summary_carb_combusted!AC$4,'subset_fuel consump'!$G:$G,Summary_carb_combusted!$A$2)</f>
        <v>0</v>
      </c>
      <c r="AD42" s="363">
        <f>SUMIFS('subset_fuel consump'!$J:$J,'subset_fuel consump'!$D:$D,Summary_carb_combusted!$C42,'subset_fuel consump'!$E:$E,Summary_carb_combusted!$D42,'subset_fuel consump'!$F:$F,Summary_carb_combusted!$E42,'subset_fuel consump'!$H:$H,Summary_carb_combusted!AD$4,'subset_fuel consump'!$G:$G,Summary_carb_combusted!$A$2)</f>
        <v>0</v>
      </c>
      <c r="AE42" s="363">
        <f>SUMIFS('subset_fuel consump'!$J:$J,'subset_fuel consump'!$D:$D,Summary_carb_combusted!$C42,'subset_fuel consump'!$E:$E,Summary_carb_combusted!$D42,'subset_fuel consump'!$F:$F,Summary_carb_combusted!$E42,'subset_fuel consump'!$H:$H,Summary_carb_combusted!AE$4,'subset_fuel consump'!$G:$G,Summary_carb_combusted!$A$2)</f>
        <v>0</v>
      </c>
      <c r="AF42" s="363">
        <f>SUMIFS('subset_fuel consump'!$J:$J,'subset_fuel consump'!$D:$D,Summary_carb_combusted!$C42,'subset_fuel consump'!$E:$E,Summary_carb_combusted!$D42,'subset_fuel consump'!$F:$F,Summary_carb_combusted!$E42,'subset_fuel consump'!$H:$H,Summary_carb_combusted!AF$4,'subset_fuel consump'!$G:$G,Summary_carb_combusted!$A$2)</f>
        <v>0</v>
      </c>
      <c r="AG42" s="363">
        <f>SUMIFS('subset_fuel consump'!$J:$J,'subset_fuel consump'!$D:$D,Summary_carb_combusted!$C42,'subset_fuel consump'!$E:$E,Summary_carb_combusted!$D42,'subset_fuel consump'!$F:$F,Summary_carb_combusted!$E42,'subset_fuel consump'!$H:$H,Summary_carb_combusted!AG$4,'subset_fuel consump'!$G:$G,Summary_carb_combusted!$A$2)</f>
        <v>0</v>
      </c>
    </row>
    <row r="43" spans="2:33" x14ac:dyDescent="0.25">
      <c r="B43" s="196" t="s">
        <v>74</v>
      </c>
      <c r="C43" s="199" t="s">
        <v>271</v>
      </c>
      <c r="D43" s="199" t="s">
        <v>477</v>
      </c>
      <c r="E43" s="199" t="s">
        <v>177</v>
      </c>
      <c r="F43" s="169">
        <f t="shared" si="0"/>
        <v>9.5777813567895435E-4</v>
      </c>
      <c r="G43" s="198">
        <f t="shared" si="1"/>
        <v>1236940100000</v>
      </c>
      <c r="H43" s="363">
        <f>SUMIFS('subset_fuel consump'!$J:$J,'subset_fuel consump'!$D:$D,Summary_carb_combusted!$C43,'subset_fuel consump'!$E:$E,Summary_carb_combusted!$D43,'subset_fuel consump'!$F:$F,Summary_carb_combusted!$E43,'subset_fuel consump'!$H:$H,Summary_carb_combusted!H$4,'subset_fuel consump'!$G:$G,Summary_carb_combusted!$A$2)</f>
        <v>1236940100000</v>
      </c>
      <c r="I43" s="363">
        <f>SUMIFS('subset_fuel consump'!$J:$J,'subset_fuel consump'!$D:$D,Summary_carb_combusted!$C43,'subset_fuel consump'!$E:$E,Summary_carb_combusted!$D43,'subset_fuel consump'!$F:$F,Summary_carb_combusted!$E43,'subset_fuel consump'!$H:$H,Summary_carb_combusted!I$4,'subset_fuel consump'!$G:$G,Summary_carb_combusted!$A$2)</f>
        <v>0</v>
      </c>
      <c r="J43" s="363">
        <f>SUMIFS('subset_fuel consump'!$J:$J,'subset_fuel consump'!$D:$D,Summary_carb_combusted!$C43,'subset_fuel consump'!$E:$E,Summary_carb_combusted!$D43,'subset_fuel consump'!$F:$F,Summary_carb_combusted!$E43,'subset_fuel consump'!$H:$H,Summary_carb_combusted!J$4,'subset_fuel consump'!$G:$G,Summary_carb_combusted!$A$2)</f>
        <v>0</v>
      </c>
      <c r="K43" s="363">
        <f>SUMIFS('subset_fuel consump'!$J:$J,'subset_fuel consump'!$D:$D,Summary_carb_combusted!$C43,'subset_fuel consump'!$E:$E,Summary_carb_combusted!$D43,'subset_fuel consump'!$F:$F,Summary_carb_combusted!$E43,'subset_fuel consump'!$H:$H,Summary_carb_combusted!K$4,'subset_fuel consump'!$G:$G,Summary_carb_combusted!$A$2)</f>
        <v>0</v>
      </c>
      <c r="L43" s="363">
        <f>SUMIFS('subset_fuel consump'!$J:$J,'subset_fuel consump'!$D:$D,Summary_carb_combusted!$C43,'subset_fuel consump'!$E:$E,Summary_carb_combusted!$D43,'subset_fuel consump'!$F:$F,Summary_carb_combusted!$E43,'subset_fuel consump'!$H:$H,Summary_carb_combusted!L$4,'subset_fuel consump'!$G:$G,Summary_carb_combusted!$A$2)</f>
        <v>0</v>
      </c>
      <c r="M43" s="363">
        <f>SUMIFS('subset_fuel consump'!$J:$J,'subset_fuel consump'!$D:$D,Summary_carb_combusted!$C43,'subset_fuel consump'!$E:$E,Summary_carb_combusted!$D43,'subset_fuel consump'!$F:$F,Summary_carb_combusted!$E43,'subset_fuel consump'!$H:$H,Summary_carb_combusted!M$4,'subset_fuel consump'!$G:$G,Summary_carb_combusted!$A$2)</f>
        <v>0</v>
      </c>
      <c r="N43" s="363">
        <f>SUMIFS('subset_fuel consump'!$J:$J,'subset_fuel consump'!$D:$D,Summary_carb_combusted!$C43,'subset_fuel consump'!$E:$E,Summary_carb_combusted!$D43,'subset_fuel consump'!$F:$F,Summary_carb_combusted!$E43,'subset_fuel consump'!$H:$H,Summary_carb_combusted!N$4,'subset_fuel consump'!$G:$G,Summary_carb_combusted!$A$2)</f>
        <v>0</v>
      </c>
      <c r="O43" s="363">
        <f>SUMIFS('subset_fuel consump'!$J:$J,'subset_fuel consump'!$D:$D,Summary_carb_combusted!$C43,'subset_fuel consump'!$E:$E,Summary_carb_combusted!$D43,'subset_fuel consump'!$F:$F,Summary_carb_combusted!$E43,'subset_fuel consump'!$H:$H,Summary_carb_combusted!O$4,'subset_fuel consump'!$G:$G,Summary_carb_combusted!$A$2)</f>
        <v>0</v>
      </c>
      <c r="P43" s="363">
        <f>SUMIFS('subset_fuel consump'!$J:$J,'subset_fuel consump'!$D:$D,Summary_carb_combusted!$C43,'subset_fuel consump'!$E:$E,Summary_carb_combusted!$D43,'subset_fuel consump'!$F:$F,Summary_carb_combusted!$E43,'subset_fuel consump'!$H:$H,Summary_carb_combusted!P$4,'subset_fuel consump'!$G:$G,Summary_carb_combusted!$A$2)</f>
        <v>0</v>
      </c>
      <c r="Q43" s="363">
        <f>SUMIFS('subset_fuel consump'!$J:$J,'subset_fuel consump'!$D:$D,Summary_carb_combusted!$C43,'subset_fuel consump'!$E:$E,Summary_carb_combusted!$D43,'subset_fuel consump'!$F:$F,Summary_carb_combusted!$E43,'subset_fuel consump'!$H:$H,Summary_carb_combusted!Q$4,'subset_fuel consump'!$G:$G,Summary_carb_combusted!$A$2)</f>
        <v>0</v>
      </c>
      <c r="R43" s="363">
        <f>SUMIFS('subset_fuel consump'!$J:$J,'subset_fuel consump'!$D:$D,Summary_carb_combusted!$C43,'subset_fuel consump'!$E:$E,Summary_carb_combusted!$D43,'subset_fuel consump'!$F:$F,Summary_carb_combusted!$E43,'subset_fuel consump'!$H:$H,Summary_carb_combusted!R$4,'subset_fuel consump'!$G:$G,Summary_carb_combusted!$A$2)</f>
        <v>0</v>
      </c>
      <c r="S43" s="363">
        <f>SUMIFS('subset_fuel consump'!$J:$J,'subset_fuel consump'!$D:$D,Summary_carb_combusted!$C43,'subset_fuel consump'!$E:$E,Summary_carb_combusted!$D43,'subset_fuel consump'!$F:$F,Summary_carb_combusted!$E43,'subset_fuel consump'!$H:$H,Summary_carb_combusted!S$4,'subset_fuel consump'!$G:$G,Summary_carb_combusted!$A$2)</f>
        <v>0</v>
      </c>
      <c r="T43" s="363">
        <f>SUMIFS('subset_fuel consump'!$J:$J,'subset_fuel consump'!$D:$D,Summary_carb_combusted!$C43,'subset_fuel consump'!$E:$E,Summary_carb_combusted!$D43,'subset_fuel consump'!$F:$F,Summary_carb_combusted!$E43,'subset_fuel consump'!$H:$H,Summary_carb_combusted!T$4,'subset_fuel consump'!$G:$G,Summary_carb_combusted!$A$2)</f>
        <v>0</v>
      </c>
      <c r="U43" s="363">
        <f>SUMIFS('subset_fuel consump'!$J:$J,'subset_fuel consump'!$D:$D,Summary_carb_combusted!$C43,'subset_fuel consump'!$E:$E,Summary_carb_combusted!$D43,'subset_fuel consump'!$F:$F,Summary_carb_combusted!$E43,'subset_fuel consump'!$H:$H,Summary_carb_combusted!U$4,'subset_fuel consump'!$G:$G,Summary_carb_combusted!$A$2)</f>
        <v>0</v>
      </c>
      <c r="V43" s="363">
        <f>SUMIFS('subset_fuel consump'!$J:$J,'subset_fuel consump'!$D:$D,Summary_carb_combusted!$C43,'subset_fuel consump'!$E:$E,Summary_carb_combusted!$D43,'subset_fuel consump'!$F:$F,Summary_carb_combusted!$E43,'subset_fuel consump'!$H:$H,Summary_carb_combusted!V$4,'subset_fuel consump'!$G:$G,Summary_carb_combusted!$A$2)</f>
        <v>0</v>
      </c>
      <c r="W43" s="363">
        <f>SUMIFS('subset_fuel consump'!$J:$J,'subset_fuel consump'!$D:$D,Summary_carb_combusted!$C43,'subset_fuel consump'!$E:$E,Summary_carb_combusted!$D43,'subset_fuel consump'!$F:$F,Summary_carb_combusted!$E43,'subset_fuel consump'!$H:$H,Summary_carb_combusted!W$4,'subset_fuel consump'!$G:$G,Summary_carb_combusted!$A$2)</f>
        <v>0</v>
      </c>
      <c r="X43" s="363">
        <f>SUMIFS('subset_fuel consump'!$J:$J,'subset_fuel consump'!$D:$D,Summary_carb_combusted!$C43,'subset_fuel consump'!$E:$E,Summary_carb_combusted!$D43,'subset_fuel consump'!$F:$F,Summary_carb_combusted!$E43,'subset_fuel consump'!$H:$H,Summary_carb_combusted!X$4,'subset_fuel consump'!$G:$G,Summary_carb_combusted!$A$2)</f>
        <v>0</v>
      </c>
      <c r="Y43" s="363">
        <f>SUMIFS('subset_fuel consump'!$J:$J,'subset_fuel consump'!$D:$D,Summary_carb_combusted!$C43,'subset_fuel consump'!$E:$E,Summary_carb_combusted!$D43,'subset_fuel consump'!$F:$F,Summary_carb_combusted!$E43,'subset_fuel consump'!$H:$H,Summary_carb_combusted!Y$4,'subset_fuel consump'!$G:$G,Summary_carb_combusted!$A$2)</f>
        <v>0</v>
      </c>
      <c r="Z43" s="363">
        <f>SUMIFS('subset_fuel consump'!$J:$J,'subset_fuel consump'!$D:$D,Summary_carb_combusted!$C43,'subset_fuel consump'!$E:$E,Summary_carb_combusted!$D43,'subset_fuel consump'!$F:$F,Summary_carb_combusted!$E43,'subset_fuel consump'!$H:$H,Summary_carb_combusted!Z$4,'subset_fuel consump'!$G:$G,Summary_carb_combusted!$A$2)</f>
        <v>0</v>
      </c>
      <c r="AA43" s="363">
        <f>SUMIFS('subset_fuel consump'!$J:$J,'subset_fuel consump'!$D:$D,Summary_carb_combusted!$C43,'subset_fuel consump'!$E:$E,Summary_carb_combusted!$D43,'subset_fuel consump'!$F:$F,Summary_carb_combusted!$E43,'subset_fuel consump'!$H:$H,Summary_carb_combusted!AA$4,'subset_fuel consump'!$G:$G,Summary_carb_combusted!$A$2)</f>
        <v>0</v>
      </c>
      <c r="AB43" s="363">
        <f>SUMIFS('subset_fuel consump'!$J:$J,'subset_fuel consump'!$D:$D,Summary_carb_combusted!$C43,'subset_fuel consump'!$E:$E,Summary_carb_combusted!$D43,'subset_fuel consump'!$F:$F,Summary_carb_combusted!$E43,'subset_fuel consump'!$H:$H,Summary_carb_combusted!AB$4,'subset_fuel consump'!$G:$G,Summary_carb_combusted!$A$2)</f>
        <v>0</v>
      </c>
      <c r="AC43" s="363">
        <f>SUMIFS('subset_fuel consump'!$J:$J,'subset_fuel consump'!$D:$D,Summary_carb_combusted!$C43,'subset_fuel consump'!$E:$E,Summary_carb_combusted!$D43,'subset_fuel consump'!$F:$F,Summary_carb_combusted!$E43,'subset_fuel consump'!$H:$H,Summary_carb_combusted!AC$4,'subset_fuel consump'!$G:$G,Summary_carb_combusted!$A$2)</f>
        <v>0</v>
      </c>
      <c r="AD43" s="363">
        <f>SUMIFS('subset_fuel consump'!$J:$J,'subset_fuel consump'!$D:$D,Summary_carb_combusted!$C43,'subset_fuel consump'!$E:$E,Summary_carb_combusted!$D43,'subset_fuel consump'!$F:$F,Summary_carb_combusted!$E43,'subset_fuel consump'!$H:$H,Summary_carb_combusted!AD$4,'subset_fuel consump'!$G:$G,Summary_carb_combusted!$A$2)</f>
        <v>0</v>
      </c>
      <c r="AE43" s="363">
        <f>SUMIFS('subset_fuel consump'!$J:$J,'subset_fuel consump'!$D:$D,Summary_carb_combusted!$C43,'subset_fuel consump'!$E:$E,Summary_carb_combusted!$D43,'subset_fuel consump'!$F:$F,Summary_carb_combusted!$E43,'subset_fuel consump'!$H:$H,Summary_carb_combusted!AE$4,'subset_fuel consump'!$G:$G,Summary_carb_combusted!$A$2)</f>
        <v>0</v>
      </c>
      <c r="AF43" s="363">
        <f>SUMIFS('subset_fuel consump'!$J:$J,'subset_fuel consump'!$D:$D,Summary_carb_combusted!$C43,'subset_fuel consump'!$E:$E,Summary_carb_combusted!$D43,'subset_fuel consump'!$F:$F,Summary_carb_combusted!$E43,'subset_fuel consump'!$H:$H,Summary_carb_combusted!AF$4,'subset_fuel consump'!$G:$G,Summary_carb_combusted!$A$2)</f>
        <v>0</v>
      </c>
      <c r="AG43" s="363">
        <f>SUMIFS('subset_fuel consump'!$J:$J,'subset_fuel consump'!$D:$D,Summary_carb_combusted!$C43,'subset_fuel consump'!$E:$E,Summary_carb_combusted!$D43,'subset_fuel consump'!$F:$F,Summary_carb_combusted!$E43,'subset_fuel consump'!$H:$H,Summary_carb_combusted!AG$4,'subset_fuel consump'!$G:$G,Summary_carb_combusted!$A$2)</f>
        <v>0</v>
      </c>
    </row>
    <row r="45" spans="2:33" x14ac:dyDescent="0.25">
      <c r="E45" s="203" t="s">
        <v>138</v>
      </c>
      <c r="F45" s="204"/>
      <c r="G45" s="198"/>
      <c r="H45" s="200">
        <f>SUM(H5:H43)</f>
        <v>690932816746892.25</v>
      </c>
      <c r="I45" s="200">
        <f t="shared" ref="I45:AG45" si="2">SUM(I5:I43)</f>
        <v>41736774901273.625</v>
      </c>
      <c r="J45" s="200">
        <f t="shared" si="2"/>
        <v>132797087251.60773</v>
      </c>
      <c r="K45" s="200">
        <f t="shared" si="2"/>
        <v>1802677501416.9004</v>
      </c>
      <c r="L45" s="200">
        <f t="shared" si="2"/>
        <v>4050000000</v>
      </c>
      <c r="M45" s="200">
        <f t="shared" si="2"/>
        <v>36136692303968.273</v>
      </c>
      <c r="N45" s="200">
        <f t="shared" si="2"/>
        <v>8588816027182.0352</v>
      </c>
      <c r="O45" s="200">
        <f t="shared" si="2"/>
        <v>33982056328032.656</v>
      </c>
      <c r="P45" s="200">
        <f t="shared" si="2"/>
        <v>0</v>
      </c>
      <c r="Q45" s="200">
        <f t="shared" si="2"/>
        <v>10809475694.000473</v>
      </c>
      <c r="R45" s="200">
        <f t="shared" si="2"/>
        <v>54367884258.43338</v>
      </c>
      <c r="S45" s="200">
        <f t="shared" si="2"/>
        <v>98080080000.000015</v>
      </c>
      <c r="T45" s="200">
        <f t="shared" si="2"/>
        <v>10283573887249.566</v>
      </c>
      <c r="U45" s="200">
        <f t="shared" si="2"/>
        <v>192673313350.4184</v>
      </c>
      <c r="V45" s="200">
        <f t="shared" si="2"/>
        <v>294880783839814.56</v>
      </c>
      <c r="W45" s="200">
        <f t="shared" si="2"/>
        <v>2759174400000</v>
      </c>
      <c r="X45" s="200">
        <f t="shared" si="2"/>
        <v>2596035510000</v>
      </c>
      <c r="Y45" s="200">
        <f t="shared" si="2"/>
        <v>0</v>
      </c>
      <c r="Z45" s="200">
        <f t="shared" si="2"/>
        <v>21087632004749.852</v>
      </c>
      <c r="AA45" s="200">
        <f t="shared" si="2"/>
        <v>1777869133660.3</v>
      </c>
      <c r="AB45" s="200">
        <f t="shared" si="2"/>
        <v>3224000000000</v>
      </c>
      <c r="AC45" s="200">
        <f t="shared" si="2"/>
        <v>25991000000000</v>
      </c>
      <c r="AD45" s="200">
        <f t="shared" si="2"/>
        <v>0</v>
      </c>
      <c r="AE45" s="200">
        <f t="shared" si="2"/>
        <v>55187131148749.586</v>
      </c>
      <c r="AF45" s="200">
        <f t="shared" si="2"/>
        <v>60008487734783.773</v>
      </c>
      <c r="AG45" s="200">
        <f t="shared" si="2"/>
        <v>0</v>
      </c>
    </row>
    <row r="46" spans="2:33" x14ac:dyDescent="0.25">
      <c r="H46" s="200" t="str">
        <f>H3</f>
        <v>Natural gas</v>
      </c>
      <c r="I46" s="200" t="str">
        <f t="shared" ref="I46:AG46" si="3">I3</f>
        <v>Distillate fuel oil</v>
      </c>
      <c r="J46" s="200" t="str">
        <f t="shared" si="3"/>
        <v>Distillate fuel oil</v>
      </c>
      <c r="K46" s="200" t="str">
        <f t="shared" si="3"/>
        <v>Distillate fuel oil</v>
      </c>
      <c r="L46" s="200" t="str">
        <f t="shared" si="3"/>
        <v>Distillate fuel oil</v>
      </c>
      <c r="M46" s="200" t="str">
        <f t="shared" si="3"/>
        <v>Natural gas</v>
      </c>
      <c r="N46" s="200" t="str">
        <f t="shared" si="3"/>
        <v>biomass</v>
      </c>
      <c r="O46" s="200" t="str">
        <f t="shared" si="3"/>
        <v>coal</v>
      </c>
      <c r="P46" s="200" t="str">
        <f t="shared" si="3"/>
        <v>Crude oil</v>
      </c>
      <c r="Q46" s="200" t="str">
        <f t="shared" si="3"/>
        <v>Natural gas</v>
      </c>
      <c r="R46" s="200" t="str">
        <f t="shared" si="3"/>
        <v>Natural gas</v>
      </c>
      <c r="S46" s="200" t="str">
        <f t="shared" si="3"/>
        <v>biomass</v>
      </c>
      <c r="T46" s="200" t="str">
        <f t="shared" si="3"/>
        <v>Distillate fuel oil</v>
      </c>
      <c r="U46" s="200" t="str">
        <f t="shared" si="3"/>
        <v>lpg propane or butane</v>
      </c>
      <c r="V46" s="200" t="str">
        <f t="shared" si="3"/>
        <v>Distillate fuel oil</v>
      </c>
      <c r="W46" s="200" t="str">
        <f t="shared" si="3"/>
        <v>Residual fuel oil</v>
      </c>
      <c r="X46" s="200" t="str">
        <f t="shared" si="3"/>
        <v>Distillate fuel oil</v>
      </c>
      <c r="Y46" s="200" t="str">
        <f t="shared" si="3"/>
        <v>Distillate fuel oil</v>
      </c>
      <c r="Z46" s="200" t="str">
        <f t="shared" si="3"/>
        <v>lpg propane or butane</v>
      </c>
      <c r="AA46" s="200" t="str">
        <f t="shared" si="3"/>
        <v>biomass</v>
      </c>
      <c r="AB46" s="200" t="str">
        <f t="shared" si="3"/>
        <v>Distillate fuel oil</v>
      </c>
      <c r="AC46" s="200" t="str">
        <f t="shared" si="3"/>
        <v>biomass</v>
      </c>
      <c r="AD46" s="200" t="str">
        <f t="shared" si="3"/>
        <v>Distillate fuel oil</v>
      </c>
      <c r="AE46" s="200" t="str">
        <f t="shared" si="3"/>
        <v>Distillate fuel oil</v>
      </c>
      <c r="AF46" s="200" t="str">
        <f t="shared" si="3"/>
        <v>Natural gas</v>
      </c>
      <c r="AG46" s="200">
        <f t="shared" si="3"/>
        <v>0</v>
      </c>
    </row>
    <row r="50" spans="1:20" s="297" customFormat="1" ht="18.75" x14ac:dyDescent="0.3">
      <c r="A50" s="292" t="s">
        <v>1199</v>
      </c>
      <c r="B50" s="293"/>
      <c r="C50" s="294"/>
      <c r="D50" s="294"/>
      <c r="E50" s="294"/>
      <c r="F50" s="295"/>
      <c r="G50" s="296"/>
      <c r="H50" s="294"/>
      <c r="I50" s="294"/>
      <c r="J50" s="294"/>
      <c r="K50" s="294"/>
      <c r="L50" s="294"/>
      <c r="M50" s="294"/>
      <c r="N50" s="294"/>
      <c r="O50" s="294"/>
      <c r="P50" s="294"/>
      <c r="Q50" s="294"/>
    </row>
    <row r="51" spans="1:20" x14ac:dyDescent="0.25">
      <c r="B51" s="290" t="s">
        <v>1479</v>
      </c>
      <c r="E51" s="187"/>
      <c r="F51" s="187"/>
    </row>
    <row r="52" spans="1:20" x14ac:dyDescent="0.25">
      <c r="C52" s="291"/>
      <c r="D52" s="287" t="s">
        <v>179</v>
      </c>
      <c r="E52" s="287" t="s">
        <v>1190</v>
      </c>
      <c r="F52" s="287" t="s">
        <v>584</v>
      </c>
      <c r="G52" s="287" t="s">
        <v>582</v>
      </c>
      <c r="H52" s="287" t="s">
        <v>197</v>
      </c>
      <c r="I52" s="287" t="s">
        <v>1191</v>
      </c>
      <c r="J52" s="287" t="s">
        <v>250</v>
      </c>
    </row>
    <row r="53" spans="1:20" x14ac:dyDescent="0.25">
      <c r="C53" s="298" t="s">
        <v>52</v>
      </c>
      <c r="D53" s="200">
        <f>SUMIFS($H5:$AF5,$H$3:$AF$3,D$52)</f>
        <v>12037060800000</v>
      </c>
      <c r="E53" s="200">
        <f t="shared" ref="E53:J53" si="4">SUMIFS($H5:$AF5,$H$3:$AF$3,E$52)</f>
        <v>0</v>
      </c>
      <c r="F53" s="200">
        <f t="shared" si="4"/>
        <v>0</v>
      </c>
      <c r="G53" s="200">
        <f t="shared" si="4"/>
        <v>0</v>
      </c>
      <c r="H53" s="200">
        <f t="shared" si="4"/>
        <v>0</v>
      </c>
      <c r="I53" s="200">
        <f t="shared" si="4"/>
        <v>0</v>
      </c>
      <c r="J53" s="200">
        <f t="shared" si="4"/>
        <v>0</v>
      </c>
    </row>
    <row r="54" spans="1:20" x14ac:dyDescent="0.25">
      <c r="C54" s="298" t="s">
        <v>52</v>
      </c>
      <c r="D54" s="200">
        <f t="shared" ref="D54:J91" si="5">SUMIFS($H6:$AF6,$H$3:$AF$3,D$52)</f>
        <v>1686876800000</v>
      </c>
      <c r="E54" s="200">
        <f t="shared" si="5"/>
        <v>0</v>
      </c>
      <c r="F54" s="200">
        <f t="shared" si="5"/>
        <v>0</v>
      </c>
      <c r="G54" s="200">
        <f t="shared" si="5"/>
        <v>0</v>
      </c>
      <c r="H54" s="200">
        <f t="shared" si="5"/>
        <v>0</v>
      </c>
      <c r="I54" s="200">
        <f t="shared" si="5"/>
        <v>0</v>
      </c>
      <c r="J54" s="200">
        <f t="shared" si="5"/>
        <v>0</v>
      </c>
    </row>
    <row r="55" spans="1:20" x14ac:dyDescent="0.25">
      <c r="C55" s="298" t="s">
        <v>52</v>
      </c>
      <c r="D55" s="200">
        <f t="shared" si="5"/>
        <v>202870890999.99997</v>
      </c>
      <c r="E55" s="200">
        <f t="shared" si="5"/>
        <v>33570325905197.004</v>
      </c>
      <c r="F55" s="200">
        <f t="shared" si="5"/>
        <v>0</v>
      </c>
      <c r="G55" s="200">
        <f t="shared" si="5"/>
        <v>0</v>
      </c>
      <c r="H55" s="200">
        <f t="shared" si="5"/>
        <v>0</v>
      </c>
      <c r="I55" s="200">
        <f t="shared" si="5"/>
        <v>0</v>
      </c>
      <c r="J55" s="200">
        <f t="shared" si="5"/>
        <v>0</v>
      </c>
    </row>
    <row r="56" spans="1:20" x14ac:dyDescent="0.25">
      <c r="C56" s="299" t="s">
        <v>1472</v>
      </c>
      <c r="D56" s="200">
        <f t="shared" si="5"/>
        <v>101212598777172.27</v>
      </c>
      <c r="E56" s="200">
        <f t="shared" si="5"/>
        <v>20316710644883.309</v>
      </c>
      <c r="F56" s="200">
        <f t="shared" si="5"/>
        <v>8588816027182.0352</v>
      </c>
      <c r="G56" s="200">
        <f t="shared" si="5"/>
        <v>13211839021800.557</v>
      </c>
      <c r="H56" s="200">
        <f t="shared" si="5"/>
        <v>0</v>
      </c>
      <c r="I56" s="200">
        <f t="shared" si="5"/>
        <v>192673313350.4184</v>
      </c>
      <c r="J56" s="200">
        <f t="shared" si="5"/>
        <v>0</v>
      </c>
    </row>
    <row r="57" spans="1:20" x14ac:dyDescent="0.25">
      <c r="C57" s="298" t="s">
        <v>61</v>
      </c>
      <c r="D57" s="200">
        <f t="shared" si="5"/>
        <v>119069085969719.64</v>
      </c>
      <c r="E57" s="200">
        <f t="shared" si="5"/>
        <v>0</v>
      </c>
      <c r="F57" s="200">
        <f t="shared" si="5"/>
        <v>0</v>
      </c>
      <c r="G57" s="200">
        <f t="shared" si="5"/>
        <v>0</v>
      </c>
      <c r="H57" s="200">
        <f t="shared" si="5"/>
        <v>0</v>
      </c>
      <c r="I57" s="200">
        <f t="shared" si="5"/>
        <v>0</v>
      </c>
      <c r="J57" s="200">
        <f t="shared" si="5"/>
        <v>0</v>
      </c>
    </row>
    <row r="58" spans="1:20" x14ac:dyDescent="0.25">
      <c r="C58" s="298" t="s">
        <v>76</v>
      </c>
      <c r="D58" s="200">
        <f t="shared" si="5"/>
        <v>1813508964999.9995</v>
      </c>
      <c r="E58" s="200">
        <f t="shared" si="5"/>
        <v>295356160482.67096</v>
      </c>
      <c r="F58" s="200">
        <f t="shared" si="5"/>
        <v>0</v>
      </c>
      <c r="G58" s="200">
        <f t="shared" si="5"/>
        <v>0</v>
      </c>
      <c r="H58" s="200">
        <f t="shared" si="5"/>
        <v>0</v>
      </c>
      <c r="I58" s="200">
        <f t="shared" si="5"/>
        <v>0</v>
      </c>
      <c r="J58" s="200">
        <f t="shared" si="5"/>
        <v>0</v>
      </c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C59" s="298" t="s">
        <v>69</v>
      </c>
      <c r="D59" s="200">
        <f t="shared" si="5"/>
        <v>464460142000</v>
      </c>
      <c r="E59" s="200">
        <f t="shared" si="5"/>
        <v>0</v>
      </c>
      <c r="F59" s="200">
        <f t="shared" si="5"/>
        <v>0</v>
      </c>
      <c r="G59" s="200">
        <f t="shared" si="5"/>
        <v>0</v>
      </c>
      <c r="H59" s="200">
        <f t="shared" si="5"/>
        <v>0</v>
      </c>
      <c r="I59" s="200">
        <f t="shared" si="5"/>
        <v>0</v>
      </c>
      <c r="J59" s="200">
        <f t="shared" si="5"/>
        <v>0</v>
      </c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C60" s="298" t="s">
        <v>56</v>
      </c>
      <c r="D60" s="200">
        <f t="shared" si="5"/>
        <v>55184758684000.008</v>
      </c>
      <c r="E60" s="200">
        <f t="shared" si="5"/>
        <v>0</v>
      </c>
      <c r="F60" s="200">
        <f t="shared" si="5"/>
        <v>0</v>
      </c>
      <c r="G60" s="200">
        <f t="shared" si="5"/>
        <v>0</v>
      </c>
      <c r="H60" s="200">
        <f t="shared" si="5"/>
        <v>0</v>
      </c>
      <c r="I60" s="200">
        <f t="shared" si="5"/>
        <v>0</v>
      </c>
      <c r="J60" s="200">
        <f t="shared" si="5"/>
        <v>0</v>
      </c>
      <c r="K60" s="288"/>
      <c r="L60" s="288"/>
      <c r="M60" s="288"/>
      <c r="N60" s="288"/>
      <c r="O60" s="288"/>
      <c r="P60" s="288"/>
      <c r="Q60" s="288"/>
      <c r="R60" s="288"/>
      <c r="S60" s="288"/>
      <c r="T60" s="288"/>
    </row>
    <row r="61" spans="1:20" x14ac:dyDescent="0.25">
      <c r="C61" s="298" t="s">
        <v>56</v>
      </c>
      <c r="D61" s="200">
        <f t="shared" si="5"/>
        <v>4563908000000</v>
      </c>
      <c r="E61" s="200">
        <f t="shared" si="5"/>
        <v>0</v>
      </c>
      <c r="F61" s="200">
        <f t="shared" si="5"/>
        <v>0</v>
      </c>
      <c r="G61" s="200">
        <f t="shared" si="5"/>
        <v>0</v>
      </c>
      <c r="H61" s="200">
        <f t="shared" si="5"/>
        <v>0</v>
      </c>
      <c r="I61" s="200">
        <f t="shared" si="5"/>
        <v>0</v>
      </c>
      <c r="J61" s="200">
        <f t="shared" si="5"/>
        <v>0</v>
      </c>
      <c r="K61" s="71"/>
      <c r="L61" s="71"/>
      <c r="M61" s="71"/>
      <c r="N61" s="71"/>
      <c r="O61" s="71"/>
      <c r="P61" s="71"/>
      <c r="Q61" s="71"/>
      <c r="R61" s="71"/>
      <c r="S61" s="71"/>
      <c r="T61" s="71"/>
    </row>
    <row r="62" spans="1:20" x14ac:dyDescent="0.25">
      <c r="C62" s="298" t="s">
        <v>56</v>
      </c>
      <c r="D62" s="200">
        <f t="shared" si="5"/>
        <v>1816212100000</v>
      </c>
      <c r="E62" s="200">
        <f t="shared" si="5"/>
        <v>0</v>
      </c>
      <c r="F62" s="200">
        <f t="shared" si="5"/>
        <v>0</v>
      </c>
      <c r="G62" s="200">
        <f t="shared" si="5"/>
        <v>0</v>
      </c>
      <c r="H62" s="200">
        <f t="shared" si="5"/>
        <v>0</v>
      </c>
      <c r="I62" s="200">
        <f t="shared" si="5"/>
        <v>0</v>
      </c>
      <c r="J62" s="200">
        <f t="shared" si="5"/>
        <v>0</v>
      </c>
    </row>
    <row r="63" spans="1:20" x14ac:dyDescent="0.25">
      <c r="C63" s="298" t="s">
        <v>69</v>
      </c>
      <c r="D63" s="200">
        <f t="shared" si="5"/>
        <v>3176701105000</v>
      </c>
      <c r="E63" s="200">
        <f t="shared" si="5"/>
        <v>0</v>
      </c>
      <c r="F63" s="200">
        <f t="shared" si="5"/>
        <v>0</v>
      </c>
      <c r="G63" s="200">
        <f t="shared" si="5"/>
        <v>0</v>
      </c>
      <c r="H63" s="200">
        <f t="shared" si="5"/>
        <v>0</v>
      </c>
      <c r="I63" s="200">
        <f t="shared" si="5"/>
        <v>0</v>
      </c>
      <c r="J63" s="200">
        <f t="shared" si="5"/>
        <v>0</v>
      </c>
    </row>
    <row r="64" spans="1:20" x14ac:dyDescent="0.25">
      <c r="C64" s="298" t="s">
        <v>67</v>
      </c>
      <c r="D64" s="200">
        <f t="shared" si="5"/>
        <v>8443669675999.999</v>
      </c>
      <c r="E64" s="200">
        <f t="shared" si="5"/>
        <v>0</v>
      </c>
      <c r="F64" s="200">
        <f t="shared" si="5"/>
        <v>0</v>
      </c>
      <c r="G64" s="200">
        <f t="shared" si="5"/>
        <v>0</v>
      </c>
      <c r="H64" s="200">
        <f t="shared" si="5"/>
        <v>0</v>
      </c>
      <c r="I64" s="200">
        <f t="shared" si="5"/>
        <v>0</v>
      </c>
      <c r="J64" s="200">
        <f t="shared" si="5"/>
        <v>0</v>
      </c>
    </row>
    <row r="65" spans="3:10" x14ac:dyDescent="0.25">
      <c r="C65" s="298" t="s">
        <v>70</v>
      </c>
      <c r="D65" s="200">
        <f t="shared" si="5"/>
        <v>1688211250000.0002</v>
      </c>
      <c r="E65" s="200">
        <f t="shared" si="5"/>
        <v>0</v>
      </c>
      <c r="F65" s="200">
        <f t="shared" si="5"/>
        <v>0</v>
      </c>
      <c r="G65" s="200">
        <f t="shared" si="5"/>
        <v>0</v>
      </c>
      <c r="H65" s="200">
        <f t="shared" si="5"/>
        <v>0</v>
      </c>
      <c r="I65" s="200">
        <f t="shared" si="5"/>
        <v>0</v>
      </c>
      <c r="J65" s="200">
        <f t="shared" si="5"/>
        <v>0</v>
      </c>
    </row>
    <row r="66" spans="3:10" x14ac:dyDescent="0.25">
      <c r="C66" s="306" t="s">
        <v>70</v>
      </c>
      <c r="D66" s="307">
        <f t="shared" si="5"/>
        <v>28080153837000</v>
      </c>
      <c r="E66" s="307">
        <f t="shared" si="5"/>
        <v>9628468885738.832</v>
      </c>
      <c r="F66" s="307">
        <f t="shared" si="5"/>
        <v>0</v>
      </c>
      <c r="G66" s="307">
        <f t="shared" si="5"/>
        <v>71868046900</v>
      </c>
      <c r="H66" s="307">
        <f t="shared" si="5"/>
        <v>0</v>
      </c>
      <c r="I66" s="307">
        <f t="shared" si="5"/>
        <v>21077000000000</v>
      </c>
      <c r="J66" s="307">
        <f t="shared" si="5"/>
        <v>66000000000</v>
      </c>
    </row>
    <row r="67" spans="3:10" x14ac:dyDescent="0.25">
      <c r="C67" s="298" t="s">
        <v>62</v>
      </c>
      <c r="D67" s="200">
        <f t="shared" si="5"/>
        <v>240267699999.99997</v>
      </c>
      <c r="E67" s="200">
        <f t="shared" si="5"/>
        <v>0</v>
      </c>
      <c r="F67" s="200">
        <f t="shared" si="5"/>
        <v>0</v>
      </c>
      <c r="G67" s="200">
        <f t="shared" si="5"/>
        <v>0</v>
      </c>
      <c r="H67" s="200">
        <f t="shared" si="5"/>
        <v>0</v>
      </c>
      <c r="I67" s="200">
        <f t="shared" si="5"/>
        <v>0</v>
      </c>
      <c r="J67" s="200">
        <f t="shared" si="5"/>
        <v>0</v>
      </c>
    </row>
    <row r="68" spans="3:10" x14ac:dyDescent="0.25">
      <c r="C68" s="298" t="s">
        <v>62</v>
      </c>
      <c r="D68" s="200">
        <f t="shared" si="5"/>
        <v>1612425055000</v>
      </c>
      <c r="E68" s="200">
        <f t="shared" si="5"/>
        <v>0</v>
      </c>
      <c r="F68" s="200">
        <f t="shared" si="5"/>
        <v>0</v>
      </c>
      <c r="G68" s="200">
        <f t="shared" si="5"/>
        <v>0</v>
      </c>
      <c r="H68" s="200">
        <f t="shared" si="5"/>
        <v>0</v>
      </c>
      <c r="I68" s="200">
        <f t="shared" si="5"/>
        <v>0</v>
      </c>
      <c r="J68" s="200">
        <f t="shared" si="5"/>
        <v>0</v>
      </c>
    </row>
    <row r="69" spans="3:10" x14ac:dyDescent="0.25">
      <c r="C69" s="298" t="s">
        <v>66</v>
      </c>
      <c r="D69" s="200">
        <f t="shared" si="5"/>
        <v>8930809496000</v>
      </c>
      <c r="E69" s="200">
        <f t="shared" si="5"/>
        <v>0</v>
      </c>
      <c r="F69" s="200">
        <f t="shared" si="5"/>
        <v>0</v>
      </c>
      <c r="G69" s="200">
        <f t="shared" si="5"/>
        <v>0</v>
      </c>
      <c r="H69" s="200">
        <f t="shared" si="5"/>
        <v>0</v>
      </c>
      <c r="I69" s="200">
        <f t="shared" si="5"/>
        <v>0</v>
      </c>
      <c r="J69" s="200">
        <f t="shared" si="5"/>
        <v>0</v>
      </c>
    </row>
    <row r="70" spans="3:10" x14ac:dyDescent="0.25">
      <c r="C70" s="298" t="s">
        <v>59</v>
      </c>
      <c r="D70" s="200">
        <f t="shared" si="5"/>
        <v>905407252000</v>
      </c>
      <c r="E70" s="200">
        <f t="shared" si="5"/>
        <v>0</v>
      </c>
      <c r="F70" s="200">
        <f t="shared" si="5"/>
        <v>0</v>
      </c>
      <c r="G70" s="200">
        <f t="shared" si="5"/>
        <v>0</v>
      </c>
      <c r="H70" s="200">
        <f t="shared" si="5"/>
        <v>0</v>
      </c>
      <c r="I70" s="200">
        <f t="shared" si="5"/>
        <v>0</v>
      </c>
      <c r="J70" s="200">
        <f t="shared" si="5"/>
        <v>0</v>
      </c>
    </row>
    <row r="71" spans="3:10" x14ac:dyDescent="0.25">
      <c r="C71" s="298" t="s">
        <v>59</v>
      </c>
      <c r="D71" s="200">
        <f t="shared" si="5"/>
        <v>6343344846999.999</v>
      </c>
      <c r="E71" s="200">
        <f t="shared" si="5"/>
        <v>0</v>
      </c>
      <c r="F71" s="200">
        <f t="shared" si="5"/>
        <v>0</v>
      </c>
      <c r="G71" s="200">
        <f t="shared" si="5"/>
        <v>0</v>
      </c>
      <c r="H71" s="200">
        <f t="shared" si="5"/>
        <v>0</v>
      </c>
      <c r="I71" s="200">
        <f t="shared" si="5"/>
        <v>0</v>
      </c>
      <c r="J71" s="200">
        <f t="shared" si="5"/>
        <v>0</v>
      </c>
    </row>
    <row r="72" spans="3:10" x14ac:dyDescent="0.25">
      <c r="C72" s="306" t="s">
        <v>64</v>
      </c>
      <c r="D72" s="307">
        <f t="shared" si="5"/>
        <v>3847380609895</v>
      </c>
      <c r="E72" s="307">
        <f t="shared" si="5"/>
        <v>8083074010000</v>
      </c>
      <c r="F72" s="307">
        <f t="shared" si="5"/>
        <v>1875949213660.3</v>
      </c>
      <c r="G72" s="307">
        <f t="shared" si="5"/>
        <v>20698349259332.102</v>
      </c>
      <c r="H72" s="307">
        <f t="shared" si="5"/>
        <v>0</v>
      </c>
      <c r="I72" s="307">
        <f t="shared" si="5"/>
        <v>409700749.81075484</v>
      </c>
      <c r="J72" s="307">
        <f t="shared" si="5"/>
        <v>0</v>
      </c>
    </row>
    <row r="73" spans="3:10" x14ac:dyDescent="0.25">
      <c r="C73" s="298" t="s">
        <v>63</v>
      </c>
      <c r="D73" s="200">
        <f t="shared" si="5"/>
        <v>9812500000</v>
      </c>
      <c r="E73" s="200">
        <f t="shared" si="5"/>
        <v>0</v>
      </c>
      <c r="F73" s="200">
        <f t="shared" si="5"/>
        <v>0</v>
      </c>
      <c r="G73" s="200">
        <f t="shared" si="5"/>
        <v>0</v>
      </c>
      <c r="H73" s="200">
        <f t="shared" si="5"/>
        <v>0</v>
      </c>
      <c r="I73" s="200">
        <f t="shared" si="5"/>
        <v>0</v>
      </c>
      <c r="J73" s="200">
        <f t="shared" si="5"/>
        <v>0</v>
      </c>
    </row>
    <row r="74" spans="3:10" x14ac:dyDescent="0.25">
      <c r="C74" s="298" t="s">
        <v>63</v>
      </c>
      <c r="D74" s="200">
        <f t="shared" si="5"/>
        <v>6814979648000.001</v>
      </c>
      <c r="E74" s="200">
        <f t="shared" si="5"/>
        <v>0</v>
      </c>
      <c r="F74" s="200">
        <f t="shared" si="5"/>
        <v>0</v>
      </c>
      <c r="G74" s="200">
        <f t="shared" si="5"/>
        <v>0</v>
      </c>
      <c r="H74" s="200">
        <f t="shared" si="5"/>
        <v>0</v>
      </c>
      <c r="I74" s="200">
        <f t="shared" si="5"/>
        <v>0</v>
      </c>
      <c r="J74" s="200">
        <f t="shared" si="5"/>
        <v>0</v>
      </c>
    </row>
    <row r="75" spans="3:10" x14ac:dyDescent="0.25">
      <c r="C75" s="298" t="s">
        <v>63</v>
      </c>
      <c r="D75" s="200">
        <f t="shared" si="5"/>
        <v>8903389994104.998</v>
      </c>
      <c r="E75" s="200">
        <f t="shared" si="5"/>
        <v>0</v>
      </c>
      <c r="F75" s="200">
        <f t="shared" si="5"/>
        <v>0</v>
      </c>
      <c r="G75" s="200">
        <f t="shared" si="5"/>
        <v>0</v>
      </c>
      <c r="H75" s="200">
        <f t="shared" si="5"/>
        <v>0</v>
      </c>
      <c r="I75" s="200">
        <f t="shared" si="5"/>
        <v>0</v>
      </c>
      <c r="J75" s="200">
        <f t="shared" si="5"/>
        <v>0</v>
      </c>
    </row>
    <row r="76" spans="3:10" x14ac:dyDescent="0.25">
      <c r="C76" s="298" t="s">
        <v>57</v>
      </c>
      <c r="D76" s="200">
        <f t="shared" si="5"/>
        <v>103395500000</v>
      </c>
      <c r="E76" s="200">
        <f t="shared" si="5"/>
        <v>0</v>
      </c>
      <c r="F76" s="200">
        <f t="shared" si="5"/>
        <v>0</v>
      </c>
      <c r="G76" s="200">
        <f t="shared" si="5"/>
        <v>0</v>
      </c>
      <c r="H76" s="200">
        <f t="shared" si="5"/>
        <v>0</v>
      </c>
      <c r="I76" s="200">
        <f t="shared" si="5"/>
        <v>0</v>
      </c>
      <c r="J76" s="200">
        <f t="shared" si="5"/>
        <v>0</v>
      </c>
    </row>
    <row r="77" spans="3:10" x14ac:dyDescent="0.25">
      <c r="C77" s="298" t="s">
        <v>57</v>
      </c>
      <c r="D77" s="200">
        <f t="shared" si="5"/>
        <v>15526499999.999998</v>
      </c>
      <c r="E77" s="200">
        <f t="shared" si="5"/>
        <v>0</v>
      </c>
      <c r="F77" s="200">
        <f t="shared" si="5"/>
        <v>0</v>
      </c>
      <c r="G77" s="200">
        <f t="shared" si="5"/>
        <v>0</v>
      </c>
      <c r="H77" s="200">
        <f t="shared" si="5"/>
        <v>0</v>
      </c>
      <c r="I77" s="200">
        <f t="shared" si="5"/>
        <v>0</v>
      </c>
      <c r="J77" s="200">
        <f t="shared" si="5"/>
        <v>0</v>
      </c>
    </row>
    <row r="78" spans="3:10" x14ac:dyDescent="0.25">
      <c r="C78" s="298" t="s">
        <v>57</v>
      </c>
      <c r="D78" s="200">
        <f t="shared" si="5"/>
        <v>3747037200000</v>
      </c>
      <c r="E78" s="200">
        <f t="shared" si="5"/>
        <v>0</v>
      </c>
      <c r="F78" s="200">
        <f t="shared" si="5"/>
        <v>0</v>
      </c>
      <c r="G78" s="200">
        <f t="shared" si="5"/>
        <v>0</v>
      </c>
      <c r="H78" s="200">
        <f t="shared" si="5"/>
        <v>0</v>
      </c>
      <c r="I78" s="200">
        <f t="shared" si="5"/>
        <v>0</v>
      </c>
      <c r="J78" s="200">
        <f t="shared" si="5"/>
        <v>0</v>
      </c>
    </row>
    <row r="79" spans="3:10" x14ac:dyDescent="0.25">
      <c r="C79" s="298" t="s">
        <v>56</v>
      </c>
      <c r="D79" s="200">
        <f t="shared" si="5"/>
        <v>775100000</v>
      </c>
      <c r="E79" s="200">
        <f t="shared" si="5"/>
        <v>0</v>
      </c>
      <c r="F79" s="200">
        <f t="shared" si="5"/>
        <v>0</v>
      </c>
      <c r="G79" s="200">
        <f t="shared" si="5"/>
        <v>0</v>
      </c>
      <c r="H79" s="200">
        <f t="shared" si="5"/>
        <v>0</v>
      </c>
      <c r="I79" s="200">
        <f t="shared" si="5"/>
        <v>0</v>
      </c>
      <c r="J79" s="200">
        <f t="shared" si="5"/>
        <v>0</v>
      </c>
    </row>
    <row r="80" spans="3:10" x14ac:dyDescent="0.25">
      <c r="C80" s="298" t="s">
        <v>71</v>
      </c>
      <c r="D80" s="200">
        <f t="shared" si="5"/>
        <v>5493633787000</v>
      </c>
      <c r="E80" s="200">
        <f t="shared" si="5"/>
        <v>0</v>
      </c>
      <c r="F80" s="200">
        <f t="shared" si="5"/>
        <v>0</v>
      </c>
      <c r="G80" s="200">
        <f t="shared" si="5"/>
        <v>0</v>
      </c>
      <c r="H80" s="200">
        <f t="shared" si="5"/>
        <v>0</v>
      </c>
      <c r="I80" s="200">
        <f t="shared" si="5"/>
        <v>0</v>
      </c>
      <c r="J80" s="200">
        <f t="shared" si="5"/>
        <v>0</v>
      </c>
    </row>
    <row r="81" spans="3:10" x14ac:dyDescent="0.25">
      <c r="C81" s="298" t="s">
        <v>73</v>
      </c>
      <c r="D81" s="200">
        <f t="shared" si="5"/>
        <v>255343495000.00003</v>
      </c>
      <c r="E81" s="200">
        <f t="shared" si="5"/>
        <v>0</v>
      </c>
      <c r="F81" s="200">
        <f t="shared" si="5"/>
        <v>0</v>
      </c>
      <c r="G81" s="200">
        <f t="shared" si="5"/>
        <v>0</v>
      </c>
      <c r="H81" s="200">
        <f t="shared" si="5"/>
        <v>0</v>
      </c>
      <c r="I81" s="200">
        <f t="shared" si="5"/>
        <v>0</v>
      </c>
      <c r="J81" s="200">
        <f t="shared" si="5"/>
        <v>0</v>
      </c>
    </row>
    <row r="82" spans="3:10" x14ac:dyDescent="0.25">
      <c r="C82" s="298" t="s">
        <v>58</v>
      </c>
      <c r="D82" s="200">
        <f t="shared" si="5"/>
        <v>450752996000</v>
      </c>
      <c r="E82" s="200">
        <f t="shared" si="5"/>
        <v>0</v>
      </c>
      <c r="F82" s="200">
        <f t="shared" si="5"/>
        <v>0</v>
      </c>
      <c r="G82" s="200">
        <f t="shared" si="5"/>
        <v>0</v>
      </c>
      <c r="H82" s="200">
        <f t="shared" si="5"/>
        <v>0</v>
      </c>
      <c r="I82" s="200">
        <f t="shared" si="5"/>
        <v>0</v>
      </c>
      <c r="J82" s="200">
        <f t="shared" si="5"/>
        <v>0</v>
      </c>
    </row>
    <row r="83" spans="3:10" x14ac:dyDescent="0.25">
      <c r="C83" s="298" t="s">
        <v>53</v>
      </c>
      <c r="D83" s="200">
        <f t="shared" si="5"/>
        <v>27000000</v>
      </c>
      <c r="E83" s="200">
        <f t="shared" si="5"/>
        <v>0</v>
      </c>
      <c r="F83" s="200">
        <f t="shared" si="5"/>
        <v>0</v>
      </c>
      <c r="G83" s="200">
        <f t="shared" si="5"/>
        <v>0</v>
      </c>
      <c r="H83" s="200">
        <f t="shared" si="5"/>
        <v>0</v>
      </c>
      <c r="I83" s="200">
        <f t="shared" si="5"/>
        <v>0</v>
      </c>
      <c r="J83" s="200">
        <f t="shared" si="5"/>
        <v>0</v>
      </c>
    </row>
    <row r="84" spans="3:10" x14ac:dyDescent="0.25">
      <c r="C84" s="298" t="s">
        <v>55</v>
      </c>
      <c r="D84" s="200">
        <f t="shared" si="5"/>
        <v>443975700000</v>
      </c>
      <c r="E84" s="200">
        <f t="shared" si="5"/>
        <v>0</v>
      </c>
      <c r="F84" s="200">
        <f t="shared" si="5"/>
        <v>0</v>
      </c>
      <c r="G84" s="200">
        <f t="shared" si="5"/>
        <v>0</v>
      </c>
      <c r="H84" s="200">
        <f t="shared" si="5"/>
        <v>0</v>
      </c>
      <c r="I84" s="200">
        <f t="shared" si="5"/>
        <v>0</v>
      </c>
      <c r="J84" s="200">
        <f t="shared" si="5"/>
        <v>0</v>
      </c>
    </row>
    <row r="85" spans="3:10" x14ac:dyDescent="0.25">
      <c r="C85" s="298" t="s">
        <v>55</v>
      </c>
      <c r="D85" s="200">
        <f t="shared" si="5"/>
        <v>2719342100000</v>
      </c>
      <c r="E85" s="200">
        <f t="shared" si="5"/>
        <v>0</v>
      </c>
      <c r="F85" s="200">
        <f t="shared" si="5"/>
        <v>0</v>
      </c>
      <c r="G85" s="200">
        <f t="shared" si="5"/>
        <v>0</v>
      </c>
      <c r="H85" s="200">
        <f t="shared" si="5"/>
        <v>0</v>
      </c>
      <c r="I85" s="200">
        <f t="shared" si="5"/>
        <v>0</v>
      </c>
      <c r="J85" s="200">
        <f t="shared" si="5"/>
        <v>0</v>
      </c>
    </row>
    <row r="86" spans="3:10" x14ac:dyDescent="0.25">
      <c r="C86" s="298" t="s">
        <v>70</v>
      </c>
      <c r="D86" s="200">
        <f t="shared" si="5"/>
        <v>0</v>
      </c>
      <c r="E86" s="200">
        <f t="shared" si="5"/>
        <v>3224000000000</v>
      </c>
      <c r="F86" s="200">
        <f t="shared" si="5"/>
        <v>25991000000000</v>
      </c>
      <c r="G86" s="200">
        <f t="shared" si="5"/>
        <v>0</v>
      </c>
      <c r="H86" s="200">
        <f t="shared" si="5"/>
        <v>0</v>
      </c>
      <c r="I86" s="200">
        <f t="shared" si="5"/>
        <v>0</v>
      </c>
      <c r="J86" s="200">
        <f t="shared" si="5"/>
        <v>0</v>
      </c>
    </row>
    <row r="87" spans="3:10" x14ac:dyDescent="0.25">
      <c r="C87" s="298" t="s">
        <v>54</v>
      </c>
      <c r="D87" s="200">
        <f t="shared" si="5"/>
        <v>266757110795999.97</v>
      </c>
      <c r="E87" s="200">
        <f t="shared" si="5"/>
        <v>463542000000</v>
      </c>
      <c r="F87" s="200">
        <f t="shared" si="5"/>
        <v>0</v>
      </c>
      <c r="G87" s="200">
        <f t="shared" si="5"/>
        <v>0</v>
      </c>
      <c r="H87" s="200">
        <f t="shared" si="5"/>
        <v>0</v>
      </c>
      <c r="I87" s="200">
        <f t="shared" si="5"/>
        <v>0</v>
      </c>
      <c r="J87" s="200">
        <f t="shared" si="5"/>
        <v>0</v>
      </c>
    </row>
    <row r="88" spans="3:10" x14ac:dyDescent="0.25">
      <c r="C88" s="298" t="s">
        <v>60</v>
      </c>
      <c r="D88" s="200">
        <f t="shared" si="5"/>
        <v>109477171772704.89</v>
      </c>
      <c r="E88" s="200">
        <f t="shared" si="5"/>
        <v>334266346269454.06</v>
      </c>
      <c r="F88" s="200">
        <f t="shared" si="5"/>
        <v>0</v>
      </c>
      <c r="G88" s="200">
        <f t="shared" si="5"/>
        <v>0</v>
      </c>
      <c r="H88" s="200">
        <f t="shared" si="5"/>
        <v>0</v>
      </c>
      <c r="I88" s="200">
        <f t="shared" si="5"/>
        <v>10222304000.038994</v>
      </c>
      <c r="J88" s="200">
        <f t="shared" si="5"/>
        <v>2693174400000</v>
      </c>
    </row>
    <row r="89" spans="3:10" x14ac:dyDescent="0.25">
      <c r="C89" s="298" t="s">
        <v>60</v>
      </c>
      <c r="D89" s="200">
        <f t="shared" si="5"/>
        <v>0</v>
      </c>
      <c r="E89" s="200">
        <f t="shared" si="5"/>
        <v>0</v>
      </c>
      <c r="F89" s="200">
        <f t="shared" si="5"/>
        <v>0</v>
      </c>
      <c r="G89" s="200">
        <f t="shared" si="5"/>
        <v>0</v>
      </c>
      <c r="H89" s="200">
        <f t="shared" si="5"/>
        <v>0</v>
      </c>
      <c r="I89" s="200">
        <f t="shared" si="5"/>
        <v>0</v>
      </c>
      <c r="J89" s="200">
        <f t="shared" si="5"/>
        <v>0</v>
      </c>
    </row>
    <row r="90" spans="3:10" x14ac:dyDescent="0.25">
      <c r="C90" s="298" t="s">
        <v>74</v>
      </c>
      <c r="D90" s="200">
        <f t="shared" si="5"/>
        <v>19394248000000</v>
      </c>
      <c r="E90" s="200">
        <f t="shared" si="5"/>
        <v>0</v>
      </c>
      <c r="F90" s="200">
        <f t="shared" ref="E90:J91" si="6">SUMIFS($H42:$AF42,$H$3:$AF$3,F$52)</f>
        <v>0</v>
      </c>
      <c r="G90" s="200">
        <f t="shared" si="6"/>
        <v>0</v>
      </c>
      <c r="H90" s="200">
        <f t="shared" si="6"/>
        <v>0</v>
      </c>
      <c r="I90" s="200">
        <f t="shared" si="6"/>
        <v>0</v>
      </c>
      <c r="J90" s="200">
        <f t="shared" si="6"/>
        <v>0</v>
      </c>
    </row>
    <row r="91" spans="3:10" x14ac:dyDescent="0.25">
      <c r="C91" s="298" t="s">
        <v>74</v>
      </c>
      <c r="D91" s="200">
        <f t="shared" si="5"/>
        <v>1236940100000</v>
      </c>
      <c r="E91" s="200">
        <f t="shared" si="6"/>
        <v>0</v>
      </c>
      <c r="F91" s="200">
        <f t="shared" si="6"/>
        <v>0</v>
      </c>
      <c r="G91" s="200">
        <f t="shared" si="6"/>
        <v>0</v>
      </c>
      <c r="H91" s="200">
        <f t="shared" si="6"/>
        <v>0</v>
      </c>
      <c r="I91" s="200">
        <f t="shared" si="6"/>
        <v>0</v>
      </c>
      <c r="J91" s="200">
        <f t="shared" si="6"/>
        <v>0</v>
      </c>
    </row>
    <row r="95" spans="3:10" x14ac:dyDescent="0.25">
      <c r="J95" s="289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D04A-AE44-4ADC-8DD4-F61CEA0E3389}">
  <sheetPr codeName="Sheet8" filterMode="1">
    <tabColor indexed="43"/>
  </sheetPr>
  <dimension ref="A1:AC246"/>
  <sheetViews>
    <sheetView workbookViewId="0">
      <selection activeCell="D194" sqref="D194"/>
    </sheetView>
  </sheetViews>
  <sheetFormatPr defaultColWidth="8" defaultRowHeight="12.75" x14ac:dyDescent="0.2"/>
  <cols>
    <col min="1" max="1" width="7.375" style="53" customWidth="1"/>
    <col min="2" max="2" width="7.625" style="53" customWidth="1"/>
    <col min="3" max="3" width="22.5" style="53" customWidth="1"/>
    <col min="4" max="4" width="18.75" style="53" customWidth="1"/>
    <col min="5" max="5" width="18.125" style="53" customWidth="1"/>
    <col min="6" max="6" width="17.25" style="53" customWidth="1"/>
    <col min="7" max="8" width="14.125" style="53" customWidth="1"/>
    <col min="9" max="9" width="10" style="53" customWidth="1"/>
    <col min="10" max="20" width="7.75" style="53" hidden="1" customWidth="1"/>
    <col min="21" max="24" width="8.625" style="53" hidden="1" customWidth="1"/>
    <col min="25" max="27" width="8.625" style="53" customWidth="1"/>
    <col min="28" max="28" width="7.5" style="53" bestFit="1" customWidth="1"/>
    <col min="29" max="29" width="15.875" style="53" bestFit="1" customWidth="1"/>
    <col min="30" max="16384" width="8" style="53"/>
  </cols>
  <sheetData>
    <row r="1" spans="1:29" x14ac:dyDescent="0.2">
      <c r="A1" s="52" t="s">
        <v>592</v>
      </c>
      <c r="D1" s="54"/>
      <c r="I1" s="55" t="s">
        <v>163</v>
      </c>
      <c r="J1" s="56">
        <f>SUBTOTAL(9,J3:J246)</f>
        <v>5736393329478234</v>
      </c>
      <c r="K1" s="56">
        <f t="shared" ref="K1:AB1" si="0">SUBTOTAL(9,K3:K246)</f>
        <v>5771098229754818</v>
      </c>
      <c r="L1" s="56">
        <f t="shared" si="0"/>
        <v>5652555956383963</v>
      </c>
      <c r="M1" s="56">
        <f t="shared" si="0"/>
        <v>5591168038319876</v>
      </c>
      <c r="N1" s="56">
        <f t="shared" si="0"/>
        <v>5729124940469155</v>
      </c>
      <c r="O1" s="56">
        <f t="shared" si="0"/>
        <v>5614051662279956</v>
      </c>
      <c r="P1" s="56">
        <f t="shared" si="0"/>
        <v>5671534482007282</v>
      </c>
      <c r="Q1" s="56">
        <f t="shared" si="0"/>
        <v>5673365656505236</v>
      </c>
      <c r="R1" s="56">
        <f t="shared" si="0"/>
        <v>5574645557669225</v>
      </c>
      <c r="S1" s="56">
        <f t="shared" si="0"/>
        <v>5444676000981873</v>
      </c>
      <c r="T1" s="56">
        <f t="shared" si="0"/>
        <v>5533578167055473</v>
      </c>
      <c r="U1" s="56">
        <f t="shared" si="0"/>
        <v>5246356442736214</v>
      </c>
      <c r="V1" s="56">
        <f t="shared" si="0"/>
        <v>5420117813271781</v>
      </c>
      <c r="W1" s="56">
        <f t="shared" si="0"/>
        <v>5526580086429987</v>
      </c>
      <c r="X1" s="56">
        <f t="shared" si="0"/>
        <v>5475796320349884</v>
      </c>
      <c r="Y1" s="56">
        <f t="shared" si="0"/>
        <v>5459103731099340</v>
      </c>
      <c r="Z1" s="56">
        <f t="shared" si="0"/>
        <v>5363763572030372</v>
      </c>
      <c r="AA1" s="56">
        <f t="shared" si="0"/>
        <v>5316522257275943</v>
      </c>
      <c r="AB1" s="56">
        <f t="shared" si="0"/>
        <v>5313074168847483</v>
      </c>
      <c r="AC1" s="56"/>
    </row>
    <row r="2" spans="1:29" ht="25.5" customHeight="1" x14ac:dyDescent="0.2">
      <c r="A2" s="57" t="s">
        <v>164</v>
      </c>
      <c r="B2" s="58" t="s">
        <v>165</v>
      </c>
      <c r="C2" s="59" t="s">
        <v>166</v>
      </c>
      <c r="D2" s="59" t="s">
        <v>167</v>
      </c>
      <c r="E2" s="59" t="s">
        <v>168</v>
      </c>
      <c r="F2" s="59" t="s">
        <v>169</v>
      </c>
      <c r="G2" s="59" t="s">
        <v>170</v>
      </c>
      <c r="H2" s="59" t="s">
        <v>171</v>
      </c>
      <c r="I2" s="60" t="s">
        <v>593</v>
      </c>
      <c r="J2" s="61">
        <v>2000</v>
      </c>
      <c r="K2" s="61">
        <v>2001</v>
      </c>
      <c r="L2" s="61">
        <v>2002</v>
      </c>
      <c r="M2" s="61">
        <v>2003</v>
      </c>
      <c r="N2" s="61">
        <v>2004</v>
      </c>
      <c r="O2" s="61">
        <v>2005</v>
      </c>
      <c r="P2" s="61">
        <v>2006</v>
      </c>
      <c r="Q2" s="61">
        <v>2007</v>
      </c>
      <c r="R2" s="61">
        <v>2008</v>
      </c>
      <c r="S2" s="61">
        <v>2009</v>
      </c>
      <c r="T2" s="61">
        <v>2010</v>
      </c>
      <c r="U2" s="61">
        <v>2011</v>
      </c>
      <c r="V2" s="61">
        <v>2012</v>
      </c>
      <c r="W2" s="61">
        <v>2013</v>
      </c>
      <c r="X2" s="61">
        <v>2014</v>
      </c>
      <c r="Y2" s="61">
        <v>2015</v>
      </c>
      <c r="Z2" s="61">
        <v>2016</v>
      </c>
      <c r="AA2" s="61">
        <v>2017</v>
      </c>
      <c r="AB2" s="61">
        <v>2018</v>
      </c>
      <c r="AC2" s="62" t="s">
        <v>594</v>
      </c>
    </row>
    <row r="3" spans="1:29" ht="15" x14ac:dyDescent="0.25">
      <c r="A3" s="63" t="s">
        <v>172</v>
      </c>
      <c r="B3" s="63" t="s">
        <v>173</v>
      </c>
      <c r="C3" s="63" t="s">
        <v>174</v>
      </c>
      <c r="D3" s="63" t="s">
        <v>175</v>
      </c>
      <c r="E3" s="63" t="s">
        <v>176</v>
      </c>
      <c r="F3" s="63" t="s">
        <v>177</v>
      </c>
      <c r="G3" s="63" t="s">
        <v>178</v>
      </c>
      <c r="H3" s="63" t="s">
        <v>179</v>
      </c>
      <c r="I3" s="64" t="s">
        <v>595</v>
      </c>
      <c r="J3" s="65">
        <v>16815111798474.936</v>
      </c>
      <c r="K3" s="65">
        <v>11938736274733.35</v>
      </c>
      <c r="L3" s="65">
        <v>15173411104171.691</v>
      </c>
      <c r="M3" s="65">
        <v>13901873105517.678</v>
      </c>
      <c r="N3" s="65">
        <v>13534718785573.236</v>
      </c>
      <c r="O3" s="65">
        <v>11216175713704.734</v>
      </c>
      <c r="P3" s="65">
        <v>15245568865101.721</v>
      </c>
      <c r="Q3" s="65">
        <v>13286861362823.801</v>
      </c>
      <c r="R3" s="65">
        <v>12575896799999.986</v>
      </c>
      <c r="S3" s="65">
        <v>11592951799999.951</v>
      </c>
      <c r="T3" s="65">
        <v>10879700400000.01</v>
      </c>
      <c r="U3" s="65">
        <v>10884745800000.006</v>
      </c>
      <c r="V3" s="65">
        <v>11456934400000</v>
      </c>
      <c r="W3" s="65">
        <v>11288058100000</v>
      </c>
      <c r="X3" s="65">
        <v>10304396800000</v>
      </c>
      <c r="Y3" s="65">
        <v>10337057800000</v>
      </c>
      <c r="Z3" s="65">
        <v>11752517100000</v>
      </c>
      <c r="AA3" s="66">
        <v>10818664300000</v>
      </c>
      <c r="AB3" s="65">
        <v>12037060800000</v>
      </c>
      <c r="AC3" s="65" t="s">
        <v>180</v>
      </c>
    </row>
    <row r="4" spans="1:29" ht="15" x14ac:dyDescent="0.25">
      <c r="A4" s="67" t="s">
        <v>172</v>
      </c>
      <c r="B4" s="67" t="s">
        <v>173</v>
      </c>
      <c r="C4" s="67" t="s">
        <v>174</v>
      </c>
      <c r="D4" s="67" t="s">
        <v>175</v>
      </c>
      <c r="E4" s="67" t="s">
        <v>181</v>
      </c>
      <c r="F4" s="67" t="s">
        <v>177</v>
      </c>
      <c r="G4" s="67" t="s">
        <v>178</v>
      </c>
      <c r="H4" s="67" t="s">
        <v>179</v>
      </c>
      <c r="I4" s="68" t="s">
        <v>595</v>
      </c>
      <c r="J4" s="69">
        <v>1579643661649.4749</v>
      </c>
      <c r="K4" s="69">
        <v>1498701597211.6013</v>
      </c>
      <c r="L4" s="69">
        <v>1702879533117.5439</v>
      </c>
      <c r="M4" s="69">
        <v>1480373504746.2659</v>
      </c>
      <c r="N4" s="69">
        <v>1387868115739.8223</v>
      </c>
      <c r="O4" s="69">
        <v>1269597591045.5469</v>
      </c>
      <c r="P4" s="69">
        <v>1306519066045.1438</v>
      </c>
      <c r="Q4" s="69">
        <v>1540953175911.0083</v>
      </c>
      <c r="R4" s="69">
        <v>1481840199999.9951</v>
      </c>
      <c r="S4" s="69">
        <v>1415380600000.0042</v>
      </c>
      <c r="T4" s="69">
        <v>1300260200000.0039</v>
      </c>
      <c r="U4" s="69">
        <v>1422068400000.0059</v>
      </c>
      <c r="V4" s="69">
        <v>1575259100000</v>
      </c>
      <c r="W4" s="69">
        <v>1603147100000</v>
      </c>
      <c r="X4" s="69">
        <v>1512857700000</v>
      </c>
      <c r="Y4" s="69">
        <v>1595484100000</v>
      </c>
      <c r="Z4" s="69">
        <v>1576025300000</v>
      </c>
      <c r="AA4" s="70">
        <v>1622351500000</v>
      </c>
      <c r="AB4" s="69">
        <v>1686876800000</v>
      </c>
      <c r="AC4" s="69" t="s">
        <v>182</v>
      </c>
    </row>
    <row r="5" spans="1:29" ht="15" x14ac:dyDescent="0.25">
      <c r="A5" s="63" t="s">
        <v>172</v>
      </c>
      <c r="B5" s="63" t="s">
        <v>173</v>
      </c>
      <c r="C5" s="63" t="s">
        <v>174</v>
      </c>
      <c r="D5" s="63" t="s">
        <v>175</v>
      </c>
      <c r="E5" s="63" t="s">
        <v>183</v>
      </c>
      <c r="F5" s="63" t="s">
        <v>177</v>
      </c>
      <c r="G5" s="63" t="s">
        <v>178</v>
      </c>
      <c r="H5" s="63" t="s">
        <v>184</v>
      </c>
      <c r="I5" s="64" t="s">
        <v>595</v>
      </c>
      <c r="J5" s="65">
        <v>33915708000000</v>
      </c>
      <c r="K5" s="65">
        <v>36237696000000</v>
      </c>
      <c r="L5" s="65">
        <v>40945014000000</v>
      </c>
      <c r="M5" s="65">
        <v>40383492000000</v>
      </c>
      <c r="N5" s="65">
        <v>42683400000000</v>
      </c>
      <c r="O5" s="65">
        <v>45801648000000</v>
      </c>
      <c r="P5" s="65">
        <v>52071402000000</v>
      </c>
      <c r="Q5" s="65">
        <v>36071268000000</v>
      </c>
      <c r="R5" s="65">
        <v>42814776000000</v>
      </c>
      <c r="S5" s="65">
        <v>23583510000000</v>
      </c>
      <c r="T5" s="65">
        <v>26404506000000</v>
      </c>
      <c r="U5" s="65">
        <v>33983466000000</v>
      </c>
      <c r="V5" s="65">
        <v>33262416000000</v>
      </c>
      <c r="W5" s="65">
        <v>34076340000000</v>
      </c>
      <c r="X5" s="65">
        <v>45659508000000</v>
      </c>
      <c r="Y5" s="65">
        <v>49277454000000</v>
      </c>
      <c r="Z5" s="65">
        <v>43260930000000</v>
      </c>
      <c r="AA5" s="66">
        <v>32283996000000</v>
      </c>
      <c r="AB5" s="65">
        <v>33464862000000</v>
      </c>
      <c r="AC5" s="65" t="s">
        <v>185</v>
      </c>
    </row>
    <row r="6" spans="1:29" ht="15" x14ac:dyDescent="0.25">
      <c r="A6" s="67" t="s">
        <v>172</v>
      </c>
      <c r="B6" s="67" t="s">
        <v>173</v>
      </c>
      <c r="C6" s="67" t="s">
        <v>174</v>
      </c>
      <c r="D6" s="67" t="s">
        <v>175</v>
      </c>
      <c r="E6" s="67" t="s">
        <v>183</v>
      </c>
      <c r="F6" s="67" t="s">
        <v>177</v>
      </c>
      <c r="G6" s="67" t="s">
        <v>178</v>
      </c>
      <c r="H6" s="67" t="s">
        <v>186</v>
      </c>
      <c r="I6" s="68" t="s">
        <v>595</v>
      </c>
      <c r="J6" s="69">
        <v>10984558416.641964</v>
      </c>
      <c r="K6" s="69">
        <v>18183779308.534813</v>
      </c>
      <c r="L6" s="69">
        <v>22731326966.107029</v>
      </c>
      <c r="M6" s="69">
        <v>136193134946.81915</v>
      </c>
      <c r="N6" s="69">
        <v>260370539325.04272</v>
      </c>
      <c r="O6" s="69">
        <v>275966671680</v>
      </c>
      <c r="P6" s="69">
        <v>300518366512.2467</v>
      </c>
      <c r="Q6" s="69">
        <v>170960117296.58652</v>
      </c>
      <c r="R6" s="69">
        <v>97654078434.343216</v>
      </c>
      <c r="S6" s="69">
        <v>100197352208.19913</v>
      </c>
      <c r="T6" s="69">
        <v>159491441687.67432</v>
      </c>
      <c r="U6" s="69">
        <v>512683075049.30902</v>
      </c>
      <c r="V6" s="69">
        <v>704959080906.04248</v>
      </c>
      <c r="W6" s="69">
        <v>507227669786.69189</v>
      </c>
      <c r="X6" s="69">
        <v>552146759934.40393</v>
      </c>
      <c r="Y6" s="69">
        <v>103323485977.54306</v>
      </c>
      <c r="Z6" s="69">
        <v>44727726131.154083</v>
      </c>
      <c r="AA6" s="70">
        <v>46619794853.198944</v>
      </c>
      <c r="AB6" s="69">
        <v>7204290767.3727493</v>
      </c>
      <c r="AC6" s="69" t="s">
        <v>187</v>
      </c>
    </row>
    <row r="7" spans="1:29" ht="15" x14ac:dyDescent="0.25">
      <c r="A7" s="63" t="s">
        <v>172</v>
      </c>
      <c r="B7" s="63" t="s">
        <v>173</v>
      </c>
      <c r="C7" s="63" t="s">
        <v>174</v>
      </c>
      <c r="D7" s="63" t="s">
        <v>175</v>
      </c>
      <c r="E7" s="63" t="s">
        <v>183</v>
      </c>
      <c r="F7" s="63" t="s">
        <v>177</v>
      </c>
      <c r="G7" s="63" t="s">
        <v>178</v>
      </c>
      <c r="H7" s="63" t="s">
        <v>188</v>
      </c>
      <c r="I7" s="64" t="s">
        <v>595</v>
      </c>
      <c r="J7" s="65">
        <v>4327028930927.6128</v>
      </c>
      <c r="K7" s="65">
        <v>5317065804600.4004</v>
      </c>
      <c r="L7" s="65">
        <v>5669548620586.1504</v>
      </c>
      <c r="M7" s="65">
        <v>5661081644424.375</v>
      </c>
      <c r="N7" s="65">
        <v>7053793840290.1123</v>
      </c>
      <c r="O7" s="65">
        <v>7020835310000</v>
      </c>
      <c r="P7" s="65">
        <v>7631425049832.9629</v>
      </c>
      <c r="Q7" s="65">
        <v>4333595063546.75</v>
      </c>
      <c r="R7" s="65">
        <v>2234056430901.2749</v>
      </c>
      <c r="S7" s="65">
        <v>2251521797309.2251</v>
      </c>
      <c r="T7" s="65">
        <v>2259786545107.625</v>
      </c>
      <c r="U7" s="65">
        <v>6636254469246.5137</v>
      </c>
      <c r="V7" s="65">
        <v>9899339086933.6445</v>
      </c>
      <c r="W7" s="65">
        <v>6793937740501.3779</v>
      </c>
      <c r="X7" s="65">
        <v>6851374580597.332</v>
      </c>
      <c r="Y7" s="65">
        <v>1358482455800.4958</v>
      </c>
      <c r="Z7" s="65">
        <v>604438184116.03735</v>
      </c>
      <c r="AA7" s="66">
        <v>634530110551.01123</v>
      </c>
      <c r="AB7" s="65">
        <v>96504614429.63295</v>
      </c>
      <c r="AC7" s="65" t="s">
        <v>189</v>
      </c>
    </row>
    <row r="8" spans="1:29" ht="15" x14ac:dyDescent="0.25">
      <c r="A8" s="67" t="s">
        <v>172</v>
      </c>
      <c r="B8" s="67" t="s">
        <v>173</v>
      </c>
      <c r="C8" s="67" t="s">
        <v>174</v>
      </c>
      <c r="D8" s="67" t="s">
        <v>175</v>
      </c>
      <c r="E8" s="67" t="s">
        <v>183</v>
      </c>
      <c r="F8" s="67" t="s">
        <v>177</v>
      </c>
      <c r="G8" s="67" t="s">
        <v>178</v>
      </c>
      <c r="H8" s="67" t="s">
        <v>190</v>
      </c>
      <c r="I8" s="68" t="s">
        <v>595</v>
      </c>
      <c r="J8" s="69">
        <v>86805000000</v>
      </c>
      <c r="K8" s="69">
        <v>64935000000</v>
      </c>
      <c r="L8" s="69">
        <v>38475000000</v>
      </c>
      <c r="M8" s="69">
        <v>47385000000</v>
      </c>
      <c r="N8" s="69">
        <v>65610000000</v>
      </c>
      <c r="O8" s="69">
        <v>63450000000</v>
      </c>
      <c r="P8" s="69">
        <v>99630000000</v>
      </c>
      <c r="Q8" s="69">
        <v>47250000000</v>
      </c>
      <c r="R8" s="69">
        <v>25785000000</v>
      </c>
      <c r="S8" s="69">
        <v>45495000000</v>
      </c>
      <c r="T8" s="69">
        <v>47925000000</v>
      </c>
      <c r="U8" s="69">
        <v>22140000000</v>
      </c>
      <c r="V8" s="69">
        <v>14040000000</v>
      </c>
      <c r="W8" s="69">
        <v>5130000000</v>
      </c>
      <c r="X8" s="69">
        <v>4185000000</v>
      </c>
      <c r="Y8" s="69">
        <v>3645000000</v>
      </c>
      <c r="Z8" s="69">
        <v>13500000000</v>
      </c>
      <c r="AA8" s="70">
        <v>2970000000</v>
      </c>
      <c r="AB8" s="69">
        <v>1755000000</v>
      </c>
      <c r="AC8" s="69" t="s">
        <v>191</v>
      </c>
    </row>
    <row r="9" spans="1:29" ht="15" x14ac:dyDescent="0.25">
      <c r="A9" s="63" t="s">
        <v>172</v>
      </c>
      <c r="B9" s="63" t="s">
        <v>173</v>
      </c>
      <c r="C9" s="63" t="s">
        <v>174</v>
      </c>
      <c r="D9" s="63" t="s">
        <v>175</v>
      </c>
      <c r="E9" s="63" t="s">
        <v>183</v>
      </c>
      <c r="F9" s="63" t="s">
        <v>177</v>
      </c>
      <c r="G9" s="63" t="s">
        <v>178</v>
      </c>
      <c r="H9" s="63" t="s">
        <v>179</v>
      </c>
      <c r="I9" s="64" t="s">
        <v>595</v>
      </c>
      <c r="J9" s="65">
        <v>86393429976.340759</v>
      </c>
      <c r="K9" s="65">
        <v>680980635497.48474</v>
      </c>
      <c r="L9" s="65">
        <v>767832859400.77637</v>
      </c>
      <c r="M9" s="65">
        <v>602365616764.80017</v>
      </c>
      <c r="N9" s="65">
        <v>586037608286.8949</v>
      </c>
      <c r="O9" s="65">
        <v>612535086343.32581</v>
      </c>
      <c r="P9" s="65">
        <v>38451248742.242226</v>
      </c>
      <c r="Q9" s="65">
        <v>35768836110.42617</v>
      </c>
      <c r="R9" s="65">
        <v>50493500000</v>
      </c>
      <c r="S9" s="65">
        <v>49698700000.000046</v>
      </c>
      <c r="T9" s="65">
        <v>46036100000.000038</v>
      </c>
      <c r="U9" s="65">
        <v>46227800000.000229</v>
      </c>
      <c r="V9" s="65">
        <v>91818723300</v>
      </c>
      <c r="W9" s="65">
        <v>150828591999.99997</v>
      </c>
      <c r="X9" s="65">
        <v>135341746000</v>
      </c>
      <c r="Y9" s="65">
        <v>136679465999.99998</v>
      </c>
      <c r="Z9" s="65">
        <v>180712227000</v>
      </c>
      <c r="AA9" s="66">
        <v>182302344000</v>
      </c>
      <c r="AB9" s="65">
        <v>202870890999.99997</v>
      </c>
      <c r="AC9" s="65" t="s">
        <v>192</v>
      </c>
    </row>
    <row r="10" spans="1:29" ht="15" x14ac:dyDescent="0.25">
      <c r="A10" s="67" t="s">
        <v>172</v>
      </c>
      <c r="B10" s="67" t="s">
        <v>193</v>
      </c>
      <c r="C10" s="67" t="s">
        <v>194</v>
      </c>
      <c r="D10" s="67" t="s">
        <v>195</v>
      </c>
      <c r="E10" s="67" t="s">
        <v>196</v>
      </c>
      <c r="F10" s="67" t="s">
        <v>177</v>
      </c>
      <c r="G10" s="67" t="s">
        <v>178</v>
      </c>
      <c r="H10" s="67" t="s">
        <v>197</v>
      </c>
      <c r="I10" s="68" t="s">
        <v>595</v>
      </c>
      <c r="J10" s="69"/>
      <c r="K10" s="69"/>
      <c r="L10" s="69"/>
      <c r="M10" s="69"/>
      <c r="N10" s="69"/>
      <c r="O10" s="69">
        <v>2589999.9999999986</v>
      </c>
      <c r="P10" s="69">
        <v>27159999.999999989</v>
      </c>
      <c r="Q10" s="69">
        <v>162809999999.99991</v>
      </c>
      <c r="R10" s="69"/>
      <c r="S10" s="69">
        <v>12999999.999999994</v>
      </c>
      <c r="T10" s="69">
        <v>10999999.999999994</v>
      </c>
      <c r="U10" s="69"/>
      <c r="V10" s="69"/>
      <c r="W10" s="69"/>
      <c r="X10" s="69"/>
      <c r="Y10" s="69"/>
      <c r="Z10" s="69"/>
      <c r="AA10" s="70"/>
      <c r="AB10" s="69"/>
      <c r="AC10" s="69" t="s">
        <v>198</v>
      </c>
    </row>
    <row r="11" spans="1:29" ht="15" x14ac:dyDescent="0.25">
      <c r="A11" s="63" t="s">
        <v>172</v>
      </c>
      <c r="B11" s="63" t="s">
        <v>193</v>
      </c>
      <c r="C11" s="63" t="s">
        <v>194</v>
      </c>
      <c r="D11" s="63" t="s">
        <v>195</v>
      </c>
      <c r="E11" s="63" t="s">
        <v>196</v>
      </c>
      <c r="F11" s="63" t="s">
        <v>177</v>
      </c>
      <c r="G11" s="63" t="s">
        <v>178</v>
      </c>
      <c r="H11" s="63" t="s">
        <v>199</v>
      </c>
      <c r="I11" s="64" t="s">
        <v>595</v>
      </c>
      <c r="J11" s="65">
        <v>324553000000.00012</v>
      </c>
      <c r="K11" s="65">
        <v>154878000000.00031</v>
      </c>
      <c r="L11" s="65">
        <v>150496000000.00003</v>
      </c>
      <c r="M11" s="65">
        <v>150975000000.00006</v>
      </c>
      <c r="N11" s="65">
        <v>496696810000.00073</v>
      </c>
      <c r="O11" s="65">
        <v>725279700000.00305</v>
      </c>
      <c r="P11" s="65">
        <v>786834400000.00293</v>
      </c>
      <c r="Q11" s="65">
        <v>1051745999999.9971</v>
      </c>
      <c r="R11" s="65">
        <v>896619999999.99744</v>
      </c>
      <c r="S11" s="65">
        <v>521343836724.36688</v>
      </c>
      <c r="T11" s="65">
        <v>24786519096.319603</v>
      </c>
      <c r="U11" s="65">
        <v>479818612156.12292</v>
      </c>
      <c r="V11" s="65">
        <v>544657157066.34442</v>
      </c>
      <c r="W11" s="65">
        <v>621265172047.00049</v>
      </c>
      <c r="X11" s="65">
        <v>755270744970.18774</v>
      </c>
      <c r="Y11" s="65">
        <v>644228790746.22559</v>
      </c>
      <c r="Z11" s="65">
        <v>623955424653.91077</v>
      </c>
      <c r="AA11" s="66">
        <v>701846961438.7937</v>
      </c>
      <c r="AB11" s="65">
        <v>710332287422.17273</v>
      </c>
      <c r="AC11" s="65" t="s">
        <v>200</v>
      </c>
    </row>
    <row r="12" spans="1:29" ht="15" x14ac:dyDescent="0.25">
      <c r="A12" s="67" t="s">
        <v>172</v>
      </c>
      <c r="B12" s="67" t="s">
        <v>193</v>
      </c>
      <c r="C12" s="67" t="s">
        <v>194</v>
      </c>
      <c r="D12" s="67" t="s">
        <v>195</v>
      </c>
      <c r="E12" s="67" t="s">
        <v>196</v>
      </c>
      <c r="F12" s="67" t="s">
        <v>177</v>
      </c>
      <c r="G12" s="67" t="s">
        <v>178</v>
      </c>
      <c r="H12" s="67" t="s">
        <v>184</v>
      </c>
      <c r="I12" s="68" t="s">
        <v>595</v>
      </c>
      <c r="J12" s="69">
        <v>850999999.99999833</v>
      </c>
      <c r="K12" s="69">
        <v>742999999.98496068</v>
      </c>
      <c r="L12" s="69">
        <v>90999999.999582052</v>
      </c>
      <c r="M12" s="69">
        <v>578999999.99379563</v>
      </c>
      <c r="N12" s="69">
        <v>1391879999.974483</v>
      </c>
      <c r="O12" s="69">
        <v>2500199999.9866953</v>
      </c>
      <c r="P12" s="69">
        <v>3016930000.0766978</v>
      </c>
      <c r="Q12" s="69">
        <v>2097000000.0704651</v>
      </c>
      <c r="R12" s="69">
        <v>3587000000.0067487</v>
      </c>
      <c r="S12" s="69">
        <v>3446368013.6210537</v>
      </c>
      <c r="T12" s="69">
        <v>1425635601.3315492</v>
      </c>
      <c r="U12" s="69">
        <v>1174620742.0065079</v>
      </c>
      <c r="V12" s="69">
        <v>1094493626.644737</v>
      </c>
      <c r="W12" s="69">
        <v>2821446966.8294473</v>
      </c>
      <c r="X12" s="69">
        <v>2749482775.2993231</v>
      </c>
      <c r="Y12" s="69">
        <v>2001806738.7297766</v>
      </c>
      <c r="Z12" s="69">
        <v>5456403749.9873857</v>
      </c>
      <c r="AA12" s="70">
        <v>4287688746.4396524</v>
      </c>
      <c r="AB12" s="69">
        <v>3224835506.6793065</v>
      </c>
      <c r="AC12" s="69" t="s">
        <v>201</v>
      </c>
    </row>
    <row r="13" spans="1:29" ht="15" x14ac:dyDescent="0.25">
      <c r="A13" s="63" t="s">
        <v>172</v>
      </c>
      <c r="B13" s="63" t="s">
        <v>193</v>
      </c>
      <c r="C13" s="63" t="s">
        <v>194</v>
      </c>
      <c r="D13" s="63" t="s">
        <v>195</v>
      </c>
      <c r="E13" s="63" t="s">
        <v>196</v>
      </c>
      <c r="F13" s="63" t="s">
        <v>177</v>
      </c>
      <c r="G13" s="63" t="s">
        <v>178</v>
      </c>
      <c r="H13" s="63" t="s">
        <v>202</v>
      </c>
      <c r="I13" s="64" t="s">
        <v>595</v>
      </c>
      <c r="J13" s="65">
        <v>952000000.00000334</v>
      </c>
      <c r="K13" s="65"/>
      <c r="L13" s="65"/>
      <c r="M13" s="65"/>
      <c r="N13" s="65">
        <v>192399999.99999928</v>
      </c>
      <c r="O13" s="65">
        <v>854950000.00000095</v>
      </c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6"/>
      <c r="AB13" s="65"/>
      <c r="AC13" s="65" t="s">
        <v>203</v>
      </c>
    </row>
    <row r="14" spans="1:29" ht="15" x14ac:dyDescent="0.25">
      <c r="A14" s="67" t="s">
        <v>172</v>
      </c>
      <c r="B14" s="67" t="s">
        <v>193</v>
      </c>
      <c r="C14" s="67" t="s">
        <v>194</v>
      </c>
      <c r="D14" s="67" t="s">
        <v>195</v>
      </c>
      <c r="E14" s="67" t="s">
        <v>196</v>
      </c>
      <c r="F14" s="67" t="s">
        <v>177</v>
      </c>
      <c r="G14" s="67" t="s">
        <v>178</v>
      </c>
      <c r="H14" s="67" t="s">
        <v>190</v>
      </c>
      <c r="I14" s="68" t="s">
        <v>595</v>
      </c>
      <c r="J14" s="69"/>
      <c r="K14" s="69"/>
      <c r="L14" s="69"/>
      <c r="M14" s="69"/>
      <c r="N14" s="69"/>
      <c r="O14" s="69">
        <v>31540000.000825942</v>
      </c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70"/>
      <c r="AB14" s="69"/>
      <c r="AC14" s="69" t="s">
        <v>204</v>
      </c>
    </row>
    <row r="15" spans="1:29" ht="15" x14ac:dyDescent="0.25">
      <c r="A15" s="63" t="s">
        <v>172</v>
      </c>
      <c r="B15" s="63" t="s">
        <v>193</v>
      </c>
      <c r="C15" s="63" t="s">
        <v>194</v>
      </c>
      <c r="D15" s="63" t="s">
        <v>195</v>
      </c>
      <c r="E15" s="63" t="s">
        <v>196</v>
      </c>
      <c r="F15" s="63" t="s">
        <v>177</v>
      </c>
      <c r="G15" s="63" t="s">
        <v>178</v>
      </c>
      <c r="H15" s="63" t="s">
        <v>205</v>
      </c>
      <c r="I15" s="64" t="s">
        <v>595</v>
      </c>
      <c r="J15" s="65">
        <v>84301000000.000092</v>
      </c>
      <c r="K15" s="65"/>
      <c r="L15" s="65"/>
      <c r="M15" s="65"/>
      <c r="N15" s="65"/>
      <c r="O15" s="65">
        <v>211844890000.00031</v>
      </c>
      <c r="P15" s="65">
        <v>393089809999.99957</v>
      </c>
      <c r="Q15" s="65">
        <v>247294000000.00003</v>
      </c>
      <c r="R15" s="65">
        <v>211432000000.00015</v>
      </c>
      <c r="S15" s="65">
        <v>66263130377.972069</v>
      </c>
      <c r="T15" s="65">
        <v>117605839056.97015</v>
      </c>
      <c r="U15" s="65">
        <v>152176846487.99094</v>
      </c>
      <c r="V15" s="65">
        <v>156231443138.57193</v>
      </c>
      <c r="W15" s="65">
        <v>152763406023.22308</v>
      </c>
      <c r="X15" s="65">
        <v>119111376829.21413</v>
      </c>
      <c r="Y15" s="65">
        <v>133548879265.09267</v>
      </c>
      <c r="Z15" s="65">
        <v>136349850742.06371</v>
      </c>
      <c r="AA15" s="66">
        <v>18821776091.485744</v>
      </c>
      <c r="AB15" s="65"/>
      <c r="AC15" s="65" t="s">
        <v>206</v>
      </c>
    </row>
    <row r="16" spans="1:29" ht="15" x14ac:dyDescent="0.25">
      <c r="A16" s="67" t="s">
        <v>172</v>
      </c>
      <c r="B16" s="67" t="s">
        <v>193</v>
      </c>
      <c r="C16" s="67" t="s">
        <v>194</v>
      </c>
      <c r="D16" s="67" t="s">
        <v>195</v>
      </c>
      <c r="E16" s="67" t="s">
        <v>196</v>
      </c>
      <c r="F16" s="67" t="s">
        <v>177</v>
      </c>
      <c r="G16" s="67" t="s">
        <v>178</v>
      </c>
      <c r="H16" s="67" t="s">
        <v>179</v>
      </c>
      <c r="I16" s="68" t="s">
        <v>595</v>
      </c>
      <c r="J16" s="69">
        <v>20535187000967.691</v>
      </c>
      <c r="K16" s="69">
        <v>19864589000419.117</v>
      </c>
      <c r="L16" s="69">
        <v>19913391999644.457</v>
      </c>
      <c r="M16" s="69">
        <v>4877143000214.6787</v>
      </c>
      <c r="N16" s="69">
        <v>11761979380214.107</v>
      </c>
      <c r="O16" s="69">
        <v>7564717250057.7773</v>
      </c>
      <c r="P16" s="69">
        <v>7868293360068.6338</v>
      </c>
      <c r="Q16" s="69">
        <v>9060314999863.4102</v>
      </c>
      <c r="R16" s="69">
        <v>7023469000287.167</v>
      </c>
      <c r="S16" s="69">
        <v>17303895677006.582</v>
      </c>
      <c r="T16" s="69">
        <v>17329310424959.477</v>
      </c>
      <c r="U16" s="69">
        <v>8588110751686.7227</v>
      </c>
      <c r="V16" s="69">
        <v>10228310838935.18</v>
      </c>
      <c r="W16" s="69">
        <v>9497117399302.1934</v>
      </c>
      <c r="X16" s="69">
        <v>9877727244578.0957</v>
      </c>
      <c r="Y16" s="69">
        <v>9768832407638.709</v>
      </c>
      <c r="Z16" s="69">
        <v>14713416050669.363</v>
      </c>
      <c r="AA16" s="70">
        <v>15962606437120.033</v>
      </c>
      <c r="AB16" s="69">
        <v>13559203338434.627</v>
      </c>
      <c r="AC16" s="69" t="s">
        <v>207</v>
      </c>
    </row>
    <row r="17" spans="1:29" ht="15" x14ac:dyDescent="0.25">
      <c r="A17" s="63" t="s">
        <v>172</v>
      </c>
      <c r="B17" s="63" t="s">
        <v>193</v>
      </c>
      <c r="C17" s="63" t="s">
        <v>194</v>
      </c>
      <c r="D17" s="63" t="s">
        <v>195</v>
      </c>
      <c r="E17" s="63" t="s">
        <v>196</v>
      </c>
      <c r="F17" s="63" t="s">
        <v>177</v>
      </c>
      <c r="G17" s="63" t="s">
        <v>178</v>
      </c>
      <c r="H17" s="63" t="s">
        <v>208</v>
      </c>
      <c r="I17" s="64" t="s">
        <v>595</v>
      </c>
      <c r="J17" s="65">
        <v>172999999.99999988</v>
      </c>
      <c r="K17" s="65">
        <v>30999999.999600001</v>
      </c>
      <c r="L17" s="65">
        <v>49999999.999551713</v>
      </c>
      <c r="M17" s="65"/>
      <c r="N17" s="65"/>
      <c r="O17" s="65"/>
      <c r="P17" s="65"/>
      <c r="Q17" s="65"/>
      <c r="R17" s="65"/>
      <c r="S17" s="65">
        <v>1787207.0400987531</v>
      </c>
      <c r="T17" s="65"/>
      <c r="U17" s="65"/>
      <c r="V17" s="65"/>
      <c r="W17" s="65"/>
      <c r="X17" s="65"/>
      <c r="Y17" s="65">
        <v>20219641.186327521</v>
      </c>
      <c r="Z17" s="65"/>
      <c r="AA17" s="66"/>
      <c r="AB17" s="65"/>
      <c r="AC17" s="65" t="s">
        <v>209</v>
      </c>
    </row>
    <row r="18" spans="1:29" ht="15" x14ac:dyDescent="0.25">
      <c r="A18" s="67" t="s">
        <v>172</v>
      </c>
      <c r="B18" s="67" t="s">
        <v>210</v>
      </c>
      <c r="C18" s="67" t="s">
        <v>194</v>
      </c>
      <c r="D18" s="67" t="s">
        <v>211</v>
      </c>
      <c r="E18" s="67" t="s">
        <v>212</v>
      </c>
      <c r="F18" s="67" t="s">
        <v>177</v>
      </c>
      <c r="G18" s="67" t="s">
        <v>178</v>
      </c>
      <c r="H18" s="67" t="s">
        <v>179</v>
      </c>
      <c r="I18" s="68" t="s">
        <v>595</v>
      </c>
      <c r="J18" s="69">
        <v>2621399640658.2842</v>
      </c>
      <c r="K18" s="69">
        <v>2427308101573.5059</v>
      </c>
      <c r="L18" s="69">
        <v>2886983313719.2925</v>
      </c>
      <c r="M18" s="69">
        <v>2737755340427.2075</v>
      </c>
      <c r="N18" s="69">
        <v>2886150676389.7153</v>
      </c>
      <c r="O18" s="69">
        <v>2655552927171.6206</v>
      </c>
      <c r="P18" s="69">
        <v>2938542647682.7173</v>
      </c>
      <c r="Q18" s="69">
        <v>2822159830902.7207</v>
      </c>
      <c r="R18" s="69">
        <v>2523424500000</v>
      </c>
      <c r="S18" s="69">
        <v>2457264032000</v>
      </c>
      <c r="T18" s="69">
        <v>2154048357499.9995</v>
      </c>
      <c r="U18" s="69">
        <v>2251283114300</v>
      </c>
      <c r="V18" s="69">
        <v>2131508755900.0002</v>
      </c>
      <c r="W18" s="69">
        <v>2123489725000</v>
      </c>
      <c r="X18" s="69">
        <v>1783766100000</v>
      </c>
      <c r="Y18" s="69">
        <v>1743172148999.9998</v>
      </c>
      <c r="Z18" s="69">
        <v>1795441144000</v>
      </c>
      <c r="AA18" s="70">
        <v>1739964157000</v>
      </c>
      <c r="AB18" s="69">
        <v>1702136464000.0002</v>
      </c>
      <c r="AC18" s="69" t="s">
        <v>213</v>
      </c>
    </row>
    <row r="19" spans="1:29" ht="15" x14ac:dyDescent="0.25">
      <c r="A19" s="63" t="s">
        <v>172</v>
      </c>
      <c r="B19" s="63" t="s">
        <v>210</v>
      </c>
      <c r="C19" s="63" t="s">
        <v>194</v>
      </c>
      <c r="D19" s="63" t="s">
        <v>211</v>
      </c>
      <c r="E19" s="63" t="s">
        <v>214</v>
      </c>
      <c r="F19" s="63" t="s">
        <v>177</v>
      </c>
      <c r="G19" s="63" t="s">
        <v>178</v>
      </c>
      <c r="H19" s="63" t="s">
        <v>179</v>
      </c>
      <c r="I19" s="64" t="s">
        <v>595</v>
      </c>
      <c r="J19" s="65">
        <v>149530846329.52011</v>
      </c>
      <c r="K19" s="65">
        <v>78243011155.65802</v>
      </c>
      <c r="L19" s="65">
        <v>81382007699.020782</v>
      </c>
      <c r="M19" s="65">
        <v>142733965569.37671</v>
      </c>
      <c r="N19" s="65">
        <v>120511758196.32796</v>
      </c>
      <c r="O19" s="65">
        <v>85677970193.829941</v>
      </c>
      <c r="P19" s="65">
        <v>120476083300.78847</v>
      </c>
      <c r="Q19" s="65">
        <v>124133571966.92969</v>
      </c>
      <c r="R19" s="65">
        <v>118457600000</v>
      </c>
      <c r="S19" s="65">
        <v>115153641000</v>
      </c>
      <c r="T19" s="65">
        <v>109765106700.00002</v>
      </c>
      <c r="U19" s="65">
        <v>113704895000</v>
      </c>
      <c r="V19" s="65">
        <v>112500181499.99998</v>
      </c>
      <c r="W19" s="65">
        <v>112480677000</v>
      </c>
      <c r="X19" s="65">
        <v>97687699999.999985</v>
      </c>
      <c r="Y19" s="65">
        <v>98417564000</v>
      </c>
      <c r="Z19" s="65">
        <v>99244300000.000031</v>
      </c>
      <c r="AA19" s="66">
        <v>101945899999.99998</v>
      </c>
      <c r="AB19" s="65">
        <v>95327000000.000015</v>
      </c>
      <c r="AC19" s="65" t="s">
        <v>215</v>
      </c>
    </row>
    <row r="20" spans="1:29" ht="15" x14ac:dyDescent="0.25">
      <c r="A20" s="67" t="s">
        <v>172</v>
      </c>
      <c r="B20" s="67" t="s">
        <v>210</v>
      </c>
      <c r="C20" s="67" t="s">
        <v>194</v>
      </c>
      <c r="D20" s="67" t="s">
        <v>211</v>
      </c>
      <c r="E20" s="67" t="s">
        <v>216</v>
      </c>
      <c r="F20" s="67" t="s">
        <v>177</v>
      </c>
      <c r="G20" s="67" t="s">
        <v>178</v>
      </c>
      <c r="H20" s="67" t="s">
        <v>179</v>
      </c>
      <c r="I20" s="68" t="s">
        <v>595</v>
      </c>
      <c r="J20" s="69">
        <v>546148853297.13959</v>
      </c>
      <c r="K20" s="69">
        <v>473491173287.81378</v>
      </c>
      <c r="L20" s="69">
        <v>496424404920.57867</v>
      </c>
      <c r="M20" s="69">
        <v>301859155250.41815</v>
      </c>
      <c r="N20" s="69">
        <v>270326130203.83334</v>
      </c>
      <c r="O20" s="69">
        <v>277679173278.61731</v>
      </c>
      <c r="P20" s="69">
        <v>256689362437.15973</v>
      </c>
      <c r="Q20" s="69">
        <v>169978901706.19339</v>
      </c>
      <c r="R20" s="69">
        <v>168993900000</v>
      </c>
      <c r="S20" s="69">
        <v>183378301000</v>
      </c>
      <c r="T20" s="69">
        <v>214598792900</v>
      </c>
      <c r="U20" s="69">
        <v>174288238200</v>
      </c>
      <c r="V20" s="69">
        <v>168064101899.99997</v>
      </c>
      <c r="W20" s="69">
        <v>173412257000</v>
      </c>
      <c r="X20" s="69">
        <v>137184400000</v>
      </c>
      <c r="Y20" s="69">
        <v>144772452000.00003</v>
      </c>
      <c r="Z20" s="69">
        <v>123820550000</v>
      </c>
      <c r="AA20" s="70">
        <v>101291089000</v>
      </c>
      <c r="AB20" s="69">
        <v>127096910000.00003</v>
      </c>
      <c r="AC20" s="69" t="s">
        <v>217</v>
      </c>
    </row>
    <row r="21" spans="1:29" ht="15" x14ac:dyDescent="0.25">
      <c r="A21" s="63" t="s">
        <v>172</v>
      </c>
      <c r="B21" s="63" t="s">
        <v>210</v>
      </c>
      <c r="C21" s="63" t="s">
        <v>194</v>
      </c>
      <c r="D21" s="63" t="s">
        <v>211</v>
      </c>
      <c r="E21" s="63" t="s">
        <v>218</v>
      </c>
      <c r="F21" s="63" t="s">
        <v>177</v>
      </c>
      <c r="G21" s="63" t="s">
        <v>178</v>
      </c>
      <c r="H21" s="63" t="s">
        <v>179</v>
      </c>
      <c r="I21" s="64" t="s">
        <v>595</v>
      </c>
      <c r="J21" s="65">
        <v>322405721518.27338</v>
      </c>
      <c r="K21" s="65">
        <v>318377485329.07031</v>
      </c>
      <c r="L21" s="65">
        <v>366451024494.05255</v>
      </c>
      <c r="M21" s="65">
        <v>321487647574.60675</v>
      </c>
      <c r="N21" s="65">
        <v>263454300384.96863</v>
      </c>
      <c r="O21" s="65">
        <v>138346923414.88901</v>
      </c>
      <c r="P21" s="65">
        <v>220584010105.45334</v>
      </c>
      <c r="Q21" s="65">
        <v>285977821791.36987</v>
      </c>
      <c r="R21" s="65">
        <v>297462700000</v>
      </c>
      <c r="S21" s="65">
        <v>303091907000</v>
      </c>
      <c r="T21" s="65">
        <v>264940726400</v>
      </c>
      <c r="U21" s="65">
        <v>263017201299.99997</v>
      </c>
      <c r="V21" s="65">
        <v>233201736600</v>
      </c>
      <c r="W21" s="65">
        <v>244701268999.99997</v>
      </c>
      <c r="X21" s="65">
        <v>173545000000</v>
      </c>
      <c r="Y21" s="65">
        <v>168543167000</v>
      </c>
      <c r="Z21" s="65">
        <v>191774930000.00003</v>
      </c>
      <c r="AA21" s="66">
        <v>168565871000</v>
      </c>
      <c r="AB21" s="65">
        <v>155797480000</v>
      </c>
      <c r="AC21" s="65" t="s">
        <v>219</v>
      </c>
    </row>
    <row r="22" spans="1:29" ht="15" x14ac:dyDescent="0.25">
      <c r="A22" s="67" t="s">
        <v>172</v>
      </c>
      <c r="B22" s="67" t="s">
        <v>210</v>
      </c>
      <c r="C22" s="67" t="s">
        <v>194</v>
      </c>
      <c r="D22" s="67" t="s">
        <v>220</v>
      </c>
      <c r="E22" s="67" t="s">
        <v>221</v>
      </c>
      <c r="F22" s="67" t="s">
        <v>177</v>
      </c>
      <c r="G22" s="67" t="s">
        <v>178</v>
      </c>
      <c r="H22" s="67" t="s">
        <v>179</v>
      </c>
      <c r="I22" s="68" t="s">
        <v>595</v>
      </c>
      <c r="J22" s="69"/>
      <c r="K22" s="69"/>
      <c r="L22" s="69"/>
      <c r="M22" s="69"/>
      <c r="N22" s="69">
        <v>104343.19018706642</v>
      </c>
      <c r="O22" s="69">
        <v>53911412.912999071</v>
      </c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70"/>
      <c r="AB22" s="69"/>
      <c r="AC22" s="69" t="s">
        <v>222</v>
      </c>
    </row>
    <row r="23" spans="1:29" ht="15" x14ac:dyDescent="0.25">
      <c r="A23" s="63" t="s">
        <v>172</v>
      </c>
      <c r="B23" s="63" t="s">
        <v>210</v>
      </c>
      <c r="C23" s="63" t="s">
        <v>194</v>
      </c>
      <c r="D23" s="63" t="s">
        <v>220</v>
      </c>
      <c r="E23" s="63" t="s">
        <v>223</v>
      </c>
      <c r="F23" s="63" t="s">
        <v>177</v>
      </c>
      <c r="G23" s="63" t="s">
        <v>178</v>
      </c>
      <c r="H23" s="63" t="s">
        <v>179</v>
      </c>
      <c r="I23" s="64" t="s">
        <v>595</v>
      </c>
      <c r="J23" s="65">
        <v>4671650057914.5771</v>
      </c>
      <c r="K23" s="65">
        <v>3311592282512.2729</v>
      </c>
      <c r="L23" s="65">
        <v>3119850941167.6143</v>
      </c>
      <c r="M23" s="65">
        <v>6953156327321.6279</v>
      </c>
      <c r="N23" s="65">
        <v>6127563818971.2656</v>
      </c>
      <c r="O23" s="65">
        <v>4327800216956.207</v>
      </c>
      <c r="P23" s="65">
        <v>5507724180117.668</v>
      </c>
      <c r="Q23" s="65">
        <v>5621330533011.4004</v>
      </c>
      <c r="R23" s="65">
        <v>5328445500000</v>
      </c>
      <c r="S23" s="65">
        <v>5302534220000</v>
      </c>
      <c r="T23" s="65">
        <v>5037969968700</v>
      </c>
      <c r="U23" s="65">
        <v>4808864159600</v>
      </c>
      <c r="V23" s="65">
        <v>4934282863500</v>
      </c>
      <c r="W23" s="65">
        <v>4701587164000</v>
      </c>
      <c r="X23" s="65">
        <v>4651778500000</v>
      </c>
      <c r="Y23" s="65">
        <v>4279478196999.999</v>
      </c>
      <c r="Z23" s="65">
        <v>4600253719000</v>
      </c>
      <c r="AA23" s="66">
        <v>4338394598000.0005</v>
      </c>
      <c r="AB23" s="65">
        <v>4522330709000</v>
      </c>
      <c r="AC23" s="65" t="s">
        <v>224</v>
      </c>
    </row>
    <row r="24" spans="1:29" ht="15" x14ac:dyDescent="0.25">
      <c r="A24" s="67" t="s">
        <v>172</v>
      </c>
      <c r="B24" s="67" t="s">
        <v>210</v>
      </c>
      <c r="C24" s="67" t="s">
        <v>194</v>
      </c>
      <c r="D24" s="67" t="s">
        <v>225</v>
      </c>
      <c r="E24" s="67" t="s">
        <v>226</v>
      </c>
      <c r="F24" s="67" t="s">
        <v>177</v>
      </c>
      <c r="G24" s="67" t="s">
        <v>178</v>
      </c>
      <c r="H24" s="67" t="s">
        <v>179</v>
      </c>
      <c r="I24" s="68" t="s">
        <v>595</v>
      </c>
      <c r="J24" s="69">
        <v>12420850195194.924</v>
      </c>
      <c r="K24" s="69">
        <v>10129025880505.75</v>
      </c>
      <c r="L24" s="69">
        <v>11967832547799.301</v>
      </c>
      <c r="M24" s="69">
        <v>10790986608502.6</v>
      </c>
      <c r="N24" s="69">
        <v>10928652203938.936</v>
      </c>
      <c r="O24" s="69">
        <v>11375840140745.137</v>
      </c>
      <c r="P24" s="69">
        <v>10843711013719.441</v>
      </c>
      <c r="Q24" s="69">
        <v>10542072847961.77</v>
      </c>
      <c r="R24" s="69">
        <v>9251317513000</v>
      </c>
      <c r="S24" s="69">
        <v>10061642464000.002</v>
      </c>
      <c r="T24" s="69">
        <v>10345282753899.998</v>
      </c>
      <c r="U24" s="69">
        <v>10408864171900</v>
      </c>
      <c r="V24" s="69">
        <v>9907491204600</v>
      </c>
      <c r="W24" s="69">
        <v>10172516661000</v>
      </c>
      <c r="X24" s="69">
        <v>8872575062000</v>
      </c>
      <c r="Y24" s="69">
        <v>8768236950999.999</v>
      </c>
      <c r="Z24" s="69">
        <v>9380990372000</v>
      </c>
      <c r="AA24" s="70">
        <v>9608355678999.998</v>
      </c>
      <c r="AB24" s="69">
        <v>9842500960999.998</v>
      </c>
      <c r="AC24" s="69" t="s">
        <v>227</v>
      </c>
    </row>
    <row r="25" spans="1:29" ht="15" x14ac:dyDescent="0.25">
      <c r="A25" s="63" t="s">
        <v>172</v>
      </c>
      <c r="B25" s="63" t="s">
        <v>210</v>
      </c>
      <c r="C25" s="63" t="s">
        <v>194</v>
      </c>
      <c r="D25" s="63" t="s">
        <v>225</v>
      </c>
      <c r="E25" s="63" t="s">
        <v>228</v>
      </c>
      <c r="F25" s="63" t="s">
        <v>177</v>
      </c>
      <c r="G25" s="63" t="s">
        <v>178</v>
      </c>
      <c r="H25" s="63" t="s">
        <v>179</v>
      </c>
      <c r="I25" s="64" t="s">
        <v>595</v>
      </c>
      <c r="J25" s="65">
        <v>10625077942798.178</v>
      </c>
      <c r="K25" s="65">
        <v>10085031684707.178</v>
      </c>
      <c r="L25" s="65">
        <v>11367528600617.238</v>
      </c>
      <c r="M25" s="65">
        <v>9829715157503.248</v>
      </c>
      <c r="N25" s="65">
        <v>9616943205142.791</v>
      </c>
      <c r="O25" s="65">
        <v>8892862396461.2285</v>
      </c>
      <c r="P25" s="65">
        <v>10242397576018.838</v>
      </c>
      <c r="Q25" s="65">
        <v>10091517676468.074</v>
      </c>
      <c r="R25" s="65">
        <v>9792141300000</v>
      </c>
      <c r="S25" s="65">
        <v>9332988305000</v>
      </c>
      <c r="T25" s="65">
        <v>9402565730100</v>
      </c>
      <c r="U25" s="65">
        <v>9515158232100</v>
      </c>
      <c r="V25" s="65">
        <v>8807937137900</v>
      </c>
      <c r="W25" s="65">
        <v>9028787837000</v>
      </c>
      <c r="X25" s="65">
        <v>7083895428000</v>
      </c>
      <c r="Y25" s="65">
        <v>7039347121999.999</v>
      </c>
      <c r="Z25" s="65">
        <v>7599208288000</v>
      </c>
      <c r="AA25" s="66">
        <v>8073883441000</v>
      </c>
      <c r="AB25" s="65">
        <v>8216417391000.002</v>
      </c>
      <c r="AC25" s="65" t="s">
        <v>229</v>
      </c>
    </row>
    <row r="26" spans="1:29" ht="15" x14ac:dyDescent="0.25">
      <c r="A26" s="67" t="s">
        <v>172</v>
      </c>
      <c r="B26" s="67" t="s">
        <v>210</v>
      </c>
      <c r="C26" s="67" t="s">
        <v>194</v>
      </c>
      <c r="D26" s="67" t="s">
        <v>230</v>
      </c>
      <c r="E26" s="67" t="s">
        <v>231</v>
      </c>
      <c r="F26" s="67" t="s">
        <v>177</v>
      </c>
      <c r="G26" s="67" t="s">
        <v>178</v>
      </c>
      <c r="H26" s="67" t="s">
        <v>179</v>
      </c>
      <c r="I26" s="68" t="s">
        <v>595</v>
      </c>
      <c r="J26" s="69">
        <v>486835371964.55652</v>
      </c>
      <c r="K26" s="69">
        <v>3359828892151.8838</v>
      </c>
      <c r="L26" s="69">
        <v>3740113468370.771</v>
      </c>
      <c r="M26" s="69">
        <v>13504898546056.574</v>
      </c>
      <c r="N26" s="69">
        <v>11396920357867.992</v>
      </c>
      <c r="O26" s="69">
        <v>10978143573127.992</v>
      </c>
      <c r="P26" s="69">
        <v>9946561257762.4551</v>
      </c>
      <c r="Q26" s="69">
        <v>9438990040461.4004</v>
      </c>
      <c r="R26" s="69">
        <v>8796552600000</v>
      </c>
      <c r="S26" s="69">
        <v>8404897898000</v>
      </c>
      <c r="T26" s="69">
        <v>8177691659400</v>
      </c>
      <c r="U26" s="69">
        <v>8310440558000.001</v>
      </c>
      <c r="V26" s="69">
        <v>8780814651500</v>
      </c>
      <c r="W26" s="69">
        <v>8920722159000</v>
      </c>
      <c r="X26" s="69">
        <v>8721399629999.999</v>
      </c>
      <c r="Y26" s="69">
        <v>8935004462000.002</v>
      </c>
      <c r="Z26" s="69">
        <v>9109184417000</v>
      </c>
      <c r="AA26" s="70">
        <v>14805430221000</v>
      </c>
      <c r="AB26" s="69">
        <v>15204143134000</v>
      </c>
      <c r="AC26" s="69" t="s">
        <v>232</v>
      </c>
    </row>
    <row r="27" spans="1:29" ht="15" x14ac:dyDescent="0.25">
      <c r="A27" s="63" t="s">
        <v>172</v>
      </c>
      <c r="B27" s="63" t="s">
        <v>210</v>
      </c>
      <c r="C27" s="63" t="s">
        <v>194</v>
      </c>
      <c r="D27" s="63" t="s">
        <v>230</v>
      </c>
      <c r="E27" s="63" t="s">
        <v>233</v>
      </c>
      <c r="F27" s="63" t="s">
        <v>177</v>
      </c>
      <c r="G27" s="63" t="s">
        <v>178</v>
      </c>
      <c r="H27" s="63" t="s">
        <v>179</v>
      </c>
      <c r="I27" s="64" t="s">
        <v>595</v>
      </c>
      <c r="J27" s="65">
        <v>35293164628035.453</v>
      </c>
      <c r="K27" s="65">
        <v>33793171107848.109</v>
      </c>
      <c r="L27" s="65">
        <v>43003886531629.203</v>
      </c>
      <c r="M27" s="65">
        <v>29987101453943.438</v>
      </c>
      <c r="N27" s="65">
        <v>31495079642132.02</v>
      </c>
      <c r="O27" s="65">
        <v>32298856426872.027</v>
      </c>
      <c r="P27" s="65">
        <v>36502587838783.984</v>
      </c>
      <c r="Q27" s="65">
        <v>36256534485751.586</v>
      </c>
      <c r="R27" s="65">
        <v>34776876000000</v>
      </c>
      <c r="S27" s="65">
        <v>33535919561000.004</v>
      </c>
      <c r="T27" s="65">
        <v>33875917942399.996</v>
      </c>
      <c r="U27" s="65">
        <v>34098409577700.004</v>
      </c>
      <c r="V27" s="65">
        <v>34083897824700</v>
      </c>
      <c r="W27" s="65">
        <v>34945822587999.992</v>
      </c>
      <c r="X27" s="65">
        <v>34735694200000</v>
      </c>
      <c r="Y27" s="65">
        <v>34752585327000.004</v>
      </c>
      <c r="Z27" s="65">
        <v>35347167745000.008</v>
      </c>
      <c r="AA27" s="66">
        <v>29901971634000.016</v>
      </c>
      <c r="AB27" s="65">
        <v>29695608034000.004</v>
      </c>
      <c r="AC27" s="65" t="s">
        <v>234</v>
      </c>
    </row>
    <row r="28" spans="1:29" ht="15" x14ac:dyDescent="0.25">
      <c r="A28" s="67" t="s">
        <v>172</v>
      </c>
      <c r="B28" s="67" t="s">
        <v>210</v>
      </c>
      <c r="C28" s="67" t="s">
        <v>194</v>
      </c>
      <c r="D28" s="67" t="s">
        <v>235</v>
      </c>
      <c r="E28" s="67" t="s">
        <v>183</v>
      </c>
      <c r="F28" s="67" t="s">
        <v>177</v>
      </c>
      <c r="G28" s="67" t="s">
        <v>178</v>
      </c>
      <c r="H28" s="67" t="s">
        <v>179</v>
      </c>
      <c r="I28" s="68" t="s">
        <v>595</v>
      </c>
      <c r="J28" s="69">
        <v>26117165666368.328</v>
      </c>
      <c r="K28" s="69">
        <v>26748944804902.23</v>
      </c>
      <c r="L28" s="69">
        <v>31156320043701.238</v>
      </c>
      <c r="M28" s="69">
        <v>27804233113154.293</v>
      </c>
      <c r="N28" s="69">
        <v>27028092989517.707</v>
      </c>
      <c r="O28" s="69">
        <v>26945409157110.777</v>
      </c>
      <c r="P28" s="69">
        <v>28582267047368.543</v>
      </c>
      <c r="Q28" s="69">
        <v>28049194855320.809</v>
      </c>
      <c r="R28" s="69">
        <v>27244543523000.004</v>
      </c>
      <c r="S28" s="69">
        <v>27246798454000.004</v>
      </c>
      <c r="T28" s="69">
        <v>28389363175100.004</v>
      </c>
      <c r="U28" s="69">
        <v>29151127974300</v>
      </c>
      <c r="V28" s="69">
        <v>29024947281800</v>
      </c>
      <c r="W28" s="69">
        <v>29377358493000.004</v>
      </c>
      <c r="X28" s="69">
        <v>27509759107000.008</v>
      </c>
      <c r="Y28" s="69">
        <v>27568932326999.988</v>
      </c>
      <c r="Z28" s="69">
        <v>28229089042000</v>
      </c>
      <c r="AA28" s="70">
        <v>28390865985999.996</v>
      </c>
      <c r="AB28" s="69">
        <v>28286077638000</v>
      </c>
      <c r="AC28" s="69" t="s">
        <v>236</v>
      </c>
    </row>
    <row r="29" spans="1:29" ht="15" x14ac:dyDescent="0.25">
      <c r="A29" s="63" t="s">
        <v>172</v>
      </c>
      <c r="B29" s="63" t="s">
        <v>210</v>
      </c>
      <c r="C29" s="63" t="s">
        <v>194</v>
      </c>
      <c r="D29" s="63" t="s">
        <v>237</v>
      </c>
      <c r="E29" s="63" t="s">
        <v>183</v>
      </c>
      <c r="F29" s="63" t="s">
        <v>177</v>
      </c>
      <c r="G29" s="63" t="s">
        <v>178</v>
      </c>
      <c r="H29" s="63" t="s">
        <v>179</v>
      </c>
      <c r="I29" s="64" t="s">
        <v>595</v>
      </c>
      <c r="J29" s="65">
        <v>11944000000000.004</v>
      </c>
      <c r="K29" s="65">
        <v>12551000000000</v>
      </c>
      <c r="L29" s="65">
        <v>14649000000000</v>
      </c>
      <c r="M29" s="65">
        <v>13032000000000.002</v>
      </c>
      <c r="N29" s="65">
        <v>12726000000000.002</v>
      </c>
      <c r="O29" s="65">
        <v>12857000000000.002</v>
      </c>
      <c r="P29" s="65">
        <v>14047982418031.844</v>
      </c>
      <c r="Q29" s="65">
        <v>14122163466904.572</v>
      </c>
      <c r="R29" s="65">
        <v>13753587066000</v>
      </c>
      <c r="S29" s="65">
        <v>13273195976000</v>
      </c>
      <c r="T29" s="65">
        <v>13696147311200</v>
      </c>
      <c r="U29" s="65">
        <v>13869677811899.998</v>
      </c>
      <c r="V29" s="65">
        <v>13761708046700</v>
      </c>
      <c r="W29" s="65">
        <v>14032126640000.002</v>
      </c>
      <c r="X29" s="65">
        <v>13429208180000</v>
      </c>
      <c r="Y29" s="65">
        <v>13497889314000.002</v>
      </c>
      <c r="Z29" s="65">
        <v>13731906670999.998</v>
      </c>
      <c r="AA29" s="66">
        <v>13446079404999.998</v>
      </c>
      <c r="AB29" s="65">
        <v>13229486509000</v>
      </c>
      <c r="AC29" s="65" t="s">
        <v>238</v>
      </c>
    </row>
    <row r="30" spans="1:29" ht="15" x14ac:dyDescent="0.25">
      <c r="A30" s="67" t="s">
        <v>172</v>
      </c>
      <c r="B30" s="67" t="s">
        <v>210</v>
      </c>
      <c r="C30" s="67" t="s">
        <v>194</v>
      </c>
      <c r="D30" s="67" t="s">
        <v>239</v>
      </c>
      <c r="E30" s="67" t="s">
        <v>183</v>
      </c>
      <c r="F30" s="67" t="s">
        <v>177</v>
      </c>
      <c r="G30" s="67" t="s">
        <v>178</v>
      </c>
      <c r="H30" s="67" t="s">
        <v>179</v>
      </c>
      <c r="I30" s="68" t="s">
        <v>595</v>
      </c>
      <c r="J30" s="69">
        <v>3809008871147.833</v>
      </c>
      <c r="K30" s="69">
        <v>5808770623589.5869</v>
      </c>
      <c r="L30" s="69">
        <v>3911202214275.2075</v>
      </c>
      <c r="M30" s="69">
        <v>3616655751743.8384</v>
      </c>
      <c r="N30" s="69">
        <v>3728465607885.9404</v>
      </c>
      <c r="O30" s="69">
        <v>3473678170108.1001</v>
      </c>
      <c r="P30" s="69">
        <v>3910401538340.3306</v>
      </c>
      <c r="Q30" s="69">
        <v>3693436918823.6206</v>
      </c>
      <c r="R30" s="69">
        <v>3281968000000</v>
      </c>
      <c r="S30" s="69">
        <v>3315379000000</v>
      </c>
      <c r="T30" s="69">
        <v>3190300600000</v>
      </c>
      <c r="U30" s="69">
        <v>3361445700000</v>
      </c>
      <c r="V30" s="69">
        <v>3004452693700</v>
      </c>
      <c r="W30" s="69">
        <v>2710463298000</v>
      </c>
      <c r="X30" s="69">
        <v>2435049147000</v>
      </c>
      <c r="Y30" s="69">
        <v>2478353640000</v>
      </c>
      <c r="Z30" s="69">
        <v>2619157146000</v>
      </c>
      <c r="AA30" s="70">
        <v>2434847492000</v>
      </c>
      <c r="AB30" s="69">
        <v>2902072022000.0005</v>
      </c>
      <c r="AC30" s="69" t="s">
        <v>240</v>
      </c>
    </row>
    <row r="31" spans="1:29" ht="15" x14ac:dyDescent="0.25">
      <c r="A31" s="63" t="s">
        <v>172</v>
      </c>
      <c r="B31" s="63" t="s">
        <v>210</v>
      </c>
      <c r="C31" s="63" t="s">
        <v>194</v>
      </c>
      <c r="D31" s="63" t="s">
        <v>183</v>
      </c>
      <c r="E31" s="63" t="s">
        <v>183</v>
      </c>
      <c r="F31" s="63" t="s">
        <v>177</v>
      </c>
      <c r="G31" s="63" t="s">
        <v>178</v>
      </c>
      <c r="H31" s="63" t="s">
        <v>241</v>
      </c>
      <c r="I31" s="64" t="s">
        <v>595</v>
      </c>
      <c r="J31" s="65">
        <v>500000000000.00006</v>
      </c>
      <c r="K31" s="65">
        <v>1000000000</v>
      </c>
      <c r="L31" s="65">
        <v>1000000000</v>
      </c>
      <c r="M31" s="65">
        <v>5000000000</v>
      </c>
      <c r="N31" s="65">
        <v>168000000000</v>
      </c>
      <c r="O31" s="65">
        <v>409999999999.99994</v>
      </c>
      <c r="P31" s="65">
        <v>29999999999.999996</v>
      </c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6"/>
      <c r="AB31" s="65"/>
      <c r="AC31" s="65" t="s">
        <v>242</v>
      </c>
    </row>
    <row r="32" spans="1:29" ht="15" x14ac:dyDescent="0.25">
      <c r="A32" s="67" t="s">
        <v>172</v>
      </c>
      <c r="B32" s="67" t="s">
        <v>210</v>
      </c>
      <c r="C32" s="67" t="s">
        <v>194</v>
      </c>
      <c r="D32" s="67" t="s">
        <v>183</v>
      </c>
      <c r="E32" s="67" t="s">
        <v>183</v>
      </c>
      <c r="F32" s="67" t="s">
        <v>177</v>
      </c>
      <c r="G32" s="67" t="s">
        <v>178</v>
      </c>
      <c r="H32" s="67" t="s">
        <v>184</v>
      </c>
      <c r="I32" s="68" t="s">
        <v>595</v>
      </c>
      <c r="J32" s="69">
        <v>11559570000000</v>
      </c>
      <c r="K32" s="69">
        <v>10902000000000</v>
      </c>
      <c r="L32" s="69">
        <v>10750338000000</v>
      </c>
      <c r="M32" s="69">
        <v>11072292000000</v>
      </c>
      <c r="N32" s="69">
        <v>8810472000000</v>
      </c>
      <c r="O32" s="69">
        <v>11922786000000</v>
      </c>
      <c r="P32" s="69">
        <v>9117798000000</v>
      </c>
      <c r="Q32" s="69">
        <v>10173360000000</v>
      </c>
      <c r="R32" s="69">
        <v>14984454000000</v>
      </c>
      <c r="S32" s="69">
        <v>17069634000000</v>
      </c>
      <c r="T32" s="69">
        <v>23547906000000</v>
      </c>
      <c r="U32" s="69">
        <v>23350290000000</v>
      </c>
      <c r="V32" s="69">
        <v>20198508000000</v>
      </c>
      <c r="W32" s="69">
        <v>18626826000000</v>
      </c>
      <c r="X32" s="69">
        <v>18400644000000</v>
      </c>
      <c r="Y32" s="69">
        <v>20942328000000</v>
      </c>
      <c r="Z32" s="69">
        <v>20047260000000</v>
      </c>
      <c r="AA32" s="70">
        <v>15788718000000</v>
      </c>
      <c r="AB32" s="69">
        <v>16499280000000</v>
      </c>
      <c r="AC32" s="69" t="s">
        <v>243</v>
      </c>
    </row>
    <row r="33" spans="1:29" ht="15" x14ac:dyDescent="0.25">
      <c r="A33" s="63" t="s">
        <v>172</v>
      </c>
      <c r="B33" s="63" t="s">
        <v>210</v>
      </c>
      <c r="C33" s="63" t="s">
        <v>194</v>
      </c>
      <c r="D33" s="63" t="s">
        <v>183</v>
      </c>
      <c r="E33" s="63" t="s">
        <v>183</v>
      </c>
      <c r="F33" s="63" t="s">
        <v>177</v>
      </c>
      <c r="G33" s="63" t="s">
        <v>178</v>
      </c>
      <c r="H33" s="63" t="s">
        <v>186</v>
      </c>
      <c r="I33" s="64" t="s">
        <v>595</v>
      </c>
      <c r="J33" s="65">
        <v>3146122697.2809396</v>
      </c>
      <c r="K33" s="65">
        <v>4359122263.541111</v>
      </c>
      <c r="L33" s="65">
        <v>5157854517.7220879</v>
      </c>
      <c r="M33" s="65">
        <v>29947392602.354221</v>
      </c>
      <c r="N33" s="65">
        <v>44949236227.842491</v>
      </c>
      <c r="O33" s="65">
        <v>47527799760</v>
      </c>
      <c r="P33" s="65">
        <v>48940194147.23098</v>
      </c>
      <c r="Q33" s="65">
        <v>49354114071.344543</v>
      </c>
      <c r="R33" s="65">
        <v>54796071014.300865</v>
      </c>
      <c r="S33" s="65">
        <v>56168950475.057281</v>
      </c>
      <c r="T33" s="65">
        <v>86623724398.62204</v>
      </c>
      <c r="U33" s="65">
        <v>75873071801.738235</v>
      </c>
      <c r="V33" s="65">
        <v>96883710843.219498</v>
      </c>
      <c r="W33" s="65">
        <v>97559848806.723541</v>
      </c>
      <c r="X33" s="65">
        <v>105865750078.42899</v>
      </c>
      <c r="Y33" s="65">
        <v>117158841912.38977</v>
      </c>
      <c r="Z33" s="65">
        <v>50716916346.003784</v>
      </c>
      <c r="AA33" s="66">
        <v>52862339317.327171</v>
      </c>
      <c r="AB33" s="65">
        <v>310553375681.29767</v>
      </c>
      <c r="AC33" s="65" t="s">
        <v>244</v>
      </c>
    </row>
    <row r="34" spans="1:29" ht="15" x14ac:dyDescent="0.25">
      <c r="A34" s="67" t="s">
        <v>172</v>
      </c>
      <c r="B34" s="67" t="s">
        <v>210</v>
      </c>
      <c r="C34" s="67" t="s">
        <v>194</v>
      </c>
      <c r="D34" s="67" t="s">
        <v>183</v>
      </c>
      <c r="E34" s="67" t="s">
        <v>183</v>
      </c>
      <c r="F34" s="67" t="s">
        <v>177</v>
      </c>
      <c r="G34" s="67" t="s">
        <v>178</v>
      </c>
      <c r="H34" s="67" t="s">
        <v>188</v>
      </c>
      <c r="I34" s="68" t="s">
        <v>595</v>
      </c>
      <c r="J34" s="69">
        <v>1239318269795.7126</v>
      </c>
      <c r="K34" s="69">
        <v>1274638210917.3499</v>
      </c>
      <c r="L34" s="69">
        <v>1286449621253.3875</v>
      </c>
      <c r="M34" s="69">
        <v>1244810427675.0688</v>
      </c>
      <c r="N34" s="69">
        <v>1217736255613.3301</v>
      </c>
      <c r="O34" s="69">
        <v>1209149107500</v>
      </c>
      <c r="P34" s="69">
        <v>1242797330138.0488</v>
      </c>
      <c r="Q34" s="69">
        <v>1251056377870.0251</v>
      </c>
      <c r="R34" s="69">
        <v>1253583227657.2876</v>
      </c>
      <c r="S34" s="69">
        <v>1262165252269.2625</v>
      </c>
      <c r="T34" s="69">
        <v>1227345648216.3362</v>
      </c>
      <c r="U34" s="69">
        <v>982113583116.27454</v>
      </c>
      <c r="V34" s="69">
        <v>1360482801930.5801</v>
      </c>
      <c r="W34" s="69">
        <v>1306741682772.0493</v>
      </c>
      <c r="X34" s="69">
        <v>1313646953446.5593</v>
      </c>
      <c r="Y34" s="69">
        <v>1540387742187.4609</v>
      </c>
      <c r="Z34" s="69">
        <v>685374452755.63171</v>
      </c>
      <c r="AA34" s="70">
        <v>719495787500.38318</v>
      </c>
      <c r="AB34" s="69">
        <v>4159997805151.5996</v>
      </c>
      <c r="AC34" s="69" t="s">
        <v>245</v>
      </c>
    </row>
    <row r="35" spans="1:29" ht="15" x14ac:dyDescent="0.25">
      <c r="A35" s="63" t="s">
        <v>172</v>
      </c>
      <c r="B35" s="63" t="s">
        <v>210</v>
      </c>
      <c r="C35" s="63" t="s">
        <v>194</v>
      </c>
      <c r="D35" s="63" t="s">
        <v>183</v>
      </c>
      <c r="E35" s="63" t="s">
        <v>183</v>
      </c>
      <c r="F35" s="63" t="s">
        <v>177</v>
      </c>
      <c r="G35" s="63" t="s">
        <v>178</v>
      </c>
      <c r="H35" s="63" t="s">
        <v>190</v>
      </c>
      <c r="I35" s="64" t="s">
        <v>595</v>
      </c>
      <c r="J35" s="65">
        <v>296190000000</v>
      </c>
      <c r="K35" s="65">
        <v>357345000000</v>
      </c>
      <c r="L35" s="65">
        <v>154845000000</v>
      </c>
      <c r="M35" s="65">
        <v>268245000000</v>
      </c>
      <c r="N35" s="65">
        <v>407160000000</v>
      </c>
      <c r="O35" s="65">
        <v>332640000000</v>
      </c>
      <c r="P35" s="65">
        <v>307395000000</v>
      </c>
      <c r="Q35" s="65">
        <v>175095000000</v>
      </c>
      <c r="R35" s="65">
        <v>79110000000</v>
      </c>
      <c r="S35" s="65">
        <v>115695000000</v>
      </c>
      <c r="T35" s="65">
        <v>189270000000</v>
      </c>
      <c r="U35" s="65">
        <v>143505000000</v>
      </c>
      <c r="V35" s="65">
        <v>48465000000</v>
      </c>
      <c r="W35" s="65">
        <v>43470000000</v>
      </c>
      <c r="X35" s="65">
        <v>51300000000</v>
      </c>
      <c r="Y35" s="65">
        <v>46845000000</v>
      </c>
      <c r="Z35" s="65">
        <v>77625000000</v>
      </c>
      <c r="AA35" s="66">
        <v>57375000000</v>
      </c>
      <c r="AB35" s="65">
        <v>45225000000</v>
      </c>
      <c r="AC35" s="65" t="s">
        <v>246</v>
      </c>
    </row>
    <row r="36" spans="1:29" ht="15" x14ac:dyDescent="0.25">
      <c r="A36" s="67" t="s">
        <v>172</v>
      </c>
      <c r="B36" s="67" t="s">
        <v>210</v>
      </c>
      <c r="C36" s="67" t="s">
        <v>194</v>
      </c>
      <c r="D36" s="67" t="s">
        <v>183</v>
      </c>
      <c r="E36" s="67" t="s">
        <v>183</v>
      </c>
      <c r="F36" s="67" t="s">
        <v>177</v>
      </c>
      <c r="G36" s="67" t="s">
        <v>178</v>
      </c>
      <c r="H36" s="67" t="s">
        <v>247</v>
      </c>
      <c r="I36" s="68" t="s">
        <v>595</v>
      </c>
      <c r="J36" s="69">
        <v>6188000000000</v>
      </c>
      <c r="K36" s="69">
        <v>4247000000000</v>
      </c>
      <c r="L36" s="69">
        <v>4943000000000</v>
      </c>
      <c r="M36" s="69">
        <v>8369000000000</v>
      </c>
      <c r="N36" s="69">
        <v>11815000000000</v>
      </c>
      <c r="O36" s="69">
        <v>9279000000000</v>
      </c>
      <c r="P36" s="69">
        <v>6885000000000</v>
      </c>
      <c r="Q36" s="69">
        <v>7735000000000</v>
      </c>
      <c r="R36" s="69">
        <v>9988000000000</v>
      </c>
      <c r="S36" s="69">
        <v>7976000000000</v>
      </c>
      <c r="T36" s="69">
        <v>8628000000000</v>
      </c>
      <c r="U36" s="69">
        <v>8427999999999.998</v>
      </c>
      <c r="V36" s="69">
        <v>8557000000000</v>
      </c>
      <c r="W36" s="69">
        <v>8134000000000</v>
      </c>
      <c r="X36" s="69">
        <v>9721000000000</v>
      </c>
      <c r="Y36" s="69">
        <v>8002000000000</v>
      </c>
      <c r="Z36" s="69">
        <v>10970000000000</v>
      </c>
      <c r="AA36" s="70">
        <v>10999000000000</v>
      </c>
      <c r="AB36" s="69">
        <v>12528000000000</v>
      </c>
      <c r="AC36" s="69" t="s">
        <v>248</v>
      </c>
    </row>
    <row r="37" spans="1:29" ht="15" x14ac:dyDescent="0.25">
      <c r="A37" s="63" t="s">
        <v>172</v>
      </c>
      <c r="B37" s="63" t="s">
        <v>210</v>
      </c>
      <c r="C37" s="63" t="s">
        <v>194</v>
      </c>
      <c r="D37" s="63" t="s">
        <v>183</v>
      </c>
      <c r="E37" s="63" t="s">
        <v>183</v>
      </c>
      <c r="F37" s="63" t="s">
        <v>177</v>
      </c>
      <c r="G37" s="63" t="s">
        <v>178</v>
      </c>
      <c r="H37" s="63" t="s">
        <v>179</v>
      </c>
      <c r="I37" s="64" t="s">
        <v>595</v>
      </c>
      <c r="J37" s="65">
        <v>47152921222335.445</v>
      </c>
      <c r="K37" s="65">
        <v>51828836361272.109</v>
      </c>
      <c r="L37" s="65">
        <v>60876421718811.367</v>
      </c>
      <c r="M37" s="65">
        <v>60773126942939.938</v>
      </c>
      <c r="N37" s="65">
        <v>59274911441886.078</v>
      </c>
      <c r="O37" s="65">
        <v>57637430403753.766</v>
      </c>
      <c r="P37" s="65">
        <v>58524111791068.719</v>
      </c>
      <c r="Q37" s="65">
        <v>56562402644379.508</v>
      </c>
      <c r="R37" s="65">
        <v>53583769900000.008</v>
      </c>
      <c r="S37" s="65">
        <v>52557525133999.992</v>
      </c>
      <c r="T37" s="65">
        <v>53334741558500</v>
      </c>
      <c r="U37" s="65">
        <v>53809522581500.016</v>
      </c>
      <c r="V37" s="65">
        <v>51751191125700.008</v>
      </c>
      <c r="W37" s="65">
        <v>52651084878000.008</v>
      </c>
      <c r="X37" s="65">
        <v>47673006467000.008</v>
      </c>
      <c r="Y37" s="65">
        <v>48819521196999.992</v>
      </c>
      <c r="Z37" s="65">
        <v>51417294333000.016</v>
      </c>
      <c r="AA37" s="66">
        <v>53300964417000</v>
      </c>
      <c r="AB37" s="65">
        <v>53884256644000.008</v>
      </c>
      <c r="AC37" s="65" t="s">
        <v>249</v>
      </c>
    </row>
    <row r="38" spans="1:29" ht="15" x14ac:dyDescent="0.25">
      <c r="A38" s="67" t="s">
        <v>172</v>
      </c>
      <c r="B38" s="67" t="s">
        <v>210</v>
      </c>
      <c r="C38" s="67" t="s">
        <v>194</v>
      </c>
      <c r="D38" s="67" t="s">
        <v>183</v>
      </c>
      <c r="E38" s="67" t="s">
        <v>183</v>
      </c>
      <c r="F38" s="67" t="s">
        <v>177</v>
      </c>
      <c r="G38" s="67" t="s">
        <v>178</v>
      </c>
      <c r="H38" s="67" t="s">
        <v>250</v>
      </c>
      <c r="I38" s="68" t="s">
        <v>595</v>
      </c>
      <c r="J38" s="69">
        <v>3450000000</v>
      </c>
      <c r="K38" s="69">
        <v>193050000000</v>
      </c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>
        <v>3750000000</v>
      </c>
      <c r="Y38" s="69">
        <v>4050000000</v>
      </c>
      <c r="Z38" s="69">
        <v>6300000000</v>
      </c>
      <c r="AA38" s="70"/>
      <c r="AB38" s="69"/>
      <c r="AC38" s="69" t="s">
        <v>251</v>
      </c>
    </row>
    <row r="39" spans="1:29" ht="15" x14ac:dyDescent="0.25">
      <c r="A39" s="63" t="s">
        <v>172</v>
      </c>
      <c r="B39" s="63" t="s">
        <v>210</v>
      </c>
      <c r="C39" s="63" t="s">
        <v>194</v>
      </c>
      <c r="D39" s="63" t="s">
        <v>183</v>
      </c>
      <c r="E39" s="63" t="s">
        <v>183</v>
      </c>
      <c r="F39" s="63" t="s">
        <v>177</v>
      </c>
      <c r="G39" s="63" t="s">
        <v>178</v>
      </c>
      <c r="H39" s="63" t="s">
        <v>252</v>
      </c>
      <c r="I39" s="64" t="s">
        <v>595</v>
      </c>
      <c r="J39" s="65">
        <v>6186000000000</v>
      </c>
      <c r="K39" s="65">
        <v>6255000000000</v>
      </c>
      <c r="L39" s="65">
        <v>6406000000000</v>
      </c>
      <c r="M39" s="65">
        <v>6670000000000</v>
      </c>
      <c r="N39" s="65">
        <v>6521000000000</v>
      </c>
      <c r="O39" s="65">
        <v>4153000000000.0005</v>
      </c>
      <c r="P39" s="65">
        <v>3853000000000</v>
      </c>
      <c r="Q39" s="65">
        <v>4092000000000</v>
      </c>
      <c r="R39" s="65">
        <v>4318000000000</v>
      </c>
      <c r="S39" s="65">
        <v>5266000000000</v>
      </c>
      <c r="T39" s="65">
        <v>5199000000000</v>
      </c>
      <c r="U39" s="65">
        <v>5005000000000</v>
      </c>
      <c r="V39" s="65">
        <v>4384000000000</v>
      </c>
      <c r="W39" s="65">
        <v>5081000000000</v>
      </c>
      <c r="X39" s="65">
        <v>5294000000000</v>
      </c>
      <c r="Y39" s="65">
        <v>3225000000000</v>
      </c>
      <c r="Z39" s="65">
        <v>3647000000000</v>
      </c>
      <c r="AA39" s="66">
        <v>3663000000000</v>
      </c>
      <c r="AB39" s="65">
        <v>3330000000000</v>
      </c>
      <c r="AC39" s="65" t="s">
        <v>253</v>
      </c>
    </row>
    <row r="40" spans="1:29" ht="15" x14ac:dyDescent="0.25">
      <c r="A40" s="67" t="s">
        <v>172</v>
      </c>
      <c r="B40" s="67" t="s">
        <v>210</v>
      </c>
      <c r="C40" s="67" t="s">
        <v>194</v>
      </c>
      <c r="D40" s="67" t="s">
        <v>254</v>
      </c>
      <c r="E40" s="67" t="s">
        <v>183</v>
      </c>
      <c r="F40" s="67" t="s">
        <v>177</v>
      </c>
      <c r="G40" s="67" t="s">
        <v>178</v>
      </c>
      <c r="H40" s="67" t="s">
        <v>179</v>
      </c>
      <c r="I40" s="68" t="s">
        <v>595</v>
      </c>
      <c r="J40" s="69">
        <v>14450943068876.398</v>
      </c>
      <c r="K40" s="69">
        <v>10364861744255.984</v>
      </c>
      <c r="L40" s="69">
        <v>12408763078642.219</v>
      </c>
      <c r="M40" s="69">
        <v>12657811625532.803</v>
      </c>
      <c r="N40" s="69">
        <v>13144925847067.756</v>
      </c>
      <c r="O40" s="69">
        <v>12900357820483.646</v>
      </c>
      <c r="P40" s="69">
        <v>13656340171651.102</v>
      </c>
      <c r="Q40" s="69">
        <v>11831770660057.135</v>
      </c>
      <c r="R40" s="69">
        <v>13085781100000</v>
      </c>
      <c r="S40" s="69">
        <v>12708368343000</v>
      </c>
      <c r="T40" s="69">
        <v>12865815844099.998</v>
      </c>
      <c r="U40" s="69">
        <v>13046640078299.998</v>
      </c>
      <c r="V40" s="69">
        <v>12352745485100</v>
      </c>
      <c r="W40" s="69">
        <v>12087637012000</v>
      </c>
      <c r="X40" s="69">
        <v>9303489534000</v>
      </c>
      <c r="Y40" s="69">
        <v>9157593535000</v>
      </c>
      <c r="Z40" s="69">
        <v>9678165905000</v>
      </c>
      <c r="AA40" s="70">
        <v>9941311618000</v>
      </c>
      <c r="AB40" s="69">
        <v>9938582803999.998</v>
      </c>
      <c r="AC40" s="69" t="s">
        <v>255</v>
      </c>
    </row>
    <row r="41" spans="1:29" ht="15" x14ac:dyDescent="0.25">
      <c r="A41" s="63" t="s">
        <v>172</v>
      </c>
      <c r="B41" s="63" t="s">
        <v>210</v>
      </c>
      <c r="C41" s="63" t="s">
        <v>194</v>
      </c>
      <c r="D41" s="63" t="s">
        <v>256</v>
      </c>
      <c r="E41" s="63" t="s">
        <v>257</v>
      </c>
      <c r="F41" s="63" t="s">
        <v>177</v>
      </c>
      <c r="G41" s="63" t="s">
        <v>178</v>
      </c>
      <c r="H41" s="63" t="s">
        <v>179</v>
      </c>
      <c r="I41" s="64" t="s">
        <v>595</v>
      </c>
      <c r="J41" s="65">
        <v>1597379200852.5281</v>
      </c>
      <c r="K41" s="65">
        <v>2044437963687.1941</v>
      </c>
      <c r="L41" s="65">
        <v>2585683698626.7998</v>
      </c>
      <c r="M41" s="65">
        <v>1780720338385.5337</v>
      </c>
      <c r="N41" s="65">
        <v>1814656822838.3921</v>
      </c>
      <c r="O41" s="65">
        <v>1800616385454.2351</v>
      </c>
      <c r="P41" s="65">
        <v>1663454601334.5354</v>
      </c>
      <c r="Q41" s="65">
        <v>1632373666749.8987</v>
      </c>
      <c r="R41" s="65">
        <v>1484635400000</v>
      </c>
      <c r="S41" s="65">
        <v>1387026498000</v>
      </c>
      <c r="T41" s="65">
        <v>1418221713100</v>
      </c>
      <c r="U41" s="65">
        <v>1498303423300.0002</v>
      </c>
      <c r="V41" s="65">
        <v>1418016829300</v>
      </c>
      <c r="W41" s="65">
        <v>1493504889000</v>
      </c>
      <c r="X41" s="65">
        <v>1264134742000.0002</v>
      </c>
      <c r="Y41" s="65">
        <v>1296586729000.0002</v>
      </c>
      <c r="Z41" s="65">
        <v>1366076181000</v>
      </c>
      <c r="AA41" s="66">
        <v>2166672716000</v>
      </c>
      <c r="AB41" s="65">
        <v>2242367195999.9995</v>
      </c>
      <c r="AC41" s="65" t="s">
        <v>258</v>
      </c>
    </row>
    <row r="42" spans="1:29" ht="15" x14ac:dyDescent="0.25">
      <c r="A42" s="67" t="s">
        <v>172</v>
      </c>
      <c r="B42" s="67" t="s">
        <v>210</v>
      </c>
      <c r="C42" s="67" t="s">
        <v>194</v>
      </c>
      <c r="D42" s="67" t="s">
        <v>256</v>
      </c>
      <c r="E42" s="67" t="s">
        <v>259</v>
      </c>
      <c r="F42" s="67" t="s">
        <v>177</v>
      </c>
      <c r="G42" s="67" t="s">
        <v>178</v>
      </c>
      <c r="H42" s="67" t="s">
        <v>179</v>
      </c>
      <c r="I42" s="68" t="s">
        <v>595</v>
      </c>
      <c r="J42" s="69">
        <v>9327030628587.7012</v>
      </c>
      <c r="K42" s="69">
        <v>10284734301829.906</v>
      </c>
      <c r="L42" s="69">
        <v>13752112900277.82</v>
      </c>
      <c r="M42" s="69">
        <v>12679139798024.496</v>
      </c>
      <c r="N42" s="69">
        <v>12755008236395.488</v>
      </c>
      <c r="O42" s="69">
        <v>12481907263461.734</v>
      </c>
      <c r="P42" s="69">
        <v>13992655692272.234</v>
      </c>
      <c r="Q42" s="69">
        <v>13754492370413.738</v>
      </c>
      <c r="R42" s="69">
        <v>12534901000000</v>
      </c>
      <c r="S42" s="69">
        <v>13421724433000</v>
      </c>
      <c r="T42" s="69">
        <v>13759073341799.998</v>
      </c>
      <c r="U42" s="69">
        <v>14122809132800</v>
      </c>
      <c r="V42" s="69">
        <v>16645270649900.002</v>
      </c>
      <c r="W42" s="69">
        <v>14710230454999.992</v>
      </c>
      <c r="X42" s="69">
        <v>13495274539999.996</v>
      </c>
      <c r="Y42" s="69">
        <v>14284316739000</v>
      </c>
      <c r="Z42" s="69">
        <v>14838836895999.996</v>
      </c>
      <c r="AA42" s="70">
        <v>15162439716000.004</v>
      </c>
      <c r="AB42" s="69">
        <v>15260106216999.998</v>
      </c>
      <c r="AC42" s="69" t="s">
        <v>260</v>
      </c>
    </row>
    <row r="43" spans="1:29" ht="15" x14ac:dyDescent="0.25">
      <c r="A43" s="63" t="s">
        <v>172</v>
      </c>
      <c r="B43" s="63" t="s">
        <v>210</v>
      </c>
      <c r="C43" s="63" t="s">
        <v>194</v>
      </c>
      <c r="D43" s="63" t="s">
        <v>256</v>
      </c>
      <c r="E43" s="63" t="s">
        <v>261</v>
      </c>
      <c r="F43" s="63" t="s">
        <v>177</v>
      </c>
      <c r="G43" s="63" t="s">
        <v>178</v>
      </c>
      <c r="H43" s="63" t="s">
        <v>179</v>
      </c>
      <c r="I43" s="64" t="s">
        <v>595</v>
      </c>
      <c r="J43" s="65">
        <v>4446776988215.0615</v>
      </c>
      <c r="K43" s="65">
        <v>3999687336312.8047</v>
      </c>
      <c r="L43" s="65">
        <v>4950316301373.1963</v>
      </c>
      <c r="M43" s="65">
        <v>4965279661614.4678</v>
      </c>
      <c r="N43" s="65">
        <v>4543148778691.6523</v>
      </c>
      <c r="O43" s="65">
        <v>4884711136651.1914</v>
      </c>
      <c r="P43" s="65">
        <v>5199199586204.2598</v>
      </c>
      <c r="Q43" s="65">
        <v>4533598575337.8623</v>
      </c>
      <c r="R43" s="65">
        <v>4251045899999.9995</v>
      </c>
      <c r="S43" s="65">
        <v>4025199579000</v>
      </c>
      <c r="T43" s="65">
        <v>4131449444399.9995</v>
      </c>
      <c r="U43" s="65">
        <v>4107660874600</v>
      </c>
      <c r="V43" s="65">
        <v>4090347482699.9995</v>
      </c>
      <c r="W43" s="65">
        <v>4247219912000</v>
      </c>
      <c r="X43" s="65">
        <v>3928398220000.0005</v>
      </c>
      <c r="Y43" s="65">
        <v>4274549818000.0005</v>
      </c>
      <c r="Z43" s="65">
        <v>4704478533000</v>
      </c>
      <c r="AA43" s="66">
        <v>4816841922000</v>
      </c>
      <c r="AB43" s="65">
        <v>4629127867000</v>
      </c>
      <c r="AC43" s="65" t="s">
        <v>262</v>
      </c>
    </row>
    <row r="44" spans="1:29" ht="15" x14ac:dyDescent="0.25">
      <c r="A44" s="67" t="s">
        <v>172</v>
      </c>
      <c r="B44" s="67" t="s">
        <v>210</v>
      </c>
      <c r="C44" s="67" t="s">
        <v>194</v>
      </c>
      <c r="D44" s="67" t="s">
        <v>263</v>
      </c>
      <c r="E44" s="67" t="s">
        <v>264</v>
      </c>
      <c r="F44" s="67" t="s">
        <v>177</v>
      </c>
      <c r="G44" s="67" t="s">
        <v>178</v>
      </c>
      <c r="H44" s="67" t="s">
        <v>179</v>
      </c>
      <c r="I44" s="68" t="s">
        <v>595</v>
      </c>
      <c r="J44" s="69">
        <v>1609846413809.4014</v>
      </c>
      <c r="K44" s="69">
        <v>638999999999.99976</v>
      </c>
      <c r="L44" s="69">
        <v>936999999999.99988</v>
      </c>
      <c r="M44" s="69">
        <v>919467886266.44568</v>
      </c>
      <c r="N44" s="69">
        <v>830733727727.56836</v>
      </c>
      <c r="O44" s="69">
        <v>788748679240.50781</v>
      </c>
      <c r="P44" s="69">
        <v>1370342476615.9612</v>
      </c>
      <c r="Q44" s="69">
        <v>1298295105631.7849</v>
      </c>
      <c r="R44" s="69">
        <v>959070099999.99988</v>
      </c>
      <c r="S44" s="69">
        <v>936715800000</v>
      </c>
      <c r="T44" s="69">
        <v>886827899999.99988</v>
      </c>
      <c r="U44" s="69">
        <v>1126746100000</v>
      </c>
      <c r="V44" s="69">
        <v>1341786700000</v>
      </c>
      <c r="W44" s="69">
        <v>1547301400000</v>
      </c>
      <c r="X44" s="69">
        <v>1384429410000</v>
      </c>
      <c r="Y44" s="69">
        <v>1335335410000</v>
      </c>
      <c r="Z44" s="69">
        <v>1358142200000</v>
      </c>
      <c r="AA44" s="70">
        <v>1392348700000</v>
      </c>
      <c r="AB44" s="69">
        <v>1395722500000</v>
      </c>
      <c r="AC44" s="69" t="s">
        <v>265</v>
      </c>
    </row>
    <row r="45" spans="1:29" ht="15" x14ac:dyDescent="0.25">
      <c r="A45" s="63" t="s">
        <v>172</v>
      </c>
      <c r="B45" s="63" t="s">
        <v>210</v>
      </c>
      <c r="C45" s="63" t="s">
        <v>194</v>
      </c>
      <c r="D45" s="63" t="s">
        <v>263</v>
      </c>
      <c r="E45" s="63" t="s">
        <v>266</v>
      </c>
      <c r="F45" s="63" t="s">
        <v>177</v>
      </c>
      <c r="G45" s="63" t="s">
        <v>178</v>
      </c>
      <c r="H45" s="63" t="s">
        <v>179</v>
      </c>
      <c r="I45" s="64" t="s">
        <v>595</v>
      </c>
      <c r="J45" s="65">
        <v>1641260741797.7153</v>
      </c>
      <c r="K45" s="65">
        <v>1659671717903.1123</v>
      </c>
      <c r="L45" s="65">
        <v>1495515967908.8403</v>
      </c>
      <c r="M45" s="65">
        <v>1174070460891.978</v>
      </c>
      <c r="N45" s="65">
        <v>948765829739.82922</v>
      </c>
      <c r="O45" s="65">
        <v>832645009397.84265</v>
      </c>
      <c r="P45" s="65">
        <v>896226286916.91748</v>
      </c>
      <c r="Q45" s="65">
        <v>5120134601839.2002</v>
      </c>
      <c r="R45" s="65">
        <v>8584017799999.999</v>
      </c>
      <c r="S45" s="65">
        <v>8657460983000.001</v>
      </c>
      <c r="T45" s="65">
        <v>9059516438000</v>
      </c>
      <c r="U45" s="65">
        <v>9323980486500.002</v>
      </c>
      <c r="V45" s="65">
        <v>9212457806800</v>
      </c>
      <c r="W45" s="65">
        <v>9187473709000.002</v>
      </c>
      <c r="X45" s="65">
        <v>9176911000000</v>
      </c>
      <c r="Y45" s="65">
        <v>9195679970999.998</v>
      </c>
      <c r="Z45" s="65">
        <v>9032571899000</v>
      </c>
      <c r="AA45" s="66">
        <v>8454345551000</v>
      </c>
      <c r="AB45" s="65">
        <v>8366219270000.002</v>
      </c>
      <c r="AC45" s="65" t="s">
        <v>267</v>
      </c>
    </row>
    <row r="46" spans="1:29" ht="15" x14ac:dyDescent="0.25">
      <c r="A46" s="67" t="s">
        <v>172</v>
      </c>
      <c r="B46" s="67" t="s">
        <v>210</v>
      </c>
      <c r="C46" s="67" t="s">
        <v>194</v>
      </c>
      <c r="D46" s="67" t="s">
        <v>263</v>
      </c>
      <c r="E46" s="67" t="s">
        <v>268</v>
      </c>
      <c r="F46" s="67" t="s">
        <v>177</v>
      </c>
      <c r="G46" s="67" t="s">
        <v>178</v>
      </c>
      <c r="H46" s="67" t="s">
        <v>179</v>
      </c>
      <c r="I46" s="68" t="s">
        <v>595</v>
      </c>
      <c r="J46" s="69">
        <v>54089557912.146645</v>
      </c>
      <c r="K46" s="69">
        <v>63228000000.000008</v>
      </c>
      <c r="L46" s="69">
        <v>46006499999.999992</v>
      </c>
      <c r="M46" s="69">
        <v>43985532496.384125</v>
      </c>
      <c r="N46" s="69">
        <v>40691322667.168777</v>
      </c>
      <c r="O46" s="69">
        <v>37664111762.59655</v>
      </c>
      <c r="P46" s="69">
        <v>63587089911.152573</v>
      </c>
      <c r="Q46" s="69">
        <v>81047022107.49411</v>
      </c>
      <c r="R46" s="69">
        <v>85947200000</v>
      </c>
      <c r="S46" s="69">
        <v>95649500000</v>
      </c>
      <c r="T46" s="69">
        <v>109932600000</v>
      </c>
      <c r="U46" s="69">
        <v>120632999999.99998</v>
      </c>
      <c r="V46" s="69">
        <v>122659800000.00002</v>
      </c>
      <c r="W46" s="69">
        <v>151612200000</v>
      </c>
      <c r="X46" s="69">
        <v>91990600000</v>
      </c>
      <c r="Y46" s="69">
        <v>83700720000</v>
      </c>
      <c r="Z46" s="69">
        <v>87566020000</v>
      </c>
      <c r="AA46" s="70">
        <v>89227400000</v>
      </c>
      <c r="AB46" s="69">
        <v>94432900000</v>
      </c>
      <c r="AC46" s="69" t="s">
        <v>269</v>
      </c>
    </row>
    <row r="47" spans="1:29" ht="15" x14ac:dyDescent="0.25">
      <c r="A47" s="63" t="s">
        <v>172</v>
      </c>
      <c r="B47" s="63" t="s">
        <v>193</v>
      </c>
      <c r="C47" s="63" t="s">
        <v>272</v>
      </c>
      <c r="D47" s="63" t="s">
        <v>195</v>
      </c>
      <c r="E47" s="63" t="s">
        <v>183</v>
      </c>
      <c r="F47" s="63" t="s">
        <v>177</v>
      </c>
      <c r="G47" s="63" t="s">
        <v>178</v>
      </c>
      <c r="H47" s="63" t="s">
        <v>197</v>
      </c>
      <c r="I47" s="64" t="s">
        <v>595</v>
      </c>
      <c r="J47" s="65"/>
      <c r="K47" s="65"/>
      <c r="L47" s="65">
        <v>865009999999.99963</v>
      </c>
      <c r="M47" s="65">
        <v>20239999999.999996</v>
      </c>
      <c r="N47" s="65"/>
      <c r="O47" s="65">
        <v>1419999.9999999993</v>
      </c>
      <c r="P47" s="65">
        <v>12839999.999999993</v>
      </c>
      <c r="Q47" s="65">
        <v>9539999999.9999962</v>
      </c>
      <c r="R47" s="65"/>
      <c r="S47" s="65">
        <v>6999999.9999999963</v>
      </c>
      <c r="T47" s="65">
        <v>6999999.9999999963</v>
      </c>
      <c r="U47" s="65"/>
      <c r="V47" s="65"/>
      <c r="W47" s="65"/>
      <c r="X47" s="65"/>
      <c r="Y47" s="65"/>
      <c r="Z47" s="65"/>
      <c r="AA47" s="66"/>
      <c r="AB47" s="65"/>
      <c r="AC47" s="65" t="s">
        <v>273</v>
      </c>
    </row>
    <row r="48" spans="1:29" ht="15" x14ac:dyDescent="0.25">
      <c r="A48" s="67" t="s">
        <v>172</v>
      </c>
      <c r="B48" s="67" t="s">
        <v>193</v>
      </c>
      <c r="C48" s="67" t="s">
        <v>272</v>
      </c>
      <c r="D48" s="67" t="s">
        <v>195</v>
      </c>
      <c r="E48" s="67" t="s">
        <v>183</v>
      </c>
      <c r="F48" s="67" t="s">
        <v>177</v>
      </c>
      <c r="G48" s="67" t="s">
        <v>178</v>
      </c>
      <c r="H48" s="67" t="s">
        <v>199</v>
      </c>
      <c r="I48" s="68" t="s">
        <v>595</v>
      </c>
      <c r="J48" s="69">
        <v>2294632000000.001</v>
      </c>
      <c r="K48" s="69">
        <v>972636999999.99817</v>
      </c>
      <c r="L48" s="69">
        <v>1557732000000</v>
      </c>
      <c r="M48" s="69">
        <v>2959090999999.9985</v>
      </c>
      <c r="N48" s="69">
        <v>2957299040000.0029</v>
      </c>
      <c r="O48" s="69">
        <v>3218813509999.999</v>
      </c>
      <c r="P48" s="69">
        <v>3007521029999.9971</v>
      </c>
      <c r="Q48" s="69">
        <v>2693858000000.0044</v>
      </c>
      <c r="R48" s="69">
        <v>2655531000000.0039</v>
      </c>
      <c r="S48" s="69">
        <v>1251607408762.0327</v>
      </c>
      <c r="T48" s="69">
        <v>58935480903.680412</v>
      </c>
      <c r="U48" s="69">
        <v>1725496422083.8772</v>
      </c>
      <c r="V48" s="69">
        <v>1519570436537.6558</v>
      </c>
      <c r="W48" s="69">
        <v>3084532222563.5991</v>
      </c>
      <c r="X48" s="69">
        <v>3178987289232.6509</v>
      </c>
      <c r="Y48" s="69">
        <v>3452453898037.5737</v>
      </c>
      <c r="Z48" s="69">
        <v>2903712197071.7393</v>
      </c>
      <c r="AA48" s="70">
        <v>4065075775131.2065</v>
      </c>
      <c r="AB48" s="69">
        <v>4558538575488.0977</v>
      </c>
      <c r="AC48" s="69" t="s">
        <v>274</v>
      </c>
    </row>
    <row r="49" spans="1:29" ht="15" x14ac:dyDescent="0.25">
      <c r="A49" s="63" t="s">
        <v>172</v>
      </c>
      <c r="B49" s="63" t="s">
        <v>193</v>
      </c>
      <c r="C49" s="63" t="s">
        <v>272</v>
      </c>
      <c r="D49" s="63" t="s">
        <v>195</v>
      </c>
      <c r="E49" s="63" t="s">
        <v>183</v>
      </c>
      <c r="F49" s="63" t="s">
        <v>177</v>
      </c>
      <c r="G49" s="63" t="s">
        <v>178</v>
      </c>
      <c r="H49" s="63" t="s">
        <v>184</v>
      </c>
      <c r="I49" s="64" t="s">
        <v>595</v>
      </c>
      <c r="J49" s="65">
        <v>9795999999.9999886</v>
      </c>
      <c r="K49" s="65">
        <v>1690999999.9507265</v>
      </c>
      <c r="L49" s="65">
        <v>1810999999.9837129</v>
      </c>
      <c r="M49" s="65">
        <v>1365999999.9949687</v>
      </c>
      <c r="N49" s="65">
        <v>1968819999.9939029</v>
      </c>
      <c r="O49" s="65">
        <v>5410949999.9897327</v>
      </c>
      <c r="P49" s="65">
        <v>3923639999.9498734</v>
      </c>
      <c r="Q49" s="65">
        <v>3040999999.9938006</v>
      </c>
      <c r="R49" s="65">
        <v>4490000000.1442699</v>
      </c>
      <c r="S49" s="65">
        <v>4036452662.5467935</v>
      </c>
      <c r="T49" s="65">
        <v>1704266425.1402037</v>
      </c>
      <c r="U49" s="65">
        <v>1182281257.9934921</v>
      </c>
      <c r="V49" s="65">
        <v>1675580373.3552632</v>
      </c>
      <c r="W49" s="65">
        <v>13495661033.170555</v>
      </c>
      <c r="X49" s="65">
        <v>6731352624.7006779</v>
      </c>
      <c r="Y49" s="65">
        <v>4976439261.2702236</v>
      </c>
      <c r="Z49" s="65">
        <v>2976914250.0126157</v>
      </c>
      <c r="AA49" s="66">
        <v>3158141273.560348</v>
      </c>
      <c r="AB49" s="65">
        <v>2729715453.320694</v>
      </c>
      <c r="AC49" s="65" t="s">
        <v>275</v>
      </c>
    </row>
    <row r="50" spans="1:29" ht="15" x14ac:dyDescent="0.25">
      <c r="A50" s="67" t="s">
        <v>172</v>
      </c>
      <c r="B50" s="67" t="s">
        <v>193</v>
      </c>
      <c r="C50" s="67" t="s">
        <v>272</v>
      </c>
      <c r="D50" s="67" t="s">
        <v>195</v>
      </c>
      <c r="E50" s="67" t="s">
        <v>183</v>
      </c>
      <c r="F50" s="67" t="s">
        <v>177</v>
      </c>
      <c r="G50" s="67" t="s">
        <v>178</v>
      </c>
      <c r="H50" s="67" t="s">
        <v>202</v>
      </c>
      <c r="I50" s="68" t="s">
        <v>595</v>
      </c>
      <c r="J50" s="69">
        <v>2790000000.00001</v>
      </c>
      <c r="K50" s="69">
        <v>7638000000.0729609</v>
      </c>
      <c r="L50" s="69">
        <v>11601000000.132835</v>
      </c>
      <c r="M50" s="69">
        <v>3253999999.8949256</v>
      </c>
      <c r="N50" s="69">
        <v>6685309999.9999981</v>
      </c>
      <c r="O50" s="69">
        <v>5217619999.9999952</v>
      </c>
      <c r="P50" s="69"/>
      <c r="Q50" s="69"/>
      <c r="R50" s="69">
        <v>22999999.999200001</v>
      </c>
      <c r="S50" s="69"/>
      <c r="T50" s="69">
        <v>287415000.00000137</v>
      </c>
      <c r="U50" s="69"/>
      <c r="V50" s="69"/>
      <c r="W50" s="69"/>
      <c r="X50" s="69"/>
      <c r="Y50" s="69"/>
      <c r="Z50" s="69"/>
      <c r="AA50" s="70"/>
      <c r="AB50" s="69"/>
      <c r="AC50" s="69" t="s">
        <v>276</v>
      </c>
    </row>
    <row r="51" spans="1:29" ht="15" x14ac:dyDescent="0.25">
      <c r="A51" s="63" t="s">
        <v>172</v>
      </c>
      <c r="B51" s="63" t="s">
        <v>193</v>
      </c>
      <c r="C51" s="63" t="s">
        <v>272</v>
      </c>
      <c r="D51" s="63" t="s">
        <v>195</v>
      </c>
      <c r="E51" s="63" t="s">
        <v>183</v>
      </c>
      <c r="F51" s="63" t="s">
        <v>177</v>
      </c>
      <c r="G51" s="63" t="s">
        <v>178</v>
      </c>
      <c r="H51" s="63" t="s">
        <v>190</v>
      </c>
      <c r="I51" s="64" t="s">
        <v>595</v>
      </c>
      <c r="J51" s="65"/>
      <c r="K51" s="65"/>
      <c r="L51" s="65"/>
      <c r="M51" s="65"/>
      <c r="N51" s="65"/>
      <c r="O51" s="65">
        <v>24790000.000649255</v>
      </c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6"/>
      <c r="AB51" s="65"/>
      <c r="AC51" s="65" t="s">
        <v>277</v>
      </c>
    </row>
    <row r="52" spans="1:29" ht="15" x14ac:dyDescent="0.25">
      <c r="A52" s="67" t="s">
        <v>172</v>
      </c>
      <c r="B52" s="67" t="s">
        <v>193</v>
      </c>
      <c r="C52" s="67" t="s">
        <v>272</v>
      </c>
      <c r="D52" s="67" t="s">
        <v>195</v>
      </c>
      <c r="E52" s="67" t="s">
        <v>183</v>
      </c>
      <c r="F52" s="67" t="s">
        <v>177</v>
      </c>
      <c r="G52" s="67" t="s">
        <v>178</v>
      </c>
      <c r="H52" s="67" t="s">
        <v>205</v>
      </c>
      <c r="I52" s="68" t="s">
        <v>595</v>
      </c>
      <c r="J52" s="69">
        <v>274229000000.00037</v>
      </c>
      <c r="K52" s="69"/>
      <c r="L52" s="69"/>
      <c r="M52" s="69"/>
      <c r="N52" s="69"/>
      <c r="O52" s="69">
        <v>349743689999.99994</v>
      </c>
      <c r="P52" s="69">
        <v>354400760000.00018</v>
      </c>
      <c r="Q52" s="69">
        <v>291344000000.00024</v>
      </c>
      <c r="R52" s="69">
        <v>286679000000</v>
      </c>
      <c r="S52" s="69">
        <v>253323822644.2131</v>
      </c>
      <c r="T52" s="69">
        <v>140102516943.02982</v>
      </c>
      <c r="U52" s="69">
        <v>92237713512.009079</v>
      </c>
      <c r="V52" s="69">
        <v>88863306861.428085</v>
      </c>
      <c r="W52" s="69">
        <v>81246043976.776886</v>
      </c>
      <c r="X52" s="69">
        <v>55884999170.785881</v>
      </c>
      <c r="Y52" s="69">
        <v>69779068734.907349</v>
      </c>
      <c r="Z52" s="69">
        <v>60091979257.936295</v>
      </c>
      <c r="AA52" s="70">
        <v>9026550908.5142574</v>
      </c>
      <c r="AB52" s="69"/>
      <c r="AC52" s="69" t="s">
        <v>278</v>
      </c>
    </row>
    <row r="53" spans="1:29" ht="15" x14ac:dyDescent="0.25">
      <c r="A53" s="63" t="s">
        <v>172</v>
      </c>
      <c r="B53" s="63" t="s">
        <v>193</v>
      </c>
      <c r="C53" s="63" t="s">
        <v>272</v>
      </c>
      <c r="D53" s="63" t="s">
        <v>195</v>
      </c>
      <c r="E53" s="63" t="s">
        <v>183</v>
      </c>
      <c r="F53" s="63" t="s">
        <v>177</v>
      </c>
      <c r="G53" s="63" t="s">
        <v>178</v>
      </c>
      <c r="H53" s="63" t="s">
        <v>179</v>
      </c>
      <c r="I53" s="64" t="s">
        <v>595</v>
      </c>
      <c r="J53" s="65">
        <v>13725921000646.801</v>
      </c>
      <c r="K53" s="65">
        <v>12645238000266.838</v>
      </c>
      <c r="L53" s="65">
        <v>13039647999767.094</v>
      </c>
      <c r="M53" s="65">
        <v>16161418000711.354</v>
      </c>
      <c r="N53" s="65">
        <v>13010421360236.805</v>
      </c>
      <c r="O53" s="65">
        <v>13706812960104.625</v>
      </c>
      <c r="P53" s="65">
        <v>13464404050117.506</v>
      </c>
      <c r="Q53" s="65">
        <v>14589170999780.008</v>
      </c>
      <c r="R53" s="65">
        <v>14400110000588.762</v>
      </c>
      <c r="S53" s="65">
        <v>19785416960435.621</v>
      </c>
      <c r="T53" s="65">
        <v>14764884399172.336</v>
      </c>
      <c r="U53" s="65">
        <v>21429376333315.332</v>
      </c>
      <c r="V53" s="65">
        <v>25215212686364.75</v>
      </c>
      <c r="W53" s="65">
        <v>25572362991875.34</v>
      </c>
      <c r="X53" s="65">
        <v>23695644266000.938</v>
      </c>
      <c r="Y53" s="65">
        <v>25847507273965.5</v>
      </c>
      <c r="Z53" s="65">
        <v>20211783662572.641</v>
      </c>
      <c r="AA53" s="66">
        <v>21704702060763.965</v>
      </c>
      <c r="AB53" s="65">
        <v>14288154273482.475</v>
      </c>
      <c r="AC53" s="65" t="s">
        <v>279</v>
      </c>
    </row>
    <row r="54" spans="1:29" ht="15" x14ac:dyDescent="0.25">
      <c r="A54" s="67" t="s">
        <v>172</v>
      </c>
      <c r="B54" s="67" t="s">
        <v>193</v>
      </c>
      <c r="C54" s="67" t="s">
        <v>272</v>
      </c>
      <c r="D54" s="67" t="s">
        <v>195</v>
      </c>
      <c r="E54" s="67" t="s">
        <v>183</v>
      </c>
      <c r="F54" s="67" t="s">
        <v>177</v>
      </c>
      <c r="G54" s="67" t="s">
        <v>178</v>
      </c>
      <c r="H54" s="67" t="s">
        <v>208</v>
      </c>
      <c r="I54" s="68" t="s">
        <v>595</v>
      </c>
      <c r="J54" s="69">
        <v>401999999.99999958</v>
      </c>
      <c r="K54" s="69">
        <v>30999999.999600001</v>
      </c>
      <c r="L54" s="69">
        <v>94999999.999148279</v>
      </c>
      <c r="M54" s="69"/>
      <c r="N54" s="69"/>
      <c r="O54" s="69"/>
      <c r="P54" s="69"/>
      <c r="Q54" s="69"/>
      <c r="R54" s="69"/>
      <c r="S54" s="69">
        <v>3265935.8170440993</v>
      </c>
      <c r="T54" s="69"/>
      <c r="U54" s="69"/>
      <c r="V54" s="69"/>
      <c r="W54" s="69"/>
      <c r="X54" s="69"/>
      <c r="Y54" s="69">
        <v>507671358.81367242</v>
      </c>
      <c r="Z54" s="69">
        <v>583737700</v>
      </c>
      <c r="AA54" s="70"/>
      <c r="AB54" s="69"/>
      <c r="AC54" s="69" t="s">
        <v>280</v>
      </c>
    </row>
    <row r="55" spans="1:29" ht="15" x14ac:dyDescent="0.25">
      <c r="A55" s="63" t="s">
        <v>172</v>
      </c>
      <c r="B55" s="63" t="s">
        <v>193</v>
      </c>
      <c r="C55" s="63" t="s">
        <v>272</v>
      </c>
      <c r="D55" s="63" t="s">
        <v>281</v>
      </c>
      <c r="E55" s="63" t="s">
        <v>183</v>
      </c>
      <c r="F55" s="63" t="s">
        <v>177</v>
      </c>
      <c r="G55" s="63" t="s">
        <v>178</v>
      </c>
      <c r="H55" s="63" t="s">
        <v>282</v>
      </c>
      <c r="I55" s="64" t="s">
        <v>595</v>
      </c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>
        <v>19842829403.704002</v>
      </c>
      <c r="V55" s="65">
        <v>27208795311.303291</v>
      </c>
      <c r="W55" s="65">
        <v>4982557274610.21</v>
      </c>
      <c r="X55" s="65">
        <v>22302175785252.469</v>
      </c>
      <c r="Y55" s="65">
        <v>20025935904508.309</v>
      </c>
      <c r="Z55" s="65">
        <v>13995490793751.67</v>
      </c>
      <c r="AA55" s="66">
        <v>16066258097672.92</v>
      </c>
      <c r="AB55" s="65">
        <v>16318529697774.867</v>
      </c>
      <c r="AC55" s="65" t="s">
        <v>283</v>
      </c>
    </row>
    <row r="56" spans="1:29" ht="15" x14ac:dyDescent="0.25">
      <c r="A56" s="67" t="s">
        <v>172</v>
      </c>
      <c r="B56" s="67" t="s">
        <v>193</v>
      </c>
      <c r="C56" s="67" t="s">
        <v>272</v>
      </c>
      <c r="D56" s="67" t="s">
        <v>281</v>
      </c>
      <c r="E56" s="67" t="s">
        <v>183</v>
      </c>
      <c r="F56" s="67" t="s">
        <v>177</v>
      </c>
      <c r="G56" s="67" t="s">
        <v>178</v>
      </c>
      <c r="H56" s="67" t="s">
        <v>284</v>
      </c>
      <c r="I56" s="68" t="s">
        <v>595</v>
      </c>
      <c r="J56" s="69">
        <v>17489921000133.322</v>
      </c>
      <c r="K56" s="69">
        <v>24215946000057.031</v>
      </c>
      <c r="L56" s="69">
        <v>16833239000037.506</v>
      </c>
      <c r="M56" s="69">
        <v>16201702999389.605</v>
      </c>
      <c r="N56" s="69">
        <v>11658529960413.811</v>
      </c>
      <c r="O56" s="69">
        <v>10644168839769.344</v>
      </c>
      <c r="P56" s="69">
        <v>10155654629638.098</v>
      </c>
      <c r="Q56" s="69">
        <v>10265728000069.113</v>
      </c>
      <c r="R56" s="69">
        <v>8768387999878.0752</v>
      </c>
      <c r="S56" s="69">
        <v>8298205650889.1748</v>
      </c>
      <c r="T56" s="69">
        <v>7385694250961.7275</v>
      </c>
      <c r="U56" s="69">
        <v>8774088952159.4209</v>
      </c>
      <c r="V56" s="69">
        <v>11954367879227.07</v>
      </c>
      <c r="W56" s="69">
        <v>11167169546447.129</v>
      </c>
      <c r="X56" s="69">
        <v>10094622514506.686</v>
      </c>
      <c r="Y56" s="69">
        <v>7935630253581.4854</v>
      </c>
      <c r="Z56" s="69">
        <v>10612590524426.098</v>
      </c>
      <c r="AA56" s="70">
        <v>9780134779285.7578</v>
      </c>
      <c r="AB56" s="69">
        <v>13249429769705.275</v>
      </c>
      <c r="AC56" s="69" t="s">
        <v>285</v>
      </c>
    </row>
    <row r="57" spans="1:29" ht="15" x14ac:dyDescent="0.25">
      <c r="A57" s="63" t="s">
        <v>172</v>
      </c>
      <c r="B57" s="63" t="s">
        <v>193</v>
      </c>
      <c r="C57" s="63" t="s">
        <v>272</v>
      </c>
      <c r="D57" s="63" t="s">
        <v>281</v>
      </c>
      <c r="E57" s="63" t="s">
        <v>183</v>
      </c>
      <c r="F57" s="63" t="s">
        <v>177</v>
      </c>
      <c r="G57" s="63" t="s">
        <v>178</v>
      </c>
      <c r="H57" s="63" t="s">
        <v>286</v>
      </c>
      <c r="I57" s="64" t="s">
        <v>595</v>
      </c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>
        <v>871960000</v>
      </c>
      <c r="V57" s="65"/>
      <c r="W57" s="65">
        <v>9178000000</v>
      </c>
      <c r="X57" s="65">
        <v>2051819599.9999995</v>
      </c>
      <c r="Y57" s="65">
        <v>75414670700</v>
      </c>
      <c r="Z57" s="65">
        <v>49160717300</v>
      </c>
      <c r="AA57" s="66">
        <v>770909000</v>
      </c>
      <c r="AB57" s="65"/>
      <c r="AC57" s="65" t="s">
        <v>287</v>
      </c>
    </row>
    <row r="58" spans="1:29" ht="15" x14ac:dyDescent="0.25">
      <c r="A58" s="67" t="s">
        <v>172</v>
      </c>
      <c r="B58" s="67" t="s">
        <v>193</v>
      </c>
      <c r="C58" s="67" t="s">
        <v>272</v>
      </c>
      <c r="D58" s="67" t="s">
        <v>281</v>
      </c>
      <c r="E58" s="67" t="s">
        <v>183</v>
      </c>
      <c r="F58" s="67" t="s">
        <v>177</v>
      </c>
      <c r="G58" s="67" t="s">
        <v>178</v>
      </c>
      <c r="H58" s="67" t="s">
        <v>241</v>
      </c>
      <c r="I58" s="68" t="s">
        <v>595</v>
      </c>
      <c r="J58" s="69">
        <v>24184898000000.066</v>
      </c>
      <c r="K58" s="69">
        <v>22776179999850.25</v>
      </c>
      <c r="L58" s="69">
        <v>25587191999500.395</v>
      </c>
      <c r="M58" s="69">
        <v>23166289000440.82</v>
      </c>
      <c r="N58" s="69">
        <v>19729645219649.809</v>
      </c>
      <c r="O58" s="69">
        <v>18720886959936.672</v>
      </c>
      <c r="P58" s="69">
        <v>19702658959802.168</v>
      </c>
      <c r="Q58" s="69">
        <v>20342057000385.75</v>
      </c>
      <c r="R58" s="69">
        <v>22029655999799.711</v>
      </c>
      <c r="S58" s="69">
        <v>19775725899544.016</v>
      </c>
      <c r="T58" s="69">
        <v>21000095333581.758</v>
      </c>
      <c r="U58" s="69">
        <v>11547103857244.688</v>
      </c>
      <c r="V58" s="69">
        <v>10028542362321.496</v>
      </c>
      <c r="W58" s="69">
        <v>6723894200500.1172</v>
      </c>
      <c r="X58" s="69">
        <v>6933908369671.6943</v>
      </c>
      <c r="Y58" s="69">
        <v>1543010656267.2803</v>
      </c>
      <c r="Z58" s="69">
        <v>1453289223067.3232</v>
      </c>
      <c r="AA58" s="70">
        <v>1334039652458.3181</v>
      </c>
      <c r="AB58" s="69">
        <v>1301047058199.4419</v>
      </c>
      <c r="AC58" s="69" t="s">
        <v>288</v>
      </c>
    </row>
    <row r="59" spans="1:29" ht="15" x14ac:dyDescent="0.25">
      <c r="A59" s="63" t="s">
        <v>172</v>
      </c>
      <c r="B59" s="63" t="s">
        <v>193</v>
      </c>
      <c r="C59" s="63" t="s">
        <v>272</v>
      </c>
      <c r="D59" s="63" t="s">
        <v>281</v>
      </c>
      <c r="E59" s="63" t="s">
        <v>183</v>
      </c>
      <c r="F59" s="63" t="s">
        <v>177</v>
      </c>
      <c r="G59" s="63" t="s">
        <v>178</v>
      </c>
      <c r="H59" s="63" t="s">
        <v>197</v>
      </c>
      <c r="I59" s="64" t="s">
        <v>595</v>
      </c>
      <c r="J59" s="65">
        <v>223097000000.00009</v>
      </c>
      <c r="K59" s="65">
        <v>162451999999.99997</v>
      </c>
      <c r="L59" s="65">
        <v>749488000000.00061</v>
      </c>
      <c r="M59" s="65">
        <v>203083999999.99881</v>
      </c>
      <c r="N59" s="65">
        <v>131390049999.99971</v>
      </c>
      <c r="O59" s="65">
        <v>81278479999.999924</v>
      </c>
      <c r="P59" s="65">
        <v>84625070000.000015</v>
      </c>
      <c r="Q59" s="65">
        <v>99041999999.999908</v>
      </c>
      <c r="R59" s="65">
        <v>101260999999.99997</v>
      </c>
      <c r="S59" s="65">
        <v>59756825605.402695</v>
      </c>
      <c r="T59" s="65">
        <v>82992014160.931412</v>
      </c>
      <c r="U59" s="65"/>
      <c r="V59" s="65"/>
      <c r="W59" s="65"/>
      <c r="X59" s="65"/>
      <c r="Y59" s="65"/>
      <c r="Z59" s="65"/>
      <c r="AA59" s="66"/>
      <c r="AB59" s="65"/>
      <c r="AC59" s="65" t="s">
        <v>289</v>
      </c>
    </row>
    <row r="60" spans="1:29" ht="15" x14ac:dyDescent="0.25">
      <c r="A60" s="67" t="s">
        <v>172</v>
      </c>
      <c r="B60" s="67" t="s">
        <v>193</v>
      </c>
      <c r="C60" s="67" t="s">
        <v>272</v>
      </c>
      <c r="D60" s="67" t="s">
        <v>281</v>
      </c>
      <c r="E60" s="67" t="s">
        <v>183</v>
      </c>
      <c r="F60" s="67" t="s">
        <v>177</v>
      </c>
      <c r="G60" s="67" t="s">
        <v>178</v>
      </c>
      <c r="H60" s="67" t="s">
        <v>199</v>
      </c>
      <c r="I60" s="68" t="s">
        <v>595</v>
      </c>
      <c r="J60" s="69"/>
      <c r="K60" s="69">
        <v>76914000000</v>
      </c>
      <c r="L60" s="69">
        <v>54075000000.000023</v>
      </c>
      <c r="M60" s="69"/>
      <c r="N60" s="69"/>
      <c r="O60" s="69"/>
      <c r="P60" s="69"/>
      <c r="Q60" s="69"/>
      <c r="R60" s="69"/>
      <c r="S60" s="69">
        <v>1169652933243.8418</v>
      </c>
      <c r="T60" s="69">
        <v>2599458412027.0889</v>
      </c>
      <c r="U60" s="69">
        <v>2192397173615.2432</v>
      </c>
      <c r="V60" s="69">
        <v>2000260219950.3999</v>
      </c>
      <c r="W60" s="69">
        <v>1654350618715.7598</v>
      </c>
      <c r="X60" s="69">
        <v>1445542874119.8499</v>
      </c>
      <c r="Y60" s="69">
        <v>1596117004935.6909</v>
      </c>
      <c r="Z60" s="69">
        <v>1015807828714.5531</v>
      </c>
      <c r="AA60" s="70">
        <v>314074877988.66895</v>
      </c>
      <c r="AB60" s="69">
        <v>159731531217.24951</v>
      </c>
      <c r="AC60" s="69" t="s">
        <v>290</v>
      </c>
    </row>
    <row r="61" spans="1:29" ht="15" x14ac:dyDescent="0.25">
      <c r="A61" s="63" t="s">
        <v>172</v>
      </c>
      <c r="B61" s="63" t="s">
        <v>193</v>
      </c>
      <c r="C61" s="63" t="s">
        <v>272</v>
      </c>
      <c r="D61" s="63" t="s">
        <v>281</v>
      </c>
      <c r="E61" s="63" t="s">
        <v>183</v>
      </c>
      <c r="F61" s="63" t="s">
        <v>177</v>
      </c>
      <c r="G61" s="63" t="s">
        <v>178</v>
      </c>
      <c r="H61" s="63" t="s">
        <v>184</v>
      </c>
      <c r="I61" s="64" t="s">
        <v>595</v>
      </c>
      <c r="J61" s="65">
        <v>24305000000</v>
      </c>
      <c r="K61" s="65">
        <v>72968000001.007355</v>
      </c>
      <c r="L61" s="65">
        <v>1574999999.9994154</v>
      </c>
      <c r="M61" s="65"/>
      <c r="N61" s="65">
        <v>1868629999.9499214</v>
      </c>
      <c r="O61" s="65">
        <v>1557860000.0023954</v>
      </c>
      <c r="P61" s="65"/>
      <c r="Q61" s="65"/>
      <c r="R61" s="65"/>
      <c r="S61" s="65">
        <v>24708400887.589279</v>
      </c>
      <c r="T61" s="65">
        <v>17416072004.67767</v>
      </c>
      <c r="U61" s="65">
        <v>3809110745.69344</v>
      </c>
      <c r="V61" s="65">
        <v>5321190881.1963558</v>
      </c>
      <c r="W61" s="65">
        <v>10382371966.876104</v>
      </c>
      <c r="X61" s="65">
        <v>6706489760.5854683</v>
      </c>
      <c r="Y61" s="65">
        <v>3893934318.0219216</v>
      </c>
      <c r="Z61" s="65">
        <v>10489691852.15522</v>
      </c>
      <c r="AA61" s="66">
        <v>9162029793.0134468</v>
      </c>
      <c r="AB61" s="65">
        <v>12533512894.452847</v>
      </c>
      <c r="AC61" s="65" t="s">
        <v>291</v>
      </c>
    </row>
    <row r="62" spans="1:29" ht="15" x14ac:dyDescent="0.25">
      <c r="A62" s="67" t="s">
        <v>172</v>
      </c>
      <c r="B62" s="67" t="s">
        <v>193</v>
      </c>
      <c r="C62" s="67" t="s">
        <v>272</v>
      </c>
      <c r="D62" s="67" t="s">
        <v>281</v>
      </c>
      <c r="E62" s="67" t="s">
        <v>183</v>
      </c>
      <c r="F62" s="67" t="s">
        <v>177</v>
      </c>
      <c r="G62" s="67" t="s">
        <v>178</v>
      </c>
      <c r="H62" s="67" t="s">
        <v>190</v>
      </c>
      <c r="I62" s="68" t="s">
        <v>595</v>
      </c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>
        <v>453334987.77086359</v>
      </c>
      <c r="V62" s="69">
        <v>399375040.37085044</v>
      </c>
      <c r="W62" s="69">
        <v>458702317.04628277</v>
      </c>
      <c r="X62" s="69">
        <v>697852968.49205053</v>
      </c>
      <c r="Y62" s="69">
        <v>744855039.45635176</v>
      </c>
      <c r="Z62" s="69"/>
      <c r="AA62" s="70"/>
      <c r="AB62" s="69"/>
      <c r="AC62" s="69" t="s">
        <v>292</v>
      </c>
    </row>
    <row r="63" spans="1:29" ht="15" x14ac:dyDescent="0.25">
      <c r="A63" s="63" t="s">
        <v>172</v>
      </c>
      <c r="B63" s="63" t="s">
        <v>193</v>
      </c>
      <c r="C63" s="63" t="s">
        <v>272</v>
      </c>
      <c r="D63" s="63" t="s">
        <v>281</v>
      </c>
      <c r="E63" s="63" t="s">
        <v>183</v>
      </c>
      <c r="F63" s="63" t="s">
        <v>177</v>
      </c>
      <c r="G63" s="63" t="s">
        <v>178</v>
      </c>
      <c r="H63" s="63" t="s">
        <v>205</v>
      </c>
      <c r="I63" s="64" t="s">
        <v>595</v>
      </c>
      <c r="J63" s="65">
        <v>878298000000.0011</v>
      </c>
      <c r="K63" s="65">
        <v>1019770999999.9998</v>
      </c>
      <c r="L63" s="65">
        <v>1064089999999.9996</v>
      </c>
      <c r="M63" s="65">
        <v>503728999999.99976</v>
      </c>
      <c r="N63" s="65">
        <v>537967680000.00073</v>
      </c>
      <c r="O63" s="65">
        <v>578340409999.99866</v>
      </c>
      <c r="P63" s="65">
        <v>596060580000.00024</v>
      </c>
      <c r="Q63" s="65">
        <v>548518999999.99988</v>
      </c>
      <c r="R63" s="65">
        <v>607619000000</v>
      </c>
      <c r="S63" s="65">
        <v>129409999999.99986</v>
      </c>
      <c r="T63" s="65">
        <v>1470468659111.5098</v>
      </c>
      <c r="U63" s="65"/>
      <c r="V63" s="65"/>
      <c r="W63" s="65">
        <v>26931449806.999996</v>
      </c>
      <c r="X63" s="65">
        <v>341071431028.22711</v>
      </c>
      <c r="Y63" s="65">
        <v>324889757798.12073</v>
      </c>
      <c r="Z63" s="65">
        <v>401855386965.2489</v>
      </c>
      <c r="AA63" s="66">
        <v>363817578735.57776</v>
      </c>
      <c r="AB63" s="65">
        <v>327530555662.8266</v>
      </c>
      <c r="AC63" s="65" t="s">
        <v>293</v>
      </c>
    </row>
    <row r="64" spans="1:29" ht="15" x14ac:dyDescent="0.25">
      <c r="A64" s="67" t="s">
        <v>172</v>
      </c>
      <c r="B64" s="67" t="s">
        <v>193</v>
      </c>
      <c r="C64" s="67" t="s">
        <v>272</v>
      </c>
      <c r="D64" s="67" t="s">
        <v>281</v>
      </c>
      <c r="E64" s="67" t="s">
        <v>183</v>
      </c>
      <c r="F64" s="67" t="s">
        <v>177</v>
      </c>
      <c r="G64" s="67" t="s">
        <v>178</v>
      </c>
      <c r="H64" s="67" t="s">
        <v>294</v>
      </c>
      <c r="I64" s="68" t="s">
        <v>595</v>
      </c>
      <c r="J64" s="69"/>
      <c r="K64" s="69"/>
      <c r="L64" s="69"/>
      <c r="M64" s="69">
        <v>4214449999985.646</v>
      </c>
      <c r="N64" s="69">
        <v>3843139920023.4214</v>
      </c>
      <c r="O64" s="69">
        <v>3452245160008.2549</v>
      </c>
      <c r="P64" s="69">
        <v>3976279990006.0293</v>
      </c>
      <c r="Q64" s="69">
        <v>3907734000022.2705</v>
      </c>
      <c r="R64" s="69">
        <v>3930388000005.7827</v>
      </c>
      <c r="S64" s="69"/>
      <c r="T64" s="69"/>
      <c r="U64" s="69"/>
      <c r="V64" s="69"/>
      <c r="W64" s="69"/>
      <c r="X64" s="69"/>
      <c r="Y64" s="69"/>
      <c r="Z64" s="69"/>
      <c r="AA64" s="70"/>
      <c r="AB64" s="69"/>
      <c r="AC64" s="69" t="s">
        <v>295</v>
      </c>
    </row>
    <row r="65" spans="1:29" ht="15" x14ac:dyDescent="0.25">
      <c r="A65" s="63" t="s">
        <v>172</v>
      </c>
      <c r="B65" s="63" t="s">
        <v>193</v>
      </c>
      <c r="C65" s="63" t="s">
        <v>272</v>
      </c>
      <c r="D65" s="63" t="s">
        <v>281</v>
      </c>
      <c r="E65" s="63" t="s">
        <v>183</v>
      </c>
      <c r="F65" s="63" t="s">
        <v>177</v>
      </c>
      <c r="G65" s="63" t="s">
        <v>178</v>
      </c>
      <c r="H65" s="63" t="s">
        <v>179</v>
      </c>
      <c r="I65" s="64" t="s">
        <v>595</v>
      </c>
      <c r="J65" s="65">
        <v>245527909011570.09</v>
      </c>
      <c r="K65" s="65">
        <v>233365720004925.38</v>
      </c>
      <c r="L65" s="65">
        <v>287656442994865.19</v>
      </c>
      <c r="M65" s="65">
        <v>248855973010954.94</v>
      </c>
      <c r="N65" s="65">
        <v>210877569863840.5</v>
      </c>
      <c r="O65" s="65">
        <v>199258565651520.94</v>
      </c>
      <c r="P65" s="65">
        <v>184499071701609.72</v>
      </c>
      <c r="Q65" s="65">
        <v>185714641997200.53</v>
      </c>
      <c r="R65" s="65">
        <v>187261697007655.03</v>
      </c>
      <c r="S65" s="65">
        <v>199392685841108.53</v>
      </c>
      <c r="T65" s="65">
        <v>223367652981118.13</v>
      </c>
      <c r="U65" s="65">
        <v>208460578911442.97</v>
      </c>
      <c r="V65" s="65">
        <v>207053773476642.09</v>
      </c>
      <c r="W65" s="65">
        <v>221132359762707.75</v>
      </c>
      <c r="X65" s="65">
        <v>198732094111142.03</v>
      </c>
      <c r="Y65" s="65">
        <v>183692275480745.91</v>
      </c>
      <c r="Z65" s="65">
        <v>173528734924001.13</v>
      </c>
      <c r="AA65" s="66">
        <v>153998336456039.09</v>
      </c>
      <c r="AB65" s="65">
        <v>152051526780904.34</v>
      </c>
      <c r="AC65" s="65" t="s">
        <v>296</v>
      </c>
    </row>
    <row r="66" spans="1:29" ht="15" x14ac:dyDescent="0.25">
      <c r="A66" s="67" t="s">
        <v>172</v>
      </c>
      <c r="B66" s="67" t="s">
        <v>193</v>
      </c>
      <c r="C66" s="67" t="s">
        <v>272</v>
      </c>
      <c r="D66" s="67" t="s">
        <v>281</v>
      </c>
      <c r="E66" s="67" t="s">
        <v>183</v>
      </c>
      <c r="F66" s="67" t="s">
        <v>177</v>
      </c>
      <c r="G66" s="67" t="s">
        <v>178</v>
      </c>
      <c r="H66" s="67" t="s">
        <v>297</v>
      </c>
      <c r="I66" s="68" t="s">
        <v>595</v>
      </c>
      <c r="J66" s="69">
        <v>13582347000185.549</v>
      </c>
      <c r="K66" s="69">
        <v>13007054000029.48</v>
      </c>
      <c r="L66" s="69">
        <v>16845419000283.869</v>
      </c>
      <c r="M66" s="69">
        <v>11560785999818.316</v>
      </c>
      <c r="N66" s="69">
        <v>12107783560029.98</v>
      </c>
      <c r="O66" s="69">
        <v>13434436969835.244</v>
      </c>
      <c r="P66" s="69">
        <v>11491630699924.402</v>
      </c>
      <c r="Q66" s="69">
        <v>10860883000108.807</v>
      </c>
      <c r="R66" s="69">
        <v>7709192000131.5723</v>
      </c>
      <c r="S66" s="69">
        <v>7067596432958.9707</v>
      </c>
      <c r="T66" s="69">
        <v>3276388092265.6567</v>
      </c>
      <c r="U66" s="69">
        <v>3237473671098.8525</v>
      </c>
      <c r="V66" s="69">
        <v>3296036347134.5791</v>
      </c>
      <c r="W66" s="69">
        <v>4315365998741.813</v>
      </c>
      <c r="X66" s="69">
        <v>5325295965626.0098</v>
      </c>
      <c r="Y66" s="69">
        <v>5030779654300.001</v>
      </c>
      <c r="Z66" s="69">
        <v>2431315442000</v>
      </c>
      <c r="AA66" s="70">
        <v>2977458708000</v>
      </c>
      <c r="AB66" s="69">
        <v>2663893171000</v>
      </c>
      <c r="AC66" s="69" t="s">
        <v>298</v>
      </c>
    </row>
    <row r="67" spans="1:29" ht="15" x14ac:dyDescent="0.25">
      <c r="A67" s="63" t="s">
        <v>172</v>
      </c>
      <c r="B67" s="63" t="s">
        <v>193</v>
      </c>
      <c r="C67" s="63" t="s">
        <v>272</v>
      </c>
      <c r="D67" s="63" t="s">
        <v>281</v>
      </c>
      <c r="E67" s="63" t="s">
        <v>183</v>
      </c>
      <c r="F67" s="63" t="s">
        <v>177</v>
      </c>
      <c r="G67" s="63" t="s">
        <v>178</v>
      </c>
      <c r="H67" s="63" t="s">
        <v>208</v>
      </c>
      <c r="I67" s="64" t="s">
        <v>595</v>
      </c>
      <c r="J67" s="65">
        <v>7103999999.9999914</v>
      </c>
      <c r="K67" s="65">
        <v>8523999999.8772001</v>
      </c>
      <c r="L67" s="65"/>
      <c r="M67" s="65">
        <v>12139000000.23992</v>
      </c>
      <c r="N67" s="65">
        <v>1833680000</v>
      </c>
      <c r="O67" s="65">
        <v>5403550000</v>
      </c>
      <c r="P67" s="65">
        <v>4493660000</v>
      </c>
      <c r="Q67" s="65">
        <v>4220000000.0547132</v>
      </c>
      <c r="R67" s="65">
        <v>8247999999.9418221</v>
      </c>
      <c r="S67" s="65">
        <v>41812031493.183426</v>
      </c>
      <c r="T67" s="65">
        <v>11367888793.369864</v>
      </c>
      <c r="U67" s="65">
        <v>14603336305.12804</v>
      </c>
      <c r="V67" s="65">
        <v>31161898102.133591</v>
      </c>
      <c r="W67" s="65">
        <v>54229237371.763031</v>
      </c>
      <c r="X67" s="65">
        <v>19499854992.175316</v>
      </c>
      <c r="Y67" s="65">
        <v>116716061926.5293</v>
      </c>
      <c r="Z67" s="65">
        <v>257803024767.03204</v>
      </c>
      <c r="AA67" s="66">
        <v>31802148796.05814</v>
      </c>
      <c r="AB67" s="65">
        <v>166540218649.5816</v>
      </c>
      <c r="AC67" s="65" t="s">
        <v>299</v>
      </c>
    </row>
    <row r="68" spans="1:29" ht="15" x14ac:dyDescent="0.25">
      <c r="A68" s="67" t="s">
        <v>172</v>
      </c>
      <c r="B68" s="67" t="s">
        <v>193</v>
      </c>
      <c r="C68" s="67" t="s">
        <v>272</v>
      </c>
      <c r="D68" s="67" t="s">
        <v>281</v>
      </c>
      <c r="E68" s="67" t="s">
        <v>183</v>
      </c>
      <c r="F68" s="67" t="s">
        <v>177</v>
      </c>
      <c r="G68" s="67" t="s">
        <v>178</v>
      </c>
      <c r="H68" s="67" t="s">
        <v>300</v>
      </c>
      <c r="I68" s="68" t="s">
        <v>595</v>
      </c>
      <c r="J68" s="69">
        <v>19744597000000.008</v>
      </c>
      <c r="K68" s="69">
        <v>10372471000315.006</v>
      </c>
      <c r="L68" s="69">
        <v>10580645999754.895</v>
      </c>
      <c r="M68" s="69">
        <v>12162926000373.977</v>
      </c>
      <c r="N68" s="69">
        <v>11998785880426.5</v>
      </c>
      <c r="O68" s="69">
        <v>12905271780399.615</v>
      </c>
      <c r="P68" s="69">
        <v>11660839489669.184</v>
      </c>
      <c r="Q68" s="69">
        <v>9709043999777.0703</v>
      </c>
      <c r="R68" s="69">
        <v>9173336000357.1191</v>
      </c>
      <c r="S68" s="69">
        <v>27933126372151.965</v>
      </c>
      <c r="T68" s="69">
        <v>27839529755415.598</v>
      </c>
      <c r="U68" s="69">
        <v>18654343179847.77</v>
      </c>
      <c r="V68" s="69">
        <v>18587590627002.457</v>
      </c>
      <c r="W68" s="69">
        <v>15742274210737.318</v>
      </c>
      <c r="X68" s="69">
        <v>15542549066826.752</v>
      </c>
      <c r="Y68" s="69">
        <v>17334117408097.467</v>
      </c>
      <c r="Z68" s="69">
        <v>13406499037227.643</v>
      </c>
      <c r="AA68" s="70">
        <v>13479054081437.324</v>
      </c>
      <c r="AB68" s="69">
        <v>14452030545371.764</v>
      </c>
      <c r="AC68" s="69" t="s">
        <v>301</v>
      </c>
    </row>
    <row r="69" spans="1:29" ht="15" x14ac:dyDescent="0.25">
      <c r="A69" s="63" t="s">
        <v>172</v>
      </c>
      <c r="B69" s="63" t="s">
        <v>193</v>
      </c>
      <c r="C69" s="63" t="s">
        <v>272</v>
      </c>
      <c r="D69" s="63" t="s">
        <v>281</v>
      </c>
      <c r="E69" s="63" t="s">
        <v>183</v>
      </c>
      <c r="F69" s="63" t="s">
        <v>177</v>
      </c>
      <c r="G69" s="63" t="s">
        <v>178</v>
      </c>
      <c r="H69" s="63" t="s">
        <v>250</v>
      </c>
      <c r="I69" s="64" t="s">
        <v>595</v>
      </c>
      <c r="J69" s="65">
        <v>5746999999.9999924</v>
      </c>
      <c r="K69" s="65"/>
      <c r="L69" s="65"/>
      <c r="M69" s="65">
        <v>1309999999.9838762</v>
      </c>
      <c r="N69" s="65">
        <v>8740289999.8140984</v>
      </c>
      <c r="O69" s="65">
        <v>4205499999.972743</v>
      </c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6"/>
      <c r="AB69" s="65"/>
      <c r="AC69" s="65" t="s">
        <v>302</v>
      </c>
    </row>
    <row r="70" spans="1:29" ht="15" x14ac:dyDescent="0.25">
      <c r="A70" s="67" t="s">
        <v>172</v>
      </c>
      <c r="B70" s="67" t="s">
        <v>193</v>
      </c>
      <c r="C70" s="67" t="s">
        <v>272</v>
      </c>
      <c r="D70" s="67" t="s">
        <v>281</v>
      </c>
      <c r="E70" s="67" t="s">
        <v>183</v>
      </c>
      <c r="F70" s="67" t="s">
        <v>177</v>
      </c>
      <c r="G70" s="67" t="s">
        <v>178</v>
      </c>
      <c r="H70" s="67" t="s">
        <v>303</v>
      </c>
      <c r="I70" s="68" t="s">
        <v>595</v>
      </c>
      <c r="J70" s="69">
        <v>318503999999.99982</v>
      </c>
      <c r="K70" s="69">
        <v>8750000000.1165142</v>
      </c>
      <c r="L70" s="69">
        <v>262375000003.5192</v>
      </c>
      <c r="M70" s="69">
        <v>364126999995.65546</v>
      </c>
      <c r="N70" s="69">
        <v>326869810000.68427</v>
      </c>
      <c r="O70" s="69">
        <v>347554500000.50061</v>
      </c>
      <c r="P70" s="69">
        <v>240568579997.36948</v>
      </c>
      <c r="Q70" s="69">
        <v>212118000003.09198</v>
      </c>
      <c r="R70" s="69">
        <v>173787000000.51443</v>
      </c>
      <c r="S70" s="69">
        <v>404052464529.9632</v>
      </c>
      <c r="T70" s="69">
        <v>140905427528.13373</v>
      </c>
      <c r="U70" s="69">
        <v>89093745619.071945</v>
      </c>
      <c r="V70" s="69"/>
      <c r="W70" s="69"/>
      <c r="X70" s="69"/>
      <c r="Y70" s="69"/>
      <c r="Z70" s="69"/>
      <c r="AA70" s="70"/>
      <c r="AB70" s="69"/>
      <c r="AC70" s="69" t="s">
        <v>304</v>
      </c>
    </row>
    <row r="71" spans="1:29" ht="15" x14ac:dyDescent="0.25">
      <c r="A71" s="63" t="s">
        <v>172</v>
      </c>
      <c r="B71" s="63" t="s">
        <v>193</v>
      </c>
      <c r="C71" s="63" t="s">
        <v>272</v>
      </c>
      <c r="D71" s="63" t="s">
        <v>281</v>
      </c>
      <c r="E71" s="63" t="s">
        <v>183</v>
      </c>
      <c r="F71" s="63" t="s">
        <v>177</v>
      </c>
      <c r="G71" s="63" t="s">
        <v>178</v>
      </c>
      <c r="H71" s="63" t="s">
        <v>305</v>
      </c>
      <c r="I71" s="64" t="s">
        <v>595</v>
      </c>
      <c r="J71" s="65">
        <v>1523604999999.9995</v>
      </c>
      <c r="K71" s="65">
        <v>817308999998.11938</v>
      </c>
      <c r="L71" s="65">
        <v>27661000000.071358</v>
      </c>
      <c r="M71" s="65">
        <v>2189476999999.531</v>
      </c>
      <c r="N71" s="65">
        <v>240460759999.67679</v>
      </c>
      <c r="O71" s="65">
        <v>626094219999.23633</v>
      </c>
      <c r="P71" s="65">
        <v>753285459991.06995</v>
      </c>
      <c r="Q71" s="65">
        <v>935921999969.54395</v>
      </c>
      <c r="R71" s="65">
        <v>385692999987.55005</v>
      </c>
      <c r="S71" s="65"/>
      <c r="T71" s="65"/>
      <c r="U71" s="65"/>
      <c r="V71" s="65"/>
      <c r="W71" s="65"/>
      <c r="X71" s="65"/>
      <c r="Y71" s="65"/>
      <c r="Z71" s="65"/>
      <c r="AA71" s="66"/>
      <c r="AB71" s="65"/>
      <c r="AC71" s="65" t="s">
        <v>306</v>
      </c>
    </row>
    <row r="72" spans="1:29" ht="15" x14ac:dyDescent="0.25">
      <c r="A72" s="67" t="s">
        <v>172</v>
      </c>
      <c r="B72" s="67" t="s">
        <v>270</v>
      </c>
      <c r="C72" s="67" t="s">
        <v>272</v>
      </c>
      <c r="D72" s="67" t="s">
        <v>307</v>
      </c>
      <c r="E72" s="67" t="s">
        <v>183</v>
      </c>
      <c r="F72" s="67" t="s">
        <v>177</v>
      </c>
      <c r="G72" s="67" t="s">
        <v>178</v>
      </c>
      <c r="H72" s="67" t="s">
        <v>282</v>
      </c>
      <c r="I72" s="68" t="s">
        <v>595</v>
      </c>
      <c r="J72" s="69"/>
      <c r="K72" s="69"/>
      <c r="L72" s="69"/>
      <c r="M72" s="69"/>
      <c r="N72" s="69"/>
      <c r="O72" s="69">
        <v>738803550028.90393</v>
      </c>
      <c r="P72" s="69">
        <v>798547000022.39063</v>
      </c>
      <c r="Q72" s="69">
        <v>652865000003.07458</v>
      </c>
      <c r="R72" s="69">
        <v>646004999974.9895</v>
      </c>
      <c r="S72" s="69">
        <v>462606666668.54462</v>
      </c>
      <c r="T72" s="69">
        <v>439610000000.23871</v>
      </c>
      <c r="U72" s="69"/>
      <c r="V72" s="69">
        <v>85600310800</v>
      </c>
      <c r="W72" s="69">
        <v>923805082580.59998</v>
      </c>
      <c r="X72" s="69">
        <v>3666304425041.7261</v>
      </c>
      <c r="Y72" s="69">
        <v>4080638708148.6548</v>
      </c>
      <c r="Z72" s="69">
        <v>4238055234819.98</v>
      </c>
      <c r="AA72" s="70">
        <v>3382941262027.0273</v>
      </c>
      <c r="AB72" s="69">
        <v>3415650379152.5015</v>
      </c>
      <c r="AC72" s="69" t="s">
        <v>308</v>
      </c>
    </row>
    <row r="73" spans="1:29" ht="15" x14ac:dyDescent="0.25">
      <c r="A73" s="63" t="s">
        <v>172</v>
      </c>
      <c r="B73" s="63" t="s">
        <v>270</v>
      </c>
      <c r="C73" s="63" t="s">
        <v>272</v>
      </c>
      <c r="D73" s="63" t="s">
        <v>307</v>
      </c>
      <c r="E73" s="63" t="s">
        <v>183</v>
      </c>
      <c r="F73" s="63" t="s">
        <v>177</v>
      </c>
      <c r="G73" s="63" t="s">
        <v>178</v>
      </c>
      <c r="H73" s="63" t="s">
        <v>284</v>
      </c>
      <c r="I73" s="64" t="s">
        <v>595</v>
      </c>
      <c r="J73" s="65">
        <v>39476989000300.969</v>
      </c>
      <c r="K73" s="65">
        <v>34446568001247.801</v>
      </c>
      <c r="L73" s="65">
        <v>45383783998598.469</v>
      </c>
      <c r="M73" s="65">
        <v>47711338001234.648</v>
      </c>
      <c r="N73" s="65">
        <v>44841789999101.609</v>
      </c>
      <c r="O73" s="65">
        <v>46595610658702.867</v>
      </c>
      <c r="P73" s="65">
        <v>46404697999639.289</v>
      </c>
      <c r="Q73" s="65">
        <v>43400340998945.594</v>
      </c>
      <c r="R73" s="65">
        <v>44998029998505.719</v>
      </c>
      <c r="S73" s="65">
        <v>52558588626394.031</v>
      </c>
      <c r="T73" s="65">
        <v>45125185386916.641</v>
      </c>
      <c r="U73" s="65">
        <v>26781660866207.305</v>
      </c>
      <c r="V73" s="65">
        <v>33659167258373.035</v>
      </c>
      <c r="W73" s="65">
        <v>35256720542521.367</v>
      </c>
      <c r="X73" s="65">
        <v>40864481460776.539</v>
      </c>
      <c r="Y73" s="65">
        <v>36073761842948.805</v>
      </c>
      <c r="Z73" s="65">
        <v>25601176261607.859</v>
      </c>
      <c r="AA73" s="66">
        <v>24276724039660.297</v>
      </c>
      <c r="AB73" s="65">
        <v>23887303038979.391</v>
      </c>
      <c r="AC73" s="65" t="s">
        <v>309</v>
      </c>
    </row>
    <row r="74" spans="1:29" ht="15" x14ac:dyDescent="0.25">
      <c r="A74" s="67" t="s">
        <v>172</v>
      </c>
      <c r="B74" s="67" t="s">
        <v>270</v>
      </c>
      <c r="C74" s="67" t="s">
        <v>272</v>
      </c>
      <c r="D74" s="67" t="s">
        <v>307</v>
      </c>
      <c r="E74" s="67" t="s">
        <v>183</v>
      </c>
      <c r="F74" s="67" t="s">
        <v>177</v>
      </c>
      <c r="G74" s="67" t="s">
        <v>178</v>
      </c>
      <c r="H74" s="67" t="s">
        <v>286</v>
      </c>
      <c r="I74" s="68" t="s">
        <v>595</v>
      </c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>
        <v>1415865000000</v>
      </c>
      <c r="V74" s="69">
        <v>286327000000</v>
      </c>
      <c r="W74" s="69">
        <v>720378736800</v>
      </c>
      <c r="X74" s="69">
        <v>988114795617.59998</v>
      </c>
      <c r="Y74" s="69">
        <v>793623120000</v>
      </c>
      <c r="Z74" s="69">
        <v>321078660000</v>
      </c>
      <c r="AA74" s="70">
        <v>74198250000</v>
      </c>
      <c r="AB74" s="69">
        <v>71039540000</v>
      </c>
      <c r="AC74" s="69" t="s">
        <v>310</v>
      </c>
    </row>
    <row r="75" spans="1:29" ht="15" x14ac:dyDescent="0.25">
      <c r="A75" s="63" t="s">
        <v>172</v>
      </c>
      <c r="B75" s="63" t="s">
        <v>270</v>
      </c>
      <c r="C75" s="63" t="s">
        <v>272</v>
      </c>
      <c r="D75" s="63" t="s">
        <v>307</v>
      </c>
      <c r="E75" s="63" t="s">
        <v>183</v>
      </c>
      <c r="F75" s="63" t="s">
        <v>177</v>
      </c>
      <c r="G75" s="63" t="s">
        <v>178</v>
      </c>
      <c r="H75" s="63" t="s">
        <v>197</v>
      </c>
      <c r="I75" s="64" t="s">
        <v>595</v>
      </c>
      <c r="J75" s="65"/>
      <c r="K75" s="65"/>
      <c r="L75" s="65"/>
      <c r="M75" s="65">
        <v>245420999999.99997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6"/>
      <c r="AB75" s="65"/>
      <c r="AC75" s="65" t="s">
        <v>311</v>
      </c>
    </row>
    <row r="76" spans="1:29" ht="15" x14ac:dyDescent="0.25">
      <c r="A76" s="67" t="s">
        <v>172</v>
      </c>
      <c r="B76" s="67" t="s">
        <v>270</v>
      </c>
      <c r="C76" s="67" t="s">
        <v>272</v>
      </c>
      <c r="D76" s="67" t="s">
        <v>307</v>
      </c>
      <c r="E76" s="67" t="s">
        <v>183</v>
      </c>
      <c r="F76" s="67" t="s">
        <v>177</v>
      </c>
      <c r="G76" s="67" t="s">
        <v>178</v>
      </c>
      <c r="H76" s="67" t="s">
        <v>199</v>
      </c>
      <c r="I76" s="68" t="s">
        <v>595</v>
      </c>
      <c r="J76" s="69">
        <v>378600000000</v>
      </c>
      <c r="K76" s="69">
        <v>410400000000</v>
      </c>
      <c r="L76" s="69">
        <v>333181999999.99963</v>
      </c>
      <c r="M76" s="69"/>
      <c r="N76" s="69"/>
      <c r="O76" s="69"/>
      <c r="P76" s="69"/>
      <c r="Q76" s="69"/>
      <c r="R76" s="69"/>
      <c r="S76" s="69">
        <v>2157002781748.502</v>
      </c>
      <c r="T76" s="69">
        <v>73869964000</v>
      </c>
      <c r="U76" s="69">
        <v>215959992698</v>
      </c>
      <c r="V76" s="69">
        <v>2303819501936.7002</v>
      </c>
      <c r="W76" s="69">
        <v>733867749617.99988</v>
      </c>
      <c r="X76" s="69">
        <v>907889384468.25</v>
      </c>
      <c r="Y76" s="69">
        <v>803296083982.30005</v>
      </c>
      <c r="Z76" s="69">
        <v>719108932080.79993</v>
      </c>
      <c r="AA76" s="70">
        <v>360387515239.5</v>
      </c>
      <c r="AB76" s="69">
        <v>276792552161.32996</v>
      </c>
      <c r="AC76" s="69" t="s">
        <v>312</v>
      </c>
    </row>
    <row r="77" spans="1:29" ht="15" x14ac:dyDescent="0.25">
      <c r="A77" s="63" t="s">
        <v>172</v>
      </c>
      <c r="B77" s="63" t="s">
        <v>270</v>
      </c>
      <c r="C77" s="63" t="s">
        <v>272</v>
      </c>
      <c r="D77" s="63" t="s">
        <v>307</v>
      </c>
      <c r="E77" s="63" t="s">
        <v>183</v>
      </c>
      <c r="F77" s="63" t="s">
        <v>177</v>
      </c>
      <c r="G77" s="63" t="s">
        <v>178</v>
      </c>
      <c r="H77" s="63" t="s">
        <v>184</v>
      </c>
      <c r="I77" s="64" t="s">
        <v>595</v>
      </c>
      <c r="J77" s="65">
        <v>3411152999898.9243</v>
      </c>
      <c r="K77" s="65">
        <v>6569093999878.9395</v>
      </c>
      <c r="L77" s="65">
        <v>680979000007.42444</v>
      </c>
      <c r="M77" s="65">
        <v>777472999972.47998</v>
      </c>
      <c r="N77" s="65">
        <v>678787999990.21326</v>
      </c>
      <c r="O77" s="65">
        <v>619867919980.19983</v>
      </c>
      <c r="P77" s="65">
        <v>469758000013.27039</v>
      </c>
      <c r="Q77" s="65">
        <v>263835000008.01218</v>
      </c>
      <c r="R77" s="65">
        <v>316650000003.63745</v>
      </c>
      <c r="S77" s="65">
        <v>220205159523.80905</v>
      </c>
      <c r="T77" s="65">
        <v>224715828404.52383</v>
      </c>
      <c r="U77" s="65">
        <v>39367279087.074104</v>
      </c>
      <c r="V77" s="65">
        <v>22600355694.375477</v>
      </c>
      <c r="W77" s="65">
        <v>16656807000</v>
      </c>
      <c r="X77" s="65">
        <v>27340698000</v>
      </c>
      <c r="Y77" s="65">
        <v>22709487000</v>
      </c>
      <c r="Z77" s="65">
        <v>24104598000</v>
      </c>
      <c r="AA77" s="66">
        <v>20961394080</v>
      </c>
      <c r="AB77" s="65">
        <v>27797794019.999996</v>
      </c>
      <c r="AC77" s="65" t="s">
        <v>313</v>
      </c>
    </row>
    <row r="78" spans="1:29" ht="15" x14ac:dyDescent="0.25">
      <c r="A78" s="67" t="s">
        <v>172</v>
      </c>
      <c r="B78" s="67" t="s">
        <v>270</v>
      </c>
      <c r="C78" s="67" t="s">
        <v>272</v>
      </c>
      <c r="D78" s="67" t="s">
        <v>307</v>
      </c>
      <c r="E78" s="67" t="s">
        <v>183</v>
      </c>
      <c r="F78" s="67" t="s">
        <v>177</v>
      </c>
      <c r="G78" s="67" t="s">
        <v>178</v>
      </c>
      <c r="H78" s="67" t="s">
        <v>202</v>
      </c>
      <c r="I78" s="68" t="s">
        <v>595</v>
      </c>
      <c r="J78" s="69"/>
      <c r="K78" s="69"/>
      <c r="L78" s="69">
        <v>482999999.98320001</v>
      </c>
      <c r="M78" s="69">
        <v>21571999999.884598</v>
      </c>
      <c r="N78" s="69">
        <v>305520000006.27277</v>
      </c>
      <c r="O78" s="69">
        <v>495965270007.31891</v>
      </c>
      <c r="P78" s="69">
        <v>593383999979.70874</v>
      </c>
      <c r="Q78" s="69">
        <v>358034999987.12543</v>
      </c>
      <c r="R78" s="69">
        <v>139192000004.54282</v>
      </c>
      <c r="S78" s="69">
        <v>161024485476.19043</v>
      </c>
      <c r="T78" s="69">
        <v>152875697785.71457</v>
      </c>
      <c r="U78" s="69">
        <v>89149545000.000015</v>
      </c>
      <c r="V78" s="69">
        <v>168231330000.00003</v>
      </c>
      <c r="W78" s="69">
        <v>41082636000</v>
      </c>
      <c r="X78" s="69">
        <v>109877477039.99998</v>
      </c>
      <c r="Y78" s="69">
        <v>329833089030.00006</v>
      </c>
      <c r="Z78" s="69">
        <v>83580260969.999985</v>
      </c>
      <c r="AA78" s="70">
        <v>29112999849.390003</v>
      </c>
      <c r="AB78" s="69">
        <v>64134022928.999992</v>
      </c>
      <c r="AC78" s="69" t="s">
        <v>314</v>
      </c>
    </row>
    <row r="79" spans="1:29" ht="15" x14ac:dyDescent="0.25">
      <c r="A79" s="63" t="s">
        <v>172</v>
      </c>
      <c r="B79" s="63" t="s">
        <v>270</v>
      </c>
      <c r="C79" s="63" t="s">
        <v>272</v>
      </c>
      <c r="D79" s="63" t="s">
        <v>307</v>
      </c>
      <c r="E79" s="63" t="s">
        <v>183</v>
      </c>
      <c r="F79" s="63" t="s">
        <v>177</v>
      </c>
      <c r="G79" s="63" t="s">
        <v>178</v>
      </c>
      <c r="H79" s="63" t="s">
        <v>190</v>
      </c>
      <c r="I79" s="64" t="s">
        <v>595</v>
      </c>
      <c r="J79" s="65"/>
      <c r="K79" s="65"/>
      <c r="L79" s="65">
        <v>11198000000.313</v>
      </c>
      <c r="M79" s="65">
        <v>16202000000.575621</v>
      </c>
      <c r="N79" s="65"/>
      <c r="O79" s="65"/>
      <c r="P79" s="65"/>
      <c r="Q79" s="65"/>
      <c r="R79" s="65"/>
      <c r="S79" s="65">
        <v>64059171523.809441</v>
      </c>
      <c r="T79" s="65">
        <v>69112583380.952286</v>
      </c>
      <c r="U79" s="65"/>
      <c r="V79" s="65"/>
      <c r="W79" s="65"/>
      <c r="X79" s="65"/>
      <c r="Y79" s="65"/>
      <c r="Z79" s="65"/>
      <c r="AA79" s="66"/>
      <c r="AB79" s="65"/>
      <c r="AC79" s="65" t="s">
        <v>315</v>
      </c>
    </row>
    <row r="80" spans="1:29" ht="15" x14ac:dyDescent="0.25">
      <c r="A80" s="67" t="s">
        <v>172</v>
      </c>
      <c r="B80" s="67" t="s">
        <v>270</v>
      </c>
      <c r="C80" s="67" t="s">
        <v>272</v>
      </c>
      <c r="D80" s="67" t="s">
        <v>307</v>
      </c>
      <c r="E80" s="67" t="s">
        <v>183</v>
      </c>
      <c r="F80" s="67" t="s">
        <v>177</v>
      </c>
      <c r="G80" s="67" t="s">
        <v>178</v>
      </c>
      <c r="H80" s="67" t="s">
        <v>205</v>
      </c>
      <c r="I80" s="68" t="s">
        <v>595</v>
      </c>
      <c r="J80" s="69">
        <v>17720563999999.98</v>
      </c>
      <c r="K80" s="69">
        <v>18268256999999.98</v>
      </c>
      <c r="L80" s="69">
        <v>15301513999999.998</v>
      </c>
      <c r="M80" s="69">
        <v>15099446999999.998</v>
      </c>
      <c r="N80" s="69">
        <v>16616483000000.018</v>
      </c>
      <c r="O80" s="69">
        <v>15702987239999.992</v>
      </c>
      <c r="P80" s="69">
        <v>18070541999999.992</v>
      </c>
      <c r="Q80" s="69">
        <v>16969263000000.012</v>
      </c>
      <c r="R80" s="69">
        <v>17589931999999.992</v>
      </c>
      <c r="S80" s="69">
        <v>19434119321337.785</v>
      </c>
      <c r="T80" s="69">
        <v>20281674511965.586</v>
      </c>
      <c r="U80" s="69">
        <v>16561103231475.148</v>
      </c>
      <c r="V80" s="69">
        <v>20984317989641.711</v>
      </c>
      <c r="W80" s="69">
        <v>21556000357990.453</v>
      </c>
      <c r="X80" s="69">
        <v>21198906794371.598</v>
      </c>
      <c r="Y80" s="69">
        <v>22277886381211.227</v>
      </c>
      <c r="Z80" s="69">
        <v>21803142966598.324</v>
      </c>
      <c r="AA80" s="70">
        <v>21304622903536.66</v>
      </c>
      <c r="AB80" s="69">
        <v>21497553628131.227</v>
      </c>
      <c r="AC80" s="69" t="s">
        <v>316</v>
      </c>
    </row>
    <row r="81" spans="1:29" ht="15" x14ac:dyDescent="0.25">
      <c r="A81" s="63" t="s">
        <v>172</v>
      </c>
      <c r="B81" s="63" t="s">
        <v>270</v>
      </c>
      <c r="C81" s="63" t="s">
        <v>272</v>
      </c>
      <c r="D81" s="63" t="s">
        <v>307</v>
      </c>
      <c r="E81" s="63" t="s">
        <v>183</v>
      </c>
      <c r="F81" s="63" t="s">
        <v>177</v>
      </c>
      <c r="G81" s="63" t="s">
        <v>178</v>
      </c>
      <c r="H81" s="63" t="s">
        <v>294</v>
      </c>
      <c r="I81" s="64" t="s">
        <v>595</v>
      </c>
      <c r="J81" s="65">
        <v>7971579999977.9199</v>
      </c>
      <c r="K81" s="65">
        <v>8080414999973.3184</v>
      </c>
      <c r="L81" s="65">
        <v>8295103999985.2041</v>
      </c>
      <c r="M81" s="65">
        <v>3529541999989.1372</v>
      </c>
      <c r="N81" s="65">
        <v>3498192000009.3413</v>
      </c>
      <c r="O81" s="65">
        <v>2889216839986.9243</v>
      </c>
      <c r="P81" s="65">
        <v>3406398000005.0278</v>
      </c>
      <c r="Q81" s="65">
        <v>3557533999932.4829</v>
      </c>
      <c r="R81" s="65">
        <v>3339734999988.0239</v>
      </c>
      <c r="S81" s="65">
        <v>7449568760991.4395</v>
      </c>
      <c r="T81" s="65">
        <v>7304403480041.0537</v>
      </c>
      <c r="U81" s="65">
        <v>7192669085762.1055</v>
      </c>
      <c r="V81" s="65">
        <v>8390271764096.1953</v>
      </c>
      <c r="W81" s="65">
        <v>8425753033681.5977</v>
      </c>
      <c r="X81" s="65">
        <v>8522982797352.5781</v>
      </c>
      <c r="Y81" s="65">
        <v>8541101347209.5605</v>
      </c>
      <c r="Z81" s="65">
        <v>8294898859127.7666</v>
      </c>
      <c r="AA81" s="66">
        <v>8026818149412.4004</v>
      </c>
      <c r="AB81" s="65">
        <v>7291233457025.7637</v>
      </c>
      <c r="AC81" s="65" t="s">
        <v>317</v>
      </c>
    </row>
    <row r="82" spans="1:29" ht="15" x14ac:dyDescent="0.25">
      <c r="A82" s="67" t="s">
        <v>172</v>
      </c>
      <c r="B82" s="67" t="s">
        <v>270</v>
      </c>
      <c r="C82" s="67" t="s">
        <v>272</v>
      </c>
      <c r="D82" s="67" t="s">
        <v>307</v>
      </c>
      <c r="E82" s="67" t="s">
        <v>183</v>
      </c>
      <c r="F82" s="67" t="s">
        <v>177</v>
      </c>
      <c r="G82" s="67" t="s">
        <v>178</v>
      </c>
      <c r="H82" s="67" t="s">
        <v>179</v>
      </c>
      <c r="I82" s="68" t="s">
        <v>595</v>
      </c>
      <c r="J82" s="69">
        <v>569225435026825.38</v>
      </c>
      <c r="K82" s="69">
        <v>677369348014293.38</v>
      </c>
      <c r="L82" s="69">
        <v>402756412992810.81</v>
      </c>
      <c r="M82" s="69">
        <v>405872168017864.38</v>
      </c>
      <c r="N82" s="69">
        <v>469973480008556.06</v>
      </c>
      <c r="O82" s="69">
        <v>386145339042947.63</v>
      </c>
      <c r="P82" s="69">
        <v>444093441003874.38</v>
      </c>
      <c r="Q82" s="69">
        <v>495173017992536.81</v>
      </c>
      <c r="R82" s="69">
        <v>495158983020246.25</v>
      </c>
      <c r="S82" s="69">
        <v>453999033409776.06</v>
      </c>
      <c r="T82" s="69">
        <v>375608958217046.94</v>
      </c>
      <c r="U82" s="69">
        <v>251189949088592.06</v>
      </c>
      <c r="V82" s="69">
        <v>428528664055012.38</v>
      </c>
      <c r="W82" s="69">
        <v>399980226043240.13</v>
      </c>
      <c r="X82" s="69">
        <v>410390565094349.75</v>
      </c>
      <c r="Y82" s="69">
        <v>395250395512883.75</v>
      </c>
      <c r="Z82" s="69">
        <v>286624048153626.63</v>
      </c>
      <c r="AA82" s="70">
        <v>256007678821339.09</v>
      </c>
      <c r="AB82" s="69">
        <v>273443062521493.53</v>
      </c>
      <c r="AC82" s="69" t="s">
        <v>318</v>
      </c>
    </row>
    <row r="83" spans="1:29" ht="15" x14ac:dyDescent="0.25">
      <c r="A83" s="63" t="s">
        <v>172</v>
      </c>
      <c r="B83" s="63" t="s">
        <v>270</v>
      </c>
      <c r="C83" s="63" t="s">
        <v>272</v>
      </c>
      <c r="D83" s="63" t="s">
        <v>307</v>
      </c>
      <c r="E83" s="63" t="s">
        <v>183</v>
      </c>
      <c r="F83" s="63" t="s">
        <v>177</v>
      </c>
      <c r="G83" s="63" t="s">
        <v>178</v>
      </c>
      <c r="H83" s="63" t="s">
        <v>297</v>
      </c>
      <c r="I83" s="64" t="s">
        <v>595</v>
      </c>
      <c r="J83" s="65">
        <v>9091336999965.75</v>
      </c>
      <c r="K83" s="65">
        <v>9384210000069.75</v>
      </c>
      <c r="L83" s="65">
        <v>9082730999896.9961</v>
      </c>
      <c r="M83" s="65">
        <v>11314735000068.857</v>
      </c>
      <c r="N83" s="65">
        <v>11747910000179.35</v>
      </c>
      <c r="O83" s="65">
        <v>11975160109979.449</v>
      </c>
      <c r="P83" s="65">
        <v>12099381999993.191</v>
      </c>
      <c r="Q83" s="65">
        <v>12622263999993.594</v>
      </c>
      <c r="R83" s="65">
        <v>11076584000088.035</v>
      </c>
      <c r="S83" s="65">
        <v>12419949066000.02</v>
      </c>
      <c r="T83" s="65">
        <v>11736130000000.004</v>
      </c>
      <c r="U83" s="65">
        <v>8438740200000.001</v>
      </c>
      <c r="V83" s="65">
        <v>834294320000.00012</v>
      </c>
      <c r="W83" s="65"/>
      <c r="X83" s="65"/>
      <c r="Y83" s="65"/>
      <c r="Z83" s="65"/>
      <c r="AA83" s="66"/>
      <c r="AB83" s="65"/>
      <c r="AC83" s="65" t="s">
        <v>319</v>
      </c>
    </row>
    <row r="84" spans="1:29" ht="15" x14ac:dyDescent="0.25">
      <c r="A84" s="67" t="s">
        <v>172</v>
      </c>
      <c r="B84" s="67" t="s">
        <v>270</v>
      </c>
      <c r="C84" s="67" t="s">
        <v>272</v>
      </c>
      <c r="D84" s="67" t="s">
        <v>307</v>
      </c>
      <c r="E84" s="67" t="s">
        <v>183</v>
      </c>
      <c r="F84" s="67" t="s">
        <v>177</v>
      </c>
      <c r="G84" s="67" t="s">
        <v>178</v>
      </c>
      <c r="H84" s="67" t="s">
        <v>208</v>
      </c>
      <c r="I84" s="68" t="s">
        <v>595</v>
      </c>
      <c r="J84" s="69"/>
      <c r="K84" s="69"/>
      <c r="L84" s="69"/>
      <c r="M84" s="69"/>
      <c r="N84" s="69"/>
      <c r="O84" s="69"/>
      <c r="P84" s="69"/>
      <c r="Q84" s="69"/>
      <c r="R84" s="69"/>
      <c r="S84" s="69">
        <v>21097035314.285709</v>
      </c>
      <c r="T84" s="69">
        <v>33861697451.809544</v>
      </c>
      <c r="U84" s="69">
        <v>26151948982.126511</v>
      </c>
      <c r="V84" s="69">
        <v>26696404055.377872</v>
      </c>
      <c r="W84" s="69">
        <v>24866141461.200001</v>
      </c>
      <c r="X84" s="69">
        <v>27826899019.360008</v>
      </c>
      <c r="Y84" s="69">
        <v>27852838744</v>
      </c>
      <c r="Z84" s="69">
        <v>25927899326</v>
      </c>
      <c r="AA84" s="70">
        <v>18435267837.800003</v>
      </c>
      <c r="AB84" s="69">
        <v>28442933766</v>
      </c>
      <c r="AC84" s="69" t="s">
        <v>320</v>
      </c>
    </row>
    <row r="85" spans="1:29" ht="15" x14ac:dyDescent="0.25">
      <c r="A85" s="63" t="s">
        <v>172</v>
      </c>
      <c r="B85" s="63" t="s">
        <v>270</v>
      </c>
      <c r="C85" s="63" t="s">
        <v>272</v>
      </c>
      <c r="D85" s="63" t="s">
        <v>307</v>
      </c>
      <c r="E85" s="63" t="s">
        <v>183</v>
      </c>
      <c r="F85" s="63" t="s">
        <v>177</v>
      </c>
      <c r="G85" s="63" t="s">
        <v>178</v>
      </c>
      <c r="H85" s="63" t="s">
        <v>300</v>
      </c>
      <c r="I85" s="64" t="s">
        <v>595</v>
      </c>
      <c r="J85" s="65">
        <v>1432375000000</v>
      </c>
      <c r="K85" s="65"/>
      <c r="L85" s="65"/>
      <c r="M85" s="65"/>
      <c r="N85" s="65">
        <v>572303999998.13037</v>
      </c>
      <c r="O85" s="65">
        <v>571272300006.47583</v>
      </c>
      <c r="P85" s="65">
        <v>522366999991.61584</v>
      </c>
      <c r="Q85" s="65">
        <v>5753921000023.6475</v>
      </c>
      <c r="R85" s="65">
        <v>640662000012.25928</v>
      </c>
      <c r="S85" s="65">
        <v>509835309999.99884</v>
      </c>
      <c r="T85" s="65"/>
      <c r="U85" s="65">
        <v>2558955549251.9995</v>
      </c>
      <c r="V85" s="65">
        <v>2407020324691.9995</v>
      </c>
      <c r="W85" s="65">
        <v>3540546598779.0005</v>
      </c>
      <c r="X85" s="65">
        <v>3213395582000</v>
      </c>
      <c r="Y85" s="65">
        <v>2674136150500</v>
      </c>
      <c r="Z85" s="65">
        <v>245411178385.72998</v>
      </c>
      <c r="AA85" s="66">
        <v>152907633780</v>
      </c>
      <c r="AB85" s="65">
        <v>60981310972.809998</v>
      </c>
      <c r="AC85" s="65" t="s">
        <v>321</v>
      </c>
    </row>
    <row r="86" spans="1:29" ht="15" x14ac:dyDescent="0.25">
      <c r="A86" s="67" t="s">
        <v>172</v>
      </c>
      <c r="B86" s="67" t="s">
        <v>270</v>
      </c>
      <c r="C86" s="67" t="s">
        <v>272</v>
      </c>
      <c r="D86" s="67" t="s">
        <v>307</v>
      </c>
      <c r="E86" s="67" t="s">
        <v>183</v>
      </c>
      <c r="F86" s="67" t="s">
        <v>177</v>
      </c>
      <c r="G86" s="67" t="s">
        <v>178</v>
      </c>
      <c r="H86" s="67" t="s">
        <v>250</v>
      </c>
      <c r="I86" s="68" t="s">
        <v>595</v>
      </c>
      <c r="J86" s="69">
        <v>362435999999.99884</v>
      </c>
      <c r="K86" s="69">
        <v>555943000007.78442</v>
      </c>
      <c r="L86" s="69">
        <v>257146000004.6683</v>
      </c>
      <c r="M86" s="69">
        <v>47074000000.445465</v>
      </c>
      <c r="N86" s="69"/>
      <c r="O86" s="69">
        <v>23801790000.62178</v>
      </c>
      <c r="P86" s="69">
        <v>21685999999.359779</v>
      </c>
      <c r="Q86" s="69">
        <v>6555000000.2109003</v>
      </c>
      <c r="R86" s="69"/>
      <c r="S86" s="69"/>
      <c r="T86" s="69"/>
      <c r="U86" s="69"/>
      <c r="V86" s="69"/>
      <c r="W86" s="69"/>
      <c r="X86" s="69"/>
      <c r="Y86" s="69"/>
      <c r="Z86" s="69"/>
      <c r="AA86" s="70"/>
      <c r="AB86" s="69"/>
      <c r="AC86" s="69" t="s">
        <v>322</v>
      </c>
    </row>
    <row r="87" spans="1:29" ht="15" x14ac:dyDescent="0.25">
      <c r="A87" s="63" t="s">
        <v>172</v>
      </c>
      <c r="B87" s="63" t="s">
        <v>270</v>
      </c>
      <c r="C87" s="63" t="s">
        <v>272</v>
      </c>
      <c r="D87" s="63" t="s">
        <v>307</v>
      </c>
      <c r="E87" s="63" t="s">
        <v>183</v>
      </c>
      <c r="F87" s="63" t="s">
        <v>177</v>
      </c>
      <c r="G87" s="63" t="s">
        <v>178</v>
      </c>
      <c r="H87" s="63" t="s">
        <v>305</v>
      </c>
      <c r="I87" s="64" t="s">
        <v>595</v>
      </c>
      <c r="J87" s="65">
        <v>186352999999.99994</v>
      </c>
      <c r="K87" s="65">
        <v>1249999999.9552801</v>
      </c>
      <c r="L87" s="65"/>
      <c r="M87" s="65"/>
      <c r="N87" s="65"/>
      <c r="O87" s="65"/>
      <c r="P87" s="65"/>
      <c r="Q87" s="65"/>
      <c r="R87" s="65">
        <v>1355999999.9981821</v>
      </c>
      <c r="S87" s="65"/>
      <c r="T87" s="65"/>
      <c r="U87" s="65"/>
      <c r="V87" s="65"/>
      <c r="W87" s="65"/>
      <c r="X87" s="65"/>
      <c r="Y87" s="65"/>
      <c r="Z87" s="65"/>
      <c r="AA87" s="66"/>
      <c r="AB87" s="65"/>
      <c r="AC87" s="65" t="s">
        <v>323</v>
      </c>
    </row>
    <row r="88" spans="1:29" ht="15" x14ac:dyDescent="0.25">
      <c r="A88" s="67" t="s">
        <v>172</v>
      </c>
      <c r="B88" s="67" t="s">
        <v>270</v>
      </c>
      <c r="C88" s="67" t="s">
        <v>272</v>
      </c>
      <c r="D88" s="67" t="s">
        <v>324</v>
      </c>
      <c r="E88" s="67" t="s">
        <v>183</v>
      </c>
      <c r="F88" s="67" t="s">
        <v>177</v>
      </c>
      <c r="G88" s="67" t="s">
        <v>178</v>
      </c>
      <c r="H88" s="67" t="s">
        <v>284</v>
      </c>
      <c r="I88" s="68" t="s">
        <v>595</v>
      </c>
      <c r="J88" s="69">
        <v>1386000000000</v>
      </c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70"/>
      <c r="AB88" s="69"/>
      <c r="AC88" s="69" t="s">
        <v>325</v>
      </c>
    </row>
    <row r="89" spans="1:29" ht="15" x14ac:dyDescent="0.25">
      <c r="A89" s="63" t="s">
        <v>172</v>
      </c>
      <c r="B89" s="63" t="s">
        <v>270</v>
      </c>
      <c r="C89" s="63" t="s">
        <v>272</v>
      </c>
      <c r="D89" s="63" t="s">
        <v>324</v>
      </c>
      <c r="E89" s="63" t="s">
        <v>183</v>
      </c>
      <c r="F89" s="63" t="s">
        <v>177</v>
      </c>
      <c r="G89" s="63" t="s">
        <v>178</v>
      </c>
      <c r="H89" s="63" t="s">
        <v>286</v>
      </c>
      <c r="I89" s="64" t="s">
        <v>595</v>
      </c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>
        <v>5933159779185.5713</v>
      </c>
      <c r="V89" s="65">
        <v>9793842962278.3848</v>
      </c>
      <c r="W89" s="65">
        <v>10104642000000</v>
      </c>
      <c r="X89" s="65">
        <v>8788291176199.999</v>
      </c>
      <c r="Y89" s="65">
        <v>5737782329999.999</v>
      </c>
      <c r="Z89" s="65">
        <v>5826980281500.001</v>
      </c>
      <c r="AA89" s="66">
        <v>3499622880099.9995</v>
      </c>
      <c r="AB89" s="65">
        <v>1238355000000</v>
      </c>
      <c r="AC89" s="65" t="s">
        <v>326</v>
      </c>
    </row>
    <row r="90" spans="1:29" ht="15" x14ac:dyDescent="0.25">
      <c r="A90" s="67" t="s">
        <v>172</v>
      </c>
      <c r="B90" s="67" t="s">
        <v>270</v>
      </c>
      <c r="C90" s="67" t="s">
        <v>272</v>
      </c>
      <c r="D90" s="67" t="s">
        <v>324</v>
      </c>
      <c r="E90" s="67" t="s">
        <v>183</v>
      </c>
      <c r="F90" s="67" t="s">
        <v>177</v>
      </c>
      <c r="G90" s="67" t="s">
        <v>178</v>
      </c>
      <c r="H90" s="67" t="s">
        <v>199</v>
      </c>
      <c r="I90" s="68" t="s">
        <v>595</v>
      </c>
      <c r="J90" s="69"/>
      <c r="K90" s="69">
        <v>1262821000000.0007</v>
      </c>
      <c r="L90" s="69">
        <v>1407759707091.7056</v>
      </c>
      <c r="M90" s="69">
        <v>2221053000000.0015</v>
      </c>
      <c r="N90" s="69">
        <v>1672507999999.9995</v>
      </c>
      <c r="O90" s="69">
        <v>2185291529999.9993</v>
      </c>
      <c r="P90" s="69">
        <v>2208250999999.9985</v>
      </c>
      <c r="Q90" s="69">
        <v>2223073000000.0005</v>
      </c>
      <c r="R90" s="69">
        <v>2205940999999.998</v>
      </c>
      <c r="S90" s="69">
        <v>3260234756982.0005</v>
      </c>
      <c r="T90" s="69">
        <v>2862278102794.2017</v>
      </c>
      <c r="U90" s="69">
        <v>288383093204.62378</v>
      </c>
      <c r="V90" s="69">
        <v>337713483853</v>
      </c>
      <c r="W90" s="69">
        <v>448606674356</v>
      </c>
      <c r="X90" s="69">
        <v>477049270651.4599</v>
      </c>
      <c r="Y90" s="69">
        <v>451943967000</v>
      </c>
      <c r="Z90" s="69">
        <v>355592200000</v>
      </c>
      <c r="AA90" s="70">
        <v>396147000000</v>
      </c>
      <c r="AB90" s="69">
        <v>368610800000</v>
      </c>
      <c r="AC90" s="69" t="s">
        <v>327</v>
      </c>
    </row>
    <row r="91" spans="1:29" ht="15" x14ac:dyDescent="0.25">
      <c r="A91" s="63" t="s">
        <v>172</v>
      </c>
      <c r="B91" s="63" t="s">
        <v>270</v>
      </c>
      <c r="C91" s="63" t="s">
        <v>272</v>
      </c>
      <c r="D91" s="63" t="s">
        <v>324</v>
      </c>
      <c r="E91" s="63" t="s">
        <v>183</v>
      </c>
      <c r="F91" s="63" t="s">
        <v>177</v>
      </c>
      <c r="G91" s="63" t="s">
        <v>178</v>
      </c>
      <c r="H91" s="63" t="s">
        <v>184</v>
      </c>
      <c r="I91" s="64" t="s">
        <v>595</v>
      </c>
      <c r="J91" s="65">
        <v>1770174000000</v>
      </c>
      <c r="K91" s="65">
        <v>1417100999982.6179</v>
      </c>
      <c r="L91" s="65">
        <v>622058999990.94373</v>
      </c>
      <c r="M91" s="65">
        <v>699417999995.36658</v>
      </c>
      <c r="N91" s="65">
        <v>668150999989.65955</v>
      </c>
      <c r="O91" s="65">
        <v>768222620001.30432</v>
      </c>
      <c r="P91" s="65">
        <v>683773999987.08362</v>
      </c>
      <c r="Q91" s="65">
        <v>701616999994.15588</v>
      </c>
      <c r="R91" s="65">
        <v>686461000020.5033</v>
      </c>
      <c r="S91" s="65">
        <v>594617877307.61926</v>
      </c>
      <c r="T91" s="65">
        <v>416252760399.99939</v>
      </c>
      <c r="U91" s="65">
        <v>45927668125</v>
      </c>
      <c r="V91" s="65">
        <v>313021832903.89996</v>
      </c>
      <c r="W91" s="65">
        <v>307404428045.15698</v>
      </c>
      <c r="X91" s="65">
        <v>308815723506.409</v>
      </c>
      <c r="Y91" s="65">
        <v>321731889224.76001</v>
      </c>
      <c r="Z91" s="65">
        <v>526014094012.32996</v>
      </c>
      <c r="AA91" s="66">
        <v>384745693639.6001</v>
      </c>
      <c r="AB91" s="65">
        <v>339830627958.04999</v>
      </c>
      <c r="AC91" s="65" t="s">
        <v>328</v>
      </c>
    </row>
    <row r="92" spans="1:29" ht="15" x14ac:dyDescent="0.25">
      <c r="A92" s="67" t="s">
        <v>172</v>
      </c>
      <c r="B92" s="67" t="s">
        <v>270</v>
      </c>
      <c r="C92" s="67" t="s">
        <v>272</v>
      </c>
      <c r="D92" s="67" t="s">
        <v>324</v>
      </c>
      <c r="E92" s="67" t="s">
        <v>183</v>
      </c>
      <c r="F92" s="67" t="s">
        <v>177</v>
      </c>
      <c r="G92" s="67" t="s">
        <v>178</v>
      </c>
      <c r="H92" s="67" t="s">
        <v>205</v>
      </c>
      <c r="I92" s="68" t="s">
        <v>595</v>
      </c>
      <c r="J92" s="69"/>
      <c r="K92" s="69">
        <v>765364000000</v>
      </c>
      <c r="L92" s="69">
        <v>945288999999.99939</v>
      </c>
      <c r="M92" s="69">
        <v>985627999999.99963</v>
      </c>
      <c r="N92" s="69">
        <v>920680999999.99976</v>
      </c>
      <c r="O92" s="69">
        <v>1082995409999.9996</v>
      </c>
      <c r="P92" s="69">
        <v>1122055000000.0002</v>
      </c>
      <c r="Q92" s="69">
        <v>1177495000000.0002</v>
      </c>
      <c r="R92" s="69">
        <v>1198665999999.9985</v>
      </c>
      <c r="S92" s="69">
        <v>2511806434935.002</v>
      </c>
      <c r="T92" s="69">
        <v>4295210284508.0005</v>
      </c>
      <c r="U92" s="69">
        <v>1168562390000.0002</v>
      </c>
      <c r="V92" s="69">
        <v>1160599593316.6892</v>
      </c>
      <c r="W92" s="69">
        <v>1040191663650</v>
      </c>
      <c r="X92" s="69">
        <v>989232353000</v>
      </c>
      <c r="Y92" s="69">
        <v>804069300656.99988</v>
      </c>
      <c r="Z92" s="69">
        <v>801092540900</v>
      </c>
      <c r="AA92" s="70">
        <v>707494276296</v>
      </c>
      <c r="AB92" s="69">
        <v>277303000000</v>
      </c>
      <c r="AC92" s="69" t="s">
        <v>329</v>
      </c>
    </row>
    <row r="93" spans="1:29" ht="15" x14ac:dyDescent="0.25">
      <c r="A93" s="63" t="s">
        <v>172</v>
      </c>
      <c r="B93" s="63" t="s">
        <v>270</v>
      </c>
      <c r="C93" s="63" t="s">
        <v>272</v>
      </c>
      <c r="D93" s="63" t="s">
        <v>324</v>
      </c>
      <c r="E93" s="63" t="s">
        <v>183</v>
      </c>
      <c r="F93" s="63" t="s">
        <v>177</v>
      </c>
      <c r="G93" s="63" t="s">
        <v>178</v>
      </c>
      <c r="H93" s="63" t="s">
        <v>179</v>
      </c>
      <c r="I93" s="64" t="s">
        <v>595</v>
      </c>
      <c r="J93" s="65">
        <v>131014363006174.09</v>
      </c>
      <c r="K93" s="65">
        <v>121652164002566.64</v>
      </c>
      <c r="L93" s="65">
        <v>91004359998375.453</v>
      </c>
      <c r="M93" s="65">
        <v>100032432004402.88</v>
      </c>
      <c r="N93" s="65">
        <v>105030126001912.45</v>
      </c>
      <c r="O93" s="65">
        <v>119024716390908.72</v>
      </c>
      <c r="P93" s="65">
        <v>169434842001478.94</v>
      </c>
      <c r="Q93" s="65">
        <v>192282994997102.47</v>
      </c>
      <c r="R93" s="65">
        <v>208001610008503.63</v>
      </c>
      <c r="S93" s="65">
        <v>185811117784446.72</v>
      </c>
      <c r="T93" s="65">
        <v>221476223906121.28</v>
      </c>
      <c r="U93" s="65">
        <v>190802796790311.94</v>
      </c>
      <c r="V93" s="65">
        <v>252534203336878.78</v>
      </c>
      <c r="W93" s="65">
        <v>242547837044191.28</v>
      </c>
      <c r="X93" s="65">
        <v>245898275436620.28</v>
      </c>
      <c r="Y93" s="65">
        <v>255098724048090.5</v>
      </c>
      <c r="Z93" s="65">
        <v>233359118262522.5</v>
      </c>
      <c r="AA93" s="66">
        <v>215446880417570.47</v>
      </c>
      <c r="AB93" s="65">
        <v>211897361356542.22</v>
      </c>
      <c r="AC93" s="65" t="s">
        <v>330</v>
      </c>
    </row>
    <row r="94" spans="1:29" ht="15" x14ac:dyDescent="0.25">
      <c r="A94" s="67" t="s">
        <v>172</v>
      </c>
      <c r="B94" s="67" t="s">
        <v>270</v>
      </c>
      <c r="C94" s="67" t="s">
        <v>272</v>
      </c>
      <c r="D94" s="67" t="s">
        <v>324</v>
      </c>
      <c r="E94" s="67" t="s">
        <v>183</v>
      </c>
      <c r="F94" s="67" t="s">
        <v>177</v>
      </c>
      <c r="G94" s="67" t="s">
        <v>178</v>
      </c>
      <c r="H94" s="67" t="s">
        <v>208</v>
      </c>
      <c r="I94" s="68" t="s">
        <v>595</v>
      </c>
      <c r="J94" s="69"/>
      <c r="K94" s="69"/>
      <c r="L94" s="69"/>
      <c r="M94" s="69"/>
      <c r="N94" s="69"/>
      <c r="O94" s="69"/>
      <c r="P94" s="69"/>
      <c r="Q94" s="69"/>
      <c r="R94" s="69"/>
      <c r="S94" s="69">
        <v>938883047.61904752</v>
      </c>
      <c r="T94" s="69">
        <v>345252571.42857057</v>
      </c>
      <c r="U94" s="69"/>
      <c r="V94" s="69">
        <v>32265872000</v>
      </c>
      <c r="W94" s="69">
        <v>39916592000</v>
      </c>
      <c r="X94" s="69">
        <v>20184156000</v>
      </c>
      <c r="Y94" s="69">
        <v>11326488000</v>
      </c>
      <c r="Z94" s="69">
        <v>9307017160</v>
      </c>
      <c r="AA94" s="70">
        <v>18172668000</v>
      </c>
      <c r="AB94" s="69">
        <v>11767168000</v>
      </c>
      <c r="AC94" s="69" t="s">
        <v>331</v>
      </c>
    </row>
    <row r="95" spans="1:29" ht="15" x14ac:dyDescent="0.25">
      <c r="A95" s="63" t="s">
        <v>172</v>
      </c>
      <c r="B95" s="63" t="s">
        <v>270</v>
      </c>
      <c r="C95" s="63" t="s">
        <v>272</v>
      </c>
      <c r="D95" s="63" t="s">
        <v>324</v>
      </c>
      <c r="E95" s="63" t="s">
        <v>183</v>
      </c>
      <c r="F95" s="63" t="s">
        <v>177</v>
      </c>
      <c r="G95" s="63" t="s">
        <v>178</v>
      </c>
      <c r="H95" s="63" t="s">
        <v>300</v>
      </c>
      <c r="I95" s="64" t="s">
        <v>595</v>
      </c>
      <c r="J95" s="65"/>
      <c r="K95" s="65"/>
      <c r="L95" s="65"/>
      <c r="M95" s="65"/>
      <c r="N95" s="65"/>
      <c r="O95" s="65"/>
      <c r="P95" s="65"/>
      <c r="Q95" s="65"/>
      <c r="R95" s="65">
        <v>493865000003.7428</v>
      </c>
      <c r="S95" s="65"/>
      <c r="T95" s="65"/>
      <c r="U95" s="65"/>
      <c r="V95" s="65"/>
      <c r="W95" s="65"/>
      <c r="X95" s="65"/>
      <c r="Y95" s="65"/>
      <c r="Z95" s="65"/>
      <c r="AA95" s="66"/>
      <c r="AB95" s="65"/>
      <c r="AC95" s="65" t="s">
        <v>332</v>
      </c>
    </row>
    <row r="96" spans="1:29" ht="15" x14ac:dyDescent="0.25">
      <c r="A96" s="67" t="s">
        <v>172</v>
      </c>
      <c r="B96" s="67" t="s">
        <v>270</v>
      </c>
      <c r="C96" s="67" t="s">
        <v>272</v>
      </c>
      <c r="D96" s="67" t="s">
        <v>324</v>
      </c>
      <c r="E96" s="67" t="s">
        <v>183</v>
      </c>
      <c r="F96" s="67" t="s">
        <v>177</v>
      </c>
      <c r="G96" s="67" t="s">
        <v>178</v>
      </c>
      <c r="H96" s="67" t="s">
        <v>250</v>
      </c>
      <c r="I96" s="68" t="s">
        <v>595</v>
      </c>
      <c r="J96" s="69">
        <v>181698000000.00024</v>
      </c>
      <c r="K96" s="69">
        <v>2533142000025.2939</v>
      </c>
      <c r="L96" s="69"/>
      <c r="M96" s="69">
        <v>20178999999.9021</v>
      </c>
      <c r="N96" s="69"/>
      <c r="O96" s="69"/>
      <c r="P96" s="69">
        <v>75789999997.896652</v>
      </c>
      <c r="Q96" s="69">
        <v>103785000002.21303</v>
      </c>
      <c r="R96" s="69">
        <v>56521999998.347519</v>
      </c>
      <c r="S96" s="69">
        <v>64355932285.714249</v>
      </c>
      <c r="T96" s="69">
        <v>63371822700.000191</v>
      </c>
      <c r="U96" s="69">
        <v>14617353928.095873</v>
      </c>
      <c r="V96" s="69"/>
      <c r="W96" s="69"/>
      <c r="X96" s="69"/>
      <c r="Y96" s="69">
        <v>3549000000</v>
      </c>
      <c r="Z96" s="69"/>
      <c r="AA96" s="70"/>
      <c r="AB96" s="69"/>
      <c r="AC96" s="69" t="s">
        <v>333</v>
      </c>
    </row>
    <row r="97" spans="1:29" ht="15" x14ac:dyDescent="0.25">
      <c r="A97" s="63" t="s">
        <v>172</v>
      </c>
      <c r="B97" s="63" t="s">
        <v>193</v>
      </c>
      <c r="C97" s="63" t="s">
        <v>334</v>
      </c>
      <c r="D97" s="63" t="s">
        <v>281</v>
      </c>
      <c r="E97" s="63" t="s">
        <v>196</v>
      </c>
      <c r="F97" s="63" t="s">
        <v>177</v>
      </c>
      <c r="G97" s="63" t="s">
        <v>178</v>
      </c>
      <c r="H97" s="63" t="s">
        <v>282</v>
      </c>
      <c r="I97" s="64" t="s">
        <v>595</v>
      </c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>
        <v>10596440330.406996</v>
      </c>
      <c r="V97" s="65">
        <v>15589788688.696711</v>
      </c>
      <c r="W97" s="65">
        <v>6873239517592.8496</v>
      </c>
      <c r="X97" s="65">
        <v>5455050518905.3076</v>
      </c>
      <c r="Y97" s="65">
        <v>3057312676929.1655</v>
      </c>
      <c r="Z97" s="65">
        <v>3072173642168.2837</v>
      </c>
      <c r="AA97" s="66">
        <v>2811025698752.1455</v>
      </c>
      <c r="AB97" s="65">
        <v>1821301253168.4287</v>
      </c>
      <c r="AC97" s="65" t="s">
        <v>335</v>
      </c>
    </row>
    <row r="98" spans="1:29" ht="15" x14ac:dyDescent="0.25">
      <c r="A98" s="67" t="s">
        <v>172</v>
      </c>
      <c r="B98" s="67" t="s">
        <v>193</v>
      </c>
      <c r="C98" s="67" t="s">
        <v>334</v>
      </c>
      <c r="D98" s="67" t="s">
        <v>281</v>
      </c>
      <c r="E98" s="67" t="s">
        <v>196</v>
      </c>
      <c r="F98" s="67" t="s">
        <v>177</v>
      </c>
      <c r="G98" s="67" t="s">
        <v>178</v>
      </c>
      <c r="H98" s="67" t="s">
        <v>284</v>
      </c>
      <c r="I98" s="68" t="s">
        <v>595</v>
      </c>
      <c r="J98" s="69">
        <v>13648512000104.027</v>
      </c>
      <c r="K98" s="69">
        <v>11000149999873.34</v>
      </c>
      <c r="L98" s="69">
        <v>6453572000169.0879</v>
      </c>
      <c r="M98" s="69">
        <v>6538110999866.6729</v>
      </c>
      <c r="N98" s="69">
        <v>12157712480231.729</v>
      </c>
      <c r="O98" s="69">
        <v>15576538489551.295</v>
      </c>
      <c r="P98" s="69">
        <v>15946153259992.869</v>
      </c>
      <c r="Q98" s="69">
        <v>15974472000244.107</v>
      </c>
      <c r="R98" s="69">
        <v>15209661000083.801</v>
      </c>
      <c r="S98" s="69">
        <v>11743781121148.039</v>
      </c>
      <c r="T98" s="69">
        <v>9971522972426.5137</v>
      </c>
      <c r="U98" s="69">
        <v>12065506135888.07</v>
      </c>
      <c r="V98" s="69">
        <v>12897560278281.021</v>
      </c>
      <c r="W98" s="69">
        <v>9913648285903.3789</v>
      </c>
      <c r="X98" s="69">
        <v>8430214243261.252</v>
      </c>
      <c r="Y98" s="69">
        <v>8103187111395.1602</v>
      </c>
      <c r="Z98" s="69">
        <v>10633234842919.908</v>
      </c>
      <c r="AA98" s="70">
        <v>11313421488897.277</v>
      </c>
      <c r="AB98" s="69">
        <v>8588816027182.0352</v>
      </c>
      <c r="AC98" s="69" t="s">
        <v>336</v>
      </c>
    </row>
    <row r="99" spans="1:29" ht="15" x14ac:dyDescent="0.25">
      <c r="A99" s="63" t="s">
        <v>172</v>
      </c>
      <c r="B99" s="63" t="s">
        <v>193</v>
      </c>
      <c r="C99" s="63" t="s">
        <v>334</v>
      </c>
      <c r="D99" s="63" t="s">
        <v>281</v>
      </c>
      <c r="E99" s="63" t="s">
        <v>196</v>
      </c>
      <c r="F99" s="63" t="s">
        <v>177</v>
      </c>
      <c r="G99" s="63" t="s">
        <v>178</v>
      </c>
      <c r="H99" s="63" t="s">
        <v>241</v>
      </c>
      <c r="I99" s="64" t="s">
        <v>595</v>
      </c>
      <c r="J99" s="65">
        <v>17665280000000</v>
      </c>
      <c r="K99" s="65">
        <v>18341657000368.102</v>
      </c>
      <c r="L99" s="65">
        <v>17649591000159.871</v>
      </c>
      <c r="M99" s="65">
        <v>18557367000098.102</v>
      </c>
      <c r="N99" s="65">
        <v>22629792800421.477</v>
      </c>
      <c r="O99" s="65">
        <v>21395619839888.82</v>
      </c>
      <c r="P99" s="65">
        <v>22093860460278.172</v>
      </c>
      <c r="Q99" s="65">
        <v>21778093000246.375</v>
      </c>
      <c r="R99" s="65">
        <v>18372254000226.012</v>
      </c>
      <c r="S99" s="65">
        <v>17598435528565.609</v>
      </c>
      <c r="T99" s="65">
        <v>16666420878270.746</v>
      </c>
      <c r="U99" s="65">
        <v>15772510693092.004</v>
      </c>
      <c r="V99" s="65">
        <v>14996246458587.596</v>
      </c>
      <c r="W99" s="65">
        <v>14195448319499.885</v>
      </c>
      <c r="X99" s="65">
        <v>13480727006328.305</v>
      </c>
      <c r="Y99" s="65">
        <v>12792659753732.721</v>
      </c>
      <c r="Z99" s="65">
        <v>13719192776932.676</v>
      </c>
      <c r="AA99" s="66">
        <v>13051706347541.684</v>
      </c>
      <c r="AB99" s="65">
        <v>13211839021800.557</v>
      </c>
      <c r="AC99" s="65" t="s">
        <v>337</v>
      </c>
    </row>
    <row r="100" spans="1:29" ht="15" x14ac:dyDescent="0.25">
      <c r="A100" s="67" t="s">
        <v>172</v>
      </c>
      <c r="B100" s="67" t="s">
        <v>193</v>
      </c>
      <c r="C100" s="67" t="s">
        <v>334</v>
      </c>
      <c r="D100" s="67" t="s">
        <v>281</v>
      </c>
      <c r="E100" s="67" t="s">
        <v>196</v>
      </c>
      <c r="F100" s="67" t="s">
        <v>177</v>
      </c>
      <c r="G100" s="67" t="s">
        <v>178</v>
      </c>
      <c r="H100" s="67" t="s">
        <v>197</v>
      </c>
      <c r="I100" s="68" t="s">
        <v>595</v>
      </c>
      <c r="J100" s="69">
        <v>608984999999.99878</v>
      </c>
      <c r="K100" s="69">
        <v>617489000000.00049</v>
      </c>
      <c r="L100" s="69">
        <v>406571999999.99835</v>
      </c>
      <c r="M100" s="69">
        <v>769569999999.99976</v>
      </c>
      <c r="N100" s="69">
        <v>683363629999.99902</v>
      </c>
      <c r="O100" s="69">
        <v>733475500000.00085</v>
      </c>
      <c r="P100" s="69">
        <v>762112000000.00012</v>
      </c>
      <c r="Q100" s="69">
        <v>852969000000.00146</v>
      </c>
      <c r="R100" s="69">
        <v>904647000000.00024</v>
      </c>
      <c r="S100" s="69">
        <v>509007174483.00708</v>
      </c>
      <c r="T100" s="69">
        <v>861866985839.07056</v>
      </c>
      <c r="U100" s="69"/>
      <c r="V100" s="69"/>
      <c r="W100" s="69"/>
      <c r="X100" s="69"/>
      <c r="Y100" s="69"/>
      <c r="Z100" s="69"/>
      <c r="AA100" s="70"/>
      <c r="AB100" s="69"/>
      <c r="AC100" s="69" t="s">
        <v>338</v>
      </c>
    </row>
    <row r="101" spans="1:29" ht="15" x14ac:dyDescent="0.25">
      <c r="A101" s="63" t="s">
        <v>172</v>
      </c>
      <c r="B101" s="63" t="s">
        <v>193</v>
      </c>
      <c r="C101" s="63" t="s">
        <v>334</v>
      </c>
      <c r="D101" s="63" t="s">
        <v>281</v>
      </c>
      <c r="E101" s="63" t="s">
        <v>196</v>
      </c>
      <c r="F101" s="63" t="s">
        <v>177</v>
      </c>
      <c r="G101" s="63" t="s">
        <v>178</v>
      </c>
      <c r="H101" s="63" t="s">
        <v>199</v>
      </c>
      <c r="I101" s="64" t="s">
        <v>595</v>
      </c>
      <c r="J101" s="65"/>
      <c r="K101" s="65"/>
      <c r="L101" s="65"/>
      <c r="M101" s="65"/>
      <c r="N101" s="65"/>
      <c r="O101" s="65"/>
      <c r="P101" s="65"/>
      <c r="Q101" s="65"/>
      <c r="R101" s="65"/>
      <c r="S101" s="65">
        <v>186866603508.95795</v>
      </c>
      <c r="T101" s="65">
        <v>745770038947.3125</v>
      </c>
      <c r="U101" s="65">
        <v>16744780791.756451</v>
      </c>
      <c r="V101" s="65"/>
      <c r="W101" s="65"/>
      <c r="X101" s="65"/>
      <c r="Y101" s="65"/>
      <c r="Z101" s="65">
        <v>14680149469.206984</v>
      </c>
      <c r="AA101" s="66">
        <v>12643389078.119041</v>
      </c>
      <c r="AB101" s="65">
        <v>10809475694.000473</v>
      </c>
      <c r="AC101" s="65" t="s">
        <v>339</v>
      </c>
    </row>
    <row r="102" spans="1:29" ht="15" x14ac:dyDescent="0.25">
      <c r="A102" s="67" t="s">
        <v>172</v>
      </c>
      <c r="B102" s="67" t="s">
        <v>193</v>
      </c>
      <c r="C102" s="67" t="s">
        <v>334</v>
      </c>
      <c r="D102" s="67" t="s">
        <v>281</v>
      </c>
      <c r="E102" s="67" t="s">
        <v>196</v>
      </c>
      <c r="F102" s="67" t="s">
        <v>177</v>
      </c>
      <c r="G102" s="67" t="s">
        <v>178</v>
      </c>
      <c r="H102" s="67" t="s">
        <v>184</v>
      </c>
      <c r="I102" s="68" t="s">
        <v>595</v>
      </c>
      <c r="J102" s="69">
        <v>24475000000.000011</v>
      </c>
      <c r="K102" s="69">
        <v>24724999999.930248</v>
      </c>
      <c r="L102" s="69">
        <v>1371000000.015955</v>
      </c>
      <c r="M102" s="69"/>
      <c r="N102" s="69">
        <v>52889999.998582833</v>
      </c>
      <c r="O102" s="69">
        <v>113490000.00017403</v>
      </c>
      <c r="P102" s="69"/>
      <c r="Q102" s="69"/>
      <c r="R102" s="69"/>
      <c r="S102" s="69">
        <v>9458104332.6489468</v>
      </c>
      <c r="T102" s="69">
        <v>4615496376.2747507</v>
      </c>
      <c r="U102" s="69">
        <v>3386391796.2211089</v>
      </c>
      <c r="V102" s="69">
        <v>194258143.2492913</v>
      </c>
      <c r="W102" s="69">
        <v>1758967722.1238956</v>
      </c>
      <c r="X102" s="69">
        <v>1480771215.414531</v>
      </c>
      <c r="Y102" s="69">
        <v>2257920179.9780784</v>
      </c>
      <c r="Z102" s="69">
        <v>8626392591.84478</v>
      </c>
      <c r="AA102" s="70">
        <v>1660593726.986551</v>
      </c>
      <c r="AB102" s="69">
        <v>1355260497.547158</v>
      </c>
      <c r="AC102" s="69" t="s">
        <v>340</v>
      </c>
    </row>
    <row r="103" spans="1:29" ht="15" x14ac:dyDescent="0.25">
      <c r="A103" s="63" t="s">
        <v>172</v>
      </c>
      <c r="B103" s="63" t="s">
        <v>193</v>
      </c>
      <c r="C103" s="63" t="s">
        <v>334</v>
      </c>
      <c r="D103" s="63" t="s">
        <v>281</v>
      </c>
      <c r="E103" s="63" t="s">
        <v>196</v>
      </c>
      <c r="F103" s="63" t="s">
        <v>177</v>
      </c>
      <c r="G103" s="63" t="s">
        <v>178</v>
      </c>
      <c r="H103" s="63" t="s">
        <v>190</v>
      </c>
      <c r="I103" s="64" t="s">
        <v>595</v>
      </c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>
        <v>3831665012.2291365</v>
      </c>
      <c r="V103" s="65">
        <v>3072924959.6291494</v>
      </c>
      <c r="W103" s="65">
        <v>3668487682.9537172</v>
      </c>
      <c r="X103" s="65">
        <v>5946577031.5079489</v>
      </c>
      <c r="Y103" s="65">
        <v>6175379960.5436497</v>
      </c>
      <c r="Z103" s="65"/>
      <c r="AA103" s="66"/>
      <c r="AB103" s="65"/>
      <c r="AC103" s="65" t="s">
        <v>341</v>
      </c>
    </row>
    <row r="104" spans="1:29" ht="15" x14ac:dyDescent="0.25">
      <c r="A104" s="67" t="s">
        <v>172</v>
      </c>
      <c r="B104" s="67" t="s">
        <v>193</v>
      </c>
      <c r="C104" s="67" t="s">
        <v>334</v>
      </c>
      <c r="D104" s="67" t="s">
        <v>281</v>
      </c>
      <c r="E104" s="67" t="s">
        <v>196</v>
      </c>
      <c r="F104" s="67" t="s">
        <v>177</v>
      </c>
      <c r="G104" s="67" t="s">
        <v>178</v>
      </c>
      <c r="H104" s="67" t="s">
        <v>205</v>
      </c>
      <c r="I104" s="68" t="s">
        <v>595</v>
      </c>
      <c r="J104" s="69">
        <v>166619000000.00021</v>
      </c>
      <c r="K104" s="69"/>
      <c r="L104" s="69"/>
      <c r="M104" s="69"/>
      <c r="N104" s="69"/>
      <c r="O104" s="69">
        <v>59629409999.999863</v>
      </c>
      <c r="P104" s="69">
        <v>95615120000.000092</v>
      </c>
      <c r="Q104" s="69"/>
      <c r="R104" s="69"/>
      <c r="S104" s="69"/>
      <c r="T104" s="69">
        <v>33142964126.496029</v>
      </c>
      <c r="U104" s="69"/>
      <c r="V104" s="69"/>
      <c r="W104" s="69"/>
      <c r="X104" s="69">
        <v>1538961224.7728655</v>
      </c>
      <c r="Y104" s="69">
        <v>62225833869.879257</v>
      </c>
      <c r="Z104" s="69">
        <v>77051300870.408997</v>
      </c>
      <c r="AA104" s="70">
        <v>54882384647.422226</v>
      </c>
      <c r="AB104" s="69">
        <v>54367884258.43338</v>
      </c>
      <c r="AC104" s="69" t="s">
        <v>342</v>
      </c>
    </row>
    <row r="105" spans="1:29" ht="15" x14ac:dyDescent="0.25">
      <c r="A105" s="63" t="s">
        <v>172</v>
      </c>
      <c r="B105" s="63" t="s">
        <v>193</v>
      </c>
      <c r="C105" s="63" t="s">
        <v>334</v>
      </c>
      <c r="D105" s="63" t="s">
        <v>281</v>
      </c>
      <c r="E105" s="63" t="s">
        <v>196</v>
      </c>
      <c r="F105" s="63" t="s">
        <v>177</v>
      </c>
      <c r="G105" s="63" t="s">
        <v>178</v>
      </c>
      <c r="H105" s="63" t="s">
        <v>294</v>
      </c>
      <c r="I105" s="64" t="s">
        <v>595</v>
      </c>
      <c r="J105" s="65"/>
      <c r="K105" s="65"/>
      <c r="L105" s="65"/>
      <c r="M105" s="65"/>
      <c r="N105" s="65"/>
      <c r="O105" s="65">
        <v>410355519998.92096</v>
      </c>
      <c r="P105" s="65">
        <v>318427580001.51031</v>
      </c>
      <c r="Q105" s="65">
        <v>270703999999.29538</v>
      </c>
      <c r="R105" s="65">
        <v>904006000003.80176</v>
      </c>
      <c r="S105" s="65"/>
      <c r="T105" s="65"/>
      <c r="U105" s="65"/>
      <c r="V105" s="65"/>
      <c r="W105" s="65"/>
      <c r="X105" s="65"/>
      <c r="Y105" s="65"/>
      <c r="Z105" s="65"/>
      <c r="AA105" s="66"/>
      <c r="AB105" s="65"/>
      <c r="AC105" s="65" t="s">
        <v>343</v>
      </c>
    </row>
    <row r="106" spans="1:29" ht="15" x14ac:dyDescent="0.25">
      <c r="A106" s="67" t="s">
        <v>172</v>
      </c>
      <c r="B106" s="67" t="s">
        <v>193</v>
      </c>
      <c r="C106" s="67" t="s">
        <v>334</v>
      </c>
      <c r="D106" s="67" t="s">
        <v>281</v>
      </c>
      <c r="E106" s="67" t="s">
        <v>196</v>
      </c>
      <c r="F106" s="67" t="s">
        <v>177</v>
      </c>
      <c r="G106" s="67" t="s">
        <v>178</v>
      </c>
      <c r="H106" s="67" t="s">
        <v>179</v>
      </c>
      <c r="I106" s="68" t="s">
        <v>595</v>
      </c>
      <c r="J106" s="69">
        <v>141826922006683.41</v>
      </c>
      <c r="K106" s="69">
        <v>126540748002670.45</v>
      </c>
      <c r="L106" s="69">
        <v>150342028997315.63</v>
      </c>
      <c r="M106" s="69">
        <v>142111429006254.78</v>
      </c>
      <c r="N106" s="69">
        <v>178648311023252.81</v>
      </c>
      <c r="O106" s="69">
        <v>164387852381255.38</v>
      </c>
      <c r="P106" s="69">
        <v>157517632761374.09</v>
      </c>
      <c r="Q106" s="69">
        <v>146011498997798.94</v>
      </c>
      <c r="R106" s="69">
        <v>140972499005764.41</v>
      </c>
      <c r="S106" s="69">
        <v>153974326303725.03</v>
      </c>
      <c r="T106" s="69">
        <v>163993293707376.72</v>
      </c>
      <c r="U106" s="69">
        <v>138989374106016.73</v>
      </c>
      <c r="V106" s="69">
        <v>122853856310325.31</v>
      </c>
      <c r="W106" s="69">
        <v>120601816197617.06</v>
      </c>
      <c r="X106" s="69">
        <v>109300009835068.84</v>
      </c>
      <c r="Y106" s="69">
        <v>104194967705655.23</v>
      </c>
      <c r="Z106" s="69">
        <v>99613779013405.703</v>
      </c>
      <c r="AA106" s="70">
        <v>95566635988879.141</v>
      </c>
      <c r="AB106" s="69">
        <v>99326120164051.406</v>
      </c>
      <c r="AC106" s="69" t="s">
        <v>344</v>
      </c>
    </row>
    <row r="107" spans="1:29" ht="15" x14ac:dyDescent="0.25">
      <c r="A107" s="63" t="s">
        <v>172</v>
      </c>
      <c r="B107" s="63" t="s">
        <v>193</v>
      </c>
      <c r="C107" s="63" t="s">
        <v>334</v>
      </c>
      <c r="D107" s="63" t="s">
        <v>281</v>
      </c>
      <c r="E107" s="63" t="s">
        <v>196</v>
      </c>
      <c r="F107" s="63" t="s">
        <v>177</v>
      </c>
      <c r="G107" s="63" t="s">
        <v>178</v>
      </c>
      <c r="H107" s="63" t="s">
        <v>297</v>
      </c>
      <c r="I107" s="64" t="s">
        <v>595</v>
      </c>
      <c r="J107" s="65">
        <v>5764215000098.8467</v>
      </c>
      <c r="K107" s="65">
        <v>6272218999931.2305</v>
      </c>
      <c r="L107" s="65">
        <v>2755704999981.1763</v>
      </c>
      <c r="M107" s="65">
        <v>2472132000040.7241</v>
      </c>
      <c r="N107" s="65">
        <v>3676021070018.248</v>
      </c>
      <c r="O107" s="65">
        <v>4516759729954.1719</v>
      </c>
      <c r="P107" s="65">
        <v>5610316470072.8506</v>
      </c>
      <c r="Q107" s="65">
        <v>4431018000016.6348</v>
      </c>
      <c r="R107" s="65">
        <v>975780000008.59241</v>
      </c>
      <c r="S107" s="65">
        <v>1574087567041.03</v>
      </c>
      <c r="T107" s="65">
        <v>1986816707734.3435</v>
      </c>
      <c r="U107" s="65">
        <v>390932513082.96552</v>
      </c>
      <c r="V107" s="65">
        <v>9121859865.4211464</v>
      </c>
      <c r="W107" s="65">
        <v>14466627258.187363</v>
      </c>
      <c r="X107" s="65">
        <v>9889547373.9908333</v>
      </c>
      <c r="Y107" s="65"/>
      <c r="Z107" s="65"/>
      <c r="AA107" s="66"/>
      <c r="AB107" s="65"/>
      <c r="AC107" s="65" t="s">
        <v>345</v>
      </c>
    </row>
    <row r="108" spans="1:29" ht="15" x14ac:dyDescent="0.25">
      <c r="A108" s="67" t="s">
        <v>172</v>
      </c>
      <c r="B108" s="67" t="s">
        <v>193</v>
      </c>
      <c r="C108" s="67" t="s">
        <v>334</v>
      </c>
      <c r="D108" s="67" t="s">
        <v>281</v>
      </c>
      <c r="E108" s="67" t="s">
        <v>196</v>
      </c>
      <c r="F108" s="67" t="s">
        <v>177</v>
      </c>
      <c r="G108" s="67" t="s">
        <v>178</v>
      </c>
      <c r="H108" s="67" t="s">
        <v>208</v>
      </c>
      <c r="I108" s="68" t="s">
        <v>595</v>
      </c>
      <c r="J108" s="69">
        <v>145999999.99999973</v>
      </c>
      <c r="K108" s="69">
        <v>304999999.99560463</v>
      </c>
      <c r="L108" s="69"/>
      <c r="M108" s="69">
        <v>257000000.0050801</v>
      </c>
      <c r="N108" s="69">
        <v>1951320000</v>
      </c>
      <c r="O108" s="69">
        <v>491450000</v>
      </c>
      <c r="P108" s="69">
        <v>543840000</v>
      </c>
      <c r="Q108" s="69">
        <v>577000000.00748146</v>
      </c>
      <c r="R108" s="69">
        <v>117999999.9991677</v>
      </c>
      <c r="S108" s="69">
        <v>124607454.9044358</v>
      </c>
      <c r="T108" s="69">
        <v>177859778.05871609</v>
      </c>
      <c r="U108" s="69">
        <v>2187706991.3719597</v>
      </c>
      <c r="V108" s="69">
        <v>9124157204.2919617</v>
      </c>
      <c r="W108" s="69">
        <v>42768590285.365112</v>
      </c>
      <c r="X108" s="69">
        <v>13057591365.356354</v>
      </c>
      <c r="Y108" s="69">
        <v>137148606244.2399</v>
      </c>
      <c r="Z108" s="69">
        <v>297794926838.21405</v>
      </c>
      <c r="AA108" s="70">
        <v>43237731747.694527</v>
      </c>
      <c r="AB108" s="69">
        <v>192673313350.4184</v>
      </c>
      <c r="AC108" s="69" t="s">
        <v>346</v>
      </c>
    </row>
    <row r="109" spans="1:29" ht="15" x14ac:dyDescent="0.25">
      <c r="A109" s="63" t="s">
        <v>172</v>
      </c>
      <c r="B109" s="63" t="s">
        <v>193</v>
      </c>
      <c r="C109" s="63" t="s">
        <v>334</v>
      </c>
      <c r="D109" s="63" t="s">
        <v>281</v>
      </c>
      <c r="E109" s="63" t="s">
        <v>196</v>
      </c>
      <c r="F109" s="63" t="s">
        <v>177</v>
      </c>
      <c r="G109" s="63" t="s">
        <v>178</v>
      </c>
      <c r="H109" s="63" t="s">
        <v>300</v>
      </c>
      <c r="I109" s="64" t="s">
        <v>595</v>
      </c>
      <c r="J109" s="65">
        <v>28978394999999.988</v>
      </c>
      <c r="K109" s="65">
        <v>21103790999557.273</v>
      </c>
      <c r="L109" s="65">
        <v>11387383999868.242</v>
      </c>
      <c r="M109" s="65">
        <v>13710904000558.445</v>
      </c>
      <c r="N109" s="65">
        <v>13550285179503.127</v>
      </c>
      <c r="O109" s="65">
        <v>17457675860381.027</v>
      </c>
      <c r="P109" s="65">
        <v>16292266379955.035</v>
      </c>
      <c r="Q109" s="65">
        <v>11819263000005.355</v>
      </c>
      <c r="R109" s="65">
        <v>15608835000248.004</v>
      </c>
      <c r="S109" s="65">
        <v>46131815945186.977</v>
      </c>
      <c r="T109" s="65">
        <v>46127199106698.781</v>
      </c>
      <c r="U109" s="65">
        <v>17595222068140.48</v>
      </c>
      <c r="V109" s="65">
        <v>18589082547705.309</v>
      </c>
      <c r="W109" s="65">
        <v>16473661386405.012</v>
      </c>
      <c r="X109" s="65">
        <v>14757967979217.598</v>
      </c>
      <c r="Y109" s="65">
        <v>17117301354617.455</v>
      </c>
      <c r="Z109" s="65">
        <v>18519410932298.5</v>
      </c>
      <c r="AA109" s="66">
        <v>18791279776605.805</v>
      </c>
      <c r="AB109" s="65">
        <v>20315355384385.762</v>
      </c>
      <c r="AC109" s="65" t="s">
        <v>347</v>
      </c>
    </row>
    <row r="110" spans="1:29" ht="15" x14ac:dyDescent="0.25">
      <c r="A110" s="67" t="s">
        <v>172</v>
      </c>
      <c r="B110" s="67" t="s">
        <v>193</v>
      </c>
      <c r="C110" s="67" t="s">
        <v>334</v>
      </c>
      <c r="D110" s="67" t="s">
        <v>281</v>
      </c>
      <c r="E110" s="67" t="s">
        <v>196</v>
      </c>
      <c r="F110" s="67" t="s">
        <v>177</v>
      </c>
      <c r="G110" s="67" t="s">
        <v>178</v>
      </c>
      <c r="H110" s="67" t="s">
        <v>250</v>
      </c>
      <c r="I110" s="68" t="s">
        <v>595</v>
      </c>
      <c r="J110" s="69">
        <v>13783000000.000027</v>
      </c>
      <c r="K110" s="69"/>
      <c r="L110" s="69"/>
      <c r="M110" s="69">
        <v>5709999999.9297209</v>
      </c>
      <c r="N110" s="69">
        <v>33860909999.27985</v>
      </c>
      <c r="O110" s="69">
        <v>38402389999.751122</v>
      </c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70"/>
      <c r="AB110" s="69"/>
      <c r="AC110" s="69" t="s">
        <v>348</v>
      </c>
    </row>
    <row r="111" spans="1:29" ht="15" x14ac:dyDescent="0.25">
      <c r="A111" s="63" t="s">
        <v>172</v>
      </c>
      <c r="B111" s="63" t="s">
        <v>193</v>
      </c>
      <c r="C111" s="63" t="s">
        <v>334</v>
      </c>
      <c r="D111" s="63" t="s">
        <v>281</v>
      </c>
      <c r="E111" s="63" t="s">
        <v>196</v>
      </c>
      <c r="F111" s="63" t="s">
        <v>177</v>
      </c>
      <c r="G111" s="63" t="s">
        <v>178</v>
      </c>
      <c r="H111" s="63" t="s">
        <v>303</v>
      </c>
      <c r="I111" s="64" t="s">
        <v>595</v>
      </c>
      <c r="J111" s="65">
        <v>102085999999.99983</v>
      </c>
      <c r="K111" s="65">
        <v>336000000.00447375</v>
      </c>
      <c r="L111" s="65">
        <v>93444999998.814407</v>
      </c>
      <c r="M111" s="65">
        <v>176383000000.828</v>
      </c>
      <c r="N111" s="65">
        <v>207525219997.55081</v>
      </c>
      <c r="O111" s="65">
        <v>196803680000.97531</v>
      </c>
      <c r="P111" s="65">
        <v>167758030000.54138</v>
      </c>
      <c r="Q111" s="65">
        <v>147251999997.88342</v>
      </c>
      <c r="R111" s="65">
        <v>83116000000.158585</v>
      </c>
      <c r="S111" s="65">
        <v>234380386327.89917</v>
      </c>
      <c r="T111" s="65">
        <v>134451553071.86629</v>
      </c>
      <c r="U111" s="65">
        <v>79656254380.928055</v>
      </c>
      <c r="V111" s="65"/>
      <c r="W111" s="65"/>
      <c r="X111" s="65"/>
      <c r="Y111" s="65"/>
      <c r="Z111" s="65"/>
      <c r="AA111" s="66"/>
      <c r="AB111" s="65"/>
      <c r="AC111" s="65" t="s">
        <v>349</v>
      </c>
    </row>
    <row r="112" spans="1:29" ht="15" x14ac:dyDescent="0.25">
      <c r="A112" s="67" t="s">
        <v>172</v>
      </c>
      <c r="B112" s="67" t="s">
        <v>193</v>
      </c>
      <c r="C112" s="67" t="s">
        <v>334</v>
      </c>
      <c r="D112" s="67" t="s">
        <v>281</v>
      </c>
      <c r="E112" s="67" t="s">
        <v>196</v>
      </c>
      <c r="F112" s="67" t="s">
        <v>177</v>
      </c>
      <c r="G112" s="67" t="s">
        <v>178</v>
      </c>
      <c r="H112" s="67" t="s">
        <v>305</v>
      </c>
      <c r="I112" s="68" t="s">
        <v>595</v>
      </c>
      <c r="J112" s="69">
        <v>1419264999999.999</v>
      </c>
      <c r="K112" s="69">
        <v>905143999997.92322</v>
      </c>
      <c r="L112" s="69">
        <v>550000000.00141788</v>
      </c>
      <c r="M112" s="69">
        <v>2018973000008.1189</v>
      </c>
      <c r="N112" s="69">
        <v>345342870001.95209</v>
      </c>
      <c r="O112" s="69">
        <v>693089919999.15503</v>
      </c>
      <c r="P112" s="69">
        <v>852545259964.49609</v>
      </c>
      <c r="Q112" s="69">
        <v>1030720000028.6256</v>
      </c>
      <c r="R112" s="69">
        <v>330171999989.34229</v>
      </c>
      <c r="S112" s="69"/>
      <c r="T112" s="69"/>
      <c r="U112" s="69"/>
      <c r="V112" s="69"/>
      <c r="W112" s="69"/>
      <c r="X112" s="69"/>
      <c r="Y112" s="69"/>
      <c r="Z112" s="69"/>
      <c r="AA112" s="70"/>
      <c r="AB112" s="69"/>
      <c r="AC112" s="69" t="s">
        <v>350</v>
      </c>
    </row>
    <row r="113" spans="1:29" ht="15" x14ac:dyDescent="0.25">
      <c r="A113" s="63" t="s">
        <v>172</v>
      </c>
      <c r="B113" s="63" t="s">
        <v>351</v>
      </c>
      <c r="C113" s="63" t="s">
        <v>334</v>
      </c>
      <c r="D113" s="63" t="s">
        <v>352</v>
      </c>
      <c r="E113" s="63" t="s">
        <v>353</v>
      </c>
      <c r="F113" s="63" t="s">
        <v>354</v>
      </c>
      <c r="G113" s="63" t="s">
        <v>178</v>
      </c>
      <c r="H113" s="63" t="s">
        <v>179</v>
      </c>
      <c r="I113" s="64" t="s">
        <v>595</v>
      </c>
      <c r="J113" s="65">
        <v>85681635446771.703</v>
      </c>
      <c r="K113" s="65">
        <v>76862012848534.016</v>
      </c>
      <c r="L113" s="65">
        <v>74830861072689.047</v>
      </c>
      <c r="M113" s="65">
        <v>48955043411571.922</v>
      </c>
      <c r="N113" s="65">
        <v>60582755095072.961</v>
      </c>
      <c r="O113" s="65">
        <v>71776033437651.703</v>
      </c>
      <c r="P113" s="65">
        <v>71314828731305.734</v>
      </c>
      <c r="Q113" s="65">
        <v>58935089872454.016</v>
      </c>
      <c r="R113" s="65">
        <v>73645639972898.75</v>
      </c>
      <c r="S113" s="65">
        <v>71909857164127.453</v>
      </c>
      <c r="T113" s="65">
        <v>101051547126012.58</v>
      </c>
      <c r="U113" s="65">
        <v>119061850010131.94</v>
      </c>
      <c r="V113" s="65">
        <v>107638561125643.45</v>
      </c>
      <c r="W113" s="65">
        <v>106772559707461.8</v>
      </c>
      <c r="X113" s="65">
        <v>117740379459378.23</v>
      </c>
      <c r="Y113" s="65">
        <v>110975429656853.97</v>
      </c>
      <c r="Z113" s="65">
        <v>120574591237468.11</v>
      </c>
      <c r="AA113" s="66">
        <v>115540901455262</v>
      </c>
      <c r="AB113" s="65">
        <v>119069085969719.64</v>
      </c>
      <c r="AC113" s="65" t="s">
        <v>355</v>
      </c>
    </row>
    <row r="114" spans="1:29" ht="15" x14ac:dyDescent="0.25">
      <c r="A114" s="67" t="s">
        <v>172</v>
      </c>
      <c r="B114" s="67" t="s">
        <v>356</v>
      </c>
      <c r="C114" s="67" t="s">
        <v>334</v>
      </c>
      <c r="D114" s="67" t="s">
        <v>352</v>
      </c>
      <c r="E114" s="67" t="s">
        <v>87</v>
      </c>
      <c r="F114" s="67" t="s">
        <v>177</v>
      </c>
      <c r="G114" s="67" t="s">
        <v>178</v>
      </c>
      <c r="H114" s="67" t="s">
        <v>186</v>
      </c>
      <c r="I114" s="68" t="s">
        <v>595</v>
      </c>
      <c r="J114" s="69">
        <v>10132588896.025764</v>
      </c>
      <c r="K114" s="69">
        <v>23419914949.714836</v>
      </c>
      <c r="L114" s="69">
        <v>29524768886.676754</v>
      </c>
      <c r="M114" s="69">
        <v>174121660100.20322</v>
      </c>
      <c r="N114" s="69">
        <v>300346798848.49078</v>
      </c>
      <c r="O114" s="69">
        <v>280237164480</v>
      </c>
      <c r="P114" s="69">
        <v>276464435460.12061</v>
      </c>
      <c r="Q114" s="69">
        <v>217011846800.4917</v>
      </c>
      <c r="R114" s="69">
        <v>213469199036.1445</v>
      </c>
      <c r="S114" s="69">
        <v>206691929311.75406</v>
      </c>
      <c r="T114" s="69">
        <v>392537203456.86926</v>
      </c>
      <c r="U114" s="69">
        <v>415307826507.24335</v>
      </c>
      <c r="V114" s="69">
        <v>555213341622.81335</v>
      </c>
      <c r="W114" s="69">
        <v>1214632115985.3206</v>
      </c>
      <c r="X114" s="69">
        <v>684069204780.44397</v>
      </c>
      <c r="Y114" s="69">
        <v>238783256656.23813</v>
      </c>
      <c r="Z114" s="69">
        <v>103366935478.21835</v>
      </c>
      <c r="AA114" s="70">
        <v>107739555381.55255</v>
      </c>
      <c r="AB114" s="69">
        <v>20517347628.05505</v>
      </c>
      <c r="AC114" s="69" t="s">
        <v>357</v>
      </c>
    </row>
    <row r="115" spans="1:29" ht="15" x14ac:dyDescent="0.25">
      <c r="A115" s="63" t="s">
        <v>172</v>
      </c>
      <c r="B115" s="63" t="s">
        <v>356</v>
      </c>
      <c r="C115" s="63" t="s">
        <v>334</v>
      </c>
      <c r="D115" s="63" t="s">
        <v>352</v>
      </c>
      <c r="E115" s="63" t="s">
        <v>87</v>
      </c>
      <c r="F115" s="63" t="s">
        <v>177</v>
      </c>
      <c r="G115" s="63" t="s">
        <v>178</v>
      </c>
      <c r="H115" s="63" t="s">
        <v>188</v>
      </c>
      <c r="I115" s="64" t="s">
        <v>595</v>
      </c>
      <c r="J115" s="65">
        <v>3991421742714.25</v>
      </c>
      <c r="K115" s="65">
        <v>6848148936086.7373</v>
      </c>
      <c r="L115" s="65">
        <v>7363939332013.875</v>
      </c>
      <c r="M115" s="65">
        <v>7237640386755.6504</v>
      </c>
      <c r="N115" s="65">
        <v>8136805358856.4121</v>
      </c>
      <c r="O115" s="65">
        <v>7129480410000</v>
      </c>
      <c r="P115" s="65">
        <v>7020594590089.1123</v>
      </c>
      <c r="Q115" s="65">
        <v>5500940704165.9375</v>
      </c>
      <c r="R115" s="65">
        <v>4883587501434.3125</v>
      </c>
      <c r="S115" s="65">
        <v>4644547724238.4629</v>
      </c>
      <c r="T115" s="65">
        <v>5561742256760.6123</v>
      </c>
      <c r="U115" s="65">
        <v>5375813156123.1514</v>
      </c>
      <c r="V115" s="65">
        <v>7796544910450.3438</v>
      </c>
      <c r="W115" s="65">
        <v>16269094659382.539</v>
      </c>
      <c r="X115" s="65">
        <v>8488348933821.46</v>
      </c>
      <c r="Y115" s="65">
        <v>3139488199003.5635</v>
      </c>
      <c r="Z115" s="65">
        <v>1396872324671.4673</v>
      </c>
      <c r="AA115" s="66">
        <v>1466415547349.4629</v>
      </c>
      <c r="AB115" s="65">
        <v>274838812854.61591</v>
      </c>
      <c r="AC115" s="65" t="s">
        <v>358</v>
      </c>
    </row>
    <row r="116" spans="1:29" ht="15" x14ac:dyDescent="0.25">
      <c r="A116" s="67" t="s">
        <v>172</v>
      </c>
      <c r="B116" s="67" t="s">
        <v>356</v>
      </c>
      <c r="C116" s="67" t="s">
        <v>334</v>
      </c>
      <c r="D116" s="67" t="s">
        <v>352</v>
      </c>
      <c r="E116" s="67" t="s">
        <v>87</v>
      </c>
      <c r="F116" s="67" t="s">
        <v>177</v>
      </c>
      <c r="G116" s="67" t="s">
        <v>178</v>
      </c>
      <c r="H116" s="67" t="s">
        <v>179</v>
      </c>
      <c r="I116" s="68" t="s">
        <v>595</v>
      </c>
      <c r="J116" s="69">
        <v>2416999999999.998</v>
      </c>
      <c r="K116" s="69">
        <v>2214999999999.9917</v>
      </c>
      <c r="L116" s="69">
        <v>1822000000000.0078</v>
      </c>
      <c r="M116" s="69">
        <v>2040000000000.0046</v>
      </c>
      <c r="N116" s="69">
        <v>3289000000000.0024</v>
      </c>
      <c r="O116" s="69">
        <v>4064000000000.0073</v>
      </c>
      <c r="P116" s="69">
        <v>1790168699999.9939</v>
      </c>
      <c r="Q116" s="69">
        <v>1660619900000.0115</v>
      </c>
      <c r="R116" s="69">
        <v>1418551500000.0029</v>
      </c>
      <c r="S116" s="69">
        <v>1494086653000.0022</v>
      </c>
      <c r="T116" s="69">
        <v>1473891484399.9961</v>
      </c>
      <c r="U116" s="69">
        <v>1589074243900.0105</v>
      </c>
      <c r="V116" s="69">
        <v>1485936814600.0002</v>
      </c>
      <c r="W116" s="69">
        <v>1820765625000</v>
      </c>
      <c r="X116" s="69">
        <v>1865044291000</v>
      </c>
      <c r="Y116" s="69">
        <v>1914363090999.9995</v>
      </c>
      <c r="Z116" s="69">
        <v>2006481616000.0005</v>
      </c>
      <c r="AA116" s="70">
        <v>1839821275999.9995</v>
      </c>
      <c r="AB116" s="69">
        <v>1813508964999.9995</v>
      </c>
      <c r="AC116" s="69" t="s">
        <v>359</v>
      </c>
    </row>
    <row r="117" spans="1:29" ht="15" x14ac:dyDescent="0.25">
      <c r="A117" s="63" t="s">
        <v>172</v>
      </c>
      <c r="B117" s="63" t="s">
        <v>361</v>
      </c>
      <c r="C117" s="63" t="s">
        <v>334</v>
      </c>
      <c r="D117" s="63" t="s">
        <v>352</v>
      </c>
      <c r="E117" s="63" t="s">
        <v>360</v>
      </c>
      <c r="F117" s="63" t="s">
        <v>177</v>
      </c>
      <c r="G117" s="63" t="s">
        <v>178</v>
      </c>
      <c r="H117" s="63" t="s">
        <v>179</v>
      </c>
      <c r="I117" s="64" t="s">
        <v>595</v>
      </c>
      <c r="J117" s="65">
        <v>1090975012592.6029</v>
      </c>
      <c r="K117" s="65">
        <v>816438699999.99719</v>
      </c>
      <c r="L117" s="65">
        <v>1016347900000.0026</v>
      </c>
      <c r="M117" s="65">
        <v>539382600000.00159</v>
      </c>
      <c r="N117" s="65">
        <v>582322098340.96301</v>
      </c>
      <c r="O117" s="65">
        <v>536312401116.66949</v>
      </c>
      <c r="P117" s="65">
        <v>551129076810.97803</v>
      </c>
      <c r="Q117" s="65">
        <v>553414164292.76746</v>
      </c>
      <c r="R117" s="65">
        <v>536091199999.99963</v>
      </c>
      <c r="S117" s="65">
        <v>474284974000.00049</v>
      </c>
      <c r="T117" s="65">
        <v>452300920899.99976</v>
      </c>
      <c r="U117" s="65">
        <v>442094583700.00208</v>
      </c>
      <c r="V117" s="65">
        <v>441403148099.99994</v>
      </c>
      <c r="W117" s="65">
        <v>468286729000</v>
      </c>
      <c r="X117" s="65">
        <v>437082800000.00006</v>
      </c>
      <c r="Y117" s="65">
        <v>450613516000.00006</v>
      </c>
      <c r="Z117" s="65">
        <v>463343223000.00006</v>
      </c>
      <c r="AA117" s="66">
        <v>474560188999.99994</v>
      </c>
      <c r="AB117" s="65">
        <v>464460142000</v>
      </c>
      <c r="AC117" s="65" t="s">
        <v>362</v>
      </c>
    </row>
    <row r="118" spans="1:29" ht="15" x14ac:dyDescent="0.25">
      <c r="A118" s="67" t="s">
        <v>172</v>
      </c>
      <c r="B118" s="67" t="s">
        <v>363</v>
      </c>
      <c r="C118" s="67" t="s">
        <v>334</v>
      </c>
      <c r="D118" s="67" t="s">
        <v>352</v>
      </c>
      <c r="E118" s="67" t="s">
        <v>364</v>
      </c>
      <c r="F118" s="67" t="s">
        <v>89</v>
      </c>
      <c r="G118" s="67" t="s">
        <v>178</v>
      </c>
      <c r="H118" s="67" t="s">
        <v>179</v>
      </c>
      <c r="I118" s="68" t="s">
        <v>595</v>
      </c>
      <c r="J118" s="69">
        <v>60984115032343.609</v>
      </c>
      <c r="K118" s="69">
        <v>54350368839815.586</v>
      </c>
      <c r="L118" s="69">
        <v>58966326991574.289</v>
      </c>
      <c r="M118" s="69">
        <v>47481250205134.57</v>
      </c>
      <c r="N118" s="69">
        <v>46582511808325.484</v>
      </c>
      <c r="O118" s="69">
        <v>45122887985906.406</v>
      </c>
      <c r="P118" s="69">
        <v>54068473346676.891</v>
      </c>
      <c r="Q118" s="69">
        <v>55379849144643.992</v>
      </c>
      <c r="R118" s="69">
        <v>53865096199999.977</v>
      </c>
      <c r="S118" s="69">
        <v>53165267364999.961</v>
      </c>
      <c r="T118" s="69">
        <v>51667519037200.047</v>
      </c>
      <c r="U118" s="69">
        <v>53539155594300.227</v>
      </c>
      <c r="V118" s="69">
        <v>55013732804200</v>
      </c>
      <c r="W118" s="69">
        <v>55182475003999.992</v>
      </c>
      <c r="X118" s="69">
        <v>55865951410000</v>
      </c>
      <c r="Y118" s="69">
        <v>56581129492000</v>
      </c>
      <c r="Z118" s="69">
        <v>55468318791000.016</v>
      </c>
      <c r="AA118" s="70">
        <v>54039161169000.016</v>
      </c>
      <c r="AB118" s="69">
        <v>55184758684000.008</v>
      </c>
      <c r="AC118" s="69" t="s">
        <v>365</v>
      </c>
    </row>
    <row r="119" spans="1:29" ht="15" x14ac:dyDescent="0.25">
      <c r="A119" s="63" t="s">
        <v>172</v>
      </c>
      <c r="B119" s="63" t="s">
        <v>363</v>
      </c>
      <c r="C119" s="63" t="s">
        <v>334</v>
      </c>
      <c r="D119" s="63" t="s">
        <v>352</v>
      </c>
      <c r="E119" s="63" t="s">
        <v>364</v>
      </c>
      <c r="F119" s="63" t="s">
        <v>177</v>
      </c>
      <c r="G119" s="63" t="s">
        <v>178</v>
      </c>
      <c r="H119" s="63" t="s">
        <v>179</v>
      </c>
      <c r="I119" s="64" t="s">
        <v>595</v>
      </c>
      <c r="J119" s="65">
        <v>5410933311711.0273</v>
      </c>
      <c r="K119" s="65">
        <v>8336077374592.3398</v>
      </c>
      <c r="L119" s="65">
        <v>8795568679600.4023</v>
      </c>
      <c r="M119" s="65">
        <v>7071950252781.0088</v>
      </c>
      <c r="N119" s="65">
        <v>4772812416776.9346</v>
      </c>
      <c r="O119" s="65">
        <v>4708829593648.0068</v>
      </c>
      <c r="P119" s="65">
        <v>5775906662354.835</v>
      </c>
      <c r="Q119" s="65">
        <v>5195081335146.1025</v>
      </c>
      <c r="R119" s="65">
        <v>4640747099999.9961</v>
      </c>
      <c r="S119" s="65">
        <v>4492870999999.999</v>
      </c>
      <c r="T119" s="65">
        <v>5091634600000.0039</v>
      </c>
      <c r="U119" s="65">
        <v>4603638809900.0234</v>
      </c>
      <c r="V119" s="65">
        <v>4652914103400</v>
      </c>
      <c r="W119" s="65">
        <v>4687986100000</v>
      </c>
      <c r="X119" s="65">
        <v>4624173400000.001</v>
      </c>
      <c r="Y119" s="65">
        <v>4358055000000</v>
      </c>
      <c r="Z119" s="65">
        <v>4588096200000</v>
      </c>
      <c r="AA119" s="66">
        <v>4555410100000</v>
      </c>
      <c r="AB119" s="65">
        <v>4563908000000</v>
      </c>
      <c r="AC119" s="65" t="s">
        <v>366</v>
      </c>
    </row>
    <row r="120" spans="1:29" ht="15" x14ac:dyDescent="0.25">
      <c r="A120" s="67" t="s">
        <v>172</v>
      </c>
      <c r="B120" s="67" t="s">
        <v>363</v>
      </c>
      <c r="C120" s="67" t="s">
        <v>334</v>
      </c>
      <c r="D120" s="67" t="s">
        <v>352</v>
      </c>
      <c r="E120" s="67" t="s">
        <v>364</v>
      </c>
      <c r="F120" s="67" t="s">
        <v>367</v>
      </c>
      <c r="G120" s="67" t="s">
        <v>178</v>
      </c>
      <c r="H120" s="67" t="s">
        <v>179</v>
      </c>
      <c r="I120" s="68" t="s">
        <v>595</v>
      </c>
      <c r="J120" s="69">
        <v>6984360047476.1631</v>
      </c>
      <c r="K120" s="69">
        <v>3394811509113.6523</v>
      </c>
      <c r="L120" s="69">
        <v>3891934028313.875</v>
      </c>
      <c r="M120" s="69">
        <v>4168023553320.4048</v>
      </c>
      <c r="N120" s="69">
        <v>8141632631192.875</v>
      </c>
      <c r="O120" s="69">
        <v>7157502485243.4609</v>
      </c>
      <c r="P120" s="69">
        <v>2526896348316.8071</v>
      </c>
      <c r="Q120" s="69">
        <v>2071304501058.1448</v>
      </c>
      <c r="R120" s="69">
        <v>1405703900000.0044</v>
      </c>
      <c r="S120" s="69">
        <v>1127480499999.9973</v>
      </c>
      <c r="T120" s="69">
        <v>1262296799999.9963</v>
      </c>
      <c r="U120" s="69">
        <v>1347912400000.0037</v>
      </c>
      <c r="V120" s="69">
        <v>1829699099999.9998</v>
      </c>
      <c r="W120" s="69">
        <v>1790759999999.9998</v>
      </c>
      <c r="X120" s="69">
        <v>1797525800000</v>
      </c>
      <c r="Y120" s="69">
        <v>1711835599999.9998</v>
      </c>
      <c r="Z120" s="69">
        <v>1893894500000</v>
      </c>
      <c r="AA120" s="70">
        <v>2046517299999.9995</v>
      </c>
      <c r="AB120" s="69">
        <v>1816212100000</v>
      </c>
      <c r="AC120" s="69" t="s">
        <v>368</v>
      </c>
    </row>
    <row r="121" spans="1:29" ht="15" x14ac:dyDescent="0.25">
      <c r="A121" s="63" t="s">
        <v>172</v>
      </c>
      <c r="B121" s="63" t="s">
        <v>361</v>
      </c>
      <c r="C121" s="63" t="s">
        <v>334</v>
      </c>
      <c r="D121" s="63" t="s">
        <v>352</v>
      </c>
      <c r="E121" s="63" t="s">
        <v>369</v>
      </c>
      <c r="F121" s="63" t="s">
        <v>370</v>
      </c>
      <c r="G121" s="63" t="s">
        <v>178</v>
      </c>
      <c r="H121" s="63" t="s">
        <v>179</v>
      </c>
      <c r="I121" s="64" t="s">
        <v>595</v>
      </c>
      <c r="J121" s="65">
        <v>16704181422889.422</v>
      </c>
      <c r="K121" s="65">
        <v>7362591244841.7744</v>
      </c>
      <c r="L121" s="65">
        <v>7951303465521.6387</v>
      </c>
      <c r="M121" s="65">
        <v>6736370753600.3428</v>
      </c>
      <c r="N121" s="65">
        <v>6014199866393.0732</v>
      </c>
      <c r="O121" s="65">
        <v>6295463600283.2617</v>
      </c>
      <c r="P121" s="65">
        <v>6825641804229.1572</v>
      </c>
      <c r="Q121" s="65">
        <v>6273182680717.4277</v>
      </c>
      <c r="R121" s="65">
        <v>5466381299999.998</v>
      </c>
      <c r="S121" s="65">
        <v>5019257860999.9961</v>
      </c>
      <c r="T121" s="65">
        <v>4791788741800.0049</v>
      </c>
      <c r="U121" s="65">
        <v>4615668011500.0195</v>
      </c>
      <c r="V121" s="65">
        <v>4297813352700.0005</v>
      </c>
      <c r="W121" s="65">
        <v>4054066731999.9995</v>
      </c>
      <c r="X121" s="65">
        <v>3739755100000</v>
      </c>
      <c r="Y121" s="65">
        <v>3677110534000.0005</v>
      </c>
      <c r="Z121" s="65">
        <v>3678654137000</v>
      </c>
      <c r="AA121" s="66">
        <v>3393966355000</v>
      </c>
      <c r="AB121" s="65">
        <v>3176701105000</v>
      </c>
      <c r="AC121" s="65" t="s">
        <v>371</v>
      </c>
    </row>
    <row r="122" spans="1:29" ht="15" x14ac:dyDescent="0.25">
      <c r="A122" s="67" t="s">
        <v>172</v>
      </c>
      <c r="B122" s="67" t="s">
        <v>361</v>
      </c>
      <c r="C122" s="67" t="s">
        <v>334</v>
      </c>
      <c r="D122" s="67" t="s">
        <v>352</v>
      </c>
      <c r="E122" s="67" t="s">
        <v>369</v>
      </c>
      <c r="F122" s="67" t="s">
        <v>372</v>
      </c>
      <c r="G122" s="67" t="s">
        <v>178</v>
      </c>
      <c r="H122" s="67" t="s">
        <v>179</v>
      </c>
      <c r="I122" s="68" t="s">
        <v>595</v>
      </c>
      <c r="J122" s="69">
        <v>12536000000000.014</v>
      </c>
      <c r="K122" s="69">
        <v>13297025099999.998</v>
      </c>
      <c r="L122" s="69">
        <v>13628104800000.076</v>
      </c>
      <c r="M122" s="69">
        <v>9279038000000.0293</v>
      </c>
      <c r="N122" s="69">
        <v>9789063199999.9883</v>
      </c>
      <c r="O122" s="69">
        <v>9904000000000.0098</v>
      </c>
      <c r="P122" s="69">
        <v>9577293948313.2754</v>
      </c>
      <c r="Q122" s="69">
        <v>9546649311944.0996</v>
      </c>
      <c r="R122" s="69">
        <v>9014492099999.998</v>
      </c>
      <c r="S122" s="69">
        <v>7751227056999.999</v>
      </c>
      <c r="T122" s="69">
        <v>8157405344799.9971</v>
      </c>
      <c r="U122" s="69">
        <v>8618770196700.04</v>
      </c>
      <c r="V122" s="69">
        <v>8678252554999.999</v>
      </c>
      <c r="W122" s="69">
        <v>8619210765999.999</v>
      </c>
      <c r="X122" s="69">
        <v>8657463579999.998</v>
      </c>
      <c r="Y122" s="69">
        <v>8560561323000</v>
      </c>
      <c r="Z122" s="69">
        <v>8564646798999.998</v>
      </c>
      <c r="AA122" s="70">
        <v>8393757618000.001</v>
      </c>
      <c r="AB122" s="69">
        <v>8443669675999.999</v>
      </c>
      <c r="AC122" s="69" t="s">
        <v>373</v>
      </c>
    </row>
    <row r="123" spans="1:29" ht="15" x14ac:dyDescent="0.25">
      <c r="A123" s="63" t="s">
        <v>172</v>
      </c>
      <c r="B123" s="63" t="s">
        <v>361</v>
      </c>
      <c r="C123" s="63" t="s">
        <v>334</v>
      </c>
      <c r="D123" s="63" t="s">
        <v>352</v>
      </c>
      <c r="E123" s="63" t="s">
        <v>369</v>
      </c>
      <c r="F123" s="63" t="s">
        <v>374</v>
      </c>
      <c r="G123" s="63" t="s">
        <v>178</v>
      </c>
      <c r="H123" s="63" t="s">
        <v>179</v>
      </c>
      <c r="I123" s="64" t="s">
        <v>595</v>
      </c>
      <c r="J123" s="65">
        <v>2733999999999.998</v>
      </c>
      <c r="K123" s="65">
        <v>2447503899999.9941</v>
      </c>
      <c r="L123" s="65">
        <v>2449451000000.0078</v>
      </c>
      <c r="M123" s="65">
        <v>1869401900000.0112</v>
      </c>
      <c r="N123" s="65">
        <v>2576999999999.998</v>
      </c>
      <c r="O123" s="65">
        <v>2401741750062.9102</v>
      </c>
      <c r="P123" s="65">
        <v>2720640031488.8887</v>
      </c>
      <c r="Q123" s="65">
        <v>2286339625308.5381</v>
      </c>
      <c r="R123" s="65">
        <v>2478640000000.0034</v>
      </c>
      <c r="S123" s="65">
        <v>2272027498000</v>
      </c>
      <c r="T123" s="65">
        <v>1745388319000.0012</v>
      </c>
      <c r="U123" s="65">
        <v>1759423554400.0034</v>
      </c>
      <c r="V123" s="65">
        <v>1842478755399.9998</v>
      </c>
      <c r="W123" s="65">
        <v>1799863812000</v>
      </c>
      <c r="X123" s="65">
        <v>1706108100000.0002</v>
      </c>
      <c r="Y123" s="65">
        <v>1578154188999.9995</v>
      </c>
      <c r="Z123" s="65">
        <v>1626867732000.0002</v>
      </c>
      <c r="AA123" s="66">
        <v>1680347148000.0005</v>
      </c>
      <c r="AB123" s="65">
        <v>1688211250000.0002</v>
      </c>
      <c r="AC123" s="65" t="s">
        <v>375</v>
      </c>
    </row>
    <row r="124" spans="1:29" ht="15" x14ac:dyDescent="0.25">
      <c r="A124" s="67" t="s">
        <v>172</v>
      </c>
      <c r="B124" s="67" t="s">
        <v>376</v>
      </c>
      <c r="C124" s="67" t="s">
        <v>334</v>
      </c>
      <c r="D124" s="67" t="s">
        <v>352</v>
      </c>
      <c r="E124" s="67" t="s">
        <v>183</v>
      </c>
      <c r="F124" s="67" t="s">
        <v>177</v>
      </c>
      <c r="G124" s="67" t="s">
        <v>178</v>
      </c>
      <c r="H124" s="67" t="s">
        <v>241</v>
      </c>
      <c r="I124" s="68" t="s">
        <v>595</v>
      </c>
      <c r="J124" s="69">
        <v>76482009333.333344</v>
      </c>
      <c r="K124" s="69">
        <v>76482009333.333344</v>
      </c>
      <c r="L124" s="69">
        <v>76482009333.333344</v>
      </c>
      <c r="M124" s="69">
        <v>76482009333.333344</v>
      </c>
      <c r="N124" s="69">
        <v>76482009333.333344</v>
      </c>
      <c r="O124" s="69">
        <v>76482009333.333344</v>
      </c>
      <c r="P124" s="69">
        <v>76482009333.333344</v>
      </c>
      <c r="Q124" s="69">
        <v>76482009333.333344</v>
      </c>
      <c r="R124" s="69">
        <v>76482009333.333344</v>
      </c>
      <c r="S124" s="69">
        <v>76482009333.333344</v>
      </c>
      <c r="T124" s="69">
        <v>76482009333.333344</v>
      </c>
      <c r="U124" s="69">
        <v>53982138600</v>
      </c>
      <c r="V124" s="69">
        <v>82683091400</v>
      </c>
      <c r="W124" s="69">
        <v>76070371000</v>
      </c>
      <c r="X124" s="69">
        <v>74764938300</v>
      </c>
      <c r="Y124" s="69">
        <v>69989144615</v>
      </c>
      <c r="Z124" s="69">
        <v>81933314385</v>
      </c>
      <c r="AA124" s="70">
        <v>78442379600</v>
      </c>
      <c r="AB124" s="69">
        <v>71868046900</v>
      </c>
      <c r="AC124" s="69" t="s">
        <v>377</v>
      </c>
    </row>
    <row r="125" spans="1:29" ht="15" x14ac:dyDescent="0.25">
      <c r="A125" s="63" t="s">
        <v>172</v>
      </c>
      <c r="B125" s="63" t="s">
        <v>376</v>
      </c>
      <c r="C125" s="63" t="s">
        <v>334</v>
      </c>
      <c r="D125" s="63" t="s">
        <v>352</v>
      </c>
      <c r="E125" s="63" t="s">
        <v>183</v>
      </c>
      <c r="F125" s="63" t="s">
        <v>177</v>
      </c>
      <c r="G125" s="63" t="s">
        <v>178</v>
      </c>
      <c r="H125" s="63" t="s">
        <v>184</v>
      </c>
      <c r="I125" s="64" t="s">
        <v>595</v>
      </c>
      <c r="J125" s="65">
        <v>6009624000000</v>
      </c>
      <c r="K125" s="65">
        <v>6903036000000</v>
      </c>
      <c r="L125" s="65">
        <v>5969742000000</v>
      </c>
      <c r="M125" s="65">
        <v>7037310000000</v>
      </c>
      <c r="N125" s="65">
        <v>7027650000000</v>
      </c>
      <c r="O125" s="65">
        <v>7252866000000</v>
      </c>
      <c r="P125" s="65">
        <v>7673628000000</v>
      </c>
      <c r="Q125" s="65">
        <v>7631538000000</v>
      </c>
      <c r="R125" s="65">
        <v>6447222000000</v>
      </c>
      <c r="S125" s="65">
        <v>8728362000000</v>
      </c>
      <c r="T125" s="65">
        <v>10001550000000</v>
      </c>
      <c r="U125" s="65">
        <v>10583634000000</v>
      </c>
      <c r="V125" s="65">
        <v>11549220000000</v>
      </c>
      <c r="W125" s="65">
        <v>11495952000000</v>
      </c>
      <c r="X125" s="65">
        <v>9698364000000</v>
      </c>
      <c r="Y125" s="65">
        <v>10766484000000</v>
      </c>
      <c r="Z125" s="65">
        <v>8611476000000</v>
      </c>
      <c r="AA125" s="66">
        <v>9375168000000</v>
      </c>
      <c r="AB125" s="65">
        <v>7738902000000</v>
      </c>
      <c r="AC125" s="65" t="s">
        <v>378</v>
      </c>
    </row>
    <row r="126" spans="1:29" ht="15" x14ac:dyDescent="0.25">
      <c r="A126" s="67" t="s">
        <v>172</v>
      </c>
      <c r="B126" s="67" t="s">
        <v>376</v>
      </c>
      <c r="C126" s="67" t="s">
        <v>334</v>
      </c>
      <c r="D126" s="67" t="s">
        <v>352</v>
      </c>
      <c r="E126" s="67" t="s">
        <v>183</v>
      </c>
      <c r="F126" s="67" t="s">
        <v>177</v>
      </c>
      <c r="G126" s="67" t="s">
        <v>178</v>
      </c>
      <c r="H126" s="67" t="s">
        <v>186</v>
      </c>
      <c r="I126" s="68" t="s">
        <v>595</v>
      </c>
      <c r="J126" s="69">
        <v>5371991860.4195175</v>
      </c>
      <c r="K126" s="69">
        <v>40303911095.269669</v>
      </c>
      <c r="L126" s="69">
        <v>49764602523.011887</v>
      </c>
      <c r="M126" s="69">
        <v>311342558205.64844</v>
      </c>
      <c r="N126" s="69">
        <v>502030089783.42108</v>
      </c>
      <c r="O126" s="69">
        <v>491756529600.00006</v>
      </c>
      <c r="P126" s="69">
        <v>485328629351.36243</v>
      </c>
      <c r="Q126" s="69">
        <v>468919977351.69299</v>
      </c>
      <c r="R126" s="69">
        <v>524156406285.0965</v>
      </c>
      <c r="S126" s="69">
        <v>505786634200.67163</v>
      </c>
      <c r="T126" s="69">
        <v>958106294369.16235</v>
      </c>
      <c r="U126" s="69">
        <v>759040203060.42285</v>
      </c>
      <c r="V126" s="69">
        <v>700971022561.5387</v>
      </c>
      <c r="W126" s="69">
        <v>613284121987.71497</v>
      </c>
      <c r="X126" s="69">
        <v>679466346081.38306</v>
      </c>
      <c r="Y126" s="69">
        <v>1194641253495.3025</v>
      </c>
      <c r="Z126" s="69">
        <v>517148509903.45099</v>
      </c>
      <c r="AA126" s="70">
        <v>539024885138.15991</v>
      </c>
      <c r="AB126" s="69">
        <v>105075448856.17993</v>
      </c>
      <c r="AC126" s="69" t="s">
        <v>379</v>
      </c>
    </row>
    <row r="127" spans="1:29" ht="15" x14ac:dyDescent="0.25">
      <c r="A127" s="63" t="s">
        <v>172</v>
      </c>
      <c r="B127" s="63" t="s">
        <v>376</v>
      </c>
      <c r="C127" s="63" t="s">
        <v>334</v>
      </c>
      <c r="D127" s="63" t="s">
        <v>352</v>
      </c>
      <c r="E127" s="63" t="s">
        <v>183</v>
      </c>
      <c r="F127" s="63" t="s">
        <v>177</v>
      </c>
      <c r="G127" s="63" t="s">
        <v>178</v>
      </c>
      <c r="H127" s="63" t="s">
        <v>188</v>
      </c>
      <c r="I127" s="64" t="s">
        <v>595</v>
      </c>
      <c r="J127" s="65">
        <v>2116130964493.425</v>
      </c>
      <c r="K127" s="65">
        <v>11785148941822.512</v>
      </c>
      <c r="L127" s="65">
        <v>12412070531959.801</v>
      </c>
      <c r="M127" s="65">
        <v>12941442621717.75</v>
      </c>
      <c r="N127" s="65">
        <v>13600681414012.75</v>
      </c>
      <c r="O127" s="65">
        <v>12510719450000</v>
      </c>
      <c r="P127" s="65">
        <v>12324534777750.951</v>
      </c>
      <c r="Q127" s="65">
        <v>11886452414655.213</v>
      </c>
      <c r="R127" s="65">
        <v>11991255347790.039</v>
      </c>
      <c r="S127" s="65">
        <v>11365466318153.764</v>
      </c>
      <c r="T127" s="65">
        <v>13575121585760.125</v>
      </c>
      <c r="U127" s="65">
        <v>9825141856717.3105</v>
      </c>
      <c r="V127" s="65">
        <v>9843337053737.6563</v>
      </c>
      <c r="W127" s="65">
        <v>8214485112326</v>
      </c>
      <c r="X127" s="65">
        <v>8431233848889.001</v>
      </c>
      <c r="Y127" s="65">
        <v>15706972799984.809</v>
      </c>
      <c r="Z127" s="65">
        <v>6988602669578.4316</v>
      </c>
      <c r="AA127" s="66">
        <v>7336529923254.127</v>
      </c>
      <c r="AB127" s="65">
        <v>1407531428882.6516</v>
      </c>
      <c r="AC127" s="65" t="s">
        <v>380</v>
      </c>
    </row>
    <row r="128" spans="1:29" ht="15" x14ac:dyDescent="0.25">
      <c r="A128" s="67" t="s">
        <v>172</v>
      </c>
      <c r="B128" s="67" t="s">
        <v>376</v>
      </c>
      <c r="C128" s="67" t="s">
        <v>334</v>
      </c>
      <c r="D128" s="67" t="s">
        <v>352</v>
      </c>
      <c r="E128" s="67" t="s">
        <v>183</v>
      </c>
      <c r="F128" s="67" t="s">
        <v>177</v>
      </c>
      <c r="G128" s="67" t="s">
        <v>178</v>
      </c>
      <c r="H128" s="67" t="s">
        <v>190</v>
      </c>
      <c r="I128" s="68" t="s">
        <v>595</v>
      </c>
      <c r="J128" s="69">
        <v>129735000000</v>
      </c>
      <c r="K128" s="69">
        <v>173610000000</v>
      </c>
      <c r="L128" s="69">
        <v>45360000000</v>
      </c>
      <c r="M128" s="69">
        <v>184680000000</v>
      </c>
      <c r="N128" s="69">
        <v>175905000000</v>
      </c>
      <c r="O128" s="69">
        <v>174150000000</v>
      </c>
      <c r="P128" s="69">
        <v>131625000000</v>
      </c>
      <c r="Q128" s="69">
        <v>130545000000</v>
      </c>
      <c r="R128" s="69">
        <v>57105000000</v>
      </c>
      <c r="S128" s="69">
        <v>15120000000</v>
      </c>
      <c r="T128" s="69">
        <v>20790000000</v>
      </c>
      <c r="U128" s="69">
        <v>43065000000</v>
      </c>
      <c r="V128" s="69">
        <v>18495000000</v>
      </c>
      <c r="W128" s="69">
        <v>7155000000</v>
      </c>
      <c r="X128" s="69">
        <v>91665000000</v>
      </c>
      <c r="Y128" s="69">
        <v>17820000000</v>
      </c>
      <c r="Z128" s="69">
        <v>4995000000</v>
      </c>
      <c r="AA128" s="70">
        <v>3240000000</v>
      </c>
      <c r="AB128" s="69">
        <v>2295000000</v>
      </c>
      <c r="AC128" s="69" t="s">
        <v>381</v>
      </c>
    </row>
    <row r="129" spans="1:29" ht="15" x14ac:dyDescent="0.25">
      <c r="A129" s="63" t="s">
        <v>172</v>
      </c>
      <c r="B129" s="63" t="s">
        <v>376</v>
      </c>
      <c r="C129" s="63" t="s">
        <v>334</v>
      </c>
      <c r="D129" s="63" t="s">
        <v>352</v>
      </c>
      <c r="E129" s="63" t="s">
        <v>183</v>
      </c>
      <c r="F129" s="63" t="s">
        <v>177</v>
      </c>
      <c r="G129" s="63" t="s">
        <v>178</v>
      </c>
      <c r="H129" s="63" t="s">
        <v>247</v>
      </c>
      <c r="I129" s="64" t="s">
        <v>595</v>
      </c>
      <c r="J129" s="65">
        <v>20344000000000</v>
      </c>
      <c r="K129" s="65">
        <v>21817000000000</v>
      </c>
      <c r="L129" s="65">
        <v>31516000000000.004</v>
      </c>
      <c r="M129" s="65">
        <v>22977000000000</v>
      </c>
      <c r="N129" s="65">
        <v>16480000000000</v>
      </c>
      <c r="O129" s="65">
        <v>6014000000000</v>
      </c>
      <c r="P129" s="65">
        <v>10259000000000</v>
      </c>
      <c r="Q129" s="65">
        <v>6488000000000</v>
      </c>
      <c r="R129" s="65">
        <v>13643000000000</v>
      </c>
      <c r="S129" s="65">
        <v>18994000000000</v>
      </c>
      <c r="T129" s="65">
        <v>22309000000000</v>
      </c>
      <c r="U129" s="65">
        <v>24176000000000</v>
      </c>
      <c r="V129" s="65">
        <v>23277000000000</v>
      </c>
      <c r="W129" s="65">
        <v>23080000000000</v>
      </c>
      <c r="X129" s="65">
        <v>24311000000000</v>
      </c>
      <c r="Y129" s="65">
        <v>23722000000000</v>
      </c>
      <c r="Z129" s="65">
        <v>23033000000000</v>
      </c>
      <c r="AA129" s="66">
        <v>22005000000000</v>
      </c>
      <c r="AB129" s="65">
        <v>21077000000000</v>
      </c>
      <c r="AC129" s="65" t="s">
        <v>382</v>
      </c>
    </row>
    <row r="130" spans="1:29" ht="15" x14ac:dyDescent="0.25">
      <c r="A130" s="67" t="s">
        <v>172</v>
      </c>
      <c r="B130" s="67" t="s">
        <v>376</v>
      </c>
      <c r="C130" s="67" t="s">
        <v>334</v>
      </c>
      <c r="D130" s="67" t="s">
        <v>352</v>
      </c>
      <c r="E130" s="67" t="s">
        <v>183</v>
      </c>
      <c r="F130" s="67" t="s">
        <v>177</v>
      </c>
      <c r="G130" s="67" t="s">
        <v>178</v>
      </c>
      <c r="H130" s="67" t="s">
        <v>179</v>
      </c>
      <c r="I130" s="68" t="s">
        <v>595</v>
      </c>
      <c r="J130" s="69">
        <v>1390605700268.8523</v>
      </c>
      <c r="K130" s="69">
        <v>1519089899999.991</v>
      </c>
      <c r="L130" s="69">
        <v>1662019300000.0046</v>
      </c>
      <c r="M130" s="69">
        <v>4261833567115.209</v>
      </c>
      <c r="N130" s="69">
        <v>3012410933518.8286</v>
      </c>
      <c r="O130" s="69">
        <v>2632327625825.9941</v>
      </c>
      <c r="P130" s="69">
        <v>3035874746292.3491</v>
      </c>
      <c r="Q130" s="69">
        <v>2683004577789.5103</v>
      </c>
      <c r="R130" s="69">
        <v>14728790400000.039</v>
      </c>
      <c r="S130" s="69">
        <v>15454621738000.031</v>
      </c>
      <c r="T130" s="69">
        <v>20043413979699.984</v>
      </c>
      <c r="U130" s="69">
        <v>18418434737000.043</v>
      </c>
      <c r="V130" s="69">
        <v>24702705624500</v>
      </c>
      <c r="W130" s="69">
        <v>25893012651000.004</v>
      </c>
      <c r="X130" s="69">
        <v>20951302900000</v>
      </c>
      <c r="Y130" s="69">
        <v>20457252857000</v>
      </c>
      <c r="Z130" s="69">
        <v>20073597622000</v>
      </c>
      <c r="AA130" s="70">
        <v>20905790361999.992</v>
      </c>
      <c r="AB130" s="69">
        <v>28080153837000</v>
      </c>
      <c r="AC130" s="69" t="s">
        <v>383</v>
      </c>
    </row>
    <row r="131" spans="1:29" ht="15" x14ac:dyDescent="0.25">
      <c r="A131" s="63" t="s">
        <v>172</v>
      </c>
      <c r="B131" s="63" t="s">
        <v>376</v>
      </c>
      <c r="C131" s="63" t="s">
        <v>334</v>
      </c>
      <c r="D131" s="63" t="s">
        <v>352</v>
      </c>
      <c r="E131" s="63" t="s">
        <v>183</v>
      </c>
      <c r="F131" s="63" t="s">
        <v>177</v>
      </c>
      <c r="G131" s="63" t="s">
        <v>178</v>
      </c>
      <c r="H131" s="63" t="s">
        <v>297</v>
      </c>
      <c r="I131" s="64" t="s">
        <v>595</v>
      </c>
      <c r="J131" s="65">
        <v>332870560000</v>
      </c>
      <c r="K131" s="65">
        <v>332870560000</v>
      </c>
      <c r="L131" s="65">
        <v>332870560000</v>
      </c>
      <c r="M131" s="65">
        <v>332870560000</v>
      </c>
      <c r="N131" s="65">
        <v>332870560000</v>
      </c>
      <c r="O131" s="65">
        <v>332870560000</v>
      </c>
      <c r="P131" s="65">
        <v>332870560000</v>
      </c>
      <c r="Q131" s="65">
        <v>332870560000</v>
      </c>
      <c r="R131" s="65">
        <v>332870560000</v>
      </c>
      <c r="S131" s="65">
        <v>332870560000</v>
      </c>
      <c r="T131" s="65">
        <v>332870560000</v>
      </c>
      <c r="U131" s="65">
        <v>228086096000</v>
      </c>
      <c r="V131" s="65">
        <v>318889808000</v>
      </c>
      <c r="W131" s="65">
        <v>303082288000</v>
      </c>
      <c r="X131" s="65">
        <v>321851225600</v>
      </c>
      <c r="Y131" s="65">
        <v>304557640000</v>
      </c>
      <c r="Z131" s="65">
        <v>338495423199.99994</v>
      </c>
      <c r="AA131" s="66">
        <v>323890976000</v>
      </c>
      <c r="AB131" s="65">
        <v>374665008000.00006</v>
      </c>
      <c r="AC131" s="65" t="s">
        <v>384</v>
      </c>
    </row>
    <row r="132" spans="1:29" ht="15" x14ac:dyDescent="0.25">
      <c r="A132" s="67" t="s">
        <v>172</v>
      </c>
      <c r="B132" s="67" t="s">
        <v>376</v>
      </c>
      <c r="C132" s="67" t="s">
        <v>334</v>
      </c>
      <c r="D132" s="67" t="s">
        <v>352</v>
      </c>
      <c r="E132" s="67" t="s">
        <v>183</v>
      </c>
      <c r="F132" s="67" t="s">
        <v>177</v>
      </c>
      <c r="G132" s="67" t="s">
        <v>178</v>
      </c>
      <c r="H132" s="67" t="s">
        <v>250</v>
      </c>
      <c r="I132" s="68" t="s">
        <v>595</v>
      </c>
      <c r="J132" s="69">
        <v>712050000000</v>
      </c>
      <c r="K132" s="69">
        <v>112500000000</v>
      </c>
      <c r="L132" s="69">
        <v>430950000000</v>
      </c>
      <c r="M132" s="69">
        <v>226200000000</v>
      </c>
      <c r="N132" s="69">
        <v>87450000000</v>
      </c>
      <c r="O132" s="69">
        <v>69750000000</v>
      </c>
      <c r="P132" s="69">
        <v>635850000000</v>
      </c>
      <c r="Q132" s="69">
        <v>67800000000</v>
      </c>
      <c r="R132" s="69">
        <v>285750000000</v>
      </c>
      <c r="S132" s="69">
        <v>40950000000</v>
      </c>
      <c r="T132" s="69">
        <v>65400000000</v>
      </c>
      <c r="U132" s="69">
        <v>44850000000</v>
      </c>
      <c r="V132" s="69">
        <v>35100000000</v>
      </c>
      <c r="W132" s="69">
        <v>38400000000</v>
      </c>
      <c r="X132" s="69">
        <v>32700000000</v>
      </c>
      <c r="Y132" s="69">
        <v>291000000000</v>
      </c>
      <c r="Z132" s="69">
        <v>363600000000</v>
      </c>
      <c r="AA132" s="70">
        <v>119700000000</v>
      </c>
      <c r="AB132" s="69">
        <v>66000000000</v>
      </c>
      <c r="AC132" s="69" t="s">
        <v>385</v>
      </c>
    </row>
    <row r="133" spans="1:29" ht="15" x14ac:dyDescent="0.25">
      <c r="A133" s="63" t="s">
        <v>172</v>
      </c>
      <c r="B133" s="63" t="s">
        <v>376</v>
      </c>
      <c r="C133" s="63" t="s">
        <v>334</v>
      </c>
      <c r="D133" s="63" t="s">
        <v>352</v>
      </c>
      <c r="E133" s="63" t="s">
        <v>386</v>
      </c>
      <c r="F133" s="63" t="s">
        <v>177</v>
      </c>
      <c r="G133" s="63" t="s">
        <v>178</v>
      </c>
      <c r="H133" s="63" t="s">
        <v>179</v>
      </c>
      <c r="I133" s="64" t="s">
        <v>595</v>
      </c>
      <c r="J133" s="65">
        <v>853570773315.13367</v>
      </c>
      <c r="K133" s="65">
        <v>1114489566140.4402</v>
      </c>
      <c r="L133" s="65">
        <v>1331130246371.5254</v>
      </c>
      <c r="M133" s="65">
        <v>377153473799.40253</v>
      </c>
      <c r="N133" s="65">
        <v>255818708138.01373</v>
      </c>
      <c r="O133" s="65">
        <v>225711425446.26541</v>
      </c>
      <c r="P133" s="65">
        <v>152842485153.33102</v>
      </c>
      <c r="Q133" s="65">
        <v>269837988618.09332</v>
      </c>
      <c r="R133" s="65">
        <v>326973999999.99963</v>
      </c>
      <c r="S133" s="65">
        <v>268147700000.00012</v>
      </c>
      <c r="T133" s="65">
        <v>283990200000.00043</v>
      </c>
      <c r="U133" s="65">
        <v>291946700000.0014</v>
      </c>
      <c r="V133" s="65">
        <v>263984700000</v>
      </c>
      <c r="W133" s="65">
        <v>251580700000</v>
      </c>
      <c r="X133" s="65">
        <v>266754800000</v>
      </c>
      <c r="Y133" s="65">
        <v>267634000000.00003</v>
      </c>
      <c r="Z133" s="65">
        <v>246657400000</v>
      </c>
      <c r="AA133" s="66">
        <v>244210600000</v>
      </c>
      <c r="AB133" s="65">
        <v>240267699999.99997</v>
      </c>
      <c r="AC133" s="65" t="s">
        <v>387</v>
      </c>
    </row>
    <row r="134" spans="1:29" ht="15" x14ac:dyDescent="0.25">
      <c r="A134" s="67" t="s">
        <v>172</v>
      </c>
      <c r="B134" s="67" t="s">
        <v>376</v>
      </c>
      <c r="C134" s="67" t="s">
        <v>334</v>
      </c>
      <c r="D134" s="67" t="s">
        <v>352</v>
      </c>
      <c r="E134" s="67" t="s">
        <v>386</v>
      </c>
      <c r="F134" s="67" t="s">
        <v>388</v>
      </c>
      <c r="G134" s="67" t="s">
        <v>178</v>
      </c>
      <c r="H134" s="67" t="s">
        <v>179</v>
      </c>
      <c r="I134" s="68" t="s">
        <v>595</v>
      </c>
      <c r="J134" s="69">
        <v>4395504773219.5581</v>
      </c>
      <c r="K134" s="69">
        <v>3283142169116.6763</v>
      </c>
      <c r="L134" s="69">
        <v>4128624954893.4033</v>
      </c>
      <c r="M134" s="69">
        <v>3794663049626.7881</v>
      </c>
      <c r="N134" s="69">
        <v>4019887022232.6055</v>
      </c>
      <c r="O134" s="69">
        <v>3684303475228.7163</v>
      </c>
      <c r="P134" s="69">
        <v>3620228340274.4224</v>
      </c>
      <c r="Q134" s="69">
        <v>2941577578651.3516</v>
      </c>
      <c r="R134" s="69">
        <v>2393841999999.9995</v>
      </c>
      <c r="S134" s="69">
        <v>2033563570999.9963</v>
      </c>
      <c r="T134" s="69">
        <v>1970375800000.0027</v>
      </c>
      <c r="U134" s="69">
        <v>1815020100000.0122</v>
      </c>
      <c r="V134" s="69">
        <v>1624132100000</v>
      </c>
      <c r="W134" s="69">
        <v>1640984707999.9998</v>
      </c>
      <c r="X134" s="69">
        <v>1660275100000.0002</v>
      </c>
      <c r="Y134" s="69">
        <v>1641263074000</v>
      </c>
      <c r="Z134" s="69">
        <v>1629098148000</v>
      </c>
      <c r="AA134" s="70">
        <v>1647421245000</v>
      </c>
      <c r="AB134" s="69">
        <v>1612425055000</v>
      </c>
      <c r="AC134" s="69" t="s">
        <v>389</v>
      </c>
    </row>
    <row r="135" spans="1:29" ht="15" x14ac:dyDescent="0.25">
      <c r="A135" s="63" t="s">
        <v>172</v>
      </c>
      <c r="B135" s="63" t="s">
        <v>391</v>
      </c>
      <c r="C135" s="63" t="s">
        <v>334</v>
      </c>
      <c r="D135" s="63" t="s">
        <v>352</v>
      </c>
      <c r="E135" s="63" t="s">
        <v>390</v>
      </c>
      <c r="F135" s="63" t="s">
        <v>177</v>
      </c>
      <c r="G135" s="63" t="s">
        <v>178</v>
      </c>
      <c r="H135" s="63" t="s">
        <v>179</v>
      </c>
      <c r="I135" s="64" t="s">
        <v>595</v>
      </c>
      <c r="J135" s="65">
        <v>15054999999999.977</v>
      </c>
      <c r="K135" s="65">
        <v>14690999999999.938</v>
      </c>
      <c r="L135" s="65">
        <v>17051000000000.055</v>
      </c>
      <c r="M135" s="65">
        <v>14234626600000.096</v>
      </c>
      <c r="N135" s="65">
        <v>13640533199146.088</v>
      </c>
      <c r="O135" s="65">
        <v>11345464300000.025</v>
      </c>
      <c r="P135" s="65">
        <v>8470913290518.7217</v>
      </c>
      <c r="Q135" s="65">
        <v>9811916873971.9141</v>
      </c>
      <c r="R135" s="65">
        <v>10018476699999.998</v>
      </c>
      <c r="S135" s="65">
        <v>6650917799999.9961</v>
      </c>
      <c r="T135" s="65">
        <v>8607989699999.999</v>
      </c>
      <c r="U135" s="65">
        <v>9281709700000.041</v>
      </c>
      <c r="V135" s="65">
        <v>9589743000000</v>
      </c>
      <c r="W135" s="65">
        <v>9603537900000</v>
      </c>
      <c r="X135" s="65">
        <v>9810772400000</v>
      </c>
      <c r="Y135" s="65">
        <v>8914605000000.002</v>
      </c>
      <c r="Z135" s="65">
        <v>9330345000000</v>
      </c>
      <c r="AA135" s="66">
        <v>9201076500000</v>
      </c>
      <c r="AB135" s="65">
        <v>8930809496000</v>
      </c>
      <c r="AC135" s="65" t="s">
        <v>392</v>
      </c>
    </row>
    <row r="136" spans="1:29" ht="15" x14ac:dyDescent="0.25">
      <c r="A136" s="67" t="s">
        <v>172</v>
      </c>
      <c r="B136" s="67" t="s">
        <v>393</v>
      </c>
      <c r="C136" s="67" t="s">
        <v>334</v>
      </c>
      <c r="D136" s="67" t="s">
        <v>352</v>
      </c>
      <c r="E136" s="67" t="s">
        <v>394</v>
      </c>
      <c r="F136" s="67" t="s">
        <v>177</v>
      </c>
      <c r="G136" s="67" t="s">
        <v>178</v>
      </c>
      <c r="H136" s="67" t="s">
        <v>179</v>
      </c>
      <c r="I136" s="68" t="s">
        <v>595</v>
      </c>
      <c r="J136" s="69">
        <v>2385000000000</v>
      </c>
      <c r="K136" s="69">
        <v>1958207599999.9976</v>
      </c>
      <c r="L136" s="69">
        <v>2050056800000.0088</v>
      </c>
      <c r="M136" s="69">
        <v>1648683324737.8196</v>
      </c>
      <c r="N136" s="69">
        <v>1683339899999.9973</v>
      </c>
      <c r="O136" s="69">
        <v>1533752152241.3352</v>
      </c>
      <c r="P136" s="69">
        <v>1428004145869.4634</v>
      </c>
      <c r="Q136" s="69">
        <v>1409359398253.8247</v>
      </c>
      <c r="R136" s="69">
        <v>1271727400000.0032</v>
      </c>
      <c r="S136" s="69">
        <v>1165981723999.9973</v>
      </c>
      <c r="T136" s="69">
        <v>1027608226500.0009</v>
      </c>
      <c r="U136" s="69">
        <v>1083116381800.0059</v>
      </c>
      <c r="V136" s="69">
        <v>1044526433100.0001</v>
      </c>
      <c r="W136" s="69">
        <v>981897753000</v>
      </c>
      <c r="X136" s="69">
        <v>895970808000.00024</v>
      </c>
      <c r="Y136" s="69">
        <v>928086959000</v>
      </c>
      <c r="Z136" s="69">
        <v>936902517999.99976</v>
      </c>
      <c r="AA136" s="70">
        <v>903306381000</v>
      </c>
      <c r="AB136" s="69">
        <v>905407252000</v>
      </c>
      <c r="AC136" s="69" t="s">
        <v>395</v>
      </c>
    </row>
    <row r="137" spans="1:29" ht="15" x14ac:dyDescent="0.25">
      <c r="A137" s="63" t="s">
        <v>172</v>
      </c>
      <c r="B137" s="63" t="s">
        <v>393</v>
      </c>
      <c r="C137" s="63" t="s">
        <v>334</v>
      </c>
      <c r="D137" s="63" t="s">
        <v>352</v>
      </c>
      <c r="E137" s="63" t="s">
        <v>396</v>
      </c>
      <c r="F137" s="63" t="s">
        <v>177</v>
      </c>
      <c r="G137" s="63" t="s">
        <v>178</v>
      </c>
      <c r="H137" s="63" t="s">
        <v>179</v>
      </c>
      <c r="I137" s="64" t="s">
        <v>595</v>
      </c>
      <c r="J137" s="65">
        <v>17408004325595.453</v>
      </c>
      <c r="K137" s="65">
        <v>15829002400000.006</v>
      </c>
      <c r="L137" s="65">
        <v>16890000000000.082</v>
      </c>
      <c r="M137" s="65">
        <v>15629000000000.057</v>
      </c>
      <c r="N137" s="65">
        <v>16032000000000</v>
      </c>
      <c r="O137" s="65">
        <v>10186000000000.014</v>
      </c>
      <c r="P137" s="65">
        <v>10647998511006.465</v>
      </c>
      <c r="Q137" s="65">
        <v>8968733739368.9414</v>
      </c>
      <c r="R137" s="65">
        <v>7348165599999.998</v>
      </c>
      <c r="S137" s="65">
        <v>6284803600000</v>
      </c>
      <c r="T137" s="65">
        <v>6585343600000.002</v>
      </c>
      <c r="U137" s="65">
        <v>7271984500000.0283</v>
      </c>
      <c r="V137" s="65">
        <v>7238880200000</v>
      </c>
      <c r="W137" s="65">
        <v>7204387400000</v>
      </c>
      <c r="X137" s="65">
        <v>6902970500000.001</v>
      </c>
      <c r="Y137" s="65">
        <v>7302558100000</v>
      </c>
      <c r="Z137" s="65">
        <v>7544163200000</v>
      </c>
      <c r="AA137" s="66">
        <v>6533794291000</v>
      </c>
      <c r="AB137" s="65">
        <v>6343344846999.999</v>
      </c>
      <c r="AC137" s="65" t="s">
        <v>397</v>
      </c>
    </row>
    <row r="138" spans="1:29" ht="15" x14ac:dyDescent="0.25">
      <c r="A138" s="67" t="s">
        <v>172</v>
      </c>
      <c r="B138" s="67" t="s">
        <v>399</v>
      </c>
      <c r="C138" s="67" t="s">
        <v>334</v>
      </c>
      <c r="D138" s="67" t="s">
        <v>352</v>
      </c>
      <c r="E138" s="67" t="s">
        <v>398</v>
      </c>
      <c r="F138" s="67" t="s">
        <v>101</v>
      </c>
      <c r="G138" s="67" t="s">
        <v>178</v>
      </c>
      <c r="H138" s="67" t="s">
        <v>400</v>
      </c>
      <c r="I138" s="68" t="s">
        <v>595</v>
      </c>
      <c r="J138" s="69">
        <v>439021693121.69244</v>
      </c>
      <c r="K138" s="69">
        <v>428707328042.3277</v>
      </c>
      <c r="L138" s="69">
        <v>418392962962.96289</v>
      </c>
      <c r="M138" s="69">
        <v>408078597883.59814</v>
      </c>
      <c r="N138" s="69">
        <v>397764232804.2334</v>
      </c>
      <c r="O138" s="69">
        <v>387449867724.86713</v>
      </c>
      <c r="P138" s="69">
        <v>143136397707.23111</v>
      </c>
      <c r="Q138" s="69">
        <v>213469461853.61615</v>
      </c>
      <c r="R138" s="69">
        <v>288899065000.00043</v>
      </c>
      <c r="S138" s="69">
        <v>408842219999.99963</v>
      </c>
      <c r="T138" s="69">
        <v>641203250000.00037</v>
      </c>
      <c r="U138" s="69">
        <v>979687583473.90649</v>
      </c>
      <c r="V138" s="69">
        <v>1305971180649.2</v>
      </c>
      <c r="W138" s="69">
        <v>1190423252591.1001</v>
      </c>
      <c r="X138" s="69">
        <v>1700699772177.6003</v>
      </c>
      <c r="Y138" s="69">
        <v>1565621537832</v>
      </c>
      <c r="Z138" s="69">
        <v>1445591463489.8</v>
      </c>
      <c r="AA138" s="70">
        <v>1741686115937.1602</v>
      </c>
      <c r="AB138" s="69">
        <v>1777869133660.3</v>
      </c>
      <c r="AC138" s="69" t="s">
        <v>401</v>
      </c>
    </row>
    <row r="139" spans="1:29" ht="15" x14ac:dyDescent="0.25">
      <c r="A139" s="63" t="s">
        <v>172</v>
      </c>
      <c r="B139" s="63" t="s">
        <v>399</v>
      </c>
      <c r="C139" s="63" t="s">
        <v>334</v>
      </c>
      <c r="D139" s="63" t="s">
        <v>352</v>
      </c>
      <c r="E139" s="63" t="s">
        <v>398</v>
      </c>
      <c r="F139" s="63" t="s">
        <v>101</v>
      </c>
      <c r="G139" s="63" t="s">
        <v>178</v>
      </c>
      <c r="H139" s="63" t="s">
        <v>241</v>
      </c>
      <c r="I139" s="64" t="s">
        <v>595</v>
      </c>
      <c r="J139" s="65">
        <v>33045495436507.973</v>
      </c>
      <c r="K139" s="65">
        <v>32850171964285.75</v>
      </c>
      <c r="L139" s="65">
        <v>32654848492063.523</v>
      </c>
      <c r="M139" s="65">
        <v>32459525019841.301</v>
      </c>
      <c r="N139" s="65">
        <v>32264201547619.07</v>
      </c>
      <c r="O139" s="65">
        <v>32068878075396.848</v>
      </c>
      <c r="P139" s="65">
        <v>30270054365079.281</v>
      </c>
      <c r="Q139" s="65">
        <v>27221773764813.926</v>
      </c>
      <c r="R139" s="65">
        <v>23564001503248.512</v>
      </c>
      <c r="S139" s="65">
        <v>15616220672599.998</v>
      </c>
      <c r="T139" s="65">
        <v>15083486599999.988</v>
      </c>
      <c r="U139" s="65">
        <v>16299632518841.348</v>
      </c>
      <c r="V139" s="65">
        <v>18163168649481.598</v>
      </c>
      <c r="W139" s="65">
        <v>18942489888606.309</v>
      </c>
      <c r="X139" s="65">
        <v>20282139979358.039</v>
      </c>
      <c r="Y139" s="65">
        <v>19570099128287.441</v>
      </c>
      <c r="Z139" s="65">
        <v>18473814506254.246</v>
      </c>
      <c r="AA139" s="66">
        <v>20939529562347.961</v>
      </c>
      <c r="AB139" s="65">
        <v>20698349259332.102</v>
      </c>
      <c r="AC139" s="65" t="s">
        <v>402</v>
      </c>
    </row>
    <row r="140" spans="1:29" ht="15" x14ac:dyDescent="0.25">
      <c r="A140" s="67" t="s">
        <v>172</v>
      </c>
      <c r="B140" s="67" t="s">
        <v>399</v>
      </c>
      <c r="C140" s="67" t="s">
        <v>334</v>
      </c>
      <c r="D140" s="67" t="s">
        <v>352</v>
      </c>
      <c r="E140" s="67" t="s">
        <v>398</v>
      </c>
      <c r="F140" s="67" t="s">
        <v>101</v>
      </c>
      <c r="G140" s="67" t="s">
        <v>178</v>
      </c>
      <c r="H140" s="67" t="s">
        <v>184</v>
      </c>
      <c r="I140" s="68" t="s">
        <v>595</v>
      </c>
      <c r="J140" s="69">
        <v>65534063841.656807</v>
      </c>
      <c r="K140" s="69">
        <v>54644796090.745537</v>
      </c>
      <c r="L140" s="69">
        <v>43755528339.834259</v>
      </c>
      <c r="M140" s="69">
        <v>32866260588.92313</v>
      </c>
      <c r="N140" s="69">
        <v>21976992838.011856</v>
      </c>
      <c r="O140" s="69">
        <v>11087725087.100586</v>
      </c>
      <c r="P140" s="69">
        <v>11100306000</v>
      </c>
      <c r="Q140" s="69">
        <v>10833690000</v>
      </c>
      <c r="R140" s="69">
        <v>10619945833.333319</v>
      </c>
      <c r="S140" s="69">
        <v>202488095.23809499</v>
      </c>
      <c r="T140" s="69">
        <v>4160714285.7142801</v>
      </c>
      <c r="U140" s="69"/>
      <c r="V140" s="69"/>
      <c r="W140" s="69"/>
      <c r="X140" s="69"/>
      <c r="Y140" s="69"/>
      <c r="Z140" s="69"/>
      <c r="AA140" s="70"/>
      <c r="AB140" s="69"/>
      <c r="AC140" s="69" t="s">
        <v>403</v>
      </c>
    </row>
    <row r="141" spans="1:29" ht="15" x14ac:dyDescent="0.25">
      <c r="A141" s="63" t="s">
        <v>172</v>
      </c>
      <c r="B141" s="63" t="s">
        <v>399</v>
      </c>
      <c r="C141" s="63" t="s">
        <v>334</v>
      </c>
      <c r="D141" s="63" t="s">
        <v>352</v>
      </c>
      <c r="E141" s="63" t="s">
        <v>398</v>
      </c>
      <c r="F141" s="63" t="s">
        <v>101</v>
      </c>
      <c r="G141" s="63" t="s">
        <v>178</v>
      </c>
      <c r="H141" s="63" t="s">
        <v>247</v>
      </c>
      <c r="I141" s="64" t="s">
        <v>595</v>
      </c>
      <c r="J141" s="65"/>
      <c r="K141" s="65"/>
      <c r="L141" s="65"/>
      <c r="M141" s="65"/>
      <c r="N141" s="65"/>
      <c r="O141" s="65"/>
      <c r="P141" s="65"/>
      <c r="Q141" s="65"/>
      <c r="R141" s="65"/>
      <c r="S141" s="65">
        <v>441094936.23188424</v>
      </c>
      <c r="T141" s="65">
        <v>379053999.99999982</v>
      </c>
      <c r="U141" s="65">
        <v>343601143.22006989</v>
      </c>
      <c r="V141" s="65">
        <v>602939046.44698286</v>
      </c>
      <c r="W141" s="65">
        <v>649999595.27959931</v>
      </c>
      <c r="X141" s="65">
        <v>398840014.27771783</v>
      </c>
      <c r="Y141" s="65">
        <v>425611853.86507052</v>
      </c>
      <c r="Z141" s="65">
        <v>657032583.17766964</v>
      </c>
      <c r="AA141" s="66">
        <v>2819313441.9794817</v>
      </c>
      <c r="AB141" s="65">
        <v>409700749.81075484</v>
      </c>
      <c r="AC141" s="65" t="s">
        <v>404</v>
      </c>
    </row>
    <row r="142" spans="1:29" ht="15" x14ac:dyDescent="0.25">
      <c r="A142" s="67" t="s">
        <v>172</v>
      </c>
      <c r="B142" s="67" t="s">
        <v>399</v>
      </c>
      <c r="C142" s="67" t="s">
        <v>334</v>
      </c>
      <c r="D142" s="67" t="s">
        <v>352</v>
      </c>
      <c r="E142" s="67" t="s">
        <v>398</v>
      </c>
      <c r="F142" s="67" t="s">
        <v>101</v>
      </c>
      <c r="G142" s="67" t="s">
        <v>178</v>
      </c>
      <c r="H142" s="67" t="s">
        <v>294</v>
      </c>
      <c r="I142" s="68" t="s">
        <v>595</v>
      </c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>
        <v>28894800000</v>
      </c>
      <c r="X142" s="69"/>
      <c r="Y142" s="69">
        <v>76624950000</v>
      </c>
      <c r="Z142" s="69"/>
      <c r="AA142" s="70">
        <v>2393999999.9999995</v>
      </c>
      <c r="AB142" s="69">
        <v>98080080000.000015</v>
      </c>
      <c r="AC142" s="69" t="s">
        <v>405</v>
      </c>
    </row>
    <row r="143" spans="1:29" ht="15" x14ac:dyDescent="0.25">
      <c r="A143" s="63" t="s">
        <v>172</v>
      </c>
      <c r="B143" s="63" t="s">
        <v>399</v>
      </c>
      <c r="C143" s="63" t="s">
        <v>334</v>
      </c>
      <c r="D143" s="63" t="s">
        <v>352</v>
      </c>
      <c r="E143" s="63" t="s">
        <v>398</v>
      </c>
      <c r="F143" s="63" t="s">
        <v>101</v>
      </c>
      <c r="G143" s="63" t="s">
        <v>178</v>
      </c>
      <c r="H143" s="63" t="s">
        <v>179</v>
      </c>
      <c r="I143" s="64" t="s">
        <v>595</v>
      </c>
      <c r="J143" s="65">
        <v>2413605876225.4556</v>
      </c>
      <c r="K143" s="65">
        <v>2713682463491.9502</v>
      </c>
      <c r="L143" s="65">
        <v>2875137687690.8691</v>
      </c>
      <c r="M143" s="65">
        <v>3028451300856.6255</v>
      </c>
      <c r="N143" s="65">
        <v>3180059069994.0547</v>
      </c>
      <c r="O143" s="65">
        <v>3341839852110.1729</v>
      </c>
      <c r="P143" s="65">
        <v>2894255799367.5313</v>
      </c>
      <c r="Q143" s="65">
        <v>2447433801390.6997</v>
      </c>
      <c r="R143" s="65">
        <v>1960667794058.4395</v>
      </c>
      <c r="S143" s="65">
        <v>1195819871646.4902</v>
      </c>
      <c r="T143" s="65">
        <v>937515229414.87866</v>
      </c>
      <c r="U143" s="65">
        <v>957865287482.35254</v>
      </c>
      <c r="V143" s="65">
        <v>2151442699491.6182</v>
      </c>
      <c r="W143" s="65">
        <v>1822819975624.9558</v>
      </c>
      <c r="X143" s="65">
        <v>1928907585751.9998</v>
      </c>
      <c r="Y143" s="65">
        <v>3290088875171.604</v>
      </c>
      <c r="Z143" s="65">
        <v>4991959804806.0273</v>
      </c>
      <c r="AA143" s="66">
        <v>2973678879348.0005</v>
      </c>
      <c r="AB143" s="65">
        <v>3847380609895</v>
      </c>
      <c r="AC143" s="65" t="s">
        <v>406</v>
      </c>
    </row>
    <row r="144" spans="1:29" ht="15" x14ac:dyDescent="0.25">
      <c r="A144" s="67" t="s">
        <v>172</v>
      </c>
      <c r="B144" s="67" t="s">
        <v>399</v>
      </c>
      <c r="C144" s="67" t="s">
        <v>334</v>
      </c>
      <c r="D144" s="67" t="s">
        <v>352</v>
      </c>
      <c r="E144" s="67" t="s">
        <v>398</v>
      </c>
      <c r="F144" s="67" t="s">
        <v>101</v>
      </c>
      <c r="G144" s="67" t="s">
        <v>178</v>
      </c>
      <c r="H144" s="67" t="s">
        <v>297</v>
      </c>
      <c r="I144" s="68" t="s">
        <v>595</v>
      </c>
      <c r="J144" s="69">
        <v>5577211640211.6367</v>
      </c>
      <c r="K144" s="69">
        <v>5670594356261.0332</v>
      </c>
      <c r="L144" s="69">
        <v>5763977072310.4053</v>
      </c>
      <c r="M144" s="69">
        <v>5857359788359.7773</v>
      </c>
      <c r="N144" s="69">
        <v>5950742504409.1748</v>
      </c>
      <c r="O144" s="69">
        <v>6044125220458.5459</v>
      </c>
      <c r="P144" s="69">
        <v>7131503527336.8672</v>
      </c>
      <c r="Q144" s="69">
        <v>6868844543668.4219</v>
      </c>
      <c r="R144" s="69">
        <v>7567025571499.998</v>
      </c>
      <c r="S144" s="69">
        <v>4843235810100.0059</v>
      </c>
      <c r="T144" s="69">
        <v>5518875006499.998</v>
      </c>
      <c r="U144" s="69">
        <v>5881391033765.5342</v>
      </c>
      <c r="V144" s="69">
        <v>5227181000000</v>
      </c>
      <c r="W144" s="69">
        <v>6469887670000</v>
      </c>
      <c r="X144" s="69">
        <v>6951933899999.999</v>
      </c>
      <c r="Y144" s="69">
        <v>5445742506000</v>
      </c>
      <c r="Z144" s="69">
        <v>5463090700000</v>
      </c>
      <c r="AA144" s="70">
        <v>5283321800000</v>
      </c>
      <c r="AB144" s="69">
        <v>5487038500000</v>
      </c>
      <c r="AC144" s="69" t="s">
        <v>407</v>
      </c>
    </row>
    <row r="145" spans="1:29" ht="15" x14ac:dyDescent="0.25">
      <c r="A145" s="63" t="s">
        <v>172</v>
      </c>
      <c r="B145" s="63" t="s">
        <v>399</v>
      </c>
      <c r="C145" s="63" t="s">
        <v>334</v>
      </c>
      <c r="D145" s="63" t="s">
        <v>352</v>
      </c>
      <c r="E145" s="63" t="s">
        <v>398</v>
      </c>
      <c r="F145" s="63" t="s">
        <v>101</v>
      </c>
      <c r="G145" s="63" t="s">
        <v>178</v>
      </c>
      <c r="H145" s="63" t="s">
        <v>250</v>
      </c>
      <c r="I145" s="64" t="s">
        <v>595</v>
      </c>
      <c r="J145" s="65">
        <v>839907767304.02539</v>
      </c>
      <c r="K145" s="65">
        <v>877812545847.45752</v>
      </c>
      <c r="L145" s="65">
        <v>915717324390.88953</v>
      </c>
      <c r="M145" s="65">
        <v>953622102934.32153</v>
      </c>
      <c r="N145" s="65">
        <v>991526881477.755</v>
      </c>
      <c r="O145" s="65">
        <v>1029431660021.1869</v>
      </c>
      <c r="P145" s="65">
        <v>734826600000</v>
      </c>
      <c r="Q145" s="65">
        <v>429336900000</v>
      </c>
      <c r="R145" s="65">
        <v>123809732285.71407</v>
      </c>
      <c r="S145" s="65"/>
      <c r="T145" s="65"/>
      <c r="U145" s="65"/>
      <c r="V145" s="65"/>
      <c r="W145" s="65"/>
      <c r="X145" s="65"/>
      <c r="Y145" s="65"/>
      <c r="Z145" s="65"/>
      <c r="AA145" s="66"/>
      <c r="AB145" s="65"/>
      <c r="AC145" s="65" t="s">
        <v>408</v>
      </c>
    </row>
    <row r="146" spans="1:29" ht="15" x14ac:dyDescent="0.25">
      <c r="A146" s="67" t="s">
        <v>172</v>
      </c>
      <c r="B146" s="67" t="s">
        <v>399</v>
      </c>
      <c r="C146" s="67" t="s">
        <v>334</v>
      </c>
      <c r="D146" s="67" t="s">
        <v>352</v>
      </c>
      <c r="E146" s="67" t="s">
        <v>398</v>
      </c>
      <c r="F146" s="67" t="s">
        <v>101</v>
      </c>
      <c r="G146" s="67" t="s">
        <v>178</v>
      </c>
      <c r="H146" s="67" t="s">
        <v>303</v>
      </c>
      <c r="I146" s="68" t="s">
        <v>595</v>
      </c>
      <c r="J146" s="69">
        <v>1102404541446.2083</v>
      </c>
      <c r="K146" s="69">
        <v>1305185370370.3711</v>
      </c>
      <c r="L146" s="69">
        <v>1507966199294.5337</v>
      </c>
      <c r="M146" s="69">
        <v>1710747028218.6938</v>
      </c>
      <c r="N146" s="69">
        <v>1913527857142.8567</v>
      </c>
      <c r="O146" s="69">
        <v>2116308686067.0195</v>
      </c>
      <c r="P146" s="69">
        <v>1946564451058.2019</v>
      </c>
      <c r="Q146" s="69">
        <v>2033948605529.0996</v>
      </c>
      <c r="R146" s="69">
        <v>2189675879999.9963</v>
      </c>
      <c r="S146" s="69">
        <v>1513349739999.9998</v>
      </c>
      <c r="T146" s="69">
        <v>1854135220000.0029</v>
      </c>
      <c r="U146" s="69">
        <v>2041708522852.9438</v>
      </c>
      <c r="V146" s="69">
        <v>2169994330000</v>
      </c>
      <c r="W146" s="69">
        <v>2597415940000.0005</v>
      </c>
      <c r="X146" s="69">
        <v>2883273219999.9995</v>
      </c>
      <c r="Y146" s="69">
        <v>2940267684200</v>
      </c>
      <c r="Z146" s="69">
        <v>2662496719999.9995</v>
      </c>
      <c r="AA146" s="70">
        <v>2693850910000</v>
      </c>
      <c r="AB146" s="69">
        <v>2596035510000</v>
      </c>
      <c r="AC146" s="69" t="s">
        <v>409</v>
      </c>
    </row>
    <row r="147" spans="1:29" ht="15" x14ac:dyDescent="0.25">
      <c r="A147" s="63" t="s">
        <v>172</v>
      </c>
      <c r="B147" s="63" t="s">
        <v>399</v>
      </c>
      <c r="C147" s="63" t="s">
        <v>334</v>
      </c>
      <c r="D147" s="63" t="s">
        <v>352</v>
      </c>
      <c r="E147" s="63" t="s">
        <v>398</v>
      </c>
      <c r="F147" s="63" t="s">
        <v>410</v>
      </c>
      <c r="G147" s="63" t="s">
        <v>178</v>
      </c>
      <c r="H147" s="63" t="s">
        <v>179</v>
      </c>
      <c r="I147" s="64" t="s">
        <v>595</v>
      </c>
      <c r="J147" s="65">
        <v>11572745870.242626</v>
      </c>
      <c r="K147" s="65">
        <v>3333014450249.1455</v>
      </c>
      <c r="L147" s="65">
        <v>4659275839465.0479</v>
      </c>
      <c r="M147" s="65">
        <v>5132402789018.0625</v>
      </c>
      <c r="N147" s="65">
        <v>5676908015932.9678</v>
      </c>
      <c r="O147" s="65">
        <v>6773131761827.9629</v>
      </c>
      <c r="P147" s="65">
        <v>61499809725.693283</v>
      </c>
      <c r="Q147" s="65">
        <v>42038459091.910446</v>
      </c>
      <c r="R147" s="65">
        <v>29445299999.999985</v>
      </c>
      <c r="S147" s="65">
        <v>15741900000.000004</v>
      </c>
      <c r="T147" s="65">
        <v>13774000000.000046</v>
      </c>
      <c r="U147" s="65">
        <v>11852900000.00001</v>
      </c>
      <c r="V147" s="65">
        <v>7092600000</v>
      </c>
      <c r="W147" s="65">
        <v>9862100000</v>
      </c>
      <c r="X147" s="65">
        <v>11355600000</v>
      </c>
      <c r="Y147" s="65">
        <v>11842400000</v>
      </c>
      <c r="Z147" s="65">
        <v>8298500000</v>
      </c>
      <c r="AA147" s="66">
        <v>9636400000</v>
      </c>
      <c r="AB147" s="65">
        <v>9812500000</v>
      </c>
      <c r="AC147" s="65" t="s">
        <v>411</v>
      </c>
    </row>
    <row r="148" spans="1:29" ht="15" x14ac:dyDescent="0.25">
      <c r="A148" s="67" t="s">
        <v>172</v>
      </c>
      <c r="B148" s="67" t="s">
        <v>399</v>
      </c>
      <c r="C148" s="67" t="s">
        <v>334</v>
      </c>
      <c r="D148" s="67" t="s">
        <v>352</v>
      </c>
      <c r="E148" s="67" t="s">
        <v>398</v>
      </c>
      <c r="F148" s="67" t="s">
        <v>412</v>
      </c>
      <c r="G148" s="67" t="s">
        <v>178</v>
      </c>
      <c r="H148" s="67" t="s">
        <v>179</v>
      </c>
      <c r="I148" s="68" t="s">
        <v>595</v>
      </c>
      <c r="J148" s="69">
        <v>13959907962624.086</v>
      </c>
      <c r="K148" s="69">
        <v>12002925018013.439</v>
      </c>
      <c r="L148" s="69">
        <v>13068094535571.404</v>
      </c>
      <c r="M148" s="69">
        <v>11684049835627.838</v>
      </c>
      <c r="N148" s="69">
        <v>10700975683917.35</v>
      </c>
      <c r="O148" s="69">
        <v>10058078600009.109</v>
      </c>
      <c r="P148" s="69">
        <v>11591447214945.012</v>
      </c>
      <c r="Q148" s="69">
        <v>9978071057193.9922</v>
      </c>
      <c r="R148" s="69">
        <v>9394905100000.002</v>
      </c>
      <c r="S148" s="69">
        <v>8979597999999.9961</v>
      </c>
      <c r="T148" s="69">
        <v>9342586199999.998</v>
      </c>
      <c r="U148" s="69">
        <v>9379265900000.043</v>
      </c>
      <c r="V148" s="69">
        <v>9730179707400</v>
      </c>
      <c r="W148" s="69">
        <v>9479536706000</v>
      </c>
      <c r="X148" s="69">
        <v>8366716200000</v>
      </c>
      <c r="Y148" s="69">
        <v>7791414506999.999</v>
      </c>
      <c r="Z148" s="69">
        <v>7193258239000.001</v>
      </c>
      <c r="AA148" s="70">
        <v>7890185633000</v>
      </c>
      <c r="AB148" s="69">
        <v>6814979648000.001</v>
      </c>
      <c r="AC148" s="69" t="s">
        <v>413</v>
      </c>
    </row>
    <row r="149" spans="1:29" ht="15" x14ac:dyDescent="0.25">
      <c r="A149" s="63" t="s">
        <v>172</v>
      </c>
      <c r="B149" s="63" t="s">
        <v>399</v>
      </c>
      <c r="C149" s="63" t="s">
        <v>334</v>
      </c>
      <c r="D149" s="63" t="s">
        <v>352</v>
      </c>
      <c r="E149" s="63" t="s">
        <v>398</v>
      </c>
      <c r="F149" s="63" t="s">
        <v>177</v>
      </c>
      <c r="G149" s="63" t="s">
        <v>178</v>
      </c>
      <c r="H149" s="63" t="s">
        <v>179</v>
      </c>
      <c r="I149" s="64" t="s">
        <v>595</v>
      </c>
      <c r="J149" s="65">
        <v>13625821377911.045</v>
      </c>
      <c r="K149" s="65">
        <v>9185352086281.7051</v>
      </c>
      <c r="L149" s="65">
        <v>10036586472958.809</v>
      </c>
      <c r="M149" s="65">
        <v>7260145910241.7266</v>
      </c>
      <c r="N149" s="65">
        <v>6981041714215.8975</v>
      </c>
      <c r="O149" s="65">
        <v>7188123186187.8779</v>
      </c>
      <c r="P149" s="65">
        <v>14562855497983.016</v>
      </c>
      <c r="Q149" s="65">
        <v>12745994282684.818</v>
      </c>
      <c r="R149" s="65">
        <v>9443091110009.4355</v>
      </c>
      <c r="S149" s="65">
        <v>6362539660312.8447</v>
      </c>
      <c r="T149" s="65">
        <v>5662553884599.9961</v>
      </c>
      <c r="U149" s="65">
        <v>5697829051872.0234</v>
      </c>
      <c r="V149" s="65">
        <v>5645461570550.2803</v>
      </c>
      <c r="W149" s="65">
        <v>5245222922375.04</v>
      </c>
      <c r="X149" s="65">
        <v>6829206848248</v>
      </c>
      <c r="Y149" s="65">
        <v>7117604038828.3965</v>
      </c>
      <c r="Z149" s="65">
        <v>7715827645193.9717</v>
      </c>
      <c r="AA149" s="66">
        <v>8561218069651.998</v>
      </c>
      <c r="AB149" s="65">
        <v>8903389994104.998</v>
      </c>
      <c r="AC149" s="65" t="s">
        <v>414</v>
      </c>
    </row>
    <row r="150" spans="1:29" ht="15" x14ac:dyDescent="0.25">
      <c r="A150" s="67" t="s">
        <v>172</v>
      </c>
      <c r="B150" s="67" t="s">
        <v>415</v>
      </c>
      <c r="C150" s="67" t="s">
        <v>334</v>
      </c>
      <c r="D150" s="67" t="s">
        <v>352</v>
      </c>
      <c r="E150" s="67" t="s">
        <v>416</v>
      </c>
      <c r="F150" s="67" t="s">
        <v>417</v>
      </c>
      <c r="G150" s="67" t="s">
        <v>178</v>
      </c>
      <c r="H150" s="67" t="s">
        <v>179</v>
      </c>
      <c r="I150" s="68" t="s">
        <v>595</v>
      </c>
      <c r="J150" s="69">
        <v>483702075937.23871</v>
      </c>
      <c r="K150" s="69">
        <v>477160418578.48743</v>
      </c>
      <c r="L150" s="69">
        <v>519071495210.44</v>
      </c>
      <c r="M150" s="69">
        <v>293865769176.03333</v>
      </c>
      <c r="N150" s="69">
        <v>386498139603.00189</v>
      </c>
      <c r="O150" s="69">
        <v>393609571807.52771</v>
      </c>
      <c r="P150" s="69">
        <v>406991634970.96222</v>
      </c>
      <c r="Q150" s="69">
        <v>373303467026.7226</v>
      </c>
      <c r="R150" s="69">
        <v>262378600000.00037</v>
      </c>
      <c r="S150" s="69">
        <v>200684800000.00015</v>
      </c>
      <c r="T150" s="69">
        <v>190561199999.99969</v>
      </c>
      <c r="U150" s="69">
        <v>181983700000.00082</v>
      </c>
      <c r="V150" s="69">
        <v>184903500000</v>
      </c>
      <c r="W150" s="69">
        <v>180447500000</v>
      </c>
      <c r="X150" s="69">
        <v>155778800000</v>
      </c>
      <c r="Y150" s="69">
        <v>145246400000</v>
      </c>
      <c r="Z150" s="69">
        <v>143873600000</v>
      </c>
      <c r="AA150" s="70">
        <v>127944400000</v>
      </c>
      <c r="AB150" s="69">
        <v>103395500000</v>
      </c>
      <c r="AC150" s="69" t="s">
        <v>418</v>
      </c>
    </row>
    <row r="151" spans="1:29" ht="15" x14ac:dyDescent="0.25">
      <c r="A151" s="63" t="s">
        <v>172</v>
      </c>
      <c r="B151" s="63" t="s">
        <v>415</v>
      </c>
      <c r="C151" s="63" t="s">
        <v>334</v>
      </c>
      <c r="D151" s="63" t="s">
        <v>352</v>
      </c>
      <c r="E151" s="63" t="s">
        <v>416</v>
      </c>
      <c r="F151" s="63" t="s">
        <v>419</v>
      </c>
      <c r="G151" s="63" t="s">
        <v>178</v>
      </c>
      <c r="H151" s="63" t="s">
        <v>179</v>
      </c>
      <c r="I151" s="64" t="s">
        <v>595</v>
      </c>
      <c r="J151" s="65">
        <v>74370271154.617233</v>
      </c>
      <c r="K151" s="65">
        <v>158760276664.07028</v>
      </c>
      <c r="L151" s="65">
        <v>70341414778.046188</v>
      </c>
      <c r="M151" s="65">
        <v>110497264310.36604</v>
      </c>
      <c r="N151" s="65">
        <v>48477571591.74202</v>
      </c>
      <c r="O151" s="65">
        <v>67856143127.368195</v>
      </c>
      <c r="P151" s="65">
        <v>32856646361.273205</v>
      </c>
      <c r="Q151" s="65">
        <v>34660326070.430763</v>
      </c>
      <c r="R151" s="65">
        <v>35128000000</v>
      </c>
      <c r="S151" s="65">
        <v>23898599999.999985</v>
      </c>
      <c r="T151" s="65">
        <v>27976000000.000015</v>
      </c>
      <c r="U151" s="65">
        <v>32762612800.000122</v>
      </c>
      <c r="V151" s="65">
        <v>33959644299.999996</v>
      </c>
      <c r="W151" s="65">
        <v>30823299999.999996</v>
      </c>
      <c r="X151" s="65">
        <v>22080500000</v>
      </c>
      <c r="Y151" s="65">
        <v>21116100000</v>
      </c>
      <c r="Z151" s="65">
        <v>22946200000</v>
      </c>
      <c r="AA151" s="66">
        <v>20590900000</v>
      </c>
      <c r="AB151" s="65">
        <v>15526499999.999998</v>
      </c>
      <c r="AC151" s="65" t="s">
        <v>420</v>
      </c>
    </row>
    <row r="152" spans="1:29" ht="15" x14ac:dyDescent="0.25">
      <c r="A152" s="67" t="s">
        <v>172</v>
      </c>
      <c r="B152" s="67" t="s">
        <v>415</v>
      </c>
      <c r="C152" s="67" t="s">
        <v>334</v>
      </c>
      <c r="D152" s="67" t="s">
        <v>352</v>
      </c>
      <c r="E152" s="67" t="s">
        <v>416</v>
      </c>
      <c r="F152" s="67" t="s">
        <v>421</v>
      </c>
      <c r="G152" s="67" t="s">
        <v>178</v>
      </c>
      <c r="H152" s="67" t="s">
        <v>179</v>
      </c>
      <c r="I152" s="68" t="s">
        <v>595</v>
      </c>
      <c r="J152" s="69">
        <v>10046329871519.609</v>
      </c>
      <c r="K152" s="69">
        <v>9488500609679.1133</v>
      </c>
      <c r="L152" s="69">
        <v>10569686519481.465</v>
      </c>
      <c r="M152" s="69">
        <v>8034029096711.8164</v>
      </c>
      <c r="N152" s="69">
        <v>7901354403888.2881</v>
      </c>
      <c r="O152" s="69">
        <v>7727734892483.4346</v>
      </c>
      <c r="P152" s="69">
        <v>6936316512240.1035</v>
      </c>
      <c r="Q152" s="69">
        <v>6191013910023.7041</v>
      </c>
      <c r="R152" s="69">
        <v>5451458499999.9961</v>
      </c>
      <c r="S152" s="69">
        <v>4189443800000.0034</v>
      </c>
      <c r="T152" s="69">
        <v>4367721699999.9961</v>
      </c>
      <c r="U152" s="69">
        <v>4130308300000.0166</v>
      </c>
      <c r="V152" s="69">
        <v>3843243200000</v>
      </c>
      <c r="W152" s="69">
        <v>3942191200000</v>
      </c>
      <c r="X152" s="69">
        <v>3740490700000</v>
      </c>
      <c r="Y152" s="69">
        <v>3578216400000</v>
      </c>
      <c r="Z152" s="69">
        <v>3587937000000.001</v>
      </c>
      <c r="AA152" s="70">
        <v>4120948099999.9995</v>
      </c>
      <c r="AB152" s="69">
        <v>3747037200000</v>
      </c>
      <c r="AC152" s="69" t="s">
        <v>422</v>
      </c>
    </row>
    <row r="153" spans="1:29" ht="15" x14ac:dyDescent="0.25">
      <c r="A153" s="63" t="s">
        <v>172</v>
      </c>
      <c r="B153" s="63" t="s">
        <v>363</v>
      </c>
      <c r="C153" s="63" t="s">
        <v>334</v>
      </c>
      <c r="D153" s="63" t="s">
        <v>352</v>
      </c>
      <c r="E153" s="63" t="s">
        <v>423</v>
      </c>
      <c r="F153" s="63" t="s">
        <v>177</v>
      </c>
      <c r="G153" s="63" t="s">
        <v>178</v>
      </c>
      <c r="H153" s="63" t="s">
        <v>179</v>
      </c>
      <c r="I153" s="64" t="s">
        <v>595</v>
      </c>
      <c r="J153" s="65">
        <v>141367369.2300522</v>
      </c>
      <c r="K153" s="65">
        <v>439336647.58724195</v>
      </c>
      <c r="L153" s="65">
        <v>231034035.28707442</v>
      </c>
      <c r="M153" s="65">
        <v>483795216.23416692</v>
      </c>
      <c r="N153" s="65">
        <v>329672042.3209492</v>
      </c>
      <c r="O153" s="65">
        <v>837263746.42885923</v>
      </c>
      <c r="P153" s="65">
        <v>88508506.146117061</v>
      </c>
      <c r="Q153" s="65">
        <v>98145036.007277995</v>
      </c>
      <c r="R153" s="65">
        <v>102600000.00000003</v>
      </c>
      <c r="S153" s="65">
        <v>86599999.999999985</v>
      </c>
      <c r="T153" s="65">
        <v>148899999.99999985</v>
      </c>
      <c r="U153" s="65">
        <v>166300000.00000066</v>
      </c>
      <c r="V153" s="65">
        <v>149900000</v>
      </c>
      <c r="W153" s="65">
        <v>172100000</v>
      </c>
      <c r="X153" s="65">
        <v>132400000.00000001</v>
      </c>
      <c r="Y153" s="65">
        <v>215499999.99999997</v>
      </c>
      <c r="Z153" s="65">
        <v>646000000</v>
      </c>
      <c r="AA153" s="66">
        <v>760000000</v>
      </c>
      <c r="AB153" s="65">
        <v>775100000</v>
      </c>
      <c r="AC153" s="65" t="s">
        <v>424</v>
      </c>
    </row>
    <row r="154" spans="1:29" ht="15" x14ac:dyDescent="0.25">
      <c r="A154" s="67" t="s">
        <v>172</v>
      </c>
      <c r="B154" s="67" t="s">
        <v>425</v>
      </c>
      <c r="C154" s="67" t="s">
        <v>334</v>
      </c>
      <c r="D154" s="67" t="s">
        <v>352</v>
      </c>
      <c r="E154" s="67" t="s">
        <v>426</v>
      </c>
      <c r="F154" s="67" t="s">
        <v>177</v>
      </c>
      <c r="G154" s="67" t="s">
        <v>178</v>
      </c>
      <c r="H154" s="67" t="s">
        <v>179</v>
      </c>
      <c r="I154" s="68" t="s">
        <v>595</v>
      </c>
      <c r="J154" s="69">
        <v>8575458939454.084</v>
      </c>
      <c r="K154" s="69">
        <v>9111085884487.9375</v>
      </c>
      <c r="L154" s="69">
        <v>9875092051812.9238</v>
      </c>
      <c r="M154" s="69">
        <v>5930040381258.2607</v>
      </c>
      <c r="N154" s="69">
        <v>5071038644015.6572</v>
      </c>
      <c r="O154" s="69">
        <v>5071026100593.9922</v>
      </c>
      <c r="P154" s="69">
        <v>4952904182231.5342</v>
      </c>
      <c r="Q154" s="69">
        <v>5213330546142.1611</v>
      </c>
      <c r="R154" s="69">
        <v>5418142951000.002</v>
      </c>
      <c r="S154" s="69">
        <v>4791684104000.002</v>
      </c>
      <c r="T154" s="69">
        <v>4654151540000.001</v>
      </c>
      <c r="U154" s="69">
        <v>4430132206000.0137</v>
      </c>
      <c r="V154" s="69">
        <v>4609229060600</v>
      </c>
      <c r="W154" s="69">
        <v>5353686498000</v>
      </c>
      <c r="X154" s="69">
        <v>5124756574000</v>
      </c>
      <c r="Y154" s="69">
        <v>5107569323000.001</v>
      </c>
      <c r="Z154" s="69">
        <v>5330783085000</v>
      </c>
      <c r="AA154" s="70">
        <v>5469649554999.999</v>
      </c>
      <c r="AB154" s="69">
        <v>5493633787000</v>
      </c>
      <c r="AC154" s="69" t="s">
        <v>427</v>
      </c>
    </row>
    <row r="155" spans="1:29" ht="15" x14ac:dyDescent="0.25">
      <c r="A155" s="63" t="s">
        <v>172</v>
      </c>
      <c r="B155" s="63" t="s">
        <v>428</v>
      </c>
      <c r="C155" s="63" t="s">
        <v>334</v>
      </c>
      <c r="D155" s="63" t="s">
        <v>352</v>
      </c>
      <c r="E155" s="63" t="s">
        <v>429</v>
      </c>
      <c r="F155" s="63" t="s">
        <v>430</v>
      </c>
      <c r="G155" s="63" t="s">
        <v>178</v>
      </c>
      <c r="H155" s="63" t="s">
        <v>179</v>
      </c>
      <c r="I155" s="64" t="s">
        <v>595</v>
      </c>
      <c r="J155" s="65">
        <v>1108559131591.2668</v>
      </c>
      <c r="K155" s="65">
        <v>996519946337.84021</v>
      </c>
      <c r="L155" s="65">
        <v>1036743064377.7916</v>
      </c>
      <c r="M155" s="65">
        <v>787500175979.08801</v>
      </c>
      <c r="N155" s="65">
        <v>817073648327.70764</v>
      </c>
      <c r="O155" s="65">
        <v>773624512101.96997</v>
      </c>
      <c r="P155" s="65">
        <v>737784721851.3573</v>
      </c>
      <c r="Q155" s="65">
        <v>641247738525.30908</v>
      </c>
      <c r="R155" s="65">
        <v>515502899999.99951</v>
      </c>
      <c r="S155" s="65">
        <v>402263427999.99957</v>
      </c>
      <c r="T155" s="65">
        <v>346242209900.00024</v>
      </c>
      <c r="U155" s="65">
        <v>328573022300.00165</v>
      </c>
      <c r="V155" s="65">
        <v>324326597499.99994</v>
      </c>
      <c r="W155" s="65">
        <v>317604609000</v>
      </c>
      <c r="X155" s="65">
        <v>274900253000</v>
      </c>
      <c r="Y155" s="65">
        <v>293029344999.99994</v>
      </c>
      <c r="Z155" s="65">
        <v>294912118000</v>
      </c>
      <c r="AA155" s="66">
        <v>281004877000</v>
      </c>
      <c r="AB155" s="65">
        <v>255343495000.00003</v>
      </c>
      <c r="AC155" s="65" t="s">
        <v>431</v>
      </c>
    </row>
    <row r="156" spans="1:29" ht="15" x14ac:dyDescent="0.25">
      <c r="A156" s="67" t="s">
        <v>172</v>
      </c>
      <c r="B156" s="67" t="s">
        <v>428</v>
      </c>
      <c r="C156" s="67" t="s">
        <v>334</v>
      </c>
      <c r="D156" s="67" t="s">
        <v>352</v>
      </c>
      <c r="E156" s="67" t="s">
        <v>429</v>
      </c>
      <c r="F156" s="67" t="s">
        <v>432</v>
      </c>
      <c r="G156" s="67" t="s">
        <v>178</v>
      </c>
      <c r="H156" s="67" t="s">
        <v>179</v>
      </c>
      <c r="I156" s="68" t="s">
        <v>595</v>
      </c>
      <c r="J156" s="69">
        <v>6372774140463.4111</v>
      </c>
      <c r="K156" s="69">
        <v>4829906952850.3857</v>
      </c>
      <c r="L156" s="69">
        <v>2579368473980.251</v>
      </c>
      <c r="M156" s="69">
        <v>2172676114453.4221</v>
      </c>
      <c r="N156" s="69">
        <v>1300833434945.4534</v>
      </c>
      <c r="O156" s="69">
        <v>1241156148094.033</v>
      </c>
      <c r="P156" s="69">
        <v>1250356081798.6248</v>
      </c>
      <c r="Q156" s="69">
        <v>919777245075.15002</v>
      </c>
      <c r="R156" s="69">
        <v>853267500000.00012</v>
      </c>
      <c r="S156" s="69">
        <v>633969825000.00024</v>
      </c>
      <c r="T156" s="69">
        <v>607649746200.00024</v>
      </c>
      <c r="U156" s="69">
        <v>478751946300.00214</v>
      </c>
      <c r="V156" s="69">
        <v>279963705100</v>
      </c>
      <c r="W156" s="69">
        <v>320796023000</v>
      </c>
      <c r="X156" s="69">
        <v>416503804000</v>
      </c>
      <c r="Y156" s="69">
        <v>477588495999.99994</v>
      </c>
      <c r="Z156" s="69">
        <v>529096941000.00012</v>
      </c>
      <c r="AA156" s="70">
        <v>504093936000.00006</v>
      </c>
      <c r="AB156" s="69">
        <v>450752996000</v>
      </c>
      <c r="AC156" s="69" t="s">
        <v>433</v>
      </c>
    </row>
    <row r="157" spans="1:29" ht="15" x14ac:dyDescent="0.25">
      <c r="A157" s="63" t="s">
        <v>172</v>
      </c>
      <c r="B157" s="63" t="s">
        <v>434</v>
      </c>
      <c r="C157" s="63" t="s">
        <v>334</v>
      </c>
      <c r="D157" s="63" t="s">
        <v>86</v>
      </c>
      <c r="E157" s="63" t="s">
        <v>241</v>
      </c>
      <c r="F157" s="63" t="s">
        <v>177</v>
      </c>
      <c r="G157" s="63" t="s">
        <v>178</v>
      </c>
      <c r="H157" s="63" t="s">
        <v>179</v>
      </c>
      <c r="I157" s="64" t="s">
        <v>595</v>
      </c>
      <c r="J157" s="65">
        <v>334166.48915631033</v>
      </c>
      <c r="K157" s="65">
        <v>107967325.6777554</v>
      </c>
      <c r="L157" s="65">
        <v>87064965.197216004</v>
      </c>
      <c r="M157" s="65">
        <v>103406426.47204575</v>
      </c>
      <c r="N157" s="65">
        <v>215881027.73401022</v>
      </c>
      <c r="O157" s="65">
        <v>326077109.81783575</v>
      </c>
      <c r="P157" s="65">
        <v>14300000</v>
      </c>
      <c r="Q157" s="65">
        <v>15700000.000000058</v>
      </c>
      <c r="R157" s="65">
        <v>27599999.99999997</v>
      </c>
      <c r="S157" s="65"/>
      <c r="T157" s="65"/>
      <c r="U157" s="65"/>
      <c r="V157" s="65">
        <v>44400000</v>
      </c>
      <c r="W157" s="65">
        <v>1055600000</v>
      </c>
      <c r="X157" s="65">
        <v>886000000</v>
      </c>
      <c r="Y157" s="65">
        <v>719500000</v>
      </c>
      <c r="Z157" s="65">
        <v>106100000.00000001</v>
      </c>
      <c r="AA157" s="66">
        <v>31900000</v>
      </c>
      <c r="AB157" s="65">
        <v>27000000</v>
      </c>
      <c r="AC157" s="65" t="s">
        <v>435</v>
      </c>
    </row>
    <row r="158" spans="1:29" ht="15" x14ac:dyDescent="0.25">
      <c r="A158" s="67" t="s">
        <v>172</v>
      </c>
      <c r="B158" s="67" t="s">
        <v>434</v>
      </c>
      <c r="C158" s="67" t="s">
        <v>334</v>
      </c>
      <c r="D158" s="67" t="s">
        <v>86</v>
      </c>
      <c r="E158" s="67" t="s">
        <v>436</v>
      </c>
      <c r="F158" s="67" t="s">
        <v>177</v>
      </c>
      <c r="G158" s="67" t="s">
        <v>178</v>
      </c>
      <c r="H158" s="67" t="s">
        <v>179</v>
      </c>
      <c r="I158" s="68" t="s">
        <v>595</v>
      </c>
      <c r="J158" s="69">
        <v>10028483565831.617</v>
      </c>
      <c r="K158" s="69">
        <v>5323220979606.2354</v>
      </c>
      <c r="L158" s="69">
        <v>5182611982935.5459</v>
      </c>
      <c r="M158" s="69">
        <v>5008399533119.8213</v>
      </c>
      <c r="N158" s="69">
        <v>5127224934662.4639</v>
      </c>
      <c r="O158" s="69">
        <v>4838871571892.9795</v>
      </c>
      <c r="P158" s="69">
        <v>215839488715.20428</v>
      </c>
      <c r="Q158" s="69">
        <v>220330846964.40573</v>
      </c>
      <c r="R158" s="69">
        <v>4665799999.9999971</v>
      </c>
      <c r="S158" s="69">
        <v>2813500000.0000024</v>
      </c>
      <c r="T158" s="69">
        <v>3057000000.0000005</v>
      </c>
      <c r="U158" s="69">
        <v>2764500000.0000095</v>
      </c>
      <c r="V158" s="69">
        <v>303704080000</v>
      </c>
      <c r="W158" s="69">
        <v>319601820000</v>
      </c>
      <c r="X158" s="69">
        <v>183609400000</v>
      </c>
      <c r="Y158" s="69">
        <v>220367600000</v>
      </c>
      <c r="Z158" s="69">
        <v>340137600000</v>
      </c>
      <c r="AA158" s="70">
        <v>460107644252.12097</v>
      </c>
      <c r="AB158" s="69">
        <v>443975700000</v>
      </c>
      <c r="AC158" s="69" t="s">
        <v>437</v>
      </c>
    </row>
    <row r="159" spans="1:29" ht="15" x14ac:dyDescent="0.25">
      <c r="A159" s="63" t="s">
        <v>172</v>
      </c>
      <c r="B159" s="63" t="s">
        <v>434</v>
      </c>
      <c r="C159" s="63" t="s">
        <v>334</v>
      </c>
      <c r="D159" s="63" t="s">
        <v>86</v>
      </c>
      <c r="E159" s="63" t="s">
        <v>438</v>
      </c>
      <c r="F159" s="63" t="s">
        <v>177</v>
      </c>
      <c r="G159" s="63" t="s">
        <v>178</v>
      </c>
      <c r="H159" s="63" t="s">
        <v>179</v>
      </c>
      <c r="I159" s="64" t="s">
        <v>595</v>
      </c>
      <c r="J159" s="65">
        <v>6121188004016.5088</v>
      </c>
      <c r="K159" s="65">
        <v>580467047318.57239</v>
      </c>
      <c r="L159" s="65">
        <v>659125912412.99426</v>
      </c>
      <c r="M159" s="65">
        <v>1329484978098.4785</v>
      </c>
      <c r="N159" s="65">
        <v>1725931783911.2917</v>
      </c>
      <c r="O159" s="65">
        <v>1582881522825.6045</v>
      </c>
      <c r="P159" s="65">
        <v>1782771599999.9995</v>
      </c>
      <c r="Q159" s="65">
        <v>2813758900000.0112</v>
      </c>
      <c r="R159" s="65">
        <v>3540106400000.0015</v>
      </c>
      <c r="S159" s="65">
        <v>2653817399999.999</v>
      </c>
      <c r="T159" s="65">
        <v>2791141700000.002</v>
      </c>
      <c r="U159" s="65">
        <v>2857623000000.0151</v>
      </c>
      <c r="V159" s="65">
        <v>2966572200000</v>
      </c>
      <c r="W159" s="65">
        <v>2713833400000</v>
      </c>
      <c r="X159" s="65">
        <v>2697855200000</v>
      </c>
      <c r="Y159" s="65">
        <v>2600753800000</v>
      </c>
      <c r="Z159" s="65">
        <v>2752012500000</v>
      </c>
      <c r="AA159" s="66">
        <v>2820834800000</v>
      </c>
      <c r="AB159" s="65">
        <v>2719342100000</v>
      </c>
      <c r="AC159" s="65" t="s">
        <v>439</v>
      </c>
    </row>
    <row r="160" spans="1:29" ht="15" x14ac:dyDescent="0.25">
      <c r="A160" s="67" t="s">
        <v>172</v>
      </c>
      <c r="B160" s="67" t="s">
        <v>376</v>
      </c>
      <c r="C160" s="67" t="s">
        <v>334</v>
      </c>
      <c r="D160" s="67" t="s">
        <v>183</v>
      </c>
      <c r="E160" s="67" t="s">
        <v>183</v>
      </c>
      <c r="F160" s="67" t="s">
        <v>177</v>
      </c>
      <c r="G160" s="67" t="s">
        <v>178</v>
      </c>
      <c r="H160" s="67" t="s">
        <v>440</v>
      </c>
      <c r="I160" s="68" t="s">
        <v>595</v>
      </c>
      <c r="J160" s="69">
        <v>977000000000</v>
      </c>
      <c r="K160" s="69">
        <v>1717000000000</v>
      </c>
      <c r="L160" s="69">
        <v>1844000000000</v>
      </c>
      <c r="M160" s="69">
        <v>1731000000000</v>
      </c>
      <c r="N160" s="69">
        <v>1559000000000</v>
      </c>
      <c r="O160" s="69">
        <v>1550000000000</v>
      </c>
      <c r="P160" s="69">
        <v>1107000000000</v>
      </c>
      <c r="Q160" s="69">
        <v>1087000000000</v>
      </c>
      <c r="R160" s="69">
        <v>1156000000000</v>
      </c>
      <c r="S160" s="69">
        <v>1236000000000</v>
      </c>
      <c r="T160" s="69">
        <v>1292000000000</v>
      </c>
      <c r="U160" s="69">
        <v>1341000000000</v>
      </c>
      <c r="V160" s="69">
        <v>1315000000000</v>
      </c>
      <c r="W160" s="69">
        <v>2787000000000</v>
      </c>
      <c r="X160" s="69">
        <v>2976000000000</v>
      </c>
      <c r="Y160" s="69">
        <v>3076000000000</v>
      </c>
      <c r="Z160" s="69">
        <v>3116000000000</v>
      </c>
      <c r="AA160" s="70">
        <v>3237000000000</v>
      </c>
      <c r="AB160" s="69">
        <v>3224000000000</v>
      </c>
      <c r="AC160" s="69" t="s">
        <v>441</v>
      </c>
    </row>
    <row r="161" spans="1:29" ht="15" x14ac:dyDescent="0.25">
      <c r="A161" s="63" t="s">
        <v>172</v>
      </c>
      <c r="B161" s="63" t="s">
        <v>376</v>
      </c>
      <c r="C161" s="63" t="s">
        <v>334</v>
      </c>
      <c r="D161" s="63" t="s">
        <v>183</v>
      </c>
      <c r="E161" s="63" t="s">
        <v>183</v>
      </c>
      <c r="F161" s="63" t="s">
        <v>177</v>
      </c>
      <c r="G161" s="63" t="s">
        <v>178</v>
      </c>
      <c r="H161" s="63" t="s">
        <v>252</v>
      </c>
      <c r="I161" s="64" t="s">
        <v>595</v>
      </c>
      <c r="J161" s="65">
        <v>39641000000000</v>
      </c>
      <c r="K161" s="65">
        <v>44694000000000</v>
      </c>
      <c r="L161" s="65">
        <v>27437000000000</v>
      </c>
      <c r="M161" s="65">
        <v>26680000000000</v>
      </c>
      <c r="N161" s="65">
        <v>26939000000000</v>
      </c>
      <c r="O161" s="65">
        <v>29671000000000</v>
      </c>
      <c r="P161" s="65">
        <v>27311000000000</v>
      </c>
      <c r="Q161" s="65">
        <v>27817000000000</v>
      </c>
      <c r="R161" s="65">
        <v>24662000000000</v>
      </c>
      <c r="S161" s="65">
        <v>22666000000000</v>
      </c>
      <c r="T161" s="65">
        <v>25807000000000</v>
      </c>
      <c r="U161" s="65">
        <v>28507000000000</v>
      </c>
      <c r="V161" s="65">
        <v>27877000000000</v>
      </c>
      <c r="W161" s="65">
        <v>27486000000000</v>
      </c>
      <c r="X161" s="65">
        <v>24505000000000</v>
      </c>
      <c r="Y161" s="65">
        <v>23107000000000</v>
      </c>
      <c r="Z161" s="65">
        <v>24783000000000</v>
      </c>
      <c r="AA161" s="66">
        <v>25859000000000</v>
      </c>
      <c r="AB161" s="65">
        <v>25991000000000</v>
      </c>
      <c r="AC161" s="65" t="s">
        <v>442</v>
      </c>
    </row>
    <row r="162" spans="1:29" ht="15" hidden="1" x14ac:dyDescent="0.25">
      <c r="A162" s="67" t="s">
        <v>172</v>
      </c>
      <c r="B162" s="67" t="s">
        <v>443</v>
      </c>
      <c r="C162" s="67" t="s">
        <v>334</v>
      </c>
      <c r="D162" s="67" t="s">
        <v>183</v>
      </c>
      <c r="E162" s="67" t="s">
        <v>183</v>
      </c>
      <c r="F162" s="67" t="s">
        <v>177</v>
      </c>
      <c r="G162" s="67" t="s">
        <v>444</v>
      </c>
      <c r="H162" s="67" t="s">
        <v>445</v>
      </c>
      <c r="I162" s="68" t="s">
        <v>595</v>
      </c>
      <c r="J162" s="69">
        <v>13310000000000</v>
      </c>
      <c r="K162" s="69">
        <v>12194000000000</v>
      </c>
      <c r="L162" s="69">
        <v>12050000000000</v>
      </c>
      <c r="M162" s="69">
        <v>11140000000000</v>
      </c>
      <c r="N162" s="69">
        <v>11286000000000</v>
      </c>
      <c r="O162" s="69">
        <v>11227000000000</v>
      </c>
      <c r="P162" s="69">
        <v>10939000000000</v>
      </c>
      <c r="Q162" s="69">
        <v>11296000000000</v>
      </c>
      <c r="R162" s="69">
        <v>10487000000000</v>
      </c>
      <c r="S162" s="69">
        <v>9429000000000</v>
      </c>
      <c r="T162" s="69">
        <v>12509000000000</v>
      </c>
      <c r="U162" s="69">
        <v>10884000000000</v>
      </c>
      <c r="V162" s="69">
        <v>10310000000000</v>
      </c>
      <c r="W162" s="69">
        <v>10833000000000</v>
      </c>
      <c r="X162" s="69">
        <v>11001000000000</v>
      </c>
      <c r="Y162" s="69">
        <v>11804000000000</v>
      </c>
      <c r="Z162" s="69">
        <v>11476000000000</v>
      </c>
      <c r="AA162" s="70">
        <v>10663000000000</v>
      </c>
      <c r="AB162" s="69">
        <v>10411000000000</v>
      </c>
      <c r="AC162" s="69" t="s">
        <v>446</v>
      </c>
    </row>
    <row r="163" spans="1:29" ht="15" x14ac:dyDescent="0.25">
      <c r="A163" s="63" t="s">
        <v>172</v>
      </c>
      <c r="B163" s="63" t="s">
        <v>447</v>
      </c>
      <c r="C163" s="63" t="s">
        <v>334</v>
      </c>
      <c r="D163" s="63" t="s">
        <v>448</v>
      </c>
      <c r="E163" s="63" t="s">
        <v>183</v>
      </c>
      <c r="F163" s="63" t="s">
        <v>177</v>
      </c>
      <c r="G163" s="63" t="s">
        <v>178</v>
      </c>
      <c r="H163" s="63" t="s">
        <v>282</v>
      </c>
      <c r="I163" s="64" t="s">
        <v>595</v>
      </c>
      <c r="J163" s="65">
        <v>48482564592000</v>
      </c>
      <c r="K163" s="65">
        <v>41124659648000</v>
      </c>
      <c r="L163" s="65">
        <v>54085098424000</v>
      </c>
      <c r="M163" s="65">
        <v>58836931880000</v>
      </c>
      <c r="N163" s="65">
        <v>57651616080000</v>
      </c>
      <c r="O163" s="65">
        <v>53564934688000</v>
      </c>
      <c r="P163" s="65">
        <v>47507275464000</v>
      </c>
      <c r="Q163" s="65">
        <v>47522979752000</v>
      </c>
      <c r="R163" s="65">
        <v>53987311840000</v>
      </c>
      <c r="S163" s="65">
        <v>53148549664000</v>
      </c>
      <c r="T163" s="65">
        <v>54705816144000</v>
      </c>
      <c r="U163" s="65">
        <v>53772889648000</v>
      </c>
      <c r="V163" s="65">
        <v>53988638576000</v>
      </c>
      <c r="W163" s="65">
        <v>56373102328000</v>
      </c>
      <c r="X163" s="65">
        <v>53053293736000</v>
      </c>
      <c r="Y163" s="65">
        <v>51372370128000</v>
      </c>
      <c r="Z163" s="65">
        <v>38837295680000</v>
      </c>
      <c r="AA163" s="66">
        <v>43329366024000</v>
      </c>
      <c r="AB163" s="65">
        <v>34220034623999.996</v>
      </c>
      <c r="AC163" s="65" t="s">
        <v>449</v>
      </c>
    </row>
    <row r="164" spans="1:29" ht="15" x14ac:dyDescent="0.25">
      <c r="A164" s="67" t="s">
        <v>172</v>
      </c>
      <c r="B164" s="67" t="s">
        <v>447</v>
      </c>
      <c r="C164" s="67" t="s">
        <v>334</v>
      </c>
      <c r="D164" s="67" t="s">
        <v>448</v>
      </c>
      <c r="E164" s="67" t="s">
        <v>183</v>
      </c>
      <c r="F164" s="67" t="s">
        <v>177</v>
      </c>
      <c r="G164" s="67" t="s">
        <v>178</v>
      </c>
      <c r="H164" s="67" t="s">
        <v>184</v>
      </c>
      <c r="I164" s="68" t="s">
        <v>595</v>
      </c>
      <c r="J164" s="69">
        <v>833244000000</v>
      </c>
      <c r="K164" s="69">
        <v>1098894000000</v>
      </c>
      <c r="L164" s="69">
        <v>1433682000000</v>
      </c>
      <c r="M164" s="69">
        <v>1502268000000</v>
      </c>
      <c r="N164" s="69">
        <v>1599144000000</v>
      </c>
      <c r="O164" s="69">
        <v>1437546000000</v>
      </c>
      <c r="P164" s="69">
        <v>1225026000000</v>
      </c>
      <c r="Q164" s="69">
        <v>1679598000000</v>
      </c>
      <c r="R164" s="69">
        <v>2021148000000</v>
      </c>
      <c r="S164" s="69">
        <v>370806000000</v>
      </c>
      <c r="T164" s="69">
        <v>354108000000</v>
      </c>
      <c r="U164" s="69">
        <v>954270000000</v>
      </c>
      <c r="V164" s="69">
        <v>1082748000000</v>
      </c>
      <c r="W164" s="69">
        <v>839316000000</v>
      </c>
      <c r="X164" s="69">
        <v>1748046000000</v>
      </c>
      <c r="Y164" s="69">
        <v>1479912000000</v>
      </c>
      <c r="Z164" s="69">
        <v>893412000000</v>
      </c>
      <c r="AA164" s="70">
        <v>367770000000</v>
      </c>
      <c r="AB164" s="69">
        <v>463542000000</v>
      </c>
      <c r="AC164" s="69" t="s">
        <v>450</v>
      </c>
    </row>
    <row r="165" spans="1:29" ht="15" x14ac:dyDescent="0.25">
      <c r="A165" s="63" t="s">
        <v>172</v>
      </c>
      <c r="B165" s="63" t="s">
        <v>447</v>
      </c>
      <c r="C165" s="63" t="s">
        <v>334</v>
      </c>
      <c r="D165" s="63" t="s">
        <v>448</v>
      </c>
      <c r="E165" s="63" t="s">
        <v>183</v>
      </c>
      <c r="F165" s="63" t="s">
        <v>177</v>
      </c>
      <c r="G165" s="63" t="s">
        <v>178</v>
      </c>
      <c r="H165" s="63" t="s">
        <v>179</v>
      </c>
      <c r="I165" s="64" t="s">
        <v>595</v>
      </c>
      <c r="J165" s="65">
        <v>269520026294685.78</v>
      </c>
      <c r="K165" s="65">
        <v>279460665608872.72</v>
      </c>
      <c r="L165" s="65">
        <v>241353534444327.84</v>
      </c>
      <c r="M165" s="65">
        <v>284052310117458.38</v>
      </c>
      <c r="N165" s="65">
        <v>288673396905576.56</v>
      </c>
      <c r="O165" s="65">
        <v>269562701824427.97</v>
      </c>
      <c r="P165" s="65">
        <v>236761525882900.31</v>
      </c>
      <c r="Q165" s="65">
        <v>236665069982900.22</v>
      </c>
      <c r="R165" s="65">
        <v>248832298046759.66</v>
      </c>
      <c r="S165" s="65">
        <v>234193433546760.03</v>
      </c>
      <c r="T165" s="65">
        <v>215025661108519.41</v>
      </c>
      <c r="U165" s="65">
        <v>213575920608520.47</v>
      </c>
      <c r="V165" s="65">
        <v>212260377914999.97</v>
      </c>
      <c r="W165" s="65">
        <v>248694083349999.97</v>
      </c>
      <c r="X165" s="65">
        <v>255931283000000</v>
      </c>
      <c r="Y165" s="65">
        <v>259339886529999.97</v>
      </c>
      <c r="Z165" s="65">
        <v>230630222678000.03</v>
      </c>
      <c r="AA165" s="66">
        <v>227766085274728.69</v>
      </c>
      <c r="AB165" s="65">
        <v>232537076171999.97</v>
      </c>
      <c r="AC165" s="65" t="s">
        <v>451</v>
      </c>
    </row>
    <row r="166" spans="1:29" ht="15" x14ac:dyDescent="0.25">
      <c r="A166" s="67" t="s">
        <v>172</v>
      </c>
      <c r="B166" s="67" t="s">
        <v>447</v>
      </c>
      <c r="C166" s="67" t="s">
        <v>334</v>
      </c>
      <c r="D166" s="67" t="s">
        <v>448</v>
      </c>
      <c r="E166" s="67" t="s">
        <v>183</v>
      </c>
      <c r="F166" s="67" t="s">
        <v>177</v>
      </c>
      <c r="G166" s="67" t="s">
        <v>178</v>
      </c>
      <c r="H166" s="67" t="s">
        <v>250</v>
      </c>
      <c r="I166" s="68" t="s">
        <v>595</v>
      </c>
      <c r="J166" s="69"/>
      <c r="K166" s="69">
        <v>2224650000000</v>
      </c>
      <c r="L166" s="69">
        <v>863250000000</v>
      </c>
      <c r="M166" s="69">
        <v>105150000000</v>
      </c>
      <c r="N166" s="69"/>
      <c r="O166" s="69"/>
      <c r="P166" s="69"/>
      <c r="Q166" s="69"/>
      <c r="R166" s="69">
        <v>2249550000000</v>
      </c>
      <c r="S166" s="69"/>
      <c r="T166" s="69"/>
      <c r="U166" s="69"/>
      <c r="V166" s="69"/>
      <c r="W166" s="69"/>
      <c r="X166" s="69"/>
      <c r="Y166" s="69"/>
      <c r="Z166" s="69"/>
      <c r="AA166" s="70"/>
      <c r="AB166" s="69"/>
      <c r="AC166" s="69" t="s">
        <v>452</v>
      </c>
    </row>
    <row r="167" spans="1:29" ht="15" x14ac:dyDescent="0.25">
      <c r="A167" s="63" t="s">
        <v>172</v>
      </c>
      <c r="B167" s="63" t="s">
        <v>454</v>
      </c>
      <c r="C167" s="63" t="s">
        <v>334</v>
      </c>
      <c r="D167" s="63" t="s">
        <v>453</v>
      </c>
      <c r="E167" s="63" t="s">
        <v>183</v>
      </c>
      <c r="F167" s="63" t="s">
        <v>177</v>
      </c>
      <c r="G167" s="63" t="s">
        <v>178</v>
      </c>
      <c r="H167" s="63" t="s">
        <v>282</v>
      </c>
      <c r="I167" s="64" t="s">
        <v>595</v>
      </c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>
        <v>646505264624</v>
      </c>
      <c r="V167" s="65">
        <v>70325640000</v>
      </c>
      <c r="W167" s="65">
        <v>76050589999.652161</v>
      </c>
      <c r="X167" s="65">
        <v>58976069999.87674</v>
      </c>
      <c r="Y167" s="65">
        <v>95951790000.250397</v>
      </c>
      <c r="Z167" s="65">
        <v>89047984179.855606</v>
      </c>
      <c r="AA167" s="66">
        <v>90551900999.634903</v>
      </c>
      <c r="AB167" s="65">
        <v>95356426799.851089</v>
      </c>
      <c r="AC167" s="65" t="s">
        <v>455</v>
      </c>
    </row>
    <row r="168" spans="1:29" ht="15" x14ac:dyDescent="0.25">
      <c r="A168" s="67" t="s">
        <v>172</v>
      </c>
      <c r="B168" s="67" t="s">
        <v>454</v>
      </c>
      <c r="C168" s="67" t="s">
        <v>334</v>
      </c>
      <c r="D168" s="67" t="s">
        <v>453</v>
      </c>
      <c r="E168" s="67" t="s">
        <v>183</v>
      </c>
      <c r="F168" s="67" t="s">
        <v>177</v>
      </c>
      <c r="G168" s="67" t="s">
        <v>178</v>
      </c>
      <c r="H168" s="67" t="s">
        <v>456</v>
      </c>
      <c r="I168" s="68" t="s">
        <v>595</v>
      </c>
      <c r="J168" s="69">
        <v>54502225920000</v>
      </c>
      <c r="K168" s="69">
        <v>54314301439999.992</v>
      </c>
      <c r="L168" s="69">
        <v>54887652639999.992</v>
      </c>
      <c r="M168" s="69">
        <v>56959935680000</v>
      </c>
      <c r="N168" s="69">
        <v>57864972000000</v>
      </c>
      <c r="O168" s="69">
        <v>57906397920000</v>
      </c>
      <c r="P168" s="69">
        <v>58051706080000</v>
      </c>
      <c r="Q168" s="69">
        <v>53831113120000</v>
      </c>
      <c r="R168" s="69">
        <v>48432227520000</v>
      </c>
      <c r="S168" s="69">
        <v>56861359018198.789</v>
      </c>
      <c r="T168" s="69">
        <v>53301651180360.43</v>
      </c>
      <c r="U168" s="69">
        <v>60139046346353.398</v>
      </c>
      <c r="V168" s="69">
        <v>56548176256868.828</v>
      </c>
      <c r="W168" s="69">
        <v>54111752787417.648</v>
      </c>
      <c r="X168" s="69">
        <v>53685290016349.008</v>
      </c>
      <c r="Y168" s="69">
        <v>45469620706134.477</v>
      </c>
      <c r="Z168" s="69">
        <v>53532455244689.93</v>
      </c>
      <c r="AA168" s="70">
        <v>54835389518593.602</v>
      </c>
      <c r="AB168" s="69">
        <v>55187131148749.586</v>
      </c>
      <c r="AC168" s="69" t="s">
        <v>457</v>
      </c>
    </row>
    <row r="169" spans="1:29" ht="15" x14ac:dyDescent="0.25">
      <c r="A169" s="63" t="s">
        <v>172</v>
      </c>
      <c r="B169" s="63" t="s">
        <v>454</v>
      </c>
      <c r="C169" s="63" t="s">
        <v>334</v>
      </c>
      <c r="D169" s="63" t="s">
        <v>453</v>
      </c>
      <c r="E169" s="63" t="s">
        <v>183</v>
      </c>
      <c r="F169" s="63" t="s">
        <v>177</v>
      </c>
      <c r="G169" s="63" t="s">
        <v>178</v>
      </c>
      <c r="H169" s="63" t="s">
        <v>199</v>
      </c>
      <c r="I169" s="64" t="s">
        <v>595</v>
      </c>
      <c r="J169" s="65">
        <v>3535941181.4107313</v>
      </c>
      <c r="K169" s="65">
        <v>3616240791.4927797</v>
      </c>
      <c r="L169" s="65">
        <v>3640535943.0765166</v>
      </c>
      <c r="M169" s="65">
        <v>3715282169.560966</v>
      </c>
      <c r="N169" s="65">
        <v>3611520941.3544102</v>
      </c>
      <c r="O169" s="65">
        <v>3731552400.7161856</v>
      </c>
      <c r="P169" s="65">
        <v>3817879819.5169554</v>
      </c>
      <c r="Q169" s="65">
        <v>3782759864.2788887</v>
      </c>
      <c r="R169" s="65">
        <v>3732592458.227849</v>
      </c>
      <c r="S169" s="65">
        <v>3465909000</v>
      </c>
      <c r="T169" s="65">
        <v>16191861000</v>
      </c>
      <c r="U169" s="65"/>
      <c r="V169" s="65"/>
      <c r="W169" s="65">
        <v>29479181760</v>
      </c>
      <c r="X169" s="65">
        <v>36107993527.199997</v>
      </c>
      <c r="Y169" s="65">
        <v>32675112630.614132</v>
      </c>
      <c r="Z169" s="65"/>
      <c r="AA169" s="66">
        <v>14599095864.141788</v>
      </c>
      <c r="AB169" s="65"/>
      <c r="AC169" s="65" t="s">
        <v>458</v>
      </c>
    </row>
    <row r="170" spans="1:29" ht="15" x14ac:dyDescent="0.25">
      <c r="A170" s="67" t="s">
        <v>172</v>
      </c>
      <c r="B170" s="67" t="s">
        <v>454</v>
      </c>
      <c r="C170" s="67" t="s">
        <v>334</v>
      </c>
      <c r="D170" s="67" t="s">
        <v>453</v>
      </c>
      <c r="E170" s="67" t="s">
        <v>183</v>
      </c>
      <c r="F170" s="67" t="s">
        <v>177</v>
      </c>
      <c r="G170" s="67" t="s">
        <v>178</v>
      </c>
      <c r="H170" s="67" t="s">
        <v>184</v>
      </c>
      <c r="I170" s="68" t="s">
        <v>595</v>
      </c>
      <c r="J170" s="69">
        <v>9163476000</v>
      </c>
      <c r="K170" s="69">
        <v>234210564000</v>
      </c>
      <c r="L170" s="69">
        <v>13400352000</v>
      </c>
      <c r="M170" s="69">
        <v>22743504000</v>
      </c>
      <c r="N170" s="69">
        <v>21937860000</v>
      </c>
      <c r="O170" s="69">
        <v>897046920000</v>
      </c>
      <c r="P170" s="69">
        <v>453467448000</v>
      </c>
      <c r="Q170" s="69">
        <v>364840812000</v>
      </c>
      <c r="R170" s="69">
        <v>697629744000</v>
      </c>
      <c r="S170" s="69">
        <v>138153734946.88501</v>
      </c>
      <c r="T170" s="69">
        <v>200632899484.67239</v>
      </c>
      <c r="U170" s="69">
        <v>18182963860.325237</v>
      </c>
      <c r="V170" s="69">
        <v>18816806923.291527</v>
      </c>
      <c r="W170" s="69">
        <v>19767367096.825718</v>
      </c>
      <c r="X170" s="69">
        <v>20092812403.197525</v>
      </c>
      <c r="Y170" s="69">
        <v>88549081082.763458</v>
      </c>
      <c r="Z170" s="69">
        <v>130461325300.76289</v>
      </c>
      <c r="AA170" s="70">
        <v>49155450736.392456</v>
      </c>
      <c r="AB170" s="69">
        <v>68113640776.075035</v>
      </c>
      <c r="AC170" s="69" t="s">
        <v>459</v>
      </c>
    </row>
    <row r="171" spans="1:29" ht="15" x14ac:dyDescent="0.25">
      <c r="A171" s="63" t="s">
        <v>172</v>
      </c>
      <c r="B171" s="63" t="s">
        <v>454</v>
      </c>
      <c r="C171" s="63" t="s">
        <v>334</v>
      </c>
      <c r="D171" s="63" t="s">
        <v>453</v>
      </c>
      <c r="E171" s="63" t="s">
        <v>183</v>
      </c>
      <c r="F171" s="63" t="s">
        <v>177</v>
      </c>
      <c r="G171" s="63" t="s">
        <v>178</v>
      </c>
      <c r="H171" s="63" t="s">
        <v>186</v>
      </c>
      <c r="I171" s="64" t="s">
        <v>595</v>
      </c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>
        <v>4998000000.000001</v>
      </c>
      <c r="W171" s="65"/>
      <c r="X171" s="65"/>
      <c r="Y171" s="65">
        <v>1739288125.7604992</v>
      </c>
      <c r="Z171" s="65"/>
      <c r="AA171" s="66"/>
      <c r="AB171" s="65"/>
      <c r="AC171" s="65" t="s">
        <v>460</v>
      </c>
    </row>
    <row r="172" spans="1:29" ht="15" x14ac:dyDescent="0.25">
      <c r="A172" s="67" t="s">
        <v>172</v>
      </c>
      <c r="B172" s="67" t="s">
        <v>454</v>
      </c>
      <c r="C172" s="67" t="s">
        <v>334</v>
      </c>
      <c r="D172" s="67" t="s">
        <v>453</v>
      </c>
      <c r="E172" s="67" t="s">
        <v>183</v>
      </c>
      <c r="F172" s="67" t="s">
        <v>177</v>
      </c>
      <c r="G172" s="67" t="s">
        <v>178</v>
      </c>
      <c r="H172" s="67" t="s">
        <v>188</v>
      </c>
      <c r="I172" s="68" t="s">
        <v>595</v>
      </c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>
        <v>17816625000</v>
      </c>
      <c r="V172" s="69">
        <v>14557320419.823412</v>
      </c>
      <c r="W172" s="69">
        <v>14607855007.690117</v>
      </c>
      <c r="X172" s="69">
        <v>22972929750</v>
      </c>
      <c r="Y172" s="69">
        <v>25403625000</v>
      </c>
      <c r="Z172" s="69">
        <v>25528760668.75</v>
      </c>
      <c r="AA172" s="70">
        <v>18164008668.75</v>
      </c>
      <c r="AB172" s="69">
        <v>23802645250</v>
      </c>
      <c r="AC172" s="69" t="s">
        <v>461</v>
      </c>
    </row>
    <row r="173" spans="1:29" ht="15" x14ac:dyDescent="0.25">
      <c r="A173" s="63" t="s">
        <v>172</v>
      </c>
      <c r="B173" s="63" t="s">
        <v>454</v>
      </c>
      <c r="C173" s="63" t="s">
        <v>334</v>
      </c>
      <c r="D173" s="63" t="s">
        <v>453</v>
      </c>
      <c r="E173" s="63" t="s">
        <v>183</v>
      </c>
      <c r="F173" s="63" t="s">
        <v>177</v>
      </c>
      <c r="G173" s="63" t="s">
        <v>178</v>
      </c>
      <c r="H173" s="63" t="s">
        <v>247</v>
      </c>
      <c r="I173" s="64" t="s">
        <v>595</v>
      </c>
      <c r="J173" s="65">
        <v>8011184832000</v>
      </c>
      <c r="K173" s="65">
        <v>10917658584000</v>
      </c>
      <c r="L173" s="65">
        <v>4368553392000</v>
      </c>
      <c r="M173" s="65">
        <v>8189875512000</v>
      </c>
      <c r="N173" s="65">
        <v>6271156080000</v>
      </c>
      <c r="O173" s="65">
        <v>6593344128000</v>
      </c>
      <c r="P173" s="65">
        <v>3920646240000</v>
      </c>
      <c r="Q173" s="65">
        <v>3747940896000</v>
      </c>
      <c r="R173" s="65">
        <v>3899085120000</v>
      </c>
      <c r="S173" s="65">
        <v>2601199276.1904759</v>
      </c>
      <c r="T173" s="65">
        <v>2902132476.1904764</v>
      </c>
      <c r="U173" s="65">
        <v>5388128374.7365074</v>
      </c>
      <c r="V173" s="65">
        <v>31051084752.25098</v>
      </c>
      <c r="W173" s="65">
        <v>19109501320</v>
      </c>
      <c r="X173" s="65">
        <v>17056167157.717318</v>
      </c>
      <c r="Y173" s="65">
        <v>26063289306.915958</v>
      </c>
      <c r="Z173" s="65">
        <v>9251715200.0002098</v>
      </c>
      <c r="AA173" s="66">
        <v>7905241710.028842</v>
      </c>
      <c r="AB173" s="65">
        <v>10222304000.038994</v>
      </c>
      <c r="AC173" s="65" t="s">
        <v>462</v>
      </c>
    </row>
    <row r="174" spans="1:29" ht="15" x14ac:dyDescent="0.25">
      <c r="A174" s="67" t="s">
        <v>172</v>
      </c>
      <c r="B174" s="67" t="s">
        <v>454</v>
      </c>
      <c r="C174" s="67" t="s">
        <v>334</v>
      </c>
      <c r="D174" s="67" t="s">
        <v>453</v>
      </c>
      <c r="E174" s="67" t="s">
        <v>183</v>
      </c>
      <c r="F174" s="67" t="s">
        <v>177</v>
      </c>
      <c r="G174" s="67" t="s">
        <v>178</v>
      </c>
      <c r="H174" s="67" t="s">
        <v>179</v>
      </c>
      <c r="I174" s="68" t="s">
        <v>595</v>
      </c>
      <c r="J174" s="69">
        <v>55465985425980.977</v>
      </c>
      <c r="K174" s="69">
        <v>53870754245122.898</v>
      </c>
      <c r="L174" s="69">
        <v>59556073056867.383</v>
      </c>
      <c r="M174" s="69">
        <v>59992019050176.141</v>
      </c>
      <c r="N174" s="69">
        <v>60594576145796.742</v>
      </c>
      <c r="O174" s="69">
        <v>61992557141708.594</v>
      </c>
      <c r="P174" s="69">
        <v>63586926354889.273</v>
      </c>
      <c r="Q174" s="69">
        <v>66416089672295.125</v>
      </c>
      <c r="R174" s="69">
        <v>67685081610848.219</v>
      </c>
      <c r="S174" s="69">
        <v>68134056708008.531</v>
      </c>
      <c r="T174" s="69">
        <v>75021491890220.656</v>
      </c>
      <c r="U174" s="69">
        <v>45443648220317.281</v>
      </c>
      <c r="V174" s="69">
        <v>42709929411577.875</v>
      </c>
      <c r="W174" s="69">
        <v>47807426107191.531</v>
      </c>
      <c r="X174" s="69">
        <v>48316101230017.195</v>
      </c>
      <c r="Y174" s="69">
        <v>49615115308374.563</v>
      </c>
      <c r="Z174" s="69">
        <v>51355216624682.609</v>
      </c>
      <c r="AA174" s="70">
        <v>51565518102520.359</v>
      </c>
      <c r="AB174" s="69">
        <v>49373327611121.266</v>
      </c>
      <c r="AC174" s="69" t="s">
        <v>463</v>
      </c>
    </row>
    <row r="175" spans="1:29" ht="15" x14ac:dyDescent="0.25">
      <c r="A175" s="63" t="s">
        <v>172</v>
      </c>
      <c r="B175" s="63" t="s">
        <v>454</v>
      </c>
      <c r="C175" s="63" t="s">
        <v>334</v>
      </c>
      <c r="D175" s="63" t="s">
        <v>453</v>
      </c>
      <c r="E175" s="63" t="s">
        <v>183</v>
      </c>
      <c r="F175" s="63" t="s">
        <v>177</v>
      </c>
      <c r="G175" s="63" t="s">
        <v>178</v>
      </c>
      <c r="H175" s="63" t="s">
        <v>297</v>
      </c>
      <c r="I175" s="64" t="s">
        <v>595</v>
      </c>
      <c r="J175" s="65">
        <v>1854410883901.9348</v>
      </c>
      <c r="K175" s="65">
        <v>1854410883901.9348</v>
      </c>
      <c r="L175" s="65">
        <v>1854410883901.9348</v>
      </c>
      <c r="M175" s="65">
        <v>1854410883901.9348</v>
      </c>
      <c r="N175" s="65">
        <v>1854410883901.9348</v>
      </c>
      <c r="O175" s="65">
        <v>1854410883901.9348</v>
      </c>
      <c r="P175" s="65">
        <v>1854410883901.9348</v>
      </c>
      <c r="Q175" s="65">
        <v>1854410883901.9348</v>
      </c>
      <c r="R175" s="65">
        <v>1854410883901.9348</v>
      </c>
      <c r="S175" s="65">
        <v>2174627597020.7773</v>
      </c>
      <c r="T175" s="65">
        <v>1425271721351.6931</v>
      </c>
      <c r="U175" s="65">
        <v>630905761.89073205</v>
      </c>
      <c r="V175" s="65">
        <v>3528103521918.6309</v>
      </c>
      <c r="W175" s="65">
        <v>3804019681049.0503</v>
      </c>
      <c r="X175" s="65">
        <v>4285458644200.3853</v>
      </c>
      <c r="Y175" s="65">
        <v>3794803465639.1797</v>
      </c>
      <c r="Z175" s="65">
        <v>3574565739942.8105</v>
      </c>
      <c r="AA175" s="66">
        <v>3011305490518.584</v>
      </c>
      <c r="AB175" s="65">
        <v>4421870379249.5664</v>
      </c>
      <c r="AC175" s="65" t="s">
        <v>464</v>
      </c>
    </row>
    <row r="176" spans="1:29" ht="15" x14ac:dyDescent="0.25">
      <c r="A176" s="67" t="s">
        <v>172</v>
      </c>
      <c r="B176" s="67" t="s">
        <v>454</v>
      </c>
      <c r="C176" s="67" t="s">
        <v>334</v>
      </c>
      <c r="D176" s="67" t="s">
        <v>453</v>
      </c>
      <c r="E176" s="67" t="s">
        <v>183</v>
      </c>
      <c r="F176" s="67" t="s">
        <v>177</v>
      </c>
      <c r="G176" s="67" t="s">
        <v>178</v>
      </c>
      <c r="H176" s="67" t="s">
        <v>465</v>
      </c>
      <c r="I176" s="68" t="s">
        <v>595</v>
      </c>
      <c r="J176" s="69">
        <v>18881439436974.555</v>
      </c>
      <c r="K176" s="69">
        <v>19310228307261.238</v>
      </c>
      <c r="L176" s="69">
        <v>19439961074212.195</v>
      </c>
      <c r="M176" s="69">
        <v>19839095640117.375</v>
      </c>
      <c r="N176" s="69">
        <v>19285024956875.289</v>
      </c>
      <c r="O176" s="69">
        <v>19925976436041.758</v>
      </c>
      <c r="P176" s="69">
        <v>20386952975585.543</v>
      </c>
      <c r="Q176" s="69">
        <v>20199417246387.707</v>
      </c>
      <c r="R176" s="69">
        <v>19931530200063.848</v>
      </c>
      <c r="S176" s="69">
        <v>18507477223208.844</v>
      </c>
      <c r="T176" s="69">
        <v>6706238803210.8857</v>
      </c>
      <c r="U176" s="69">
        <v>31100275951076.582</v>
      </c>
      <c r="V176" s="69">
        <v>25141573732166.246</v>
      </c>
      <c r="W176" s="69">
        <v>64424016124027.359</v>
      </c>
      <c r="X176" s="69">
        <v>62501589777080.602</v>
      </c>
      <c r="Y176" s="69">
        <v>58814855853467.516</v>
      </c>
      <c r="Z176" s="69">
        <v>59966766033593.023</v>
      </c>
      <c r="AA176" s="70">
        <v>60246633000268.055</v>
      </c>
      <c r="AB176" s="69">
        <v>60008487734783.773</v>
      </c>
      <c r="AC176" s="69" t="s">
        <v>466</v>
      </c>
    </row>
    <row r="177" spans="1:29" ht="15" x14ac:dyDescent="0.25">
      <c r="A177" s="63" t="s">
        <v>172</v>
      </c>
      <c r="B177" s="63" t="s">
        <v>454</v>
      </c>
      <c r="C177" s="63" t="s">
        <v>334</v>
      </c>
      <c r="D177" s="63" t="s">
        <v>453</v>
      </c>
      <c r="E177" s="63" t="s">
        <v>183</v>
      </c>
      <c r="F177" s="63" t="s">
        <v>177</v>
      </c>
      <c r="G177" s="63" t="s">
        <v>178</v>
      </c>
      <c r="H177" s="63" t="s">
        <v>300</v>
      </c>
      <c r="I177" s="64" t="s">
        <v>595</v>
      </c>
      <c r="J177" s="65">
        <v>254515883399275.13</v>
      </c>
      <c r="K177" s="65">
        <v>262300308573950.69</v>
      </c>
      <c r="L177" s="65">
        <v>265136325183659</v>
      </c>
      <c r="M177" s="65">
        <v>268822691071932.25</v>
      </c>
      <c r="N177" s="65">
        <v>256689417405078.94</v>
      </c>
      <c r="O177" s="65">
        <v>264216214201703.72</v>
      </c>
      <c r="P177" s="65">
        <v>259785715991988.31</v>
      </c>
      <c r="Q177" s="65">
        <v>256226727695534.38</v>
      </c>
      <c r="R177" s="65">
        <v>250739185625812.72</v>
      </c>
      <c r="S177" s="65">
        <v>237301658453117.34</v>
      </c>
      <c r="T177" s="65">
        <v>300773416561169.44</v>
      </c>
      <c r="U177" s="65">
        <v>272251055113361.94</v>
      </c>
      <c r="V177" s="65">
        <v>270710314272631.38</v>
      </c>
      <c r="W177" s="65">
        <v>265546225122544.47</v>
      </c>
      <c r="X177" s="65">
        <v>273760319321801.59</v>
      </c>
      <c r="Y177" s="65">
        <v>270781878437745.97</v>
      </c>
      <c r="Z177" s="65">
        <v>279931147132359.31</v>
      </c>
      <c r="AA177" s="66">
        <v>277668203217731.09</v>
      </c>
      <c r="AB177" s="65">
        <v>274565428455428.81</v>
      </c>
      <c r="AC177" s="65" t="s">
        <v>467</v>
      </c>
    </row>
    <row r="178" spans="1:29" ht="15" x14ac:dyDescent="0.25">
      <c r="A178" s="67" t="s">
        <v>172</v>
      </c>
      <c r="B178" s="67" t="s">
        <v>454</v>
      </c>
      <c r="C178" s="67" t="s">
        <v>334</v>
      </c>
      <c r="D178" s="67" t="s">
        <v>453</v>
      </c>
      <c r="E178" s="67" t="s">
        <v>183</v>
      </c>
      <c r="F178" s="67" t="s">
        <v>177</v>
      </c>
      <c r="G178" s="67" t="s">
        <v>178</v>
      </c>
      <c r="H178" s="67" t="s">
        <v>250</v>
      </c>
      <c r="I178" s="68" t="s">
        <v>595</v>
      </c>
      <c r="J178" s="69">
        <v>24066000000</v>
      </c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70"/>
      <c r="AB178" s="69">
        <v>2693174400000</v>
      </c>
      <c r="AC178" s="69" t="s">
        <v>468</v>
      </c>
    </row>
    <row r="179" spans="1:29" ht="15" hidden="1" x14ac:dyDescent="0.25">
      <c r="A179" s="63" t="s">
        <v>172</v>
      </c>
      <c r="B179" s="63" t="s">
        <v>469</v>
      </c>
      <c r="C179" s="63" t="s">
        <v>334</v>
      </c>
      <c r="D179" s="63" t="s">
        <v>453</v>
      </c>
      <c r="E179" s="63" t="s">
        <v>470</v>
      </c>
      <c r="F179" s="63" t="s">
        <v>177</v>
      </c>
      <c r="G179" s="63" t="s">
        <v>444</v>
      </c>
      <c r="H179" s="63" t="s">
        <v>179</v>
      </c>
      <c r="I179" s="64" t="s">
        <v>595</v>
      </c>
      <c r="J179" s="65">
        <v>32285963230686.27</v>
      </c>
      <c r="K179" s="65">
        <v>33605253107078.566</v>
      </c>
      <c r="L179" s="65">
        <v>34093964674179.594</v>
      </c>
      <c r="M179" s="65">
        <v>33487801641843.848</v>
      </c>
      <c r="N179" s="65">
        <v>33316668901446.57</v>
      </c>
      <c r="O179" s="65">
        <v>33669349224246</v>
      </c>
      <c r="P179" s="65">
        <v>36088940081159.5</v>
      </c>
      <c r="Q179" s="65">
        <v>37068898343265.875</v>
      </c>
      <c r="R179" s="65">
        <v>37065657109879.758</v>
      </c>
      <c r="S179" s="65">
        <v>35723872229482.945</v>
      </c>
      <c r="T179" s="65">
        <v>22345178323263.727</v>
      </c>
      <c r="U179" s="65">
        <v>41377013591937.945</v>
      </c>
      <c r="V179" s="65">
        <v>42437416442664.063</v>
      </c>
      <c r="W179" s="65">
        <v>43531660782168.867</v>
      </c>
      <c r="X179" s="65">
        <v>42819307636264.641</v>
      </c>
      <c r="Y179" s="65">
        <v>41965733846052.094</v>
      </c>
      <c r="Z179" s="65">
        <v>44000262810186.258</v>
      </c>
      <c r="AA179" s="66">
        <v>44972234402978.148</v>
      </c>
      <c r="AB179" s="65">
        <v>45220780671943.773</v>
      </c>
      <c r="AC179" s="65" t="s">
        <v>471</v>
      </c>
    </row>
    <row r="180" spans="1:29" ht="15" hidden="1" x14ac:dyDescent="0.25">
      <c r="A180" s="67" t="s">
        <v>172</v>
      </c>
      <c r="B180" s="67" t="s">
        <v>469</v>
      </c>
      <c r="C180" s="67" t="s">
        <v>334</v>
      </c>
      <c r="D180" s="67" t="s">
        <v>453</v>
      </c>
      <c r="E180" s="67" t="s">
        <v>470</v>
      </c>
      <c r="F180" s="67" t="s">
        <v>177</v>
      </c>
      <c r="G180" s="67" t="s">
        <v>444</v>
      </c>
      <c r="H180" s="67" t="s">
        <v>472</v>
      </c>
      <c r="I180" s="68" t="s">
        <v>595</v>
      </c>
      <c r="J180" s="69">
        <v>40774655761.605072</v>
      </c>
      <c r="K180" s="69">
        <v>41700629580.428886</v>
      </c>
      <c r="L180" s="69">
        <v>41980788777.564461</v>
      </c>
      <c r="M180" s="69">
        <v>42842723831.915779</v>
      </c>
      <c r="N180" s="69">
        <v>41646202695.261787</v>
      </c>
      <c r="O180" s="69">
        <v>43030343772.542488</v>
      </c>
      <c r="P180" s="69">
        <v>44025827182.417801</v>
      </c>
      <c r="Q180" s="69">
        <v>43620841914.924362</v>
      </c>
      <c r="R180" s="69">
        <v>43042337181.039604</v>
      </c>
      <c r="S180" s="69">
        <v>39967080651.400002</v>
      </c>
      <c r="T180" s="69"/>
      <c r="U180" s="69"/>
      <c r="V180" s="69"/>
      <c r="W180" s="69"/>
      <c r="X180" s="69"/>
      <c r="Y180" s="69"/>
      <c r="Z180" s="69"/>
      <c r="AA180" s="70"/>
      <c r="AB180" s="69"/>
      <c r="AC180" s="69" t="s">
        <v>473</v>
      </c>
    </row>
    <row r="181" spans="1:29" ht="15" hidden="1" x14ac:dyDescent="0.25">
      <c r="A181" s="63" t="s">
        <v>172</v>
      </c>
      <c r="B181" s="63" t="s">
        <v>469</v>
      </c>
      <c r="C181" s="63" t="s">
        <v>334</v>
      </c>
      <c r="D181" s="63" t="s">
        <v>453</v>
      </c>
      <c r="E181" s="63" t="s">
        <v>470</v>
      </c>
      <c r="F181" s="63" t="s">
        <v>177</v>
      </c>
      <c r="G181" s="63" t="s">
        <v>444</v>
      </c>
      <c r="H181" s="63" t="s">
        <v>300</v>
      </c>
      <c r="I181" s="64" t="s">
        <v>595</v>
      </c>
      <c r="J181" s="65">
        <v>27025309739967.207</v>
      </c>
      <c r="K181" s="65">
        <v>26491131502747.191</v>
      </c>
      <c r="L181" s="65">
        <v>26776711406491.695</v>
      </c>
      <c r="M181" s="65">
        <v>26283623802904.094</v>
      </c>
      <c r="N181" s="65">
        <v>26148024711917.527</v>
      </c>
      <c r="O181" s="65">
        <v>26343205221670.957</v>
      </c>
      <c r="P181" s="65">
        <v>28245701558846.66</v>
      </c>
      <c r="Q181" s="65">
        <v>28829188556425.352</v>
      </c>
      <c r="R181" s="65">
        <v>28829188556425.352</v>
      </c>
      <c r="S181" s="65">
        <v>23344349246359.996</v>
      </c>
      <c r="T181" s="65">
        <v>36885419964868.648</v>
      </c>
      <c r="U181" s="65">
        <v>65283035749972.891</v>
      </c>
      <c r="V181" s="65">
        <v>61035319677544.586</v>
      </c>
      <c r="W181" s="65">
        <v>56052821504531.906</v>
      </c>
      <c r="X181" s="65">
        <v>59202177172777.039</v>
      </c>
      <c r="Y181" s="65">
        <v>52378662158072.828</v>
      </c>
      <c r="Z181" s="65">
        <v>55694466410399.68</v>
      </c>
      <c r="AA181" s="66">
        <v>56239293161923.5</v>
      </c>
      <c r="AB181" s="65">
        <v>58101579385366.578</v>
      </c>
      <c r="AC181" s="65" t="s">
        <v>474</v>
      </c>
    </row>
    <row r="182" spans="1:29" ht="15" x14ac:dyDescent="0.25">
      <c r="A182" s="67" t="s">
        <v>172</v>
      </c>
      <c r="B182" s="67" t="s">
        <v>447</v>
      </c>
      <c r="C182" s="67" t="s">
        <v>334</v>
      </c>
      <c r="D182" s="67" t="s">
        <v>271</v>
      </c>
      <c r="E182" s="67" t="s">
        <v>475</v>
      </c>
      <c r="F182" s="67" t="s">
        <v>177</v>
      </c>
      <c r="G182" s="67" t="s">
        <v>178</v>
      </c>
      <c r="H182" s="67" t="s">
        <v>179</v>
      </c>
      <c r="I182" s="68" t="s">
        <v>595</v>
      </c>
      <c r="J182" s="69">
        <v>9969544000000</v>
      </c>
      <c r="K182" s="69">
        <v>11218564000000</v>
      </c>
      <c r="L182" s="69">
        <v>9879080000000</v>
      </c>
      <c r="M182" s="69">
        <v>8912760000000</v>
      </c>
      <c r="N182" s="69">
        <v>13332132000000</v>
      </c>
      <c r="O182" s="69">
        <v>11076700000000</v>
      </c>
      <c r="P182" s="69">
        <v>7219644000000</v>
      </c>
      <c r="Q182" s="69">
        <v>9245832000000</v>
      </c>
      <c r="R182" s="69">
        <v>7960832000000</v>
      </c>
      <c r="S182" s="69">
        <v>6564808000000</v>
      </c>
      <c r="T182" s="69">
        <v>10013748000000</v>
      </c>
      <c r="U182" s="69">
        <v>10563728000000</v>
      </c>
      <c r="V182" s="69">
        <v>13267368000000</v>
      </c>
      <c r="W182" s="69">
        <v>10764188000000</v>
      </c>
      <c r="X182" s="69">
        <v>23857824000000</v>
      </c>
      <c r="Y182" s="69">
        <v>17779260000000</v>
      </c>
      <c r="Z182" s="69">
        <v>22731136000000</v>
      </c>
      <c r="AA182" s="70">
        <v>19819840000000</v>
      </c>
      <c r="AB182" s="69">
        <v>19394248000000</v>
      </c>
      <c r="AC182" s="69" t="s">
        <v>476</v>
      </c>
    </row>
    <row r="183" spans="1:29" ht="15" x14ac:dyDescent="0.25">
      <c r="A183" s="63" t="s">
        <v>172</v>
      </c>
      <c r="B183" s="63" t="s">
        <v>447</v>
      </c>
      <c r="C183" s="63" t="s">
        <v>334</v>
      </c>
      <c r="D183" s="63" t="s">
        <v>271</v>
      </c>
      <c r="E183" s="63" t="s">
        <v>477</v>
      </c>
      <c r="F183" s="63" t="s">
        <v>177</v>
      </c>
      <c r="G183" s="63" t="s">
        <v>178</v>
      </c>
      <c r="H183" s="63" t="s">
        <v>179</v>
      </c>
      <c r="I183" s="64" t="s">
        <v>595</v>
      </c>
      <c r="J183" s="65">
        <v>1237373484039.2168</v>
      </c>
      <c r="K183" s="65">
        <v>1471951300910.7168</v>
      </c>
      <c r="L183" s="65">
        <v>1538263687980.8757</v>
      </c>
      <c r="M183" s="65">
        <v>849122881645.80505</v>
      </c>
      <c r="N183" s="65">
        <v>1199061167147.5796</v>
      </c>
      <c r="O183" s="65">
        <v>1359620219710.344</v>
      </c>
      <c r="P183" s="65">
        <v>1062454320950.307</v>
      </c>
      <c r="Q183" s="65">
        <v>1468966193258.8362</v>
      </c>
      <c r="R183" s="65">
        <v>1665394699999.9963</v>
      </c>
      <c r="S183" s="65">
        <v>1513153800000.0017</v>
      </c>
      <c r="T183" s="65">
        <v>1455596600000.001</v>
      </c>
      <c r="U183" s="65">
        <v>1434076700000.0095</v>
      </c>
      <c r="V183" s="65">
        <v>1362545900000</v>
      </c>
      <c r="W183" s="65">
        <v>1304843900000</v>
      </c>
      <c r="X183" s="65">
        <v>1156312700000</v>
      </c>
      <c r="Y183" s="65">
        <v>1132371400000.0002</v>
      </c>
      <c r="Z183" s="65">
        <v>1175065800000</v>
      </c>
      <c r="AA183" s="66">
        <v>1305951200000</v>
      </c>
      <c r="AB183" s="65">
        <v>1236940100000</v>
      </c>
      <c r="AC183" s="65" t="s">
        <v>478</v>
      </c>
    </row>
    <row r="184" spans="1:29" ht="15" x14ac:dyDescent="0.25">
      <c r="A184" s="67" t="s">
        <v>172</v>
      </c>
      <c r="B184" s="67" t="s">
        <v>479</v>
      </c>
      <c r="C184" s="67" t="s">
        <v>480</v>
      </c>
      <c r="D184" s="67" t="s">
        <v>481</v>
      </c>
      <c r="E184" s="67" t="s">
        <v>183</v>
      </c>
      <c r="F184" s="67" t="s">
        <v>177</v>
      </c>
      <c r="G184" s="67" t="s">
        <v>178</v>
      </c>
      <c r="H184" s="67" t="s">
        <v>241</v>
      </c>
      <c r="I184" s="68" t="s">
        <v>595</v>
      </c>
      <c r="J184" s="69">
        <v>62000000000</v>
      </c>
      <c r="K184" s="69"/>
      <c r="L184" s="69"/>
      <c r="M184" s="69">
        <v>1000000000</v>
      </c>
      <c r="N184" s="69">
        <v>19000000000</v>
      </c>
      <c r="O184" s="69">
        <v>36000000000</v>
      </c>
      <c r="P184" s="69">
        <v>3000000000</v>
      </c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70"/>
      <c r="AB184" s="69"/>
      <c r="AC184" s="69" t="s">
        <v>482</v>
      </c>
    </row>
    <row r="185" spans="1:29" ht="15" x14ac:dyDescent="0.25">
      <c r="A185" s="63" t="s">
        <v>172</v>
      </c>
      <c r="B185" s="63" t="s">
        <v>479</v>
      </c>
      <c r="C185" s="63" t="s">
        <v>480</v>
      </c>
      <c r="D185" s="63" t="s">
        <v>481</v>
      </c>
      <c r="E185" s="63" t="s">
        <v>183</v>
      </c>
      <c r="F185" s="63" t="s">
        <v>177</v>
      </c>
      <c r="G185" s="63" t="s">
        <v>178</v>
      </c>
      <c r="H185" s="63" t="s">
        <v>184</v>
      </c>
      <c r="I185" s="64" t="s">
        <v>595</v>
      </c>
      <c r="J185" s="65">
        <v>897966000000</v>
      </c>
      <c r="K185" s="65">
        <v>1127322000000</v>
      </c>
      <c r="L185" s="65">
        <v>720222000000</v>
      </c>
      <c r="M185" s="65">
        <v>743406000000</v>
      </c>
      <c r="N185" s="65">
        <v>754860000000</v>
      </c>
      <c r="O185" s="65">
        <v>943368000000</v>
      </c>
      <c r="P185" s="65">
        <v>944058000000</v>
      </c>
      <c r="Q185" s="65">
        <v>531714000000</v>
      </c>
      <c r="R185" s="65">
        <v>764520000000</v>
      </c>
      <c r="S185" s="65">
        <v>1891152000000</v>
      </c>
      <c r="T185" s="65">
        <v>806196000000</v>
      </c>
      <c r="U185" s="65">
        <v>606510000000</v>
      </c>
      <c r="V185" s="65">
        <v>343758000000</v>
      </c>
      <c r="W185" s="65">
        <v>510324000000</v>
      </c>
      <c r="X185" s="65">
        <v>518052000000</v>
      </c>
      <c r="Y185" s="65">
        <v>442428000000</v>
      </c>
      <c r="Z185" s="65">
        <v>416484000000</v>
      </c>
      <c r="AA185" s="66">
        <v>302082000000</v>
      </c>
      <c r="AB185" s="65">
        <v>369012000000</v>
      </c>
      <c r="AC185" s="65" t="s">
        <v>483</v>
      </c>
    </row>
    <row r="186" spans="1:29" ht="15" x14ac:dyDescent="0.25">
      <c r="A186" s="67" t="s">
        <v>172</v>
      </c>
      <c r="B186" s="67" t="s">
        <v>479</v>
      </c>
      <c r="C186" s="67" t="s">
        <v>480</v>
      </c>
      <c r="D186" s="67" t="s">
        <v>481</v>
      </c>
      <c r="E186" s="67" t="s">
        <v>183</v>
      </c>
      <c r="F186" s="67" t="s">
        <v>177</v>
      </c>
      <c r="G186" s="67" t="s">
        <v>178</v>
      </c>
      <c r="H186" s="67" t="s">
        <v>190</v>
      </c>
      <c r="I186" s="68" t="s">
        <v>595</v>
      </c>
      <c r="J186" s="69">
        <v>1591380000000</v>
      </c>
      <c r="K186" s="69">
        <v>1984635000000</v>
      </c>
      <c r="L186" s="69">
        <v>1226745000000</v>
      </c>
      <c r="M186" s="69">
        <v>1109295000000</v>
      </c>
      <c r="N186" s="69">
        <v>1566675000000</v>
      </c>
      <c r="O186" s="69">
        <v>1720980000000</v>
      </c>
      <c r="P186" s="69">
        <v>1624860000000</v>
      </c>
      <c r="Q186" s="69">
        <v>863865000000</v>
      </c>
      <c r="R186" s="69">
        <v>458460000000</v>
      </c>
      <c r="S186" s="69">
        <v>972540000000</v>
      </c>
      <c r="T186" s="69">
        <v>815805000000</v>
      </c>
      <c r="U186" s="69">
        <v>624915000000</v>
      </c>
      <c r="V186" s="69">
        <v>268650000000</v>
      </c>
      <c r="W186" s="69">
        <v>257040000000</v>
      </c>
      <c r="X186" s="69">
        <v>333720000000</v>
      </c>
      <c r="Y186" s="69">
        <v>247725000000</v>
      </c>
      <c r="Z186" s="69">
        <v>473175000000</v>
      </c>
      <c r="AA186" s="70">
        <v>286875000000</v>
      </c>
      <c r="AB186" s="69">
        <v>286875000000</v>
      </c>
      <c r="AC186" s="69" t="s">
        <v>484</v>
      </c>
    </row>
    <row r="187" spans="1:29" ht="15" x14ac:dyDescent="0.25">
      <c r="A187" s="63" t="s">
        <v>172</v>
      </c>
      <c r="B187" s="63" t="s">
        <v>479</v>
      </c>
      <c r="C187" s="63" t="s">
        <v>480</v>
      </c>
      <c r="D187" s="63" t="s">
        <v>481</v>
      </c>
      <c r="E187" s="63" t="s">
        <v>183</v>
      </c>
      <c r="F187" s="63" t="s">
        <v>177</v>
      </c>
      <c r="G187" s="63" t="s">
        <v>178</v>
      </c>
      <c r="H187" s="63" t="s">
        <v>247</v>
      </c>
      <c r="I187" s="64" t="s">
        <v>595</v>
      </c>
      <c r="J187" s="65">
        <v>17889000000000</v>
      </c>
      <c r="K187" s="65">
        <v>12279000000000</v>
      </c>
      <c r="L187" s="65">
        <v>14290000000000</v>
      </c>
      <c r="M187" s="65">
        <v>20489000000000</v>
      </c>
      <c r="N187" s="65">
        <v>24878000000000</v>
      </c>
      <c r="O187" s="65">
        <v>28287999999999.996</v>
      </c>
      <c r="P187" s="65">
        <v>24696000000000</v>
      </c>
      <c r="Q187" s="65">
        <v>26190000000000</v>
      </c>
      <c r="R187" s="65">
        <v>32156000000000.004</v>
      </c>
      <c r="S187" s="65">
        <v>30186000000000.004</v>
      </c>
      <c r="T187" s="65">
        <v>31725000000000</v>
      </c>
      <c r="U187" s="65">
        <v>30067000000000.004</v>
      </c>
      <c r="V187" s="65">
        <v>22728000000000</v>
      </c>
      <c r="W187" s="65">
        <v>22821000000000</v>
      </c>
      <c r="X187" s="65">
        <v>18804000000000</v>
      </c>
      <c r="Y187" s="65">
        <v>21125000000000</v>
      </c>
      <c r="Z187" s="65">
        <v>23006000000000</v>
      </c>
      <c r="AA187" s="66">
        <v>22096000000000</v>
      </c>
      <c r="AB187" s="65">
        <v>24078000000000</v>
      </c>
      <c r="AC187" s="65" t="s">
        <v>485</v>
      </c>
    </row>
    <row r="188" spans="1:29" ht="15" x14ac:dyDescent="0.25">
      <c r="A188" s="67" t="s">
        <v>172</v>
      </c>
      <c r="B188" s="67" t="s">
        <v>479</v>
      </c>
      <c r="C188" s="67" t="s">
        <v>480</v>
      </c>
      <c r="D188" s="67" t="s">
        <v>481</v>
      </c>
      <c r="E188" s="67" t="s">
        <v>183</v>
      </c>
      <c r="F188" s="67" t="s">
        <v>177</v>
      </c>
      <c r="G188" s="67" t="s">
        <v>178</v>
      </c>
      <c r="H188" s="67" t="s">
        <v>179</v>
      </c>
      <c r="I188" s="68" t="s">
        <v>595</v>
      </c>
      <c r="J188" s="69">
        <v>527109999999999.63</v>
      </c>
      <c r="K188" s="69">
        <v>515865000000001.38</v>
      </c>
      <c r="L188" s="69">
        <v>517996000000000.94</v>
      </c>
      <c r="M188" s="69">
        <v>501627999999999.75</v>
      </c>
      <c r="N188" s="69">
        <v>514980999999998.31</v>
      </c>
      <c r="O188" s="69">
        <v>488485999999999.06</v>
      </c>
      <c r="P188" s="69">
        <v>500292958000000.13</v>
      </c>
      <c r="Q188" s="69">
        <v>502626016900001.25</v>
      </c>
      <c r="R188" s="69">
        <v>501583638999999.69</v>
      </c>
      <c r="S188" s="69">
        <v>494778749250000.38</v>
      </c>
      <c r="T188" s="69">
        <v>508433757748499.75</v>
      </c>
      <c r="U188" s="69">
        <v>518417854889102.63</v>
      </c>
      <c r="V188" s="69">
        <v>485339651947700</v>
      </c>
      <c r="W188" s="69">
        <v>499791195336000.06</v>
      </c>
      <c r="X188" s="69">
        <v>406678986357000.06</v>
      </c>
      <c r="Y188" s="69">
        <v>412575435037000</v>
      </c>
      <c r="Z188" s="69">
        <v>429555129813000</v>
      </c>
      <c r="AA188" s="70">
        <v>444960255792000.06</v>
      </c>
      <c r="AB188" s="69">
        <v>437607353747000.06</v>
      </c>
      <c r="AC188" s="69" t="s">
        <v>486</v>
      </c>
    </row>
    <row r="189" spans="1:29" ht="15" x14ac:dyDescent="0.25">
      <c r="A189" s="63" t="s">
        <v>172</v>
      </c>
      <c r="B189" s="63" t="s">
        <v>479</v>
      </c>
      <c r="C189" s="63" t="s">
        <v>480</v>
      </c>
      <c r="D189" s="63" t="s">
        <v>481</v>
      </c>
      <c r="E189" s="63" t="s">
        <v>183</v>
      </c>
      <c r="F189" s="63" t="s">
        <v>177</v>
      </c>
      <c r="G189" s="63" t="s">
        <v>178</v>
      </c>
      <c r="H189" s="63" t="s">
        <v>252</v>
      </c>
      <c r="I189" s="64" t="s">
        <v>595</v>
      </c>
      <c r="J189" s="65">
        <v>36997000000000</v>
      </c>
      <c r="K189" s="65">
        <v>35550000000000</v>
      </c>
      <c r="L189" s="65">
        <v>36085000000000</v>
      </c>
      <c r="M189" s="65">
        <v>37985000000000</v>
      </c>
      <c r="N189" s="65">
        <v>38934000000000</v>
      </c>
      <c r="O189" s="65">
        <v>25879000000000</v>
      </c>
      <c r="P189" s="65">
        <v>22952000000000</v>
      </c>
      <c r="Q189" s="65">
        <v>25368000000000</v>
      </c>
      <c r="R189" s="65">
        <v>28388000000000</v>
      </c>
      <c r="S189" s="65">
        <v>37284000000000</v>
      </c>
      <c r="T189" s="65">
        <v>39988000000000</v>
      </c>
      <c r="U189" s="65">
        <v>38785000000000</v>
      </c>
      <c r="V189" s="65">
        <v>32410000000000</v>
      </c>
      <c r="W189" s="65">
        <v>42291000000000</v>
      </c>
      <c r="X189" s="65">
        <v>42800000000000</v>
      </c>
      <c r="Y189" s="65">
        <v>22025000000000</v>
      </c>
      <c r="Z189" s="65">
        <v>20741000000000</v>
      </c>
      <c r="AA189" s="66">
        <v>20138000000000</v>
      </c>
      <c r="AB189" s="65">
        <v>21879000000000.004</v>
      </c>
      <c r="AC189" s="65" t="s">
        <v>487</v>
      </c>
    </row>
    <row r="190" spans="1:29" ht="15" x14ac:dyDescent="0.25">
      <c r="A190" s="67" t="s">
        <v>172</v>
      </c>
      <c r="B190" s="67" t="s">
        <v>488</v>
      </c>
      <c r="C190" s="67" t="s">
        <v>266</v>
      </c>
      <c r="D190" s="67" t="s">
        <v>134</v>
      </c>
      <c r="E190" s="67" t="s">
        <v>489</v>
      </c>
      <c r="F190" s="67" t="s">
        <v>490</v>
      </c>
      <c r="G190" s="67" t="s">
        <v>178</v>
      </c>
      <c r="H190" s="67" t="s">
        <v>202</v>
      </c>
      <c r="I190" s="68" t="s">
        <v>595</v>
      </c>
      <c r="J190" s="69">
        <v>50718274424282.797</v>
      </c>
      <c r="K190" s="69">
        <v>48578853423798.391</v>
      </c>
      <c r="L190" s="69">
        <v>50335865352921.805</v>
      </c>
      <c r="M190" s="69">
        <v>51265642270841.367</v>
      </c>
      <c r="N190" s="69">
        <v>55344261086059.406</v>
      </c>
      <c r="O190" s="69">
        <v>55820496348566.156</v>
      </c>
      <c r="P190" s="69">
        <v>57169693517518.914</v>
      </c>
      <c r="Q190" s="69">
        <v>62012617979894.898</v>
      </c>
      <c r="R190" s="69">
        <v>56329784100489.719</v>
      </c>
      <c r="S190" s="69">
        <v>50994690010779.875</v>
      </c>
      <c r="T190" s="69">
        <v>48984848443633.313</v>
      </c>
      <c r="U190" s="69">
        <v>47866876833836.094</v>
      </c>
      <c r="V190" s="69">
        <v>47444743613101.391</v>
      </c>
      <c r="W190" s="69">
        <v>50056275476647.813</v>
      </c>
      <c r="X190" s="69">
        <v>49379518957183.328</v>
      </c>
      <c r="Y190" s="69">
        <v>53361225373960.891</v>
      </c>
      <c r="Z190" s="69">
        <v>57905267606343.852</v>
      </c>
      <c r="AA190" s="70">
        <v>61247045914640.438</v>
      </c>
      <c r="AB190" s="69">
        <v>61897006622857.711</v>
      </c>
      <c r="AC190" s="69" t="s">
        <v>491</v>
      </c>
    </row>
    <row r="191" spans="1:29" ht="15" x14ac:dyDescent="0.25">
      <c r="A191" s="63" t="s">
        <v>172</v>
      </c>
      <c r="B191" s="63" t="s">
        <v>488</v>
      </c>
      <c r="C191" s="63" t="s">
        <v>266</v>
      </c>
      <c r="D191" s="63" t="s">
        <v>134</v>
      </c>
      <c r="E191" s="63" t="s">
        <v>489</v>
      </c>
      <c r="F191" s="63" t="s">
        <v>177</v>
      </c>
      <c r="G191" s="63" t="s">
        <v>178</v>
      </c>
      <c r="H191" s="63" t="s">
        <v>492</v>
      </c>
      <c r="I191" s="64" t="s">
        <v>595</v>
      </c>
      <c r="J191" s="65">
        <v>3574677360000</v>
      </c>
      <c r="K191" s="65">
        <v>3400837800000</v>
      </c>
      <c r="L191" s="65">
        <v>3199830000000</v>
      </c>
      <c r="M191" s="65">
        <v>3493965960000</v>
      </c>
      <c r="N191" s="65">
        <v>3125949720000</v>
      </c>
      <c r="O191" s="65">
        <v>3010556520000</v>
      </c>
      <c r="P191" s="65">
        <v>2747450160000</v>
      </c>
      <c r="Q191" s="65">
        <v>3336188040000</v>
      </c>
      <c r="R191" s="65">
        <v>3012855000000</v>
      </c>
      <c r="S191" s="65">
        <v>2357836320000</v>
      </c>
      <c r="T191" s="65">
        <v>2086445880000</v>
      </c>
      <c r="U191" s="65">
        <v>2006662200000</v>
      </c>
      <c r="V191" s="65">
        <v>2027562960000</v>
      </c>
      <c r="W191" s="65">
        <v>1970946480000</v>
      </c>
      <c r="X191" s="65">
        <v>1909027920000</v>
      </c>
      <c r="Y191" s="65">
        <v>1995545400000</v>
      </c>
      <c r="Z191" s="65">
        <v>1889211480000</v>
      </c>
      <c r="AA191" s="66">
        <v>1808867760000</v>
      </c>
      <c r="AB191" s="65">
        <v>1803428160000</v>
      </c>
      <c r="AC191" s="65" t="s">
        <v>493</v>
      </c>
    </row>
    <row r="192" spans="1:29" ht="15" x14ac:dyDescent="0.25">
      <c r="A192" s="67" t="s">
        <v>172</v>
      </c>
      <c r="B192" s="67" t="s">
        <v>494</v>
      </c>
      <c r="C192" s="67" t="s">
        <v>266</v>
      </c>
      <c r="D192" s="67" t="s">
        <v>134</v>
      </c>
      <c r="E192" s="67" t="s">
        <v>183</v>
      </c>
      <c r="F192" s="67" t="s">
        <v>177</v>
      </c>
      <c r="G192" s="67" t="s">
        <v>178</v>
      </c>
      <c r="H192" s="67" t="s">
        <v>186</v>
      </c>
      <c r="I192" s="68" t="s">
        <v>595</v>
      </c>
      <c r="J192" s="69">
        <v>9417187402.4620552</v>
      </c>
      <c r="K192" s="69">
        <v>11719314552.601404</v>
      </c>
      <c r="L192" s="69">
        <v>15216492855.673283</v>
      </c>
      <c r="M192" s="69">
        <v>88675056932.012039</v>
      </c>
      <c r="N192" s="69">
        <v>122815466894.79564</v>
      </c>
      <c r="O192" s="69">
        <v>117090414000</v>
      </c>
      <c r="P192" s="69">
        <v>111634791552.18265</v>
      </c>
      <c r="Q192" s="69">
        <v>119221206471.32304</v>
      </c>
      <c r="R192" s="69">
        <v>110936264358.50952</v>
      </c>
      <c r="S192" s="69">
        <v>92079305864.22876</v>
      </c>
      <c r="T192" s="69">
        <v>124482683025.18971</v>
      </c>
      <c r="U192" s="69">
        <v>109670245251.94232</v>
      </c>
      <c r="V192" s="69">
        <v>150826025967.97067</v>
      </c>
      <c r="W192" s="69">
        <v>146193126812.58945</v>
      </c>
      <c r="X192" s="69">
        <v>189934167170.46768</v>
      </c>
      <c r="Y192" s="69">
        <v>200286729068.26105</v>
      </c>
      <c r="Z192" s="69">
        <v>86702165347.159332</v>
      </c>
      <c r="AA192" s="70">
        <v>90369833466.613724</v>
      </c>
      <c r="AB192" s="69">
        <v>12476442302.996931</v>
      </c>
      <c r="AC192" s="69" t="s">
        <v>495</v>
      </c>
    </row>
    <row r="193" spans="1:29" ht="15" x14ac:dyDescent="0.25">
      <c r="A193" s="63" t="s">
        <v>172</v>
      </c>
      <c r="B193" s="63" t="s">
        <v>494</v>
      </c>
      <c r="C193" s="63" t="s">
        <v>266</v>
      </c>
      <c r="D193" s="63" t="s">
        <v>134</v>
      </c>
      <c r="E193" s="63" t="s">
        <v>183</v>
      </c>
      <c r="F193" s="63" t="s">
        <v>177</v>
      </c>
      <c r="G193" s="63" t="s">
        <v>178</v>
      </c>
      <c r="H193" s="63" t="s">
        <v>188</v>
      </c>
      <c r="I193" s="64" t="s">
        <v>595</v>
      </c>
      <c r="J193" s="65">
        <v>3709611328270.1499</v>
      </c>
      <c r="K193" s="65">
        <v>3426810543820.5376</v>
      </c>
      <c r="L193" s="65">
        <v>3795231409440.9624</v>
      </c>
      <c r="M193" s="65">
        <v>3685918070041.6499</v>
      </c>
      <c r="N193" s="65">
        <v>3327238888549.4126</v>
      </c>
      <c r="O193" s="65">
        <v>2978883312500</v>
      </c>
      <c r="P193" s="65">
        <v>2834876798285.4375</v>
      </c>
      <c r="Q193" s="65">
        <v>3022087490370.0503</v>
      </c>
      <c r="R193" s="65">
        <v>2537916273276.0249</v>
      </c>
      <c r="S193" s="65">
        <v>2069102223416.325</v>
      </c>
      <c r="T193" s="65">
        <v>1763757912164.8999</v>
      </c>
      <c r="U193" s="65">
        <v>1419589782882.0762</v>
      </c>
      <c r="V193" s="65">
        <v>2117964027461.8972</v>
      </c>
      <c r="W193" s="65">
        <v>1958148304629.4468</v>
      </c>
      <c r="X193" s="65">
        <v>2356819272276.9321</v>
      </c>
      <c r="Y193" s="65">
        <v>2633341345335.9141</v>
      </c>
      <c r="Z193" s="65">
        <v>1171669206426.8184</v>
      </c>
      <c r="AA193" s="66">
        <v>1230000702504.4248</v>
      </c>
      <c r="AB193" s="65">
        <v>167127381831.55896</v>
      </c>
      <c r="AC193" s="65" t="s">
        <v>496</v>
      </c>
    </row>
    <row r="194" spans="1:29" ht="15" x14ac:dyDescent="0.25">
      <c r="A194" s="67" t="s">
        <v>172</v>
      </c>
      <c r="B194" s="67" t="s">
        <v>497</v>
      </c>
      <c r="C194" s="67" t="s">
        <v>266</v>
      </c>
      <c r="D194" s="67" t="s">
        <v>183</v>
      </c>
      <c r="E194" s="67" t="s">
        <v>183</v>
      </c>
      <c r="F194" s="67" t="s">
        <v>177</v>
      </c>
      <c r="G194" s="67" t="s">
        <v>178</v>
      </c>
      <c r="H194" s="67" t="s">
        <v>184</v>
      </c>
      <c r="I194" s="68" t="s">
        <v>595</v>
      </c>
      <c r="J194" s="69">
        <v>9501473567905.918</v>
      </c>
      <c r="K194" s="69">
        <v>9482005818838.1719</v>
      </c>
      <c r="L194" s="69">
        <v>9744580595527.2656</v>
      </c>
      <c r="M194" s="69">
        <v>9628412775256.1543</v>
      </c>
      <c r="N194" s="69">
        <v>10257806192660.693</v>
      </c>
      <c r="O194" s="69">
        <v>10695937392966.582</v>
      </c>
      <c r="P194" s="69">
        <v>11447400134133.836</v>
      </c>
      <c r="Q194" s="69">
        <v>8333060793000</v>
      </c>
      <c r="R194" s="69">
        <v>10959607532666.666</v>
      </c>
      <c r="S194" s="69">
        <v>7469510038000.001</v>
      </c>
      <c r="T194" s="69">
        <v>12586653231333.33</v>
      </c>
      <c r="U194" s="69">
        <v>7825427301743.5889</v>
      </c>
      <c r="V194" s="69">
        <v>8457065939712.8203</v>
      </c>
      <c r="W194" s="69">
        <v>7890970710179.4883</v>
      </c>
      <c r="X194" s="69">
        <v>10616146634571.561</v>
      </c>
      <c r="Y194" s="69">
        <v>11237814186142.658</v>
      </c>
      <c r="Z194" s="69">
        <v>8033974137403.8457</v>
      </c>
      <c r="AA194" s="70">
        <v>7812108089394.2314</v>
      </c>
      <c r="AB194" s="69">
        <v>9099086993705.1289</v>
      </c>
      <c r="AC194" s="69" t="s">
        <v>498</v>
      </c>
    </row>
    <row r="195" spans="1:29" ht="15" x14ac:dyDescent="0.25">
      <c r="A195" s="63" t="s">
        <v>172</v>
      </c>
      <c r="B195" s="63" t="s">
        <v>497</v>
      </c>
      <c r="C195" s="63" t="s">
        <v>266</v>
      </c>
      <c r="D195" s="63" t="s">
        <v>183</v>
      </c>
      <c r="E195" s="63" t="s">
        <v>183</v>
      </c>
      <c r="F195" s="63" t="s">
        <v>177</v>
      </c>
      <c r="G195" s="63" t="s">
        <v>178</v>
      </c>
      <c r="H195" s="63" t="s">
        <v>247</v>
      </c>
      <c r="I195" s="64" t="s">
        <v>595</v>
      </c>
      <c r="J195" s="65">
        <v>1311000000000</v>
      </c>
      <c r="K195" s="65">
        <v>1498000000000</v>
      </c>
      <c r="L195" s="65">
        <v>1924000000000.0002</v>
      </c>
      <c r="M195" s="65">
        <v>1960000000000</v>
      </c>
      <c r="N195" s="65">
        <v>1836999999999.9998</v>
      </c>
      <c r="O195" s="65">
        <v>3235999999999.9995</v>
      </c>
      <c r="P195" s="65">
        <v>3334000000000</v>
      </c>
      <c r="Q195" s="65">
        <v>2919000000000</v>
      </c>
      <c r="R195" s="65">
        <v>5072000000000</v>
      </c>
      <c r="S195" s="65">
        <v>3891999999999.9995</v>
      </c>
      <c r="T195" s="65">
        <v>724000000000</v>
      </c>
      <c r="U195" s="65">
        <v>708000000000</v>
      </c>
      <c r="V195" s="65">
        <v>890000000000.00012</v>
      </c>
      <c r="W195" s="65">
        <v>886000000000</v>
      </c>
      <c r="X195" s="65">
        <v>764000000000</v>
      </c>
      <c r="Y195" s="65">
        <v>720000000000</v>
      </c>
      <c r="Z195" s="65">
        <v>793000000000</v>
      </c>
      <c r="AA195" s="66">
        <v>608000000000</v>
      </c>
      <c r="AB195" s="65">
        <v>674000000000</v>
      </c>
      <c r="AC195" s="65" t="s">
        <v>499</v>
      </c>
    </row>
    <row r="196" spans="1:29" ht="15" x14ac:dyDescent="0.25">
      <c r="A196" s="67" t="s">
        <v>172</v>
      </c>
      <c r="B196" s="67" t="s">
        <v>497</v>
      </c>
      <c r="C196" s="67" t="s">
        <v>266</v>
      </c>
      <c r="D196" s="67" t="s">
        <v>183</v>
      </c>
      <c r="E196" s="67" t="s">
        <v>183</v>
      </c>
      <c r="F196" s="67" t="s">
        <v>177</v>
      </c>
      <c r="G196" s="67" t="s">
        <v>178</v>
      </c>
      <c r="H196" s="67" t="s">
        <v>250</v>
      </c>
      <c r="I196" s="68" t="s">
        <v>595</v>
      </c>
      <c r="J196" s="69"/>
      <c r="K196" s="69">
        <v>23550000000</v>
      </c>
      <c r="L196" s="69"/>
      <c r="M196" s="69">
        <v>174300000000</v>
      </c>
      <c r="N196" s="69"/>
      <c r="O196" s="69">
        <v>80850000000</v>
      </c>
      <c r="P196" s="69">
        <v>58500000000</v>
      </c>
      <c r="Q196" s="69">
        <v>269850000000</v>
      </c>
      <c r="R196" s="69">
        <v>111600000000</v>
      </c>
      <c r="S196" s="69">
        <v>93150000000</v>
      </c>
      <c r="T196" s="69">
        <v>89250000000</v>
      </c>
      <c r="U196" s="69">
        <v>49800000000</v>
      </c>
      <c r="V196" s="69"/>
      <c r="W196" s="69"/>
      <c r="X196" s="69"/>
      <c r="Y196" s="69"/>
      <c r="Z196" s="69"/>
      <c r="AA196" s="70"/>
      <c r="AB196" s="69"/>
      <c r="AC196" s="69" t="s">
        <v>500</v>
      </c>
    </row>
    <row r="197" spans="1:29" ht="15" hidden="1" x14ac:dyDescent="0.25">
      <c r="A197" s="63" t="s">
        <v>172</v>
      </c>
      <c r="B197" s="63" t="s">
        <v>443</v>
      </c>
      <c r="C197" s="63" t="s">
        <v>266</v>
      </c>
      <c r="D197" s="63" t="s">
        <v>183</v>
      </c>
      <c r="E197" s="63" t="s">
        <v>183</v>
      </c>
      <c r="F197" s="63" t="s">
        <v>177</v>
      </c>
      <c r="G197" s="63" t="s">
        <v>444</v>
      </c>
      <c r="H197" s="63" t="s">
        <v>445</v>
      </c>
      <c r="I197" s="64" t="s">
        <v>595</v>
      </c>
      <c r="J197" s="65">
        <v>17746000000000</v>
      </c>
      <c r="K197" s="65">
        <v>16259000000000</v>
      </c>
      <c r="L197" s="65">
        <v>16067000000000</v>
      </c>
      <c r="M197" s="65">
        <v>14854000000000</v>
      </c>
      <c r="N197" s="65">
        <v>15048000000000</v>
      </c>
      <c r="O197" s="65">
        <v>14970000000000</v>
      </c>
      <c r="P197" s="65">
        <v>14585000000000</v>
      </c>
      <c r="Q197" s="65">
        <v>15061000000000</v>
      </c>
      <c r="R197" s="65">
        <v>13983000000000</v>
      </c>
      <c r="S197" s="65">
        <v>12571000000000</v>
      </c>
      <c r="T197" s="65">
        <v>15459000000000</v>
      </c>
      <c r="U197" s="65">
        <v>14481000000000</v>
      </c>
      <c r="V197" s="65">
        <v>13215000000000</v>
      </c>
      <c r="W197" s="65">
        <v>13807000000000</v>
      </c>
      <c r="X197" s="65">
        <v>14134000000000</v>
      </c>
      <c r="Y197" s="65">
        <v>15591000000000</v>
      </c>
      <c r="Z197" s="65">
        <v>14772000000000</v>
      </c>
      <c r="AA197" s="66">
        <v>13737000000000</v>
      </c>
      <c r="AB197" s="65">
        <v>13242000000000</v>
      </c>
      <c r="AC197" s="65" t="s">
        <v>501</v>
      </c>
    </row>
    <row r="198" spans="1:29" ht="15" x14ac:dyDescent="0.25">
      <c r="A198" s="67" t="s">
        <v>172</v>
      </c>
      <c r="B198" s="67" t="s">
        <v>502</v>
      </c>
      <c r="C198" s="67" t="s">
        <v>266</v>
      </c>
      <c r="D198" s="67" t="s">
        <v>503</v>
      </c>
      <c r="E198" s="67" t="s">
        <v>504</v>
      </c>
      <c r="F198" s="67" t="s">
        <v>177</v>
      </c>
      <c r="G198" s="67" t="s">
        <v>178</v>
      </c>
      <c r="H198" s="67" t="s">
        <v>184</v>
      </c>
      <c r="I198" s="68" t="s">
        <v>595</v>
      </c>
      <c r="J198" s="69">
        <v>439431853452.11017</v>
      </c>
      <c r="K198" s="69">
        <v>417294199504.7193</v>
      </c>
      <c r="L198" s="69">
        <v>389373271119.74249</v>
      </c>
      <c r="M198" s="69">
        <v>389585755643.80627</v>
      </c>
      <c r="N198" s="69">
        <v>419072602586.56525</v>
      </c>
      <c r="O198" s="69">
        <v>423225289263.39404</v>
      </c>
      <c r="P198" s="69">
        <v>421266736258.97168</v>
      </c>
      <c r="Q198" s="69">
        <v>425588024786.41803</v>
      </c>
      <c r="R198" s="69">
        <v>415229404238.26379</v>
      </c>
      <c r="S198" s="69">
        <v>374942800398.47961</v>
      </c>
      <c r="T198" s="69">
        <v>363694516386.52478</v>
      </c>
      <c r="U198" s="69">
        <v>377861462283.29633</v>
      </c>
      <c r="V198" s="69">
        <v>392028408180.06775</v>
      </c>
      <c r="W198" s="69">
        <v>406195354076.83698</v>
      </c>
      <c r="X198" s="69">
        <v>420362299973.60852</v>
      </c>
      <c r="Y198" s="69">
        <v>434529245870.37927</v>
      </c>
      <c r="Z198" s="69">
        <v>448696191767.15161</v>
      </c>
      <c r="AA198" s="70">
        <v>462863137663.91992</v>
      </c>
      <c r="AB198" s="69">
        <v>469544618367.02069</v>
      </c>
      <c r="AC198" s="69" t="s">
        <v>505</v>
      </c>
    </row>
    <row r="199" spans="1:29" ht="15" x14ac:dyDescent="0.25">
      <c r="A199" s="63" t="s">
        <v>172</v>
      </c>
      <c r="B199" s="63" t="s">
        <v>502</v>
      </c>
      <c r="C199" s="63" t="s">
        <v>266</v>
      </c>
      <c r="D199" s="63" t="s">
        <v>503</v>
      </c>
      <c r="E199" s="63" t="s">
        <v>506</v>
      </c>
      <c r="F199" s="63" t="s">
        <v>177</v>
      </c>
      <c r="G199" s="63" t="s">
        <v>178</v>
      </c>
      <c r="H199" s="63" t="s">
        <v>184</v>
      </c>
      <c r="I199" s="64" t="s">
        <v>595</v>
      </c>
      <c r="J199" s="65">
        <v>30988235966764.605</v>
      </c>
      <c r="K199" s="65">
        <v>32980957701892.25</v>
      </c>
      <c r="L199" s="65">
        <v>32729736230553.328</v>
      </c>
      <c r="M199" s="65">
        <v>33671123970597.563</v>
      </c>
      <c r="N199" s="65">
        <v>35946928935856.555</v>
      </c>
      <c r="O199" s="65">
        <v>38291416214197.477</v>
      </c>
      <c r="P199" s="65">
        <v>39507902915427.016</v>
      </c>
      <c r="Q199" s="65">
        <v>37774743675529.805</v>
      </c>
      <c r="R199" s="65">
        <v>33341338282961.66</v>
      </c>
      <c r="S199" s="65">
        <v>26251318003028.012</v>
      </c>
      <c r="T199" s="65">
        <v>23623891050176.703</v>
      </c>
      <c r="U199" s="65">
        <v>24856876247885.816</v>
      </c>
      <c r="V199" s="65">
        <v>26095915716426.227</v>
      </c>
      <c r="W199" s="65">
        <v>27333576193468.871</v>
      </c>
      <c r="X199" s="65">
        <v>28552548660671.121</v>
      </c>
      <c r="Y199" s="65">
        <v>29783654933165.063</v>
      </c>
      <c r="Z199" s="65">
        <v>31005505057359.063</v>
      </c>
      <c r="AA199" s="66">
        <v>32236360206203.699</v>
      </c>
      <c r="AB199" s="65">
        <v>33461932172940.953</v>
      </c>
      <c r="AC199" s="65" t="s">
        <v>507</v>
      </c>
    </row>
    <row r="200" spans="1:29" ht="15" x14ac:dyDescent="0.25">
      <c r="A200" s="67" t="s">
        <v>172</v>
      </c>
      <c r="B200" s="67" t="s">
        <v>502</v>
      </c>
      <c r="C200" s="67" t="s">
        <v>266</v>
      </c>
      <c r="D200" s="67" t="s">
        <v>503</v>
      </c>
      <c r="E200" s="67" t="s">
        <v>508</v>
      </c>
      <c r="F200" s="67" t="s">
        <v>177</v>
      </c>
      <c r="G200" s="67" t="s">
        <v>178</v>
      </c>
      <c r="H200" s="67" t="s">
        <v>184</v>
      </c>
      <c r="I200" s="68" t="s">
        <v>595</v>
      </c>
      <c r="J200" s="69">
        <v>2619175462966.5845</v>
      </c>
      <c r="K200" s="69">
        <v>2787283096116.2559</v>
      </c>
      <c r="L200" s="69">
        <v>2765763039763.4531</v>
      </c>
      <c r="M200" s="69">
        <v>2845910880035.3872</v>
      </c>
      <c r="N200" s="69">
        <v>3037626247625.8169</v>
      </c>
      <c r="O200" s="69">
        <v>3233283294823.4546</v>
      </c>
      <c r="P200" s="69">
        <v>3335147534629.6445</v>
      </c>
      <c r="Q200" s="69">
        <v>3188229839437.2339</v>
      </c>
      <c r="R200" s="69">
        <v>2813376322262.2568</v>
      </c>
      <c r="S200" s="69">
        <v>2214438041039.8018</v>
      </c>
      <c r="T200" s="69">
        <v>1992996898194.0166</v>
      </c>
      <c r="U200" s="69">
        <v>2097727303450.5276</v>
      </c>
      <c r="V200" s="69">
        <v>2202457708707.0557</v>
      </c>
      <c r="W200" s="69">
        <v>2307188113963.5781</v>
      </c>
      <c r="X200" s="69">
        <v>2411918519220.1089</v>
      </c>
      <c r="Y200" s="69">
        <v>2516648924476.6304</v>
      </c>
      <c r="Z200" s="69">
        <v>2621379329733.1646</v>
      </c>
      <c r="AA200" s="70">
        <v>2726109734989.6841</v>
      </c>
      <c r="AB200" s="69">
        <v>2830840140246.2202</v>
      </c>
      <c r="AC200" s="69" t="s">
        <v>509</v>
      </c>
    </row>
    <row r="201" spans="1:29" ht="15" x14ac:dyDescent="0.25">
      <c r="A201" s="63" t="s">
        <v>172</v>
      </c>
      <c r="B201" s="63" t="s">
        <v>502</v>
      </c>
      <c r="C201" s="63" t="s">
        <v>266</v>
      </c>
      <c r="D201" s="63" t="s">
        <v>503</v>
      </c>
      <c r="E201" s="63" t="s">
        <v>510</v>
      </c>
      <c r="F201" s="63" t="s">
        <v>177</v>
      </c>
      <c r="G201" s="63" t="s">
        <v>178</v>
      </c>
      <c r="H201" s="63" t="s">
        <v>184</v>
      </c>
      <c r="I201" s="64" t="s">
        <v>595</v>
      </c>
      <c r="J201" s="65">
        <v>1408440911054.9998</v>
      </c>
      <c r="K201" s="65">
        <v>1412702616829.7847</v>
      </c>
      <c r="L201" s="65">
        <v>1410450882116.2048</v>
      </c>
      <c r="M201" s="65">
        <v>1408438866089.6187</v>
      </c>
      <c r="N201" s="65">
        <v>1409328527327.9492</v>
      </c>
      <c r="O201" s="65">
        <v>1407435239851.022</v>
      </c>
      <c r="P201" s="65">
        <v>1410310146552.9995</v>
      </c>
      <c r="Q201" s="65">
        <v>1411239325752.0852</v>
      </c>
      <c r="R201" s="65">
        <v>1414038587175.7476</v>
      </c>
      <c r="S201" s="65">
        <v>1417715862642.0176</v>
      </c>
      <c r="T201" s="65">
        <v>1413685716575.2444</v>
      </c>
      <c r="U201" s="65">
        <v>1412124647613.5374</v>
      </c>
      <c r="V201" s="65">
        <v>1410537782452.271</v>
      </c>
      <c r="W201" s="65">
        <v>1409070900207.9514</v>
      </c>
      <c r="X201" s="65">
        <v>1406028696161.9885</v>
      </c>
      <c r="Y201" s="65">
        <v>1402828885417.8999</v>
      </c>
      <c r="Z201" s="65">
        <v>1400088133212.0078</v>
      </c>
      <c r="AA201" s="66">
        <v>1398622581627.0789</v>
      </c>
      <c r="AB201" s="65">
        <v>1396778792666.1262</v>
      </c>
      <c r="AC201" s="65" t="s">
        <v>511</v>
      </c>
    </row>
    <row r="202" spans="1:29" ht="15" x14ac:dyDescent="0.25">
      <c r="A202" s="67" t="s">
        <v>596</v>
      </c>
      <c r="B202" s="67" t="s">
        <v>512</v>
      </c>
      <c r="C202" s="67" t="s">
        <v>266</v>
      </c>
      <c r="D202" s="67" t="s">
        <v>513</v>
      </c>
      <c r="E202" s="67" t="s">
        <v>514</v>
      </c>
      <c r="F202" s="67" t="s">
        <v>131</v>
      </c>
      <c r="G202" s="67" t="s">
        <v>178</v>
      </c>
      <c r="H202" s="67" t="s">
        <v>515</v>
      </c>
      <c r="I202" s="68" t="s">
        <v>595</v>
      </c>
      <c r="J202" s="69">
        <v>10897265548.927999</v>
      </c>
      <c r="K202" s="69">
        <v>13260790128.639999</v>
      </c>
      <c r="L202" s="69">
        <v>20595996427.52</v>
      </c>
      <c r="M202" s="69">
        <v>4533496039.8080006</v>
      </c>
      <c r="N202" s="69">
        <v>6490696698.4960003</v>
      </c>
      <c r="O202" s="69">
        <v>11225057740.544001</v>
      </c>
      <c r="P202" s="69">
        <v>82671686092.800003</v>
      </c>
      <c r="Q202" s="69">
        <v>72352820285.440002</v>
      </c>
      <c r="R202" s="69">
        <v>48908124573.440002</v>
      </c>
      <c r="S202" s="69">
        <v>28612244348.16</v>
      </c>
      <c r="T202" s="69">
        <v>21780245007.360001</v>
      </c>
      <c r="U202" s="69">
        <v>48980274947.183098</v>
      </c>
      <c r="V202" s="69">
        <v>76845287892.741058</v>
      </c>
      <c r="W202" s="69">
        <v>225236773821.77679</v>
      </c>
      <c r="X202" s="69">
        <v>237327893312</v>
      </c>
      <c r="Y202" s="69">
        <v>458110856793.60004</v>
      </c>
      <c r="Z202" s="69">
        <v>558199192998.40002</v>
      </c>
      <c r="AA202" s="70">
        <v>564101619686.40002</v>
      </c>
      <c r="AB202" s="69">
        <v>591883889907.19995</v>
      </c>
      <c r="AC202" s="69" t="s">
        <v>516</v>
      </c>
    </row>
    <row r="203" spans="1:29" ht="15" x14ac:dyDescent="0.25">
      <c r="A203" s="63" t="s">
        <v>172</v>
      </c>
      <c r="B203" s="63" t="s">
        <v>512</v>
      </c>
      <c r="C203" s="63" t="s">
        <v>266</v>
      </c>
      <c r="D203" s="63" t="s">
        <v>513</v>
      </c>
      <c r="E203" s="63" t="s">
        <v>514</v>
      </c>
      <c r="F203" s="63" t="s">
        <v>131</v>
      </c>
      <c r="G203" s="63" t="s">
        <v>178</v>
      </c>
      <c r="H203" s="63" t="s">
        <v>184</v>
      </c>
      <c r="I203" s="64" t="s">
        <v>595</v>
      </c>
      <c r="J203" s="65">
        <v>15453892993920</v>
      </c>
      <c r="K203" s="65">
        <v>15010861277040</v>
      </c>
      <c r="L203" s="65">
        <v>14966889775380</v>
      </c>
      <c r="M203" s="65">
        <v>14483994162720</v>
      </c>
      <c r="N203" s="65">
        <v>14200160148360</v>
      </c>
      <c r="O203" s="65">
        <v>13941625843740</v>
      </c>
      <c r="P203" s="65">
        <v>13519034276586</v>
      </c>
      <c r="Q203" s="65">
        <v>13695380357976</v>
      </c>
      <c r="R203" s="65">
        <v>12687950369610</v>
      </c>
      <c r="S203" s="65">
        <v>11468883249078</v>
      </c>
      <c r="T203" s="65">
        <v>11237381152566</v>
      </c>
      <c r="U203" s="65">
        <v>10985401517577.07</v>
      </c>
      <c r="V203" s="65">
        <v>10678614238507.301</v>
      </c>
      <c r="W203" s="65">
        <v>10392041802325.582</v>
      </c>
      <c r="X203" s="65">
        <v>9945998710512</v>
      </c>
      <c r="Y203" s="65">
        <v>9893813620524</v>
      </c>
      <c r="Z203" s="65">
        <v>9528250136886</v>
      </c>
      <c r="AA203" s="66">
        <v>9366737486850</v>
      </c>
      <c r="AB203" s="65">
        <v>8667785382000</v>
      </c>
      <c r="AC203" s="65" t="s">
        <v>517</v>
      </c>
    </row>
    <row r="204" spans="1:29" ht="15" x14ac:dyDescent="0.25">
      <c r="A204" s="67" t="s">
        <v>596</v>
      </c>
      <c r="B204" s="67" t="s">
        <v>512</v>
      </c>
      <c r="C204" s="67" t="s">
        <v>266</v>
      </c>
      <c r="D204" s="67" t="s">
        <v>513</v>
      </c>
      <c r="E204" s="67" t="s">
        <v>514</v>
      </c>
      <c r="F204" s="67" t="s">
        <v>131</v>
      </c>
      <c r="G204" s="67" t="s">
        <v>178</v>
      </c>
      <c r="H204" s="67" t="s">
        <v>186</v>
      </c>
      <c r="I204" s="68" t="s">
        <v>595</v>
      </c>
      <c r="J204" s="69">
        <v>14306182103.640001</v>
      </c>
      <c r="K204" s="69">
        <v>20040863479.560001</v>
      </c>
      <c r="L204" s="69">
        <v>28535591948.639999</v>
      </c>
      <c r="M204" s="69">
        <v>167546988218.39999</v>
      </c>
      <c r="N204" s="69">
        <v>263545590420</v>
      </c>
      <c r="O204" s="69">
        <v>299688317182.79999</v>
      </c>
      <c r="P204" s="69">
        <v>342884349544.79999</v>
      </c>
      <c r="Q204" s="69">
        <v>352177359046.79999</v>
      </c>
      <c r="R204" s="69">
        <v>415734698366.40002</v>
      </c>
      <c r="S204" s="69">
        <v>467855149145.99994</v>
      </c>
      <c r="T204" s="69">
        <v>739067422917.6001</v>
      </c>
      <c r="U204" s="69">
        <v>771255882356.40002</v>
      </c>
      <c r="V204" s="69">
        <v>708901723118.40002</v>
      </c>
      <c r="W204" s="69">
        <v>756917018356.79993</v>
      </c>
      <c r="X204" s="69">
        <v>763938156668.40002</v>
      </c>
      <c r="Y204" s="69">
        <v>727387366431.59998</v>
      </c>
      <c r="Z204" s="69">
        <v>674203515980.40002</v>
      </c>
      <c r="AA204" s="70">
        <v>661343710280.40002</v>
      </c>
      <c r="AB204" s="69">
        <v>661870698879.59998</v>
      </c>
      <c r="AC204" s="69" t="s">
        <v>518</v>
      </c>
    </row>
    <row r="205" spans="1:29" ht="15" x14ac:dyDescent="0.25">
      <c r="A205" s="63" t="s">
        <v>172</v>
      </c>
      <c r="B205" s="63" t="s">
        <v>512</v>
      </c>
      <c r="C205" s="63" t="s">
        <v>266</v>
      </c>
      <c r="D205" s="63" t="s">
        <v>513</v>
      </c>
      <c r="E205" s="63" t="s">
        <v>514</v>
      </c>
      <c r="F205" s="63" t="s">
        <v>131</v>
      </c>
      <c r="G205" s="63" t="s">
        <v>178</v>
      </c>
      <c r="H205" s="63" t="s">
        <v>188</v>
      </c>
      <c r="I205" s="64" t="s">
        <v>595</v>
      </c>
      <c r="J205" s="65">
        <v>5635480417625</v>
      </c>
      <c r="K205" s="65">
        <v>5860090363500</v>
      </c>
      <c r="L205" s="65">
        <v>7117223126000</v>
      </c>
      <c r="M205" s="65">
        <v>6964353819875</v>
      </c>
      <c r="N205" s="65">
        <v>7139810314750</v>
      </c>
      <c r="O205" s="65">
        <v>7624334875125</v>
      </c>
      <c r="P205" s="65">
        <v>8707275514125.001</v>
      </c>
      <c r="Q205" s="65">
        <v>8927193598125</v>
      </c>
      <c r="R205" s="65">
        <v>9510865202250</v>
      </c>
      <c r="S205" s="65">
        <v>10513112802500</v>
      </c>
      <c r="T205" s="65">
        <v>10471625314500</v>
      </c>
      <c r="U205" s="65">
        <v>9983263628250</v>
      </c>
      <c r="V205" s="65">
        <v>9954703367250</v>
      </c>
      <c r="W205" s="65">
        <v>10135137292375</v>
      </c>
      <c r="X205" s="65">
        <v>9479411720625</v>
      </c>
      <c r="Y205" s="65">
        <v>9563585341375</v>
      </c>
      <c r="Z205" s="65">
        <v>9111000808000</v>
      </c>
      <c r="AA205" s="66">
        <v>9001380215250</v>
      </c>
      <c r="AB205" s="65">
        <v>8866046706250</v>
      </c>
      <c r="AC205" s="65" t="s">
        <v>519</v>
      </c>
    </row>
    <row r="206" spans="1:29" ht="15" x14ac:dyDescent="0.25">
      <c r="A206" s="67" t="s">
        <v>596</v>
      </c>
      <c r="B206" s="67" t="s">
        <v>512</v>
      </c>
      <c r="C206" s="67" t="s">
        <v>266</v>
      </c>
      <c r="D206" s="67" t="s">
        <v>513</v>
      </c>
      <c r="E206" s="67" t="s">
        <v>514</v>
      </c>
      <c r="F206" s="67" t="s">
        <v>131</v>
      </c>
      <c r="G206" s="67" t="s">
        <v>178</v>
      </c>
      <c r="H206" s="67" t="s">
        <v>520</v>
      </c>
      <c r="I206" s="68" t="s">
        <v>595</v>
      </c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>
        <v>8570303114.7419996</v>
      </c>
      <c r="U206" s="69">
        <v>7596078768.0719995</v>
      </c>
      <c r="V206" s="69">
        <v>36559206401.759995</v>
      </c>
      <c r="W206" s="69">
        <v>474059532000</v>
      </c>
      <c r="X206" s="69">
        <v>432250629085.19995</v>
      </c>
      <c r="Y206" s="69">
        <v>645079971858.6001</v>
      </c>
      <c r="Z206" s="69">
        <v>941942214718.80005</v>
      </c>
      <c r="AA206" s="70">
        <v>1200076662807</v>
      </c>
      <c r="AB206" s="69">
        <v>1326753252000</v>
      </c>
      <c r="AC206" s="69" t="s">
        <v>521</v>
      </c>
    </row>
    <row r="207" spans="1:29" ht="15" x14ac:dyDescent="0.25">
      <c r="A207" s="63" t="s">
        <v>596</v>
      </c>
      <c r="B207" s="63" t="s">
        <v>512</v>
      </c>
      <c r="C207" s="63" t="s">
        <v>266</v>
      </c>
      <c r="D207" s="63" t="s">
        <v>513</v>
      </c>
      <c r="E207" s="63" t="s">
        <v>514</v>
      </c>
      <c r="F207" s="63" t="s">
        <v>522</v>
      </c>
      <c r="G207" s="63" t="s">
        <v>178</v>
      </c>
      <c r="H207" s="63" t="s">
        <v>515</v>
      </c>
      <c r="I207" s="64" t="s">
        <v>595</v>
      </c>
      <c r="J207" s="65">
        <v>240475306188.80002</v>
      </c>
      <c r="K207" s="65">
        <v>301581344998.39996</v>
      </c>
      <c r="L207" s="65">
        <v>483562826124.80005</v>
      </c>
      <c r="M207" s="65">
        <v>108974548279.03999</v>
      </c>
      <c r="N207" s="65">
        <v>170311173376</v>
      </c>
      <c r="O207" s="65">
        <v>313943622873.59998</v>
      </c>
      <c r="P207" s="65">
        <v>2399688189952</v>
      </c>
      <c r="Q207" s="65">
        <v>2139210986112</v>
      </c>
      <c r="R207" s="65">
        <v>1433237173888</v>
      </c>
      <c r="S207" s="65">
        <v>846665063526.40002</v>
      </c>
      <c r="T207" s="65">
        <v>660139275481.6001</v>
      </c>
      <c r="U207" s="65">
        <v>1532078467497.2913</v>
      </c>
      <c r="V207" s="65">
        <v>2434438833694.4741</v>
      </c>
      <c r="W207" s="65">
        <v>7292958982529.7939</v>
      </c>
      <c r="X207" s="65">
        <v>8118214577664</v>
      </c>
      <c r="Y207" s="65">
        <v>15241537349120</v>
      </c>
      <c r="Z207" s="65">
        <v>19743150775040</v>
      </c>
      <c r="AA207" s="66">
        <v>20519874855680</v>
      </c>
      <c r="AB207" s="65">
        <v>22172997760000</v>
      </c>
      <c r="AC207" s="65" t="s">
        <v>523</v>
      </c>
    </row>
    <row r="208" spans="1:29" ht="15" x14ac:dyDescent="0.25">
      <c r="A208" s="67" t="s">
        <v>172</v>
      </c>
      <c r="B208" s="67" t="s">
        <v>512</v>
      </c>
      <c r="C208" s="67" t="s">
        <v>266</v>
      </c>
      <c r="D208" s="67" t="s">
        <v>513</v>
      </c>
      <c r="E208" s="67" t="s">
        <v>514</v>
      </c>
      <c r="F208" s="67" t="s">
        <v>522</v>
      </c>
      <c r="G208" s="67" t="s">
        <v>178</v>
      </c>
      <c r="H208" s="67" t="s">
        <v>184</v>
      </c>
      <c r="I208" s="68" t="s">
        <v>595</v>
      </c>
      <c r="J208" s="69">
        <v>341028639974400</v>
      </c>
      <c r="K208" s="69">
        <v>341382051102000</v>
      </c>
      <c r="L208" s="69">
        <v>351399921037200</v>
      </c>
      <c r="M208" s="69">
        <v>348161045539800</v>
      </c>
      <c r="N208" s="69">
        <v>372601902316200</v>
      </c>
      <c r="O208" s="69">
        <v>389920891938600</v>
      </c>
      <c r="P208" s="69">
        <v>392413272623400</v>
      </c>
      <c r="Q208" s="69">
        <v>404922821320200</v>
      </c>
      <c r="R208" s="69">
        <v>371816386113000</v>
      </c>
      <c r="S208" s="69">
        <v>339375780757800</v>
      </c>
      <c r="T208" s="69">
        <v>340594729306800</v>
      </c>
      <c r="U208" s="69">
        <v>343617857179556.56</v>
      </c>
      <c r="V208" s="69">
        <v>338295735559762.06</v>
      </c>
      <c r="W208" s="69">
        <v>336484728163872.38</v>
      </c>
      <c r="X208" s="69">
        <v>340220235367200</v>
      </c>
      <c r="Y208" s="69">
        <v>329171264083800</v>
      </c>
      <c r="Z208" s="69">
        <v>337008153066600</v>
      </c>
      <c r="AA208" s="70">
        <v>340726341369600</v>
      </c>
      <c r="AB208" s="69">
        <v>324708431424000</v>
      </c>
      <c r="AC208" s="69" t="s">
        <v>524</v>
      </c>
    </row>
    <row r="209" spans="1:29" ht="15" x14ac:dyDescent="0.25">
      <c r="A209" s="63" t="s">
        <v>596</v>
      </c>
      <c r="B209" s="63" t="s">
        <v>512</v>
      </c>
      <c r="C209" s="63" t="s">
        <v>266</v>
      </c>
      <c r="D209" s="63" t="s">
        <v>513</v>
      </c>
      <c r="E209" s="63" t="s">
        <v>514</v>
      </c>
      <c r="F209" s="63" t="s">
        <v>522</v>
      </c>
      <c r="G209" s="63" t="s">
        <v>178</v>
      </c>
      <c r="H209" s="63" t="s">
        <v>186</v>
      </c>
      <c r="I209" s="64" t="s">
        <v>595</v>
      </c>
      <c r="J209" s="65">
        <v>347899748481.59998</v>
      </c>
      <c r="K209" s="65">
        <v>466746423301.20001</v>
      </c>
      <c r="L209" s="65">
        <v>576925820108.40002</v>
      </c>
      <c r="M209" s="65">
        <v>3549243612180.0005</v>
      </c>
      <c r="N209" s="65">
        <v>5411060983356</v>
      </c>
      <c r="O209" s="65">
        <v>5579470261344</v>
      </c>
      <c r="P209" s="65">
        <v>5650085035980</v>
      </c>
      <c r="Q209" s="65">
        <v>5529444477060</v>
      </c>
      <c r="R209" s="65">
        <v>5719145550551.999</v>
      </c>
      <c r="S209" s="65">
        <v>5375387124744</v>
      </c>
      <c r="T209" s="65">
        <v>7920160734528</v>
      </c>
      <c r="U209" s="65">
        <v>8162321253492</v>
      </c>
      <c r="V209" s="65">
        <v>7236247676616</v>
      </c>
      <c r="W209" s="65">
        <v>7401032776284</v>
      </c>
      <c r="X209" s="65">
        <v>7812277005456</v>
      </c>
      <c r="Y209" s="65">
        <v>7425914330688</v>
      </c>
      <c r="Z209" s="65">
        <v>7947460285379.999</v>
      </c>
      <c r="AA209" s="66">
        <v>7919690778888</v>
      </c>
      <c r="AB209" s="65">
        <v>7895762637084</v>
      </c>
      <c r="AC209" s="65" t="s">
        <v>525</v>
      </c>
    </row>
    <row r="210" spans="1:29" ht="15" x14ac:dyDescent="0.25">
      <c r="A210" s="67" t="s">
        <v>172</v>
      </c>
      <c r="B210" s="67" t="s">
        <v>512</v>
      </c>
      <c r="C210" s="67" t="s">
        <v>266</v>
      </c>
      <c r="D210" s="67" t="s">
        <v>513</v>
      </c>
      <c r="E210" s="67" t="s">
        <v>514</v>
      </c>
      <c r="F210" s="67" t="s">
        <v>522</v>
      </c>
      <c r="G210" s="67" t="s">
        <v>178</v>
      </c>
      <c r="H210" s="67" t="s">
        <v>188</v>
      </c>
      <c r="I210" s="68" t="s">
        <v>595</v>
      </c>
      <c r="J210" s="69">
        <v>137044405387499.98</v>
      </c>
      <c r="K210" s="69">
        <v>136479958574999.98</v>
      </c>
      <c r="L210" s="69">
        <v>143894326650000</v>
      </c>
      <c r="M210" s="69">
        <v>147529887412500</v>
      </c>
      <c r="N210" s="69">
        <v>146593039037500</v>
      </c>
      <c r="O210" s="69">
        <v>141946640087500</v>
      </c>
      <c r="P210" s="69">
        <v>143479418500000</v>
      </c>
      <c r="Q210" s="69">
        <v>140163528600000</v>
      </c>
      <c r="R210" s="69">
        <v>130838302925000</v>
      </c>
      <c r="S210" s="69">
        <v>120789631797500</v>
      </c>
      <c r="T210" s="69">
        <v>112218389110000</v>
      </c>
      <c r="U210" s="69">
        <v>105654435521250</v>
      </c>
      <c r="V210" s="69">
        <v>101614507008750</v>
      </c>
      <c r="W210" s="69">
        <v>99100008948750</v>
      </c>
      <c r="X210" s="69">
        <v>96939509518750</v>
      </c>
      <c r="Y210" s="69">
        <v>97634862410000</v>
      </c>
      <c r="Z210" s="69">
        <v>107399791555000</v>
      </c>
      <c r="AA210" s="70">
        <v>107792887086250</v>
      </c>
      <c r="AB210" s="69">
        <v>105767184497500</v>
      </c>
      <c r="AC210" s="69" t="s">
        <v>526</v>
      </c>
    </row>
    <row r="211" spans="1:29" ht="15" x14ac:dyDescent="0.25">
      <c r="A211" s="63" t="s">
        <v>596</v>
      </c>
      <c r="B211" s="63" t="s">
        <v>512</v>
      </c>
      <c r="C211" s="63" t="s">
        <v>266</v>
      </c>
      <c r="D211" s="63" t="s">
        <v>513</v>
      </c>
      <c r="E211" s="63" t="s">
        <v>514</v>
      </c>
      <c r="F211" s="63" t="s">
        <v>522</v>
      </c>
      <c r="G211" s="63" t="s">
        <v>178</v>
      </c>
      <c r="H211" s="63" t="s">
        <v>520</v>
      </c>
      <c r="I211" s="64" t="s">
        <v>595</v>
      </c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>
        <v>259758037021.79999</v>
      </c>
      <c r="U211" s="65">
        <v>237601539192</v>
      </c>
      <c r="V211" s="65">
        <v>1158186197669.3999</v>
      </c>
      <c r="W211" s="65">
        <v>15349609728000</v>
      </c>
      <c r="X211" s="65">
        <v>14785886771520</v>
      </c>
      <c r="Y211" s="65">
        <v>21462077002560</v>
      </c>
      <c r="Z211" s="65">
        <v>33315897622620</v>
      </c>
      <c r="AA211" s="66">
        <v>43654231930620</v>
      </c>
      <c r="AB211" s="65">
        <v>49702197300000</v>
      </c>
      <c r="AC211" s="65" t="s">
        <v>527</v>
      </c>
    </row>
    <row r="212" spans="1:29" ht="15" x14ac:dyDescent="0.25">
      <c r="A212" s="67" t="s">
        <v>596</v>
      </c>
      <c r="B212" s="67" t="s">
        <v>512</v>
      </c>
      <c r="C212" s="67" t="s">
        <v>266</v>
      </c>
      <c r="D212" s="67" t="s">
        <v>513</v>
      </c>
      <c r="E212" s="67" t="s">
        <v>514</v>
      </c>
      <c r="F212" s="67" t="s">
        <v>528</v>
      </c>
      <c r="G212" s="67" t="s">
        <v>178</v>
      </c>
      <c r="H212" s="67" t="s">
        <v>515</v>
      </c>
      <c r="I212" s="68" t="s">
        <v>595</v>
      </c>
      <c r="J212" s="69">
        <v>454541408.15359998</v>
      </c>
      <c r="K212" s="69">
        <v>644322277.87520003</v>
      </c>
      <c r="L212" s="69">
        <v>1166134043.776</v>
      </c>
      <c r="M212" s="69">
        <v>317219711.24480003</v>
      </c>
      <c r="N212" s="69">
        <v>533427846.63040006</v>
      </c>
      <c r="O212" s="69">
        <v>1066497710.8352001</v>
      </c>
      <c r="P212" s="69">
        <v>8963909700.3519993</v>
      </c>
      <c r="Q212" s="69">
        <v>8391140700.1600008</v>
      </c>
      <c r="R212" s="69">
        <v>6054530994.1760006</v>
      </c>
      <c r="S212" s="69">
        <v>3853325441.408</v>
      </c>
      <c r="T212" s="69">
        <v>2946709540.48</v>
      </c>
      <c r="U212" s="69">
        <v>6510780645.7204762</v>
      </c>
      <c r="V212" s="69">
        <v>10200227783.586132</v>
      </c>
      <c r="W212" s="69">
        <v>28975716367.822315</v>
      </c>
      <c r="X212" s="69">
        <v>31807767852.799999</v>
      </c>
      <c r="Y212" s="69">
        <v>62960951422.720001</v>
      </c>
      <c r="Z212" s="69">
        <v>76394097657.600006</v>
      </c>
      <c r="AA212" s="70">
        <v>78188649424.639999</v>
      </c>
      <c r="AB212" s="69">
        <v>82590133406.720001</v>
      </c>
      <c r="AC212" s="69" t="s">
        <v>529</v>
      </c>
    </row>
    <row r="213" spans="1:29" ht="15" x14ac:dyDescent="0.25">
      <c r="A213" s="63" t="s">
        <v>172</v>
      </c>
      <c r="B213" s="63" t="s">
        <v>512</v>
      </c>
      <c r="C213" s="63" t="s">
        <v>266</v>
      </c>
      <c r="D213" s="63" t="s">
        <v>513</v>
      </c>
      <c r="E213" s="63" t="s">
        <v>514</v>
      </c>
      <c r="F213" s="63" t="s">
        <v>528</v>
      </c>
      <c r="G213" s="63" t="s">
        <v>178</v>
      </c>
      <c r="H213" s="63" t="s">
        <v>184</v>
      </c>
      <c r="I213" s="64" t="s">
        <v>595</v>
      </c>
      <c r="J213" s="65">
        <v>644605222409.3999</v>
      </c>
      <c r="K213" s="65">
        <v>729355659568.20007</v>
      </c>
      <c r="L213" s="65">
        <v>847417106432.40002</v>
      </c>
      <c r="M213" s="65">
        <v>1013480194012.2</v>
      </c>
      <c r="N213" s="65">
        <v>1167018149507.4001</v>
      </c>
      <c r="O213" s="65">
        <v>1324600050323.3999</v>
      </c>
      <c r="P213" s="65">
        <v>1465839251832</v>
      </c>
      <c r="Q213" s="65">
        <v>1588325970930</v>
      </c>
      <c r="R213" s="65">
        <v>1570691770236</v>
      </c>
      <c r="S213" s="65">
        <v>1544560401150</v>
      </c>
      <c r="T213" s="65">
        <v>1520336352558</v>
      </c>
      <c r="U213" s="65">
        <v>1460251900621.958</v>
      </c>
      <c r="V213" s="65">
        <v>1417449275419.1455</v>
      </c>
      <c r="W213" s="65">
        <v>1336890289453.7588</v>
      </c>
      <c r="X213" s="65">
        <v>1333008158607.5999</v>
      </c>
      <c r="Y213" s="65">
        <v>1359766767170.3999</v>
      </c>
      <c r="Z213" s="65">
        <v>1304018494812.6001</v>
      </c>
      <c r="AA213" s="66">
        <v>1298298973184.3999</v>
      </c>
      <c r="AB213" s="65">
        <v>1209476935077</v>
      </c>
      <c r="AC213" s="65" t="s">
        <v>530</v>
      </c>
    </row>
    <row r="214" spans="1:29" ht="15" x14ac:dyDescent="0.25">
      <c r="A214" s="67" t="s">
        <v>596</v>
      </c>
      <c r="B214" s="67" t="s">
        <v>512</v>
      </c>
      <c r="C214" s="67" t="s">
        <v>266</v>
      </c>
      <c r="D214" s="67" t="s">
        <v>513</v>
      </c>
      <c r="E214" s="67" t="s">
        <v>514</v>
      </c>
      <c r="F214" s="67" t="s">
        <v>528</v>
      </c>
      <c r="G214" s="67" t="s">
        <v>178</v>
      </c>
      <c r="H214" s="67" t="s">
        <v>186</v>
      </c>
      <c r="I214" s="68" t="s">
        <v>595</v>
      </c>
      <c r="J214" s="69">
        <v>50459484311.040001</v>
      </c>
      <c r="K214" s="69">
        <v>63104128675.559998</v>
      </c>
      <c r="L214" s="69">
        <v>71160617107.440002</v>
      </c>
      <c r="M214" s="69">
        <v>401603124871.20001</v>
      </c>
      <c r="N214" s="69">
        <v>580739840184</v>
      </c>
      <c r="O214" s="69">
        <v>596594616752.40002</v>
      </c>
      <c r="P214" s="69">
        <v>566266176210</v>
      </c>
      <c r="Q214" s="69">
        <v>538217168538</v>
      </c>
      <c r="R214" s="69">
        <v>536553100423.19995</v>
      </c>
      <c r="S214" s="69">
        <v>522472278241.20001</v>
      </c>
      <c r="T214" s="69">
        <v>765183356405.99988</v>
      </c>
      <c r="U214" s="69">
        <v>771694593541.19995</v>
      </c>
      <c r="V214" s="69">
        <v>677887810924.80005</v>
      </c>
      <c r="W214" s="69">
        <v>671394806350.79993</v>
      </c>
      <c r="X214" s="69">
        <v>701743001870.40002</v>
      </c>
      <c r="Y214" s="69">
        <v>643002990193.19995</v>
      </c>
      <c r="Z214" s="69">
        <v>591129196870.80005</v>
      </c>
      <c r="AA214" s="70">
        <v>574701555842.40002</v>
      </c>
      <c r="AB214" s="69">
        <v>566230649006.40002</v>
      </c>
      <c r="AC214" s="69" t="s">
        <v>531</v>
      </c>
    </row>
    <row r="215" spans="1:29" ht="15" x14ac:dyDescent="0.25">
      <c r="A215" s="63" t="s">
        <v>172</v>
      </c>
      <c r="B215" s="63" t="s">
        <v>512</v>
      </c>
      <c r="C215" s="63" t="s">
        <v>266</v>
      </c>
      <c r="D215" s="63" t="s">
        <v>513</v>
      </c>
      <c r="E215" s="63" t="s">
        <v>514</v>
      </c>
      <c r="F215" s="63" t="s">
        <v>528</v>
      </c>
      <c r="G215" s="63" t="s">
        <v>178</v>
      </c>
      <c r="H215" s="63" t="s">
        <v>188</v>
      </c>
      <c r="I215" s="64" t="s">
        <v>595</v>
      </c>
      <c r="J215" s="65">
        <v>19876961837500</v>
      </c>
      <c r="K215" s="65">
        <v>18452093980000</v>
      </c>
      <c r="L215" s="65">
        <v>17748571351250</v>
      </c>
      <c r="M215" s="65">
        <v>16693264895000</v>
      </c>
      <c r="N215" s="65">
        <v>15733036150000</v>
      </c>
      <c r="O215" s="65">
        <v>15177892771250</v>
      </c>
      <c r="P215" s="65">
        <v>14379879446250</v>
      </c>
      <c r="Q215" s="65">
        <v>13643037345000</v>
      </c>
      <c r="R215" s="65">
        <v>12274857576250</v>
      </c>
      <c r="S215" s="65">
        <v>11740407276500</v>
      </c>
      <c r="T215" s="65">
        <v>10841654166750</v>
      </c>
      <c r="U215" s="65">
        <v>9988942378500</v>
      </c>
      <c r="V215" s="65">
        <v>9519192652500</v>
      </c>
      <c r="W215" s="65">
        <v>8989992792750</v>
      </c>
      <c r="X215" s="65">
        <v>8707656213749.999</v>
      </c>
      <c r="Y215" s="65">
        <v>8454111598999.999</v>
      </c>
      <c r="Z215" s="65">
        <v>7988357317375</v>
      </c>
      <c r="AA215" s="66">
        <v>7822115995125</v>
      </c>
      <c r="AB215" s="65">
        <v>7584906522000</v>
      </c>
      <c r="AC215" s="65" t="s">
        <v>532</v>
      </c>
    </row>
    <row r="216" spans="1:29" ht="15" x14ac:dyDescent="0.25">
      <c r="A216" s="67" t="s">
        <v>596</v>
      </c>
      <c r="B216" s="67" t="s">
        <v>512</v>
      </c>
      <c r="C216" s="67" t="s">
        <v>266</v>
      </c>
      <c r="D216" s="67" t="s">
        <v>513</v>
      </c>
      <c r="E216" s="67" t="s">
        <v>514</v>
      </c>
      <c r="F216" s="67" t="s">
        <v>528</v>
      </c>
      <c r="G216" s="67" t="s">
        <v>178</v>
      </c>
      <c r="H216" s="67" t="s">
        <v>520</v>
      </c>
      <c r="I216" s="68" t="s">
        <v>595</v>
      </c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>
        <v>1159499993.8806</v>
      </c>
      <c r="U216" s="69">
        <v>1009720804.5395999</v>
      </c>
      <c r="V216" s="69">
        <v>4852766423.4540005</v>
      </c>
      <c r="W216" s="69">
        <v>60985650000</v>
      </c>
      <c r="X216" s="69">
        <v>57932202879.419998</v>
      </c>
      <c r="Y216" s="69">
        <v>88657250029.020004</v>
      </c>
      <c r="Z216" s="69">
        <v>128912449966.08</v>
      </c>
      <c r="AA216" s="70">
        <v>166339485999.60001</v>
      </c>
      <c r="AB216" s="69">
        <v>185138799979.80002</v>
      </c>
      <c r="AC216" s="69" t="s">
        <v>533</v>
      </c>
    </row>
    <row r="217" spans="1:29" ht="15" x14ac:dyDescent="0.25">
      <c r="A217" s="63" t="s">
        <v>596</v>
      </c>
      <c r="B217" s="63" t="s">
        <v>534</v>
      </c>
      <c r="C217" s="63" t="s">
        <v>266</v>
      </c>
      <c r="D217" s="63" t="s">
        <v>513</v>
      </c>
      <c r="E217" s="63" t="s">
        <v>535</v>
      </c>
      <c r="F217" s="63" t="s">
        <v>536</v>
      </c>
      <c r="G217" s="63" t="s">
        <v>178</v>
      </c>
      <c r="H217" s="63" t="s">
        <v>515</v>
      </c>
      <c r="I217" s="64" t="s">
        <v>595</v>
      </c>
      <c r="J217" s="65">
        <v>849796306.06079996</v>
      </c>
      <c r="K217" s="65">
        <v>916042249.65120006</v>
      </c>
      <c r="L217" s="65">
        <v>1401492554.24</v>
      </c>
      <c r="M217" s="65">
        <v>284956815.91040003</v>
      </c>
      <c r="N217" s="65">
        <v>410375931.71200001</v>
      </c>
      <c r="O217" s="65">
        <v>571008710.39999998</v>
      </c>
      <c r="P217" s="65">
        <v>3820199466.8800001</v>
      </c>
      <c r="Q217" s="65">
        <v>3014692885.7599998</v>
      </c>
      <c r="R217" s="65">
        <v>2008459284.096</v>
      </c>
      <c r="S217" s="65">
        <v>1578974249.0880001</v>
      </c>
      <c r="T217" s="65">
        <v>1561106864.6400001</v>
      </c>
      <c r="U217" s="65">
        <v>4957929416.1700974</v>
      </c>
      <c r="V217" s="65">
        <v>12687169886.375946</v>
      </c>
      <c r="W217" s="65">
        <v>44572582853.466957</v>
      </c>
      <c r="X217" s="65">
        <v>64736071729.919998</v>
      </c>
      <c r="Y217" s="65">
        <v>208340103974.40002</v>
      </c>
      <c r="Z217" s="65">
        <v>290260840563.20001</v>
      </c>
      <c r="AA217" s="66">
        <v>334590744320</v>
      </c>
      <c r="AB217" s="65">
        <v>387644353958.40002</v>
      </c>
      <c r="AC217" s="65" t="s">
        <v>537</v>
      </c>
    </row>
    <row r="218" spans="1:29" ht="15" x14ac:dyDescent="0.25">
      <c r="A218" s="67" t="s">
        <v>172</v>
      </c>
      <c r="B218" s="67" t="s">
        <v>534</v>
      </c>
      <c r="C218" s="67" t="s">
        <v>266</v>
      </c>
      <c r="D218" s="67" t="s">
        <v>513</v>
      </c>
      <c r="E218" s="67" t="s">
        <v>535</v>
      </c>
      <c r="F218" s="67" t="s">
        <v>536</v>
      </c>
      <c r="G218" s="67" t="s">
        <v>178</v>
      </c>
      <c r="H218" s="67" t="s">
        <v>184</v>
      </c>
      <c r="I218" s="68" t="s">
        <v>595</v>
      </c>
      <c r="J218" s="69">
        <v>1205133629281.8</v>
      </c>
      <c r="K218" s="69">
        <v>1036935431411.3999</v>
      </c>
      <c r="L218" s="69">
        <v>1018449612528</v>
      </c>
      <c r="M218" s="69">
        <v>910403984477.40002</v>
      </c>
      <c r="N218" s="69">
        <v>897808697940</v>
      </c>
      <c r="O218" s="69">
        <v>709198115336.40002</v>
      </c>
      <c r="P218" s="69">
        <v>624704901718.20007</v>
      </c>
      <c r="Q218" s="69">
        <v>570639341634</v>
      </c>
      <c r="R218" s="69">
        <v>521042913385.20001</v>
      </c>
      <c r="S218" s="69">
        <v>632913346303.20007</v>
      </c>
      <c r="T218" s="69">
        <v>805443320441.40002</v>
      </c>
      <c r="U218" s="69">
        <v>1111975083653.3262</v>
      </c>
      <c r="V218" s="69">
        <v>1763040997160.6274</v>
      </c>
      <c r="W218" s="69">
        <v>2056503191725.2571</v>
      </c>
      <c r="X218" s="69">
        <v>2712976030662</v>
      </c>
      <c r="Y218" s="69">
        <v>4499518245012</v>
      </c>
      <c r="Z218" s="69">
        <v>4954643303886</v>
      </c>
      <c r="AA218" s="70">
        <v>5555778530256</v>
      </c>
      <c r="AB218" s="69">
        <v>5676819612000</v>
      </c>
      <c r="AC218" s="69" t="s">
        <v>538</v>
      </c>
    </row>
    <row r="219" spans="1:29" ht="15" x14ac:dyDescent="0.25">
      <c r="A219" s="63" t="s">
        <v>596</v>
      </c>
      <c r="B219" s="63" t="s">
        <v>534</v>
      </c>
      <c r="C219" s="63" t="s">
        <v>266</v>
      </c>
      <c r="D219" s="63" t="s">
        <v>513</v>
      </c>
      <c r="E219" s="63" t="s">
        <v>535</v>
      </c>
      <c r="F219" s="63" t="s">
        <v>536</v>
      </c>
      <c r="G219" s="63" t="s">
        <v>178</v>
      </c>
      <c r="H219" s="63" t="s">
        <v>186</v>
      </c>
      <c r="I219" s="64" t="s">
        <v>595</v>
      </c>
      <c r="J219" s="65">
        <v>1899448570740</v>
      </c>
      <c r="K219" s="65">
        <v>2656962777756</v>
      </c>
      <c r="L219" s="65">
        <v>3298065056664</v>
      </c>
      <c r="M219" s="65">
        <v>20216641498200</v>
      </c>
      <c r="N219" s="65">
        <v>31462275919200</v>
      </c>
      <c r="O219" s="65">
        <v>34247739536640</v>
      </c>
      <c r="P219" s="65">
        <v>34199675023080</v>
      </c>
      <c r="Q219" s="65">
        <v>34066687349519.996</v>
      </c>
      <c r="R219" s="65">
        <v>36168576787560</v>
      </c>
      <c r="S219" s="65">
        <v>36142291299240</v>
      </c>
      <c r="T219" s="65">
        <v>55602044458800.008</v>
      </c>
      <c r="U219" s="65">
        <v>59233098918840</v>
      </c>
      <c r="V219" s="65">
        <v>54469781473800.008</v>
      </c>
      <c r="W219" s="65">
        <v>56584296725880.008</v>
      </c>
      <c r="X219" s="65">
        <v>61481552537160</v>
      </c>
      <c r="Y219" s="65">
        <v>59644532267039.992</v>
      </c>
      <c r="Z219" s="65">
        <v>59717558587680</v>
      </c>
      <c r="AA219" s="66">
        <v>59354268818880.008</v>
      </c>
      <c r="AB219" s="65">
        <v>59597944782600</v>
      </c>
      <c r="AC219" s="65" t="s">
        <v>539</v>
      </c>
    </row>
    <row r="220" spans="1:29" ht="15" x14ac:dyDescent="0.25">
      <c r="A220" s="67" t="s">
        <v>172</v>
      </c>
      <c r="B220" s="67" t="s">
        <v>534</v>
      </c>
      <c r="C220" s="67" t="s">
        <v>266</v>
      </c>
      <c r="D220" s="67" t="s">
        <v>513</v>
      </c>
      <c r="E220" s="67" t="s">
        <v>535</v>
      </c>
      <c r="F220" s="67" t="s">
        <v>536</v>
      </c>
      <c r="G220" s="67" t="s">
        <v>178</v>
      </c>
      <c r="H220" s="67" t="s">
        <v>188</v>
      </c>
      <c r="I220" s="68" t="s">
        <v>595</v>
      </c>
      <c r="J220" s="69">
        <v>748229342187500</v>
      </c>
      <c r="K220" s="69">
        <v>776914726575000</v>
      </c>
      <c r="L220" s="69">
        <v>822589029675000</v>
      </c>
      <c r="M220" s="69">
        <v>840336468812500</v>
      </c>
      <c r="N220" s="69">
        <v>852356064012500</v>
      </c>
      <c r="O220" s="69">
        <v>871292673000000</v>
      </c>
      <c r="P220" s="69">
        <v>868473563500000</v>
      </c>
      <c r="Q220" s="69">
        <v>863541921150000</v>
      </c>
      <c r="R220" s="69">
        <v>827437449250000</v>
      </c>
      <c r="S220" s="69">
        <v>812148773112500</v>
      </c>
      <c r="T220" s="69">
        <v>787808741462500</v>
      </c>
      <c r="U220" s="69">
        <v>766723023525000</v>
      </c>
      <c r="V220" s="69">
        <v>764888135225000</v>
      </c>
      <c r="W220" s="69">
        <v>757665109912500</v>
      </c>
      <c r="X220" s="69">
        <v>762900693775000</v>
      </c>
      <c r="Y220" s="69">
        <v>784197802725000</v>
      </c>
      <c r="Z220" s="69">
        <v>807006655487500</v>
      </c>
      <c r="AA220" s="70">
        <v>807855783200000</v>
      </c>
      <c r="AB220" s="69">
        <v>798340465800000</v>
      </c>
      <c r="AC220" s="69" t="s">
        <v>540</v>
      </c>
    </row>
    <row r="221" spans="1:29" ht="15" x14ac:dyDescent="0.25">
      <c r="A221" s="63" t="s">
        <v>596</v>
      </c>
      <c r="B221" s="63" t="s">
        <v>534</v>
      </c>
      <c r="C221" s="63" t="s">
        <v>266</v>
      </c>
      <c r="D221" s="63" t="s">
        <v>513</v>
      </c>
      <c r="E221" s="63" t="s">
        <v>535</v>
      </c>
      <c r="F221" s="63" t="s">
        <v>536</v>
      </c>
      <c r="G221" s="63" t="s">
        <v>178</v>
      </c>
      <c r="H221" s="63" t="s">
        <v>520</v>
      </c>
      <c r="I221" s="64" t="s">
        <v>595</v>
      </c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>
        <v>614279546.45939994</v>
      </c>
      <c r="U221" s="65">
        <v>768897733.05540001</v>
      </c>
      <c r="V221" s="65">
        <v>6035931092.9040003</v>
      </c>
      <c r="W221" s="65">
        <v>93812676000</v>
      </c>
      <c r="X221" s="65">
        <v>117905263216.92</v>
      </c>
      <c r="Y221" s="65">
        <v>293370101179.20001</v>
      </c>
      <c r="Z221" s="65">
        <v>489805328343</v>
      </c>
      <c r="AA221" s="66">
        <v>711812428529.40002</v>
      </c>
      <c r="AB221" s="65">
        <v>868934664000</v>
      </c>
      <c r="AC221" s="65" t="s">
        <v>541</v>
      </c>
    </row>
    <row r="222" spans="1:29" ht="15" x14ac:dyDescent="0.25">
      <c r="A222" s="67" t="s">
        <v>596</v>
      </c>
      <c r="B222" s="67" t="s">
        <v>542</v>
      </c>
      <c r="C222" s="67" t="s">
        <v>266</v>
      </c>
      <c r="D222" s="67" t="s">
        <v>513</v>
      </c>
      <c r="E222" s="67" t="s">
        <v>535</v>
      </c>
      <c r="F222" s="67" t="s">
        <v>543</v>
      </c>
      <c r="G222" s="67" t="s">
        <v>178</v>
      </c>
      <c r="H222" s="67" t="s">
        <v>186</v>
      </c>
      <c r="I222" s="68" t="s">
        <v>595</v>
      </c>
      <c r="J222" s="69">
        <v>7573633580.0160007</v>
      </c>
      <c r="K222" s="69">
        <v>13305803311.08</v>
      </c>
      <c r="L222" s="69">
        <v>17802549390.360001</v>
      </c>
      <c r="M222" s="69">
        <v>112041117812.40001</v>
      </c>
      <c r="N222" s="69">
        <v>176595874635.60001</v>
      </c>
      <c r="O222" s="69">
        <v>206536817264.39999</v>
      </c>
      <c r="P222" s="69">
        <v>229341842704.79999</v>
      </c>
      <c r="Q222" s="69">
        <v>243767698918.79999</v>
      </c>
      <c r="R222" s="69">
        <v>282662609468.39996</v>
      </c>
      <c r="S222" s="69">
        <v>282217786376.40002</v>
      </c>
      <c r="T222" s="69">
        <v>424777567216.80005</v>
      </c>
      <c r="U222" s="69">
        <v>453980949366</v>
      </c>
      <c r="V222" s="69">
        <v>421520438589.59998</v>
      </c>
      <c r="W222" s="69">
        <v>440883456451.20001</v>
      </c>
      <c r="X222" s="69">
        <v>476864829571.19995</v>
      </c>
      <c r="Y222" s="69">
        <v>474578990625.59998</v>
      </c>
      <c r="Z222" s="69">
        <v>469853857435.19995</v>
      </c>
      <c r="AA222" s="70">
        <v>476808208464.00006</v>
      </c>
      <c r="AB222" s="69">
        <v>491432479641.59998</v>
      </c>
      <c r="AC222" s="69" t="s">
        <v>544</v>
      </c>
    </row>
    <row r="223" spans="1:29" ht="15" x14ac:dyDescent="0.25">
      <c r="A223" s="63" t="s">
        <v>172</v>
      </c>
      <c r="B223" s="63" t="s">
        <v>542</v>
      </c>
      <c r="C223" s="63" t="s">
        <v>266</v>
      </c>
      <c r="D223" s="63" t="s">
        <v>513</v>
      </c>
      <c r="E223" s="63" t="s">
        <v>535</v>
      </c>
      <c r="F223" s="63" t="s">
        <v>543</v>
      </c>
      <c r="G223" s="63" t="s">
        <v>178</v>
      </c>
      <c r="H223" s="63" t="s">
        <v>188</v>
      </c>
      <c r="I223" s="64" t="s">
        <v>595</v>
      </c>
      <c r="J223" s="65">
        <v>2983400003000</v>
      </c>
      <c r="K223" s="65">
        <v>3890711088625</v>
      </c>
      <c r="L223" s="65">
        <v>4440234373000</v>
      </c>
      <c r="M223" s="65">
        <v>4657165103875</v>
      </c>
      <c r="N223" s="65">
        <v>4784223652750</v>
      </c>
      <c r="O223" s="65">
        <v>5254478632000</v>
      </c>
      <c r="P223" s="65">
        <v>5823953802500</v>
      </c>
      <c r="Q223" s="65">
        <v>6179163382625</v>
      </c>
      <c r="R223" s="65">
        <v>6466542213000</v>
      </c>
      <c r="S223" s="65">
        <v>6341679531500</v>
      </c>
      <c r="T223" s="65">
        <v>6018546330125</v>
      </c>
      <c r="U223" s="65">
        <v>5876404450750</v>
      </c>
      <c r="V223" s="65">
        <v>5919171575625</v>
      </c>
      <c r="W223" s="65">
        <v>5903440209125</v>
      </c>
      <c r="X223" s="65">
        <v>5917230361000</v>
      </c>
      <c r="Y223" s="65">
        <v>6239696876125</v>
      </c>
      <c r="Z223" s="65">
        <v>6349475749125</v>
      </c>
      <c r="AA223" s="66">
        <v>6489714663375</v>
      </c>
      <c r="AB223" s="65">
        <v>6582952417875</v>
      </c>
      <c r="AC223" s="65" t="s">
        <v>545</v>
      </c>
    </row>
    <row r="224" spans="1:29" ht="15" x14ac:dyDescent="0.25">
      <c r="A224" s="67" t="s">
        <v>596</v>
      </c>
      <c r="B224" s="67" t="s">
        <v>546</v>
      </c>
      <c r="C224" s="67" t="s">
        <v>266</v>
      </c>
      <c r="D224" s="67" t="s">
        <v>513</v>
      </c>
      <c r="E224" s="67" t="s">
        <v>535</v>
      </c>
      <c r="F224" s="67" t="s">
        <v>547</v>
      </c>
      <c r="G224" s="67" t="s">
        <v>178</v>
      </c>
      <c r="H224" s="67" t="s">
        <v>515</v>
      </c>
      <c r="I224" s="68" t="s">
        <v>595</v>
      </c>
      <c r="J224" s="69">
        <v>3323090545.5359998</v>
      </c>
      <c r="K224" s="69">
        <v>3597500340.6079998</v>
      </c>
      <c r="L224" s="69">
        <v>5273550844.0319996</v>
      </c>
      <c r="M224" s="69">
        <v>1089779197.3888001</v>
      </c>
      <c r="N224" s="69">
        <v>1454326205.9520001</v>
      </c>
      <c r="O224" s="69">
        <v>2209492966.5279999</v>
      </c>
      <c r="P224" s="69">
        <v>14980430812.16</v>
      </c>
      <c r="Q224" s="69">
        <v>11789784789.119999</v>
      </c>
      <c r="R224" s="69">
        <v>7661791196.8000002</v>
      </c>
      <c r="S224" s="69">
        <v>5194264433.408</v>
      </c>
      <c r="T224" s="69">
        <v>4527030834.816</v>
      </c>
      <c r="U224" s="69">
        <v>12284324132.313108</v>
      </c>
      <c r="V224" s="69">
        <v>22749440774.647884</v>
      </c>
      <c r="W224" s="69">
        <v>75600456388.136505</v>
      </c>
      <c r="X224" s="69">
        <v>98069977397.76001</v>
      </c>
      <c r="Y224" s="69">
        <v>214706418496</v>
      </c>
      <c r="Z224" s="69">
        <v>240634197184</v>
      </c>
      <c r="AA224" s="70">
        <v>263994853708.79999</v>
      </c>
      <c r="AB224" s="69">
        <v>297987920499.20001</v>
      </c>
      <c r="AC224" s="69" t="s">
        <v>548</v>
      </c>
    </row>
    <row r="225" spans="1:29" ht="15" x14ac:dyDescent="0.25">
      <c r="A225" s="63" t="s">
        <v>172</v>
      </c>
      <c r="B225" s="63" t="s">
        <v>546</v>
      </c>
      <c r="C225" s="63" t="s">
        <v>266</v>
      </c>
      <c r="D225" s="63" t="s">
        <v>513</v>
      </c>
      <c r="E225" s="63" t="s">
        <v>535</v>
      </c>
      <c r="F225" s="63" t="s">
        <v>547</v>
      </c>
      <c r="G225" s="63" t="s">
        <v>178</v>
      </c>
      <c r="H225" s="63" t="s">
        <v>184</v>
      </c>
      <c r="I225" s="64" t="s">
        <v>595</v>
      </c>
      <c r="J225" s="65">
        <v>4712621296392</v>
      </c>
      <c r="K225" s="65">
        <v>4072274580282</v>
      </c>
      <c r="L225" s="65">
        <v>3832232855814</v>
      </c>
      <c r="M225" s="65">
        <v>3481718169504</v>
      </c>
      <c r="N225" s="65">
        <v>3181733178036</v>
      </c>
      <c r="O225" s="65">
        <v>2744210761050</v>
      </c>
      <c r="P225" s="65">
        <v>2449701550794</v>
      </c>
      <c r="Q225" s="65">
        <v>2231641923468</v>
      </c>
      <c r="R225" s="65">
        <v>1987653938718</v>
      </c>
      <c r="S225" s="65">
        <v>2082060100830</v>
      </c>
      <c r="T225" s="65">
        <v>2335693237746</v>
      </c>
      <c r="U225" s="65">
        <v>2755154664007.5718</v>
      </c>
      <c r="V225" s="65">
        <v>3161319435911.3037</v>
      </c>
      <c r="W225" s="65">
        <v>3488076523796.647</v>
      </c>
      <c r="X225" s="65">
        <v>4109941967322</v>
      </c>
      <c r="Y225" s="65">
        <v>4637011448568</v>
      </c>
      <c r="Z225" s="65">
        <v>4107535179150</v>
      </c>
      <c r="AA225" s="66">
        <v>4383555030312</v>
      </c>
      <c r="AB225" s="65">
        <v>4363854768000</v>
      </c>
      <c r="AC225" s="65" t="s">
        <v>549</v>
      </c>
    </row>
    <row r="226" spans="1:29" ht="15" x14ac:dyDescent="0.25">
      <c r="A226" s="67" t="s">
        <v>596</v>
      </c>
      <c r="B226" s="67" t="s">
        <v>546</v>
      </c>
      <c r="C226" s="67" t="s">
        <v>266</v>
      </c>
      <c r="D226" s="67" t="s">
        <v>513</v>
      </c>
      <c r="E226" s="67" t="s">
        <v>535</v>
      </c>
      <c r="F226" s="67" t="s">
        <v>547</v>
      </c>
      <c r="G226" s="67" t="s">
        <v>178</v>
      </c>
      <c r="H226" s="67" t="s">
        <v>186</v>
      </c>
      <c r="I226" s="68" t="s">
        <v>595</v>
      </c>
      <c r="J226" s="69">
        <v>2346589681296</v>
      </c>
      <c r="K226" s="69">
        <v>3105772086984.0005</v>
      </c>
      <c r="L226" s="69">
        <v>3728524210488</v>
      </c>
      <c r="M226" s="69">
        <v>21018688924800</v>
      </c>
      <c r="N226" s="69">
        <v>31571000081040</v>
      </c>
      <c r="O226" s="69">
        <v>32934489044519.996</v>
      </c>
      <c r="P226" s="69">
        <v>32491746834960</v>
      </c>
      <c r="Q226" s="69">
        <v>32138905618680</v>
      </c>
      <c r="R226" s="69">
        <v>33867437613240</v>
      </c>
      <c r="S226" s="69">
        <v>34381473863519.996</v>
      </c>
      <c r="T226" s="69">
        <v>53119525910640</v>
      </c>
      <c r="U226" s="69">
        <v>56916790528080</v>
      </c>
      <c r="V226" s="69">
        <v>53093895931440</v>
      </c>
      <c r="W226" s="69">
        <v>56107459470720</v>
      </c>
      <c r="X226" s="69">
        <v>60869779521600</v>
      </c>
      <c r="Y226" s="69">
        <v>59951488949520</v>
      </c>
      <c r="Z226" s="69">
        <v>59519263592880.008</v>
      </c>
      <c r="AA226" s="70">
        <v>59867890121760</v>
      </c>
      <c r="AB226" s="69">
        <v>60983973609720</v>
      </c>
      <c r="AC226" s="69" t="s">
        <v>550</v>
      </c>
    </row>
    <row r="227" spans="1:29" ht="15" x14ac:dyDescent="0.25">
      <c r="A227" s="63" t="s">
        <v>172</v>
      </c>
      <c r="B227" s="63" t="s">
        <v>546</v>
      </c>
      <c r="C227" s="63" t="s">
        <v>266</v>
      </c>
      <c r="D227" s="63" t="s">
        <v>513</v>
      </c>
      <c r="E227" s="63" t="s">
        <v>535</v>
      </c>
      <c r="F227" s="63" t="s">
        <v>547</v>
      </c>
      <c r="G227" s="63" t="s">
        <v>178</v>
      </c>
      <c r="H227" s="63" t="s">
        <v>188</v>
      </c>
      <c r="I227" s="64" t="s">
        <v>595</v>
      </c>
      <c r="J227" s="65">
        <v>924366829750000</v>
      </c>
      <c r="K227" s="65">
        <v>908149746000000</v>
      </c>
      <c r="L227" s="65">
        <v>929952278012500</v>
      </c>
      <c r="M227" s="65">
        <v>873674830287500</v>
      </c>
      <c r="N227" s="65">
        <v>855301550175000</v>
      </c>
      <c r="O227" s="65">
        <v>837882423250000</v>
      </c>
      <c r="P227" s="65">
        <v>825102084725000</v>
      </c>
      <c r="Q227" s="65">
        <v>814675404650000</v>
      </c>
      <c r="R227" s="65">
        <v>774793720962500</v>
      </c>
      <c r="S227" s="65">
        <v>772581671287500</v>
      </c>
      <c r="T227" s="65">
        <v>752634678487500</v>
      </c>
      <c r="U227" s="65">
        <v>736740344825000</v>
      </c>
      <c r="V227" s="65">
        <v>745567357750000</v>
      </c>
      <c r="W227" s="65">
        <v>751280247462500</v>
      </c>
      <c r="X227" s="65">
        <v>755309440162500</v>
      </c>
      <c r="Y227" s="65">
        <v>788233625400000</v>
      </c>
      <c r="Z227" s="65">
        <v>804326951475000</v>
      </c>
      <c r="AA227" s="66">
        <v>814846551487500</v>
      </c>
      <c r="AB227" s="65">
        <v>816906926487500</v>
      </c>
      <c r="AC227" s="65" t="s">
        <v>551</v>
      </c>
    </row>
    <row r="228" spans="1:29" ht="15" x14ac:dyDescent="0.25">
      <c r="A228" s="67" t="s">
        <v>596</v>
      </c>
      <c r="B228" s="67" t="s">
        <v>546</v>
      </c>
      <c r="C228" s="67" t="s">
        <v>266</v>
      </c>
      <c r="D228" s="67" t="s">
        <v>513</v>
      </c>
      <c r="E228" s="67" t="s">
        <v>535</v>
      </c>
      <c r="F228" s="67" t="s">
        <v>547</v>
      </c>
      <c r="G228" s="67" t="s">
        <v>178</v>
      </c>
      <c r="H228" s="67" t="s">
        <v>520</v>
      </c>
      <c r="I228" s="68" t="s">
        <v>595</v>
      </c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>
        <v>1781340221.4119999</v>
      </c>
      <c r="U228" s="69">
        <v>1905107593.2059999</v>
      </c>
      <c r="V228" s="69">
        <v>10823064414.552</v>
      </c>
      <c r="W228" s="69">
        <v>159117450000</v>
      </c>
      <c r="X228" s="69">
        <v>178617055219.80002</v>
      </c>
      <c r="Y228" s="69">
        <v>302334704233.79999</v>
      </c>
      <c r="Z228" s="69">
        <v>406062050015.40002</v>
      </c>
      <c r="AA228" s="70">
        <v>561625870212.59998</v>
      </c>
      <c r="AB228" s="69">
        <v>667962918000</v>
      </c>
      <c r="AC228" s="69" t="s">
        <v>552</v>
      </c>
    </row>
    <row r="229" spans="1:29" ht="15" x14ac:dyDescent="0.25">
      <c r="A229" s="63" t="s">
        <v>172</v>
      </c>
      <c r="B229" s="63" t="s">
        <v>512</v>
      </c>
      <c r="C229" s="63" t="s">
        <v>266</v>
      </c>
      <c r="D229" s="63" t="s">
        <v>513</v>
      </c>
      <c r="E229" s="63" t="s">
        <v>183</v>
      </c>
      <c r="F229" s="63" t="s">
        <v>177</v>
      </c>
      <c r="G229" s="63" t="s">
        <v>178</v>
      </c>
      <c r="H229" s="63" t="s">
        <v>286</v>
      </c>
      <c r="I229" s="64" t="s">
        <v>595</v>
      </c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>
        <v>181780196508.38</v>
      </c>
      <c r="V229" s="65">
        <v>183939147027.07001</v>
      </c>
      <c r="W229" s="65">
        <v>145459964233.26999</v>
      </c>
      <c r="X229" s="65">
        <v>179225152255.42001</v>
      </c>
      <c r="Y229" s="65">
        <v>190722508534.86002</v>
      </c>
      <c r="Z229" s="65">
        <v>125218136257.5</v>
      </c>
      <c r="AA229" s="66">
        <v>163158596906</v>
      </c>
      <c r="AB229" s="65">
        <v>234886079913</v>
      </c>
      <c r="AC229" s="65" t="s">
        <v>553</v>
      </c>
    </row>
    <row r="230" spans="1:29" ht="15" x14ac:dyDescent="0.25">
      <c r="A230" s="67" t="s">
        <v>172</v>
      </c>
      <c r="B230" s="67" t="s">
        <v>554</v>
      </c>
      <c r="C230" s="67" t="s">
        <v>266</v>
      </c>
      <c r="D230" s="67" t="s">
        <v>513</v>
      </c>
      <c r="E230" s="67" t="s">
        <v>183</v>
      </c>
      <c r="F230" s="67" t="s">
        <v>177</v>
      </c>
      <c r="G230" s="67" t="s">
        <v>178</v>
      </c>
      <c r="H230" s="67" t="s">
        <v>179</v>
      </c>
      <c r="I230" s="68" t="s">
        <v>595</v>
      </c>
      <c r="J230" s="69">
        <v>2251666246670.9497</v>
      </c>
      <c r="K230" s="69">
        <v>2755675580691.8774</v>
      </c>
      <c r="L230" s="69">
        <v>2852356301028.6699</v>
      </c>
      <c r="M230" s="69">
        <v>3487468551618.7329</v>
      </c>
      <c r="N230" s="69">
        <v>3915682169440.2383</v>
      </c>
      <c r="O230" s="69">
        <v>9628277409332.8438</v>
      </c>
      <c r="P230" s="69">
        <v>10113982672649.904</v>
      </c>
      <c r="Q230" s="69">
        <v>11337353512072.725</v>
      </c>
      <c r="R230" s="69">
        <v>12046903049493.877</v>
      </c>
      <c r="S230" s="69">
        <v>13147525979818.232</v>
      </c>
      <c r="T230" s="69">
        <v>13863797999552.314</v>
      </c>
      <c r="U230" s="69">
        <v>14941477527108.449</v>
      </c>
      <c r="V230" s="69">
        <v>14968247298023.289</v>
      </c>
      <c r="W230" s="69">
        <v>14489865376993.859</v>
      </c>
      <c r="X230" s="69">
        <v>15760268000000</v>
      </c>
      <c r="Y230" s="69">
        <v>18735300000000</v>
      </c>
      <c r="Z230" s="69">
        <v>19620408000000</v>
      </c>
      <c r="AA230" s="70">
        <v>22714688000000</v>
      </c>
      <c r="AB230" s="69">
        <v>25136656000000</v>
      </c>
      <c r="AC230" s="69" t="s">
        <v>555</v>
      </c>
    </row>
    <row r="231" spans="1:29" ht="15" x14ac:dyDescent="0.25">
      <c r="A231" s="63" t="s">
        <v>172</v>
      </c>
      <c r="B231" s="63" t="s">
        <v>556</v>
      </c>
      <c r="C231" s="63" t="s">
        <v>266</v>
      </c>
      <c r="D231" s="63" t="s">
        <v>557</v>
      </c>
      <c r="E231" s="63" t="s">
        <v>183</v>
      </c>
      <c r="F231" s="63" t="s">
        <v>177</v>
      </c>
      <c r="G231" s="63" t="s">
        <v>178</v>
      </c>
      <c r="H231" s="63" t="s">
        <v>184</v>
      </c>
      <c r="I231" s="64" t="s">
        <v>595</v>
      </c>
      <c r="J231" s="65">
        <v>25281048000000</v>
      </c>
      <c r="K231" s="65">
        <v>25424016000000</v>
      </c>
      <c r="L231" s="65">
        <v>33652818000000</v>
      </c>
      <c r="M231" s="65">
        <v>38569068000000</v>
      </c>
      <c r="N231" s="65">
        <v>39213252000000</v>
      </c>
      <c r="O231" s="65">
        <v>45012012000000</v>
      </c>
      <c r="P231" s="65">
        <v>47535342000000</v>
      </c>
      <c r="Q231" s="65">
        <v>42676362000000</v>
      </c>
      <c r="R231" s="65">
        <v>32036838000000</v>
      </c>
      <c r="S231" s="65">
        <v>26231316000000</v>
      </c>
      <c r="T231" s="65">
        <v>31066974000000</v>
      </c>
      <c r="U231" s="65">
        <v>35506986000000</v>
      </c>
      <c r="V231" s="65">
        <v>33307542000000</v>
      </c>
      <c r="W231" s="65">
        <v>32288964000000</v>
      </c>
      <c r="X231" s="65">
        <v>35481594000000</v>
      </c>
      <c r="Y231" s="65">
        <v>32612160000000</v>
      </c>
      <c r="Z231" s="65">
        <v>29235024000000</v>
      </c>
      <c r="AA231" s="66">
        <v>24647352000000</v>
      </c>
      <c r="AB231" s="65">
        <v>29855196000000</v>
      </c>
      <c r="AC231" s="65" t="s">
        <v>558</v>
      </c>
    </row>
    <row r="232" spans="1:29" ht="15" x14ac:dyDescent="0.25">
      <c r="A232" s="67" t="s">
        <v>172</v>
      </c>
      <c r="B232" s="67" t="s">
        <v>559</v>
      </c>
      <c r="C232" s="67" t="s">
        <v>266</v>
      </c>
      <c r="D232" s="67" t="s">
        <v>560</v>
      </c>
      <c r="E232" s="67" t="s">
        <v>561</v>
      </c>
      <c r="F232" s="67" t="s">
        <v>562</v>
      </c>
      <c r="G232" s="67" t="s">
        <v>178</v>
      </c>
      <c r="H232" s="67" t="s">
        <v>184</v>
      </c>
      <c r="I232" s="68" t="s">
        <v>595</v>
      </c>
      <c r="J232" s="69">
        <v>686841427026.21716</v>
      </c>
      <c r="K232" s="69">
        <v>721442221206.07947</v>
      </c>
      <c r="L232" s="69">
        <v>757414103329.55762</v>
      </c>
      <c r="M232" s="69">
        <v>794862610661.41187</v>
      </c>
      <c r="N232" s="69">
        <v>833903582595.10583</v>
      </c>
      <c r="O232" s="69">
        <v>874664311688.91846</v>
      </c>
      <c r="P232" s="69">
        <v>917284843056.79688</v>
      </c>
      <c r="Q232" s="69">
        <v>892056835317.43604</v>
      </c>
      <c r="R232" s="69">
        <v>893007027829.31848</v>
      </c>
      <c r="S232" s="69">
        <v>816041672241.63965</v>
      </c>
      <c r="T232" s="69">
        <v>4920592901547.7793</v>
      </c>
      <c r="U232" s="69">
        <v>4955135269024.4014</v>
      </c>
      <c r="V232" s="69">
        <v>5297986247965.0303</v>
      </c>
      <c r="W232" s="69">
        <v>5544472146080.0254</v>
      </c>
      <c r="X232" s="69">
        <v>5369636252467.0859</v>
      </c>
      <c r="Y232" s="69">
        <v>5317579662661.9707</v>
      </c>
      <c r="Z232" s="69">
        <v>5449867180443.6641</v>
      </c>
      <c r="AA232" s="70">
        <v>5601374663929.2764</v>
      </c>
      <c r="AB232" s="69">
        <v>5754096743953.3916</v>
      </c>
      <c r="AC232" s="69" t="s">
        <v>563</v>
      </c>
    </row>
    <row r="233" spans="1:29" ht="15" x14ac:dyDescent="0.25">
      <c r="A233" s="63" t="s">
        <v>172</v>
      </c>
      <c r="B233" s="63" t="s">
        <v>559</v>
      </c>
      <c r="C233" s="63" t="s">
        <v>266</v>
      </c>
      <c r="D233" s="63" t="s">
        <v>560</v>
      </c>
      <c r="E233" s="63" t="s">
        <v>561</v>
      </c>
      <c r="F233" s="63" t="s">
        <v>562</v>
      </c>
      <c r="G233" s="63" t="s">
        <v>178</v>
      </c>
      <c r="H233" s="63" t="s">
        <v>250</v>
      </c>
      <c r="I233" s="64" t="s">
        <v>595</v>
      </c>
      <c r="J233" s="65">
        <v>4788593962775.4912</v>
      </c>
      <c r="K233" s="65">
        <v>5043811334851.6377</v>
      </c>
      <c r="L233" s="65">
        <v>5309165109087.2148</v>
      </c>
      <c r="M233" s="65">
        <v>5585542910004.3877</v>
      </c>
      <c r="N233" s="65">
        <v>5873932265512.4717</v>
      </c>
      <c r="O233" s="65">
        <v>6175433400506.9229</v>
      </c>
      <c r="P233" s="65">
        <v>6491273818834.2793</v>
      </c>
      <c r="Q233" s="65">
        <v>6226465090326.7051</v>
      </c>
      <c r="R233" s="65">
        <v>6148852682093.9551</v>
      </c>
      <c r="S233" s="65">
        <v>5385045046224.8467</v>
      </c>
      <c r="T233" s="65"/>
      <c r="U233" s="65"/>
      <c r="V233" s="65"/>
      <c r="W233" s="65"/>
      <c r="X233" s="65"/>
      <c r="Y233" s="65"/>
      <c r="Z233" s="65"/>
      <c r="AA233" s="66"/>
      <c r="AB233" s="65"/>
      <c r="AC233" s="65" t="s">
        <v>564</v>
      </c>
    </row>
    <row r="234" spans="1:29" ht="15" x14ac:dyDescent="0.25">
      <c r="A234" s="67" t="s">
        <v>172</v>
      </c>
      <c r="B234" s="67" t="s">
        <v>559</v>
      </c>
      <c r="C234" s="67" t="s">
        <v>266</v>
      </c>
      <c r="D234" s="67" t="s">
        <v>560</v>
      </c>
      <c r="E234" s="67" t="s">
        <v>561</v>
      </c>
      <c r="F234" s="67" t="s">
        <v>565</v>
      </c>
      <c r="G234" s="67" t="s">
        <v>178</v>
      </c>
      <c r="H234" s="67" t="s">
        <v>184</v>
      </c>
      <c r="I234" s="68" t="s">
        <v>595</v>
      </c>
      <c r="J234" s="69">
        <v>101300358734.45595</v>
      </c>
      <c r="K234" s="69">
        <v>106849282042.34943</v>
      </c>
      <c r="L234" s="69">
        <v>112678998235.10017</v>
      </c>
      <c r="M234" s="69">
        <v>118818224071.25227</v>
      </c>
      <c r="N234" s="69">
        <v>125299327766.00029</v>
      </c>
      <c r="O234" s="69">
        <v>132158825120.5098</v>
      </c>
      <c r="P234" s="69">
        <v>139437946909.22543</v>
      </c>
      <c r="Q234" s="69">
        <v>135353052303.8503</v>
      </c>
      <c r="R234" s="69">
        <v>140784529090.14804</v>
      </c>
      <c r="S234" s="69">
        <v>129137749051.40169</v>
      </c>
      <c r="T234" s="69">
        <v>10371318519632.053</v>
      </c>
      <c r="U234" s="69">
        <v>10030482368685.969</v>
      </c>
      <c r="V234" s="69">
        <v>10329482990202.074</v>
      </c>
      <c r="W234" s="69">
        <v>14233021320020.672</v>
      </c>
      <c r="X234" s="69">
        <v>15191139399493.92</v>
      </c>
      <c r="Y234" s="69">
        <v>15063193625992.527</v>
      </c>
      <c r="Z234" s="69">
        <v>15561441718201.162</v>
      </c>
      <c r="AA234" s="70">
        <v>16128846144937.234</v>
      </c>
      <c r="AB234" s="69">
        <v>16698562460669.281</v>
      </c>
      <c r="AC234" s="69" t="s">
        <v>566</v>
      </c>
    </row>
    <row r="235" spans="1:29" ht="15" x14ac:dyDescent="0.25">
      <c r="A235" s="63" t="s">
        <v>172</v>
      </c>
      <c r="B235" s="63" t="s">
        <v>559</v>
      </c>
      <c r="C235" s="63" t="s">
        <v>266</v>
      </c>
      <c r="D235" s="63" t="s">
        <v>560</v>
      </c>
      <c r="E235" s="63" t="s">
        <v>561</v>
      </c>
      <c r="F235" s="63" t="s">
        <v>565</v>
      </c>
      <c r="G235" s="63" t="s">
        <v>178</v>
      </c>
      <c r="H235" s="63" t="s">
        <v>250</v>
      </c>
      <c r="I235" s="64" t="s">
        <v>595</v>
      </c>
      <c r="J235" s="65">
        <v>5610979781384.2051</v>
      </c>
      <c r="K235" s="65">
        <v>5890084092507.9707</v>
      </c>
      <c r="L235" s="65">
        <v>6180327002996.334</v>
      </c>
      <c r="M235" s="65">
        <v>6482510565622.6484</v>
      </c>
      <c r="N235" s="65">
        <v>6797510848314.25</v>
      </c>
      <c r="O235" s="65">
        <v>7126285622457.8584</v>
      </c>
      <c r="P235" s="65">
        <v>7469882997476.2578</v>
      </c>
      <c r="Q235" s="65">
        <v>7266231180651.0801</v>
      </c>
      <c r="R235" s="65">
        <v>7084201832434.8525</v>
      </c>
      <c r="S235" s="65">
        <v>6151957451165.2588</v>
      </c>
      <c r="T235" s="65">
        <v>3129396931958.8315</v>
      </c>
      <c r="U235" s="65">
        <v>3097721796578.3184</v>
      </c>
      <c r="V235" s="65">
        <v>1940469022936.2432</v>
      </c>
      <c r="W235" s="65"/>
      <c r="X235" s="65"/>
      <c r="Y235" s="65"/>
      <c r="Z235" s="65"/>
      <c r="AA235" s="66"/>
      <c r="AB235" s="65"/>
      <c r="AC235" s="65" t="s">
        <v>567</v>
      </c>
    </row>
    <row r="236" spans="1:29" ht="15" x14ac:dyDescent="0.25">
      <c r="A236" s="67" t="s">
        <v>172</v>
      </c>
      <c r="B236" s="67" t="s">
        <v>568</v>
      </c>
      <c r="C236" s="67" t="s">
        <v>266</v>
      </c>
      <c r="D236" s="67" t="s">
        <v>560</v>
      </c>
      <c r="E236" s="67" t="s">
        <v>569</v>
      </c>
      <c r="F236" s="67" t="s">
        <v>562</v>
      </c>
      <c r="G236" s="67" t="s">
        <v>178</v>
      </c>
      <c r="H236" s="67" t="s">
        <v>184</v>
      </c>
      <c r="I236" s="68" t="s">
        <v>595</v>
      </c>
      <c r="J236" s="69">
        <v>73064778313.652588</v>
      </c>
      <c r="K236" s="69">
        <v>76639311217.237686</v>
      </c>
      <c r="L236" s="69">
        <v>80332640642.252045</v>
      </c>
      <c r="M236" s="69">
        <v>84153059445.355392</v>
      </c>
      <c r="N236" s="69">
        <v>88109578136.8591</v>
      </c>
      <c r="O236" s="69">
        <v>92211999464.063019</v>
      </c>
      <c r="P236" s="69">
        <v>96471002177.256744</v>
      </c>
      <c r="Q236" s="69">
        <v>91402897324.450912</v>
      </c>
      <c r="R236" s="69">
        <v>89170695788.02684</v>
      </c>
      <c r="S236" s="69">
        <v>79435361489.6828</v>
      </c>
      <c r="T236" s="69">
        <v>587505485747.34521</v>
      </c>
      <c r="U236" s="69">
        <v>591629751011.56433</v>
      </c>
      <c r="V236" s="69">
        <v>632565230729.48767</v>
      </c>
      <c r="W236" s="69">
        <v>661994980395.70581</v>
      </c>
      <c r="X236" s="69">
        <v>641120047504.82751</v>
      </c>
      <c r="Y236" s="69">
        <v>634904631458.07764</v>
      </c>
      <c r="Z236" s="69">
        <v>650699403337.74219</v>
      </c>
      <c r="AA236" s="70">
        <v>668788987146.14343</v>
      </c>
      <c r="AB236" s="69">
        <v>687023590496.62378</v>
      </c>
      <c r="AC236" s="69" t="s">
        <v>570</v>
      </c>
    </row>
    <row r="237" spans="1:29" ht="15" x14ac:dyDescent="0.25">
      <c r="A237" s="63" t="s">
        <v>172</v>
      </c>
      <c r="B237" s="63" t="s">
        <v>568</v>
      </c>
      <c r="C237" s="63" t="s">
        <v>266</v>
      </c>
      <c r="D237" s="63" t="s">
        <v>560</v>
      </c>
      <c r="E237" s="63" t="s">
        <v>569</v>
      </c>
      <c r="F237" s="63" t="s">
        <v>562</v>
      </c>
      <c r="G237" s="63" t="s">
        <v>178</v>
      </c>
      <c r="H237" s="63" t="s">
        <v>250</v>
      </c>
      <c r="I237" s="64" t="s">
        <v>595</v>
      </c>
      <c r="J237" s="65">
        <v>652520775845.04956</v>
      </c>
      <c r="K237" s="65">
        <v>685570966350.73633</v>
      </c>
      <c r="L237" s="65">
        <v>719678494795.5376</v>
      </c>
      <c r="M237" s="65">
        <v>754919263013.76819</v>
      </c>
      <c r="N237" s="65">
        <v>791376191790.23254</v>
      </c>
      <c r="O237" s="65">
        <v>829140022060.78479</v>
      </c>
      <c r="P237" s="65">
        <v>868310221919.85803</v>
      </c>
      <c r="Q237" s="65">
        <v>815824510590.99036</v>
      </c>
      <c r="R237" s="65">
        <v>789029113023.31787</v>
      </c>
      <c r="S237" s="65">
        <v>672566021213.15283</v>
      </c>
      <c r="T237" s="65"/>
      <c r="U237" s="65"/>
      <c r="V237" s="65"/>
      <c r="W237" s="65"/>
      <c r="X237" s="65"/>
      <c r="Y237" s="65"/>
      <c r="Z237" s="65"/>
      <c r="AA237" s="66"/>
      <c r="AB237" s="65"/>
      <c r="AC237" s="65" t="s">
        <v>571</v>
      </c>
    </row>
    <row r="238" spans="1:29" ht="15" x14ac:dyDescent="0.25">
      <c r="A238" s="67" t="s">
        <v>172</v>
      </c>
      <c r="B238" s="67" t="s">
        <v>568</v>
      </c>
      <c r="C238" s="67" t="s">
        <v>266</v>
      </c>
      <c r="D238" s="67" t="s">
        <v>560</v>
      </c>
      <c r="E238" s="67" t="s">
        <v>569</v>
      </c>
      <c r="F238" s="67" t="s">
        <v>565</v>
      </c>
      <c r="G238" s="67" t="s">
        <v>178</v>
      </c>
      <c r="H238" s="67" t="s">
        <v>184</v>
      </c>
      <c r="I238" s="68" t="s">
        <v>595</v>
      </c>
      <c r="J238" s="69">
        <v>20728474308.799545</v>
      </c>
      <c r="K238" s="69">
        <v>21944290808.142231</v>
      </c>
      <c r="L238" s="69">
        <v>23219160904.23119</v>
      </c>
      <c r="M238" s="69">
        <v>24559426654.577629</v>
      </c>
      <c r="N238" s="69">
        <v>25972251542.838856</v>
      </c>
      <c r="O238" s="69">
        <v>27465734406.498901</v>
      </c>
      <c r="P238" s="69">
        <v>29049039866.595707</v>
      </c>
      <c r="Q238" s="69">
        <v>27923042919.446072</v>
      </c>
      <c r="R238" s="69">
        <v>28108412032.073769</v>
      </c>
      <c r="S238" s="69">
        <v>25469903729.193542</v>
      </c>
      <c r="T238" s="69">
        <v>1988456690427.0933</v>
      </c>
      <c r="U238" s="69">
        <v>1923109365166.0613</v>
      </c>
      <c r="V238" s="69">
        <v>1980435710429.6965</v>
      </c>
      <c r="W238" s="69">
        <v>2728847485998.3989</v>
      </c>
      <c r="X238" s="69">
        <v>2912544120302.0698</v>
      </c>
      <c r="Y238" s="69">
        <v>2888013523845.2041</v>
      </c>
      <c r="Z238" s="69">
        <v>2983540891032.8374</v>
      </c>
      <c r="AA238" s="70">
        <v>3092327360794.189</v>
      </c>
      <c r="AB238" s="69">
        <v>3201557080961.249</v>
      </c>
      <c r="AC238" s="69" t="s">
        <v>572</v>
      </c>
    </row>
    <row r="239" spans="1:29" ht="15" x14ac:dyDescent="0.25">
      <c r="A239" s="63" t="s">
        <v>172</v>
      </c>
      <c r="B239" s="63" t="s">
        <v>568</v>
      </c>
      <c r="C239" s="63" t="s">
        <v>266</v>
      </c>
      <c r="D239" s="63" t="s">
        <v>560</v>
      </c>
      <c r="E239" s="63" t="s">
        <v>569</v>
      </c>
      <c r="F239" s="63" t="s">
        <v>565</v>
      </c>
      <c r="G239" s="63" t="s">
        <v>178</v>
      </c>
      <c r="H239" s="63" t="s">
        <v>250</v>
      </c>
      <c r="I239" s="64" t="s">
        <v>595</v>
      </c>
      <c r="J239" s="65">
        <v>1096571687810.8878</v>
      </c>
      <c r="K239" s="65">
        <v>1152345370336.3247</v>
      </c>
      <c r="L239" s="65">
        <v>1210195830123.271</v>
      </c>
      <c r="M239" s="65">
        <v>1270278472403.2371</v>
      </c>
      <c r="N239" s="65">
        <v>1332763503373.3801</v>
      </c>
      <c r="O239" s="65">
        <v>1397837566419.6621</v>
      </c>
      <c r="P239" s="65">
        <v>1465705588087.0906</v>
      </c>
      <c r="Q239" s="65">
        <v>1406720872807.5142</v>
      </c>
      <c r="R239" s="65">
        <v>1378146852823.8918</v>
      </c>
      <c r="S239" s="65">
        <v>1185708696497.9504</v>
      </c>
      <c r="T239" s="65">
        <v>599988348113.74805</v>
      </c>
      <c r="U239" s="65">
        <v>593915384994.51294</v>
      </c>
      <c r="V239" s="65">
        <v>372039351015.99683</v>
      </c>
      <c r="W239" s="65"/>
      <c r="X239" s="65"/>
      <c r="Y239" s="65"/>
      <c r="Z239" s="65"/>
      <c r="AA239" s="66"/>
      <c r="AB239" s="65"/>
      <c r="AC239" s="65" t="s">
        <v>573</v>
      </c>
    </row>
    <row r="240" spans="1:29" ht="15" x14ac:dyDescent="0.25">
      <c r="A240" s="67" t="s">
        <v>172</v>
      </c>
      <c r="B240" s="67" t="s">
        <v>568</v>
      </c>
      <c r="C240" s="67" t="s">
        <v>266</v>
      </c>
      <c r="D240" s="67" t="s">
        <v>560</v>
      </c>
      <c r="E240" s="67" t="s">
        <v>490</v>
      </c>
      <c r="F240" s="67" t="s">
        <v>574</v>
      </c>
      <c r="G240" s="67" t="s">
        <v>178</v>
      </c>
      <c r="H240" s="67" t="s">
        <v>184</v>
      </c>
      <c r="I240" s="68" t="s">
        <v>595</v>
      </c>
      <c r="J240" s="69">
        <v>11356168490789.387</v>
      </c>
      <c r="K240" s="69">
        <v>11786430578334.889</v>
      </c>
      <c r="L240" s="69">
        <v>11820150550748.346</v>
      </c>
      <c r="M240" s="69">
        <v>11882601803231.219</v>
      </c>
      <c r="N240" s="69">
        <v>11819880093926.318</v>
      </c>
      <c r="O240" s="69">
        <v>12002341930738.248</v>
      </c>
      <c r="P240" s="69">
        <v>12048281123597.639</v>
      </c>
      <c r="Q240" s="69">
        <v>12092431091207.223</v>
      </c>
      <c r="R240" s="69">
        <v>12149276561670.83</v>
      </c>
      <c r="S240" s="69">
        <v>12210733151546.303</v>
      </c>
      <c r="T240" s="69">
        <v>12314399185667.9</v>
      </c>
      <c r="U240" s="69">
        <v>12390094293312.947</v>
      </c>
      <c r="V240" s="69">
        <v>12472965680775.357</v>
      </c>
      <c r="W240" s="69">
        <v>12536669003975.77</v>
      </c>
      <c r="X240" s="69">
        <v>12618626199096.631</v>
      </c>
      <c r="Y240" s="69">
        <v>12634364746771.84</v>
      </c>
      <c r="Z240" s="69">
        <v>12725221440814.738</v>
      </c>
      <c r="AA240" s="70">
        <v>12819482701883.037</v>
      </c>
      <c r="AB240" s="69">
        <v>12900245026933.998</v>
      </c>
      <c r="AC240" s="69" t="s">
        <v>575</v>
      </c>
    </row>
    <row r="241" spans="1:29" ht="15" x14ac:dyDescent="0.25">
      <c r="A241" s="63" t="s">
        <v>172</v>
      </c>
      <c r="B241" s="63" t="s">
        <v>568</v>
      </c>
      <c r="C241" s="63" t="s">
        <v>266</v>
      </c>
      <c r="D241" s="63" t="s">
        <v>560</v>
      </c>
      <c r="E241" s="63" t="s">
        <v>490</v>
      </c>
      <c r="F241" s="63" t="s">
        <v>562</v>
      </c>
      <c r="G241" s="63" t="s">
        <v>178</v>
      </c>
      <c r="H241" s="63" t="s">
        <v>184</v>
      </c>
      <c r="I241" s="64" t="s">
        <v>595</v>
      </c>
      <c r="J241" s="65">
        <v>239880447186.93085</v>
      </c>
      <c r="K241" s="65">
        <v>252079323789.99933</v>
      </c>
      <c r="L241" s="65">
        <v>264720428587.60846</v>
      </c>
      <c r="M241" s="65">
        <v>277836215363.0354</v>
      </c>
      <c r="N241" s="65">
        <v>291462159107.94379</v>
      </c>
      <c r="O241" s="65">
        <v>305637085786.50708</v>
      </c>
      <c r="P241" s="65">
        <v>320403544096.58044</v>
      </c>
      <c r="Q241" s="65">
        <v>306174804572.0426</v>
      </c>
      <c r="R241" s="65">
        <v>301196655378.30286</v>
      </c>
      <c r="S241" s="65">
        <v>270499959020.86801</v>
      </c>
      <c r="T241" s="65">
        <v>2132332152265.9795</v>
      </c>
      <c r="U241" s="65">
        <v>2147301039605.2712</v>
      </c>
      <c r="V241" s="65">
        <v>2295875038807.8896</v>
      </c>
      <c r="W241" s="65">
        <v>2402689363046.2222</v>
      </c>
      <c r="X241" s="65">
        <v>2326924469509.9653</v>
      </c>
      <c r="Y241" s="65">
        <v>2304365818062.9312</v>
      </c>
      <c r="Z241" s="65">
        <v>2361692431573.3955</v>
      </c>
      <c r="AA241" s="66">
        <v>2427347990732.4673</v>
      </c>
      <c r="AB241" s="65">
        <v>2493529893627.5273</v>
      </c>
      <c r="AC241" s="65" t="s">
        <v>576</v>
      </c>
    </row>
    <row r="242" spans="1:29" ht="15" x14ac:dyDescent="0.25">
      <c r="A242" s="67" t="s">
        <v>172</v>
      </c>
      <c r="B242" s="67" t="s">
        <v>568</v>
      </c>
      <c r="C242" s="67" t="s">
        <v>266</v>
      </c>
      <c r="D242" s="67" t="s">
        <v>560</v>
      </c>
      <c r="E242" s="67" t="s">
        <v>490</v>
      </c>
      <c r="F242" s="67" t="s">
        <v>562</v>
      </c>
      <c r="G242" s="67" t="s">
        <v>178</v>
      </c>
      <c r="H242" s="67" t="s">
        <v>250</v>
      </c>
      <c r="I242" s="68" t="s">
        <v>595</v>
      </c>
      <c r="J242" s="69">
        <v>2320392375556.8662</v>
      </c>
      <c r="K242" s="69">
        <v>2440590292211.0815</v>
      </c>
      <c r="L242" s="69">
        <v>2564877573936.8442</v>
      </c>
      <c r="M242" s="69">
        <v>2693568477109.8633</v>
      </c>
      <c r="N242" s="69">
        <v>2827008864728.0088</v>
      </c>
      <c r="O242" s="69">
        <v>2965580027760.0488</v>
      </c>
      <c r="P242" s="69">
        <v>3109703027397.355</v>
      </c>
      <c r="Q242" s="69">
        <v>2936889673693.8608</v>
      </c>
      <c r="R242" s="69">
        <v>2855186654625.6548</v>
      </c>
      <c r="S242" s="69">
        <v>2445486572796.5547</v>
      </c>
      <c r="T242" s="69"/>
      <c r="U242" s="69"/>
      <c r="V242" s="69"/>
      <c r="W242" s="69"/>
      <c r="X242" s="69"/>
      <c r="Y242" s="69"/>
      <c r="Z242" s="69"/>
      <c r="AA242" s="70"/>
      <c r="AB242" s="69"/>
      <c r="AC242" s="69" t="s">
        <v>577</v>
      </c>
    </row>
    <row r="243" spans="1:29" ht="15" x14ac:dyDescent="0.25">
      <c r="A243" s="63" t="s">
        <v>172</v>
      </c>
      <c r="B243" s="63" t="s">
        <v>568</v>
      </c>
      <c r="C243" s="63" t="s">
        <v>266</v>
      </c>
      <c r="D243" s="63" t="s">
        <v>560</v>
      </c>
      <c r="E243" s="63" t="s">
        <v>490</v>
      </c>
      <c r="F243" s="63" t="s">
        <v>565</v>
      </c>
      <c r="G243" s="63" t="s">
        <v>178</v>
      </c>
      <c r="H243" s="63" t="s">
        <v>184</v>
      </c>
      <c r="I243" s="64" t="s">
        <v>595</v>
      </c>
      <c r="J243" s="65">
        <v>45863307900.471748</v>
      </c>
      <c r="K243" s="65">
        <v>49125414429.045616</v>
      </c>
      <c r="L243" s="65">
        <v>52562868367.656662</v>
      </c>
      <c r="M243" s="65">
        <v>56196319256.745071</v>
      </c>
      <c r="N243" s="65">
        <v>60049191382.682594</v>
      </c>
      <c r="O243" s="65">
        <v>64148076025.209457</v>
      </c>
      <c r="P243" s="65">
        <v>68523180898.378098</v>
      </c>
      <c r="Q243" s="65">
        <v>66334784123.393745</v>
      </c>
      <c r="R243" s="65">
        <v>68233941107.210732</v>
      </c>
      <c r="S243" s="65">
        <v>62289081775.651726</v>
      </c>
      <c r="T243" s="65">
        <v>5046128314185.4014</v>
      </c>
      <c r="U243" s="65">
        <v>4880295691406.4004</v>
      </c>
      <c r="V243" s="65">
        <v>5025773385427.2168</v>
      </c>
      <c r="W243" s="65">
        <v>6925026142376.0449</v>
      </c>
      <c r="X243" s="65">
        <v>7391195102476.0605</v>
      </c>
      <c r="Y243" s="65">
        <v>7328943539270.8984</v>
      </c>
      <c r="Z243" s="65">
        <v>7571364384877.3311</v>
      </c>
      <c r="AA243" s="66">
        <v>7847433000254.1748</v>
      </c>
      <c r="AB243" s="65">
        <v>8124626457038.5742</v>
      </c>
      <c r="AC243" s="65" t="s">
        <v>578</v>
      </c>
    </row>
    <row r="244" spans="1:29" ht="15" x14ac:dyDescent="0.25">
      <c r="A244" s="67" t="s">
        <v>172</v>
      </c>
      <c r="B244" s="67" t="s">
        <v>568</v>
      </c>
      <c r="C244" s="67" t="s">
        <v>266</v>
      </c>
      <c r="D244" s="67" t="s">
        <v>560</v>
      </c>
      <c r="E244" s="67" t="s">
        <v>490</v>
      </c>
      <c r="F244" s="67" t="s">
        <v>565</v>
      </c>
      <c r="G244" s="67" t="s">
        <v>178</v>
      </c>
      <c r="H244" s="67" t="s">
        <v>250</v>
      </c>
      <c r="I244" s="68" t="s">
        <v>595</v>
      </c>
      <c r="J244" s="69">
        <v>2694590848606.0273</v>
      </c>
      <c r="K244" s="69">
        <v>2851270748765.4019</v>
      </c>
      <c r="L244" s="69">
        <v>3014082006302.291</v>
      </c>
      <c r="M244" s="69">
        <v>3183520064465.5903</v>
      </c>
      <c r="N244" s="69">
        <v>3360129327367.0415</v>
      </c>
      <c r="O244" s="69">
        <v>3544508742767.7686</v>
      </c>
      <c r="P244" s="69">
        <v>3737318108858.4268</v>
      </c>
      <c r="Q244" s="69">
        <v>3606657131525.1123</v>
      </c>
      <c r="R244" s="69">
        <v>3496256458154.3213</v>
      </c>
      <c r="S244" s="69">
        <v>3015939783796.1152</v>
      </c>
      <c r="T244" s="69">
        <v>1522597000062.3044</v>
      </c>
      <c r="U244" s="69">
        <v>1507185575063.959</v>
      </c>
      <c r="V244" s="69">
        <v>944128334396.73853</v>
      </c>
      <c r="W244" s="69"/>
      <c r="X244" s="69"/>
      <c r="Y244" s="69"/>
      <c r="Z244" s="69"/>
      <c r="AA244" s="70"/>
      <c r="AB244" s="69"/>
      <c r="AC244" s="69" t="s">
        <v>579</v>
      </c>
    </row>
    <row r="245" spans="1:29" ht="15" x14ac:dyDescent="0.25">
      <c r="A245" s="63" t="s">
        <v>172</v>
      </c>
      <c r="B245" s="63" t="s">
        <v>568</v>
      </c>
      <c r="C245" s="63" t="s">
        <v>266</v>
      </c>
      <c r="D245" s="63" t="s">
        <v>560</v>
      </c>
      <c r="E245" s="63" t="s">
        <v>183</v>
      </c>
      <c r="F245" s="63" t="s">
        <v>177</v>
      </c>
      <c r="G245" s="63" t="s">
        <v>178</v>
      </c>
      <c r="H245" s="63" t="s">
        <v>186</v>
      </c>
      <c r="I245" s="64" t="s">
        <v>595</v>
      </c>
      <c r="J245" s="65">
        <v>25288478601.918419</v>
      </c>
      <c r="K245" s="65">
        <v>18957014187.558887</v>
      </c>
      <c r="L245" s="65">
        <v>33594058532.262981</v>
      </c>
      <c r="M245" s="65">
        <v>217546105195.05612</v>
      </c>
      <c r="N245" s="65">
        <v>279663239626.78589</v>
      </c>
      <c r="O245" s="65">
        <v>361376527679.99994</v>
      </c>
      <c r="P245" s="65">
        <v>333653551642.23853</v>
      </c>
      <c r="Q245" s="65">
        <v>351519973088.92969</v>
      </c>
      <c r="R245" s="65">
        <v>353021930403.15179</v>
      </c>
      <c r="S245" s="65">
        <v>377071774719.8858</v>
      </c>
      <c r="T245" s="65">
        <v>535039217907.65289</v>
      </c>
      <c r="U245" s="65">
        <v>464466712093.81476</v>
      </c>
      <c r="V245" s="65">
        <v>532311263906.29675</v>
      </c>
      <c r="W245" s="65">
        <v>543924819802.44843</v>
      </c>
      <c r="X245" s="65">
        <v>565808123066.80115</v>
      </c>
      <c r="Y245" s="65">
        <v>488575094630.95648</v>
      </c>
      <c r="Z245" s="65">
        <v>211499378097.88708</v>
      </c>
      <c r="AA245" s="66">
        <v>220446208009.55161</v>
      </c>
      <c r="AB245" s="65">
        <v>44862198879.13221</v>
      </c>
      <c r="AC245" s="65" t="s">
        <v>580</v>
      </c>
    </row>
    <row r="246" spans="1:29" ht="15" x14ac:dyDescent="0.25">
      <c r="A246" s="67" t="s">
        <v>172</v>
      </c>
      <c r="B246" s="67" t="s">
        <v>568</v>
      </c>
      <c r="C246" s="67" t="s">
        <v>266</v>
      </c>
      <c r="D246" s="67" t="s">
        <v>560</v>
      </c>
      <c r="E246" s="67" t="s">
        <v>183</v>
      </c>
      <c r="F246" s="67" t="s">
        <v>177</v>
      </c>
      <c r="G246" s="67" t="s">
        <v>178</v>
      </c>
      <c r="H246" s="67" t="s">
        <v>188</v>
      </c>
      <c r="I246" s="68" t="s">
        <v>595</v>
      </c>
      <c r="J246" s="69">
        <v>9961618335413.8125</v>
      </c>
      <c r="K246" s="69">
        <v>5543165157458.9873</v>
      </c>
      <c r="L246" s="69">
        <v>8378883841469.8506</v>
      </c>
      <c r="M246" s="69">
        <v>9042645676793.0742</v>
      </c>
      <c r="N246" s="69">
        <v>7576459464841.1006</v>
      </c>
      <c r="O246" s="69">
        <v>9193737310000</v>
      </c>
      <c r="P246" s="69">
        <v>8472866738627.626</v>
      </c>
      <c r="Q246" s="69">
        <v>8910529801951</v>
      </c>
      <c r="R246" s="69">
        <v>8076169746423.875</v>
      </c>
      <c r="S246" s="69">
        <v>8473131287619.2129</v>
      </c>
      <c r="T246" s="69">
        <v>7580810687637.4248</v>
      </c>
      <c r="U246" s="69">
        <v>6012133897052.0146</v>
      </c>
      <c r="V246" s="69">
        <v>7474944069704.0713</v>
      </c>
      <c r="W246" s="69">
        <v>7285468797089.3164</v>
      </c>
      <c r="X246" s="69">
        <v>7020893126921.3916</v>
      </c>
      <c r="Y246" s="69">
        <v>6423715654942.9453</v>
      </c>
      <c r="Z246" s="69">
        <v>2858144401624.6372</v>
      </c>
      <c r="AA246" s="70">
        <v>3000436985604.9209</v>
      </c>
      <c r="AB246" s="69">
        <v>600948704750.15649</v>
      </c>
      <c r="AC246" s="69" t="s">
        <v>581</v>
      </c>
    </row>
  </sheetData>
  <autoFilter ref="A2:AC246" xr:uid="{00000000-0009-0000-0000-000002000000}">
    <filterColumn colId="6">
      <filters>
        <filter val="Fuel combustion"/>
      </filters>
    </filterColumn>
  </autoFilter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4F95-21EB-417D-9749-8887CBF00C87}">
  <sheetPr>
    <tabColor theme="5" tint="-0.249977111117893"/>
  </sheetPr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5B19-A1E0-4A91-92BC-DD15FFEB88EE}">
  <sheetPr>
    <tabColor rgb="FFC00000"/>
  </sheetPr>
  <dimension ref="A1:AK237"/>
  <sheetViews>
    <sheetView tabSelected="1" topLeftCell="A197" workbookViewId="0"/>
  </sheetViews>
  <sheetFormatPr defaultRowHeight="15" x14ac:dyDescent="0.25"/>
  <cols>
    <col min="1" max="1" width="22.875" style="44" customWidth="1"/>
    <col min="2" max="2" width="9.375" style="44" customWidth="1"/>
    <col min="3" max="3" width="27.625" style="44" bestFit="1" customWidth="1"/>
    <col min="4" max="4" width="50.125" style="44" customWidth="1"/>
    <col min="5" max="5" width="16" style="238" customWidth="1"/>
    <col min="6" max="6" width="21.75" style="44" hidden="1" customWidth="1"/>
    <col min="7" max="7" width="12.25" style="73" bestFit="1" customWidth="1"/>
    <col min="8" max="16384" width="9" style="44"/>
  </cols>
  <sheetData>
    <row r="1" spans="1:37" x14ac:dyDescent="0.25">
      <c r="B1" s="73" t="s">
        <v>1194</v>
      </c>
      <c r="E1" s="236" t="s">
        <v>1453</v>
      </c>
      <c r="H1" s="73" t="s">
        <v>1454</v>
      </c>
    </row>
    <row r="2" spans="1:37" x14ac:dyDescent="0.25">
      <c r="E2" s="237">
        <v>2018</v>
      </c>
      <c r="F2" s="231">
        <v>2019</v>
      </c>
      <c r="G2" s="231">
        <v>2020</v>
      </c>
      <c r="H2" s="231">
        <v>2021</v>
      </c>
      <c r="I2" s="231">
        <v>2022</v>
      </c>
      <c r="J2" s="231">
        <v>2023</v>
      </c>
      <c r="K2" s="231">
        <v>2024</v>
      </c>
      <c r="L2" s="231">
        <v>2025</v>
      </c>
      <c r="M2" s="231">
        <v>2026</v>
      </c>
      <c r="N2" s="231">
        <v>2027</v>
      </c>
      <c r="O2" s="231">
        <v>2028</v>
      </c>
      <c r="P2" s="231">
        <v>2029</v>
      </c>
      <c r="Q2" s="231">
        <v>2030</v>
      </c>
      <c r="R2" s="231">
        <v>2031</v>
      </c>
      <c r="S2" s="231">
        <v>2032</v>
      </c>
      <c r="T2" s="231">
        <v>2033</v>
      </c>
      <c r="U2" s="231">
        <v>2034</v>
      </c>
      <c r="V2" s="231">
        <v>2035</v>
      </c>
      <c r="W2" s="231">
        <v>2036</v>
      </c>
      <c r="X2" s="231">
        <v>2037</v>
      </c>
      <c r="Y2" s="231">
        <v>2038</v>
      </c>
      <c r="Z2" s="231">
        <v>2039</v>
      </c>
      <c r="AA2" s="231">
        <v>2040</v>
      </c>
      <c r="AB2" s="231">
        <v>2041</v>
      </c>
      <c r="AC2" s="231">
        <v>2042</v>
      </c>
      <c r="AD2" s="231">
        <v>2043</v>
      </c>
      <c r="AE2" s="231">
        <v>2044</v>
      </c>
      <c r="AF2" s="231">
        <v>2045</v>
      </c>
      <c r="AG2" s="231">
        <v>2046</v>
      </c>
      <c r="AH2" s="231">
        <v>2047</v>
      </c>
      <c r="AI2" s="231">
        <v>2048</v>
      </c>
      <c r="AJ2" s="231">
        <v>2049</v>
      </c>
      <c r="AK2" s="231">
        <v>2050</v>
      </c>
    </row>
    <row r="3" spans="1:37" x14ac:dyDescent="0.25">
      <c r="A3" s="73" t="s">
        <v>1195</v>
      </c>
      <c r="B3" s="73" t="s">
        <v>1177</v>
      </c>
      <c r="C3" s="73" t="s">
        <v>1178</v>
      </c>
      <c r="D3" s="73" t="s">
        <v>1179</v>
      </c>
    </row>
    <row r="4" spans="1:37" x14ac:dyDescent="0.25">
      <c r="A4" s="72" t="s">
        <v>1196</v>
      </c>
      <c r="B4" s="72" t="s">
        <v>1180</v>
      </c>
      <c r="C4" s="44" t="s">
        <v>1176</v>
      </c>
      <c r="D4" s="73" t="s">
        <v>52</v>
      </c>
      <c r="E4" s="239">
        <f>SUMIFS('E3-Pathways-electricity'!$I:$I,'E3-Pathways-electricity'!$A:$A,D4)/SUMIFS('E3-Pathways-electricity'!I:I,'E3-Pathways-electricity'!B:B,"Ind")*SEDS!$O$12</f>
        <v>55091247872681.758</v>
      </c>
      <c r="F4" s="234">
        <f>$E4*(1+'Growth rates'!F3)</f>
        <v>55648257300894.68</v>
      </c>
      <c r="G4" s="335">
        <f>$E4*(1+'Growth rates'!G3)</f>
        <v>55880208536802.891</v>
      </c>
      <c r="H4" s="234">
        <f>$E4*(1+'Growth rates'!H3)</f>
        <v>56066088912340.43</v>
      </c>
      <c r="I4" s="234">
        <f>$E4*(1+'Growth rates'!I3)</f>
        <v>56201673539228.039</v>
      </c>
      <c r="J4" s="234">
        <f>$E4*(1+'Growth rates'!J3)</f>
        <v>56286909703913.641</v>
      </c>
      <c r="K4" s="234">
        <f>$E4*(1+'Growth rates'!K3)</f>
        <v>56320285355783.148</v>
      </c>
      <c r="L4" s="234">
        <f>$E4*(1+'Growth rates'!L3)</f>
        <v>56539345381334.828</v>
      </c>
      <c r="M4" s="234">
        <f>$E4*(1+'Growth rates'!M3)</f>
        <v>56753254496186.063</v>
      </c>
      <c r="N4" s="234">
        <f>$E4*(1+'Growth rates'!N3)</f>
        <v>56962012700337.32</v>
      </c>
      <c r="O4" s="234">
        <f>$E4*(1+'Growth rates'!O3)</f>
        <v>57165619993788.109</v>
      </c>
      <c r="P4" s="234">
        <f>$E4*(1+'Growth rates'!P3)</f>
        <v>57364076376538.945</v>
      </c>
      <c r="Q4" s="234">
        <f>$E4*(1+'Growth rates'!Q3)</f>
        <v>57557381848589.305</v>
      </c>
      <c r="R4" s="234">
        <f>$E4*(1+'Growth rates'!R3)</f>
        <v>57745536409939.688</v>
      </c>
      <c r="S4" s="234">
        <f>$E4*(1+'Growth rates'!S3)</f>
        <v>57928540060589.625</v>
      </c>
      <c r="T4" s="234">
        <f>$E4*(1+'Growth rates'!T3)</f>
        <v>58106392800539.336</v>
      </c>
      <c r="U4" s="234">
        <f>$E4*(1+'Growth rates'!U3)</f>
        <v>58279094629788.836</v>
      </c>
      <c r="V4" s="234">
        <f>$E4*(1+'Growth rates'!V3)</f>
        <v>58446645548338.344</v>
      </c>
      <c r="W4" s="234">
        <f>$E4*(1+'Growth rates'!W3)</f>
        <v>58824180226888.742</v>
      </c>
      <c r="X4" s="234">
        <f>$E4*(1+'Growth rates'!X3)</f>
        <v>59200062601276.797</v>
      </c>
      <c r="Y4" s="234">
        <f>$E4*(1+'Growth rates'!Y3)</f>
        <v>59574292671501.773</v>
      </c>
      <c r="Z4" s="234">
        <f>$E4*(1+'Growth rates'!Z3)</f>
        <v>59946870437564.156</v>
      </c>
      <c r="AA4" s="234">
        <f>$E4*(1+'Growth rates'!AA3)</f>
        <v>60317795899463.711</v>
      </c>
      <c r="AB4" s="234">
        <f>$E4*(1+'Growth rates'!AB3)</f>
        <v>60687069057200.68</v>
      </c>
      <c r="AC4" s="234">
        <f>$E4*(1+'Growth rates'!AC3)</f>
        <v>61054689910774.805</v>
      </c>
      <c r="AD4" s="234">
        <f>$E4*(1+'Growth rates'!AD3)</f>
        <v>61420658460186.102</v>
      </c>
      <c r="AE4" s="234">
        <f>$E4*(1+'Growth rates'!AE3)</f>
        <v>61784974705434.797</v>
      </c>
      <c r="AF4" s="234">
        <f>$E4*(1+'Growth rates'!AF3)</f>
        <v>62147638646520.672</v>
      </c>
      <c r="AG4" s="234">
        <f>$E4*(1+'Growth rates'!AG3)</f>
        <v>62508650283443.703</v>
      </c>
      <c r="AH4" s="234">
        <f>$E4*(1+'Growth rates'!AH3)</f>
        <v>62868009616203.906</v>
      </c>
      <c r="AI4" s="234">
        <f>$E4*(1+'Growth rates'!AI3)</f>
        <v>63225716644801.523</v>
      </c>
      <c r="AJ4" s="234">
        <f>$E4*(1+'Growth rates'!AJ3)</f>
        <v>63581771369236.297</v>
      </c>
      <c r="AK4" s="234">
        <f>$E4*(1+'Growth rates'!AK3)</f>
        <v>63936173789508.492</v>
      </c>
    </row>
    <row r="5" spans="1:37" x14ac:dyDescent="0.25">
      <c r="A5" s="72" t="s">
        <v>1196</v>
      </c>
      <c r="B5" s="72" t="s">
        <v>1180</v>
      </c>
      <c r="C5" s="44" t="s">
        <v>1176</v>
      </c>
      <c r="D5" s="73" t="s">
        <v>53</v>
      </c>
      <c r="E5" s="239">
        <f>SUMIFS('E3-Pathways-electricity'!$I:$I,'E3-Pathways-electricity'!$A:$A,D5)/SUMIFS('E3-Pathways-electricity'!I:I,'E3-Pathways-electricity'!B:B,"Ind")*SEDS!$O$12</f>
        <v>0</v>
      </c>
      <c r="F5" s="234">
        <f>$E5*(1+'Growth rates'!F4)</f>
        <v>0</v>
      </c>
      <c r="G5" s="335">
        <f>$E5*(1+'Growth rates'!G4)</f>
        <v>0</v>
      </c>
      <c r="H5" s="234">
        <f>$E5*(1+'Growth rates'!H4)</f>
        <v>0</v>
      </c>
      <c r="I5" s="234">
        <f>$E5*(1+'Growth rates'!I4)</f>
        <v>0</v>
      </c>
      <c r="J5" s="234">
        <f>$E5*(1+'Growth rates'!J4)</f>
        <v>0</v>
      </c>
      <c r="K5" s="234">
        <f>$E5*(1+'Growth rates'!K4)</f>
        <v>0</v>
      </c>
      <c r="L5" s="234">
        <f>$E5*(1+'Growth rates'!L4)</f>
        <v>0</v>
      </c>
      <c r="M5" s="234">
        <f>$E5*(1+'Growth rates'!M4)</f>
        <v>0</v>
      </c>
      <c r="N5" s="234">
        <f>$E5*(1+'Growth rates'!N4)</f>
        <v>0</v>
      </c>
      <c r="O5" s="234">
        <f>$E5*(1+'Growth rates'!O4)</f>
        <v>0</v>
      </c>
      <c r="P5" s="234">
        <f>$E5*(1+'Growth rates'!P4)</f>
        <v>0</v>
      </c>
      <c r="Q5" s="234">
        <f>$E5*(1+'Growth rates'!Q4)</f>
        <v>0</v>
      </c>
      <c r="R5" s="234">
        <f>$E5*(1+'Growth rates'!R4)</f>
        <v>0</v>
      </c>
      <c r="S5" s="234">
        <f>$E5*(1+'Growth rates'!S4)</f>
        <v>0</v>
      </c>
      <c r="T5" s="234">
        <f>$E5*(1+'Growth rates'!T4)</f>
        <v>0</v>
      </c>
      <c r="U5" s="234">
        <f>$E5*(1+'Growth rates'!U4)</f>
        <v>0</v>
      </c>
      <c r="V5" s="234">
        <f>$E5*(1+'Growth rates'!V4)</f>
        <v>0</v>
      </c>
      <c r="W5" s="234">
        <f>$E5*(1+'Growth rates'!W4)</f>
        <v>0</v>
      </c>
      <c r="X5" s="234">
        <f>$E5*(1+'Growth rates'!X4)</f>
        <v>0</v>
      </c>
      <c r="Y5" s="234">
        <f>$E5*(1+'Growth rates'!Y4)</f>
        <v>0</v>
      </c>
      <c r="Z5" s="234">
        <f>$E5*(1+'Growth rates'!Z4)</f>
        <v>0</v>
      </c>
      <c r="AA5" s="234">
        <f>$E5*(1+'Growth rates'!AA4)</f>
        <v>0</v>
      </c>
      <c r="AB5" s="234">
        <f>$E5*(1+'Growth rates'!AB4)</f>
        <v>0</v>
      </c>
      <c r="AC5" s="234">
        <f>$E5*(1+'Growth rates'!AC4)</f>
        <v>0</v>
      </c>
      <c r="AD5" s="234">
        <f>$E5*(1+'Growth rates'!AD4)</f>
        <v>0</v>
      </c>
      <c r="AE5" s="234">
        <f>$E5*(1+'Growth rates'!AE4)</f>
        <v>0</v>
      </c>
      <c r="AF5" s="234">
        <f>$E5*(1+'Growth rates'!AF4)</f>
        <v>0</v>
      </c>
      <c r="AG5" s="234">
        <f>$E5*(1+'Growth rates'!AG4)</f>
        <v>0</v>
      </c>
      <c r="AH5" s="234">
        <f>$E5*(1+'Growth rates'!AH4)</f>
        <v>0</v>
      </c>
      <c r="AI5" s="234">
        <f>$E5*(1+'Growth rates'!AI4)</f>
        <v>0</v>
      </c>
      <c r="AJ5" s="234">
        <f>$E5*(1+'Growth rates'!AJ4)</f>
        <v>0</v>
      </c>
      <c r="AK5" s="234">
        <f>$E5*(1+'Growth rates'!AK4)</f>
        <v>0</v>
      </c>
    </row>
    <row r="6" spans="1:37" x14ac:dyDescent="0.25">
      <c r="A6" s="72" t="s">
        <v>1196</v>
      </c>
      <c r="B6" s="72" t="s">
        <v>1180</v>
      </c>
      <c r="C6" s="44" t="s">
        <v>1176</v>
      </c>
      <c r="D6" s="73" t="s">
        <v>54</v>
      </c>
      <c r="E6" s="239">
        <f>SUMIFS('E3-Pathways-electricity'!$I:$I,'E3-Pathways-electricity'!$A:$A,D6)/SUMIFS('E3-Pathways-electricity'!I:I,'E3-Pathways-electricity'!B:B,"Ind")*SEDS!$O$12</f>
        <v>13796392925579.307</v>
      </c>
      <c r="F6" s="234">
        <f>$E6*(1+'Growth rates'!F5)</f>
        <v>13778564903532.076</v>
      </c>
      <c r="G6" s="335">
        <f>$E6*(1+'Growth rates'!G5)</f>
        <v>13760733380097.689</v>
      </c>
      <c r="H6" s="234">
        <f>$E6*(1+'Growth rates'!H5)</f>
        <v>13740681046610.59</v>
      </c>
      <c r="I6" s="234">
        <f>$E6*(1+'Growth rates'!I5)</f>
        <v>13720875321823.059</v>
      </c>
      <c r="J6" s="234">
        <f>$E6*(1+'Growth rates'!J5)</f>
        <v>13701080005870.697</v>
      </c>
      <c r="K6" s="234">
        <f>$E6*(1+'Growth rates'!K5)</f>
        <v>13681815686318.227</v>
      </c>
      <c r="L6" s="234">
        <f>$E6*(1+'Growth rates'!L5)</f>
        <v>13801293571099.508</v>
      </c>
      <c r="M6" s="234">
        <f>$E6*(1+'Growth rates'!M5)</f>
        <v>13920771455880.785</v>
      </c>
      <c r="N6" s="234">
        <f>$E6*(1+'Growth rates'!N5)</f>
        <v>14040249340662.086</v>
      </c>
      <c r="O6" s="234">
        <f>$E6*(1+'Growth rates'!O5)</f>
        <v>14159727225443.365</v>
      </c>
      <c r="P6" s="234">
        <f>$E6*(1+'Growth rates'!P5)</f>
        <v>14279205110224.643</v>
      </c>
      <c r="Q6" s="234">
        <f>$E6*(1+'Growth rates'!Q5)</f>
        <v>14398682995005.943</v>
      </c>
      <c r="R6" s="234">
        <f>$E6*(1+'Growth rates'!R5)</f>
        <v>14518160879787.225</v>
      </c>
      <c r="S6" s="234">
        <f>$E6*(1+'Growth rates'!S5)</f>
        <v>14637638764568.502</v>
      </c>
      <c r="T6" s="234">
        <f>$E6*(1+'Growth rates'!T5)</f>
        <v>14757116649349.803</v>
      </c>
      <c r="U6" s="234">
        <f>$E6*(1+'Growth rates'!U5)</f>
        <v>14876594534131.08</v>
      </c>
      <c r="V6" s="234">
        <f>$E6*(1+'Growth rates'!V5)</f>
        <v>14996072418912.359</v>
      </c>
      <c r="W6" s="234">
        <f>$E6*(1+'Growth rates'!W5)</f>
        <v>15115550303693.66</v>
      </c>
      <c r="X6" s="234">
        <f>$E6*(1+'Growth rates'!X5)</f>
        <v>15235028188474.938</v>
      </c>
      <c r="Y6" s="234">
        <f>$E6*(1+'Growth rates'!Y5)</f>
        <v>15354506073256.217</v>
      </c>
      <c r="Z6" s="234">
        <f>$E6*(1+'Growth rates'!Z5)</f>
        <v>15473983958037.52</v>
      </c>
      <c r="AA6" s="234">
        <f>$E6*(1+'Growth rates'!AA5)</f>
        <v>15593461842818.797</v>
      </c>
      <c r="AB6" s="234">
        <f>$E6*(1+'Growth rates'!AB5)</f>
        <v>15712939727600.076</v>
      </c>
      <c r="AC6" s="234">
        <f>$E6*(1+'Growth rates'!AC5)</f>
        <v>15832417612381.377</v>
      </c>
      <c r="AD6" s="234">
        <f>$E6*(1+'Growth rates'!AD5)</f>
        <v>15951895497162.654</v>
      </c>
      <c r="AE6" s="234">
        <f>$E6*(1+'Growth rates'!AE5)</f>
        <v>16071373381943.934</v>
      </c>
      <c r="AF6" s="234">
        <f>$E6*(1+'Growth rates'!AF5)</f>
        <v>16190851266725.211</v>
      </c>
      <c r="AG6" s="234">
        <f>$E6*(1+'Growth rates'!AG5)</f>
        <v>16310329151506.512</v>
      </c>
      <c r="AH6" s="234">
        <f>$E6*(1+'Growth rates'!AH5)</f>
        <v>16429807036287.793</v>
      </c>
      <c r="AI6" s="234">
        <f>$E6*(1+'Growth rates'!AI5)</f>
        <v>16549284921069.07</v>
      </c>
      <c r="AJ6" s="234">
        <f>$E6*(1+'Growth rates'!AJ5)</f>
        <v>16668762805850.371</v>
      </c>
      <c r="AK6" s="234">
        <f>$E6*(1+'Growth rates'!AK5)</f>
        <v>16788240690631.65</v>
      </c>
    </row>
    <row r="7" spans="1:37" x14ac:dyDescent="0.25">
      <c r="A7" s="72" t="s">
        <v>1196</v>
      </c>
      <c r="B7" s="72" t="s">
        <v>1180</v>
      </c>
      <c r="C7" s="44" t="s">
        <v>1176</v>
      </c>
      <c r="D7" s="73" t="s">
        <v>55</v>
      </c>
      <c r="E7" s="239">
        <f>SUMIFS('E3-Pathways-electricity'!$I:$I,'E3-Pathways-electricity'!$A:$A,D7)/SUMIFS('E3-Pathways-electricity'!I:I,'E3-Pathways-electricity'!B:B,"Ind")*SEDS!$O$12</f>
        <v>857929031571.28235</v>
      </c>
      <c r="F7" s="234">
        <f>$E7*(1+'Growth rates'!F6)</f>
        <v>838726755942.48206</v>
      </c>
      <c r="G7" s="335">
        <f>$E7*(1+'Growth rates'!G6)</f>
        <v>817182251928.6864</v>
      </c>
      <c r="H7" s="234">
        <f>$E7*(1+'Growth rates'!H6)</f>
        <v>793335625357.31372</v>
      </c>
      <c r="I7" s="234">
        <f>$E7*(1+'Growth rates'!I6)</f>
        <v>771955970144.48401</v>
      </c>
      <c r="J7" s="234">
        <f>$E7*(1+'Growth rates'!J6)</f>
        <v>751054551791.71582</v>
      </c>
      <c r="K7" s="234">
        <f>$E7*(1+'Growth rates'!K6)</f>
        <v>731257397883.26611</v>
      </c>
      <c r="L7" s="234">
        <f>$E7*(1+'Growth rates'!L6)</f>
        <v>716857508055.44666</v>
      </c>
      <c r="M7" s="234">
        <f>$E7*(1+'Growth rates'!M6)</f>
        <v>700700462189.79785</v>
      </c>
      <c r="N7" s="234">
        <f>$E7*(1+'Growth rates'!N6)</f>
        <v>684680822180.2041</v>
      </c>
      <c r="O7" s="234">
        <f>$E7*(1+'Growth rates'!O6)</f>
        <v>668798588026.6676</v>
      </c>
      <c r="P7" s="234">
        <f>$E7*(1+'Growth rates'!P6)</f>
        <v>653053759729.18628</v>
      </c>
      <c r="Q7" s="234">
        <f>$E7*(1+'Growth rates'!Q6)</f>
        <v>637446337287.76233</v>
      </c>
      <c r="R7" s="234">
        <f>$E7*(1+'Growth rates'!R6)</f>
        <v>625606532690.92822</v>
      </c>
      <c r="S7" s="234">
        <f>$E7*(1+'Growth rates'!S6)</f>
        <v>613766728094.09656</v>
      </c>
      <c r="T7" s="234">
        <f>$E7*(1+'Growth rates'!T6)</f>
        <v>601926923497.2627</v>
      </c>
      <c r="U7" s="234">
        <f>$E7*(1+'Growth rates'!U6)</f>
        <v>590087118900.42859</v>
      </c>
      <c r="V7" s="234">
        <f>$E7*(1+'Growth rates'!V6)</f>
        <v>578247314303.59692</v>
      </c>
      <c r="W7" s="234">
        <f>$E7*(1+'Growth rates'!W6)</f>
        <v>566407509706.76282</v>
      </c>
      <c r="X7" s="234">
        <f>$E7*(1+'Growth rates'!X6)</f>
        <v>554567705109.92883</v>
      </c>
      <c r="Y7" s="234">
        <f>$E7*(1+'Growth rates'!Y6)</f>
        <v>542727900513.09711</v>
      </c>
      <c r="Z7" s="234">
        <f>$E7*(1+'Growth rates'!Z6)</f>
        <v>530888095916.26306</v>
      </c>
      <c r="AA7" s="234">
        <f>$E7*(1+'Growth rates'!AA6)</f>
        <v>519048291319.42908</v>
      </c>
      <c r="AB7" s="234">
        <f>$E7*(1+'Growth rates'!AB6)</f>
        <v>507208486722.59747</v>
      </c>
      <c r="AC7" s="234">
        <f>$E7*(1+'Growth rates'!AC6)</f>
        <v>495368682125.76343</v>
      </c>
      <c r="AD7" s="234">
        <f>$E7*(1+'Growth rates'!AD6)</f>
        <v>483528877528.92938</v>
      </c>
      <c r="AE7" s="234">
        <f>$E7*(1+'Growth rates'!AE6)</f>
        <v>471689072932.09766</v>
      </c>
      <c r="AF7" s="234">
        <f>$E7*(1+'Growth rates'!AF6)</f>
        <v>459849268335.26361</v>
      </c>
      <c r="AG7" s="234">
        <f>$E7*(1+'Growth rates'!AG6)</f>
        <v>448009463738.42969</v>
      </c>
      <c r="AH7" s="234">
        <f>$E7*(1+'Growth rates'!AH6)</f>
        <v>436169659141.59802</v>
      </c>
      <c r="AI7" s="234">
        <f>$E7*(1+'Growth rates'!AI6)</f>
        <v>424329854544.76398</v>
      </c>
      <c r="AJ7" s="234">
        <f>$E7*(1+'Growth rates'!AJ6)</f>
        <v>412490049947.93005</v>
      </c>
      <c r="AK7" s="234">
        <f>$E7*(1+'Growth rates'!AK6)</f>
        <v>400650245351.09821</v>
      </c>
    </row>
    <row r="8" spans="1:37" x14ac:dyDescent="0.25">
      <c r="A8" s="72" t="s">
        <v>1196</v>
      </c>
      <c r="B8" s="72" t="s">
        <v>1180</v>
      </c>
      <c r="C8" s="44" t="s">
        <v>1176</v>
      </c>
      <c r="D8" s="73" t="s">
        <v>56</v>
      </c>
      <c r="E8" s="239">
        <f>SUMIFS('E3-Pathways-electricity'!$I:$I,'E3-Pathways-electricity'!$A:$A,D8)/SUMIFS('E3-Pathways-electricity'!I:I,'E3-Pathways-electricity'!B:B,"Ind")*SEDS!$O$12</f>
        <v>11981438739778.814</v>
      </c>
      <c r="F8" s="234">
        <f>$E8*(1+'Growth rates'!F7)</f>
        <v>11880578313364.166</v>
      </c>
      <c r="G8" s="335">
        <f>$E8*(1+'Growth rates'!G7)</f>
        <v>11714176208296.732</v>
      </c>
      <c r="H8" s="234">
        <f>$E8*(1+'Growth rates'!H7)</f>
        <v>11552656747868.396</v>
      </c>
      <c r="I8" s="234">
        <f>$E8*(1+'Growth rates'!I7)</f>
        <v>11389278998107.275</v>
      </c>
      <c r="J8" s="234">
        <f>$E8*(1+'Growth rates'!J7)</f>
        <v>11222504734700.465</v>
      </c>
      <c r="K8" s="234">
        <f>$E8*(1+'Growth rates'!K7)</f>
        <v>11055728704413.188</v>
      </c>
      <c r="L8" s="234">
        <f>$E8*(1+'Growth rates'!L7)</f>
        <v>11056291360640.436</v>
      </c>
      <c r="M8" s="234">
        <f>$E8*(1+'Growth rates'!M7)</f>
        <v>10978857270767.555</v>
      </c>
      <c r="N8" s="234">
        <f>$E8*(1+'Growth rates'!N7)</f>
        <v>10901594295248.527</v>
      </c>
      <c r="O8" s="234">
        <f>$E8*(1+'Growth rates'!O7)</f>
        <v>10824502434083.4</v>
      </c>
      <c r="P8" s="234">
        <f>$E8*(1+'Growth rates'!P7)</f>
        <v>10747581687272.156</v>
      </c>
      <c r="Q8" s="234">
        <f>$E8*(1+'Growth rates'!Q7)</f>
        <v>10670832054814.764</v>
      </c>
      <c r="R8" s="234">
        <f>$E8*(1+'Growth rates'!R7)</f>
        <v>10656087701322.414</v>
      </c>
      <c r="S8" s="234">
        <f>$E8*(1+'Growth rates'!S7)</f>
        <v>10641343347830.063</v>
      </c>
      <c r="T8" s="234">
        <f>$E8*(1+'Growth rates'!T7)</f>
        <v>10626598994337.713</v>
      </c>
      <c r="U8" s="234">
        <f>$E8*(1+'Growth rates'!U7)</f>
        <v>10611854640845.365</v>
      </c>
      <c r="V8" s="234">
        <f>$E8*(1+'Growth rates'!V7)</f>
        <v>10597110287353.016</v>
      </c>
      <c r="W8" s="234">
        <f>$E8*(1+'Growth rates'!W7)</f>
        <v>10582365933860.664</v>
      </c>
      <c r="X8" s="234">
        <f>$E8*(1+'Growth rates'!X7)</f>
        <v>10567621580368.314</v>
      </c>
      <c r="Y8" s="234">
        <f>$E8*(1+'Growth rates'!Y7)</f>
        <v>10552877226875.965</v>
      </c>
      <c r="Z8" s="234">
        <f>$E8*(1+'Growth rates'!Z7)</f>
        <v>10538132873383.615</v>
      </c>
      <c r="AA8" s="234">
        <f>$E8*(1+'Growth rates'!AA7)</f>
        <v>10523388519891.266</v>
      </c>
      <c r="AB8" s="234">
        <f>$E8*(1+'Growth rates'!AB7)</f>
        <v>10508644166398.916</v>
      </c>
      <c r="AC8" s="234">
        <f>$E8*(1+'Growth rates'!AC7)</f>
        <v>10493899812906.566</v>
      </c>
      <c r="AD8" s="234">
        <f>$E8*(1+'Growth rates'!AD7)</f>
        <v>10479155459414.215</v>
      </c>
      <c r="AE8" s="234">
        <f>$E8*(1+'Growth rates'!AE7)</f>
        <v>10464411105921.867</v>
      </c>
      <c r="AF8" s="234">
        <f>$E8*(1+'Growth rates'!AF7)</f>
        <v>10449666752429.516</v>
      </c>
      <c r="AG8" s="234">
        <f>$E8*(1+'Growth rates'!AG7)</f>
        <v>10434922398937.191</v>
      </c>
      <c r="AH8" s="234">
        <f>$E8*(1+'Growth rates'!AH7)</f>
        <v>10420178045444.84</v>
      </c>
      <c r="AI8" s="234">
        <f>$E8*(1+'Growth rates'!AI7)</f>
        <v>10405433691952.49</v>
      </c>
      <c r="AJ8" s="234">
        <f>$E8*(1+'Growth rates'!AJ7)</f>
        <v>10390689338460.141</v>
      </c>
      <c r="AK8" s="234">
        <f>$E8*(1+'Growth rates'!AK7)</f>
        <v>10375944984967.791</v>
      </c>
    </row>
    <row r="9" spans="1:37" x14ac:dyDescent="0.25">
      <c r="A9" s="72" t="s">
        <v>1196</v>
      </c>
      <c r="B9" s="72" t="s">
        <v>1180</v>
      </c>
      <c r="C9" s="44" t="s">
        <v>1176</v>
      </c>
      <c r="D9" s="73" t="s">
        <v>57</v>
      </c>
      <c r="E9" s="239">
        <f>SUMIFS('E3-Pathways-electricity'!$I:$I,'E3-Pathways-electricity'!$A:$A,D9)/SUMIFS('E3-Pathways-electricity'!I:I,'E3-Pathways-electricity'!B:B,"Ind")*SEDS!$O$12</f>
        <v>797586637894.24646</v>
      </c>
      <c r="F9" s="234">
        <f>$E9*(1+'Growth rates'!F8)</f>
        <v>786360553675.08459</v>
      </c>
      <c r="G9" s="335">
        <f>$E9*(1+'Growth rates'!G8)</f>
        <v>771547027160.22546</v>
      </c>
      <c r="H9" s="234">
        <f>$E9*(1+'Growth rates'!H8)</f>
        <v>757427802800.6272</v>
      </c>
      <c r="I9" s="234">
        <f>$E9*(1+'Growth rates'!I8)</f>
        <v>742983188120.42969</v>
      </c>
      <c r="J9" s="234">
        <f>$E9*(1+'Growth rates'!J8)</f>
        <v>728747613685.44299</v>
      </c>
      <c r="K9" s="234">
        <f>$E9*(1+'Growth rates'!K8)</f>
        <v>714671641593.15759</v>
      </c>
      <c r="L9" s="234">
        <f>$E9*(1+'Growth rates'!L8)</f>
        <v>705793181174.72913</v>
      </c>
      <c r="M9" s="234">
        <f>$E9*(1+'Growth rates'!M8)</f>
        <v>695752084401.97534</v>
      </c>
      <c r="N9" s="234">
        <f>$E9*(1+'Growth rates'!N8)</f>
        <v>685779733111.67786</v>
      </c>
      <c r="O9" s="234">
        <f>$E9*(1+'Growth rates'!O8)</f>
        <v>675876127303.84192</v>
      </c>
      <c r="P9" s="234">
        <f>$E9*(1+'Growth rates'!P8)</f>
        <v>666041266978.4646</v>
      </c>
      <c r="Q9" s="234">
        <f>$E9*(1+'Growth rates'!Q8)</f>
        <v>656275152135.54749</v>
      </c>
      <c r="R9" s="234">
        <f>$E9*(1+'Growth rates'!R8)</f>
        <v>650351583063.65833</v>
      </c>
      <c r="S9" s="234">
        <f>$E9*(1+'Growth rates'!S8)</f>
        <v>644428013991.76929</v>
      </c>
      <c r="T9" s="234">
        <f>$E9*(1+'Growth rates'!T8)</f>
        <v>638504444919.88049</v>
      </c>
      <c r="U9" s="234">
        <f>$E9*(1+'Growth rates'!U8)</f>
        <v>632580875847.99146</v>
      </c>
      <c r="V9" s="234">
        <f>$E9*(1+'Growth rates'!V8)</f>
        <v>626657306776.10217</v>
      </c>
      <c r="W9" s="234">
        <f>$E9*(1+'Growth rates'!W8)</f>
        <v>620733737704.2135</v>
      </c>
      <c r="X9" s="234">
        <f>$E9*(1+'Growth rates'!X8)</f>
        <v>614810168632.32434</v>
      </c>
      <c r="Y9" s="234">
        <f>$E9*(1+'Growth rates'!Y8)</f>
        <v>608886599560.43555</v>
      </c>
      <c r="Z9" s="234">
        <f>$E9*(1+'Growth rates'!Z8)</f>
        <v>602963030488.54639</v>
      </c>
      <c r="AA9" s="234">
        <f>$E9*(1+'Growth rates'!AA8)</f>
        <v>597039461416.65967</v>
      </c>
      <c r="AB9" s="234">
        <f>$E9*(1+'Growth rates'!AB8)</f>
        <v>591115892344.77039</v>
      </c>
      <c r="AC9" s="234">
        <f>$E9*(1+'Growth rates'!AC8)</f>
        <v>585192323272.88159</v>
      </c>
      <c r="AD9" s="234">
        <f>$E9*(1+'Growth rates'!AD8)</f>
        <v>579268754200.99255</v>
      </c>
      <c r="AE9" s="234">
        <f>$E9*(1+'Growth rates'!AE8)</f>
        <v>573345185129.10352</v>
      </c>
      <c r="AF9" s="234">
        <f>$E9*(1+'Growth rates'!AF8)</f>
        <v>567421616057.21423</v>
      </c>
      <c r="AG9" s="234">
        <f>$E9*(1+'Growth rates'!AG8)</f>
        <v>561498046985.32568</v>
      </c>
      <c r="AH9" s="234">
        <f>$E9*(1+'Growth rates'!AH8)</f>
        <v>555574477913.43665</v>
      </c>
      <c r="AI9" s="234">
        <f>$E9*(1+'Growth rates'!AI8)</f>
        <v>549650908841.54749</v>
      </c>
      <c r="AJ9" s="234">
        <f>$E9*(1+'Growth rates'!AJ8)</f>
        <v>543727339769.65851</v>
      </c>
      <c r="AK9" s="234">
        <f>$E9*(1+'Growth rates'!AK8)</f>
        <v>537803770697.76965</v>
      </c>
    </row>
    <row r="10" spans="1:37" x14ac:dyDescent="0.25">
      <c r="A10" s="72" t="s">
        <v>1196</v>
      </c>
      <c r="B10" s="72" t="s">
        <v>1180</v>
      </c>
      <c r="C10" s="44" t="s">
        <v>1176</v>
      </c>
      <c r="D10" s="73" t="s">
        <v>58</v>
      </c>
      <c r="E10" s="239">
        <f>SUMIFS('E3-Pathways-electricity'!$I:$I,'E3-Pathways-electricity'!$A:$A,D10)/SUMIFS('E3-Pathways-electricity'!I:I,'E3-Pathways-electricity'!B:B,"Ind")*SEDS!$O$12</f>
        <v>963407010911.70923</v>
      </c>
      <c r="F10" s="234">
        <f>$E10*(1+'Growth rates'!F9)</f>
        <v>944833301224.37366</v>
      </c>
      <c r="G10" s="335">
        <f>$E10*(1+'Growth rates'!G9)</f>
        <v>923500531839.0332</v>
      </c>
      <c r="H10" s="234">
        <f>$E10*(1+'Growth rates'!H9)</f>
        <v>902619610800.06409</v>
      </c>
      <c r="I10" s="234">
        <f>$E10*(1+'Growth rates'!I9)</f>
        <v>881857683679.6637</v>
      </c>
      <c r="J10" s="234">
        <f>$E10*(1+'Growth rates'!J9)</f>
        <v>860572616126.59851</v>
      </c>
      <c r="K10" s="234">
        <f>$E10*(1+'Growth rates'!K9)</f>
        <v>839266517638.92273</v>
      </c>
      <c r="L10" s="234">
        <f>$E10*(1+'Growth rates'!L9)</f>
        <v>845705654073.08081</v>
      </c>
      <c r="M10" s="234">
        <f>$E10*(1+'Growth rates'!M9)</f>
        <v>834549152961.40149</v>
      </c>
      <c r="N10" s="234">
        <f>$E10*(1+'Growth rates'!N9)</f>
        <v>823465099686.38013</v>
      </c>
      <c r="O10" s="234">
        <f>$E10*(1+'Growth rates'!O9)</f>
        <v>812453494248.01672</v>
      </c>
      <c r="P10" s="234">
        <f>$E10*(1+'Growth rates'!P9)</f>
        <v>801514336646.3136</v>
      </c>
      <c r="Q10" s="234">
        <f>$E10*(1+'Growth rates'!Q9)</f>
        <v>790647626881.26624</v>
      </c>
      <c r="R10" s="234">
        <f>$E10*(1+'Growth rates'!R9)</f>
        <v>784405038289.18225</v>
      </c>
      <c r="S10" s="234">
        <f>$E10*(1+'Growth rates'!S9)</f>
        <v>778162449697.09595</v>
      </c>
      <c r="T10" s="234">
        <f>$E10*(1+'Growth rates'!T9)</f>
        <v>771919861105.00989</v>
      </c>
      <c r="U10" s="234">
        <f>$E10*(1+'Growth rates'!U9)</f>
        <v>765677272512.92358</v>
      </c>
      <c r="V10" s="234">
        <f>$E10*(1+'Growth rates'!V9)</f>
        <v>759434683920.83728</v>
      </c>
      <c r="W10" s="234">
        <f>$E10*(1+'Growth rates'!W9)</f>
        <v>753192095328.75342</v>
      </c>
      <c r="X10" s="234">
        <f>$E10*(1+'Growth rates'!X9)</f>
        <v>746949506736.66724</v>
      </c>
      <c r="Y10" s="234">
        <f>$E10*(1+'Growth rates'!Y9)</f>
        <v>740706918144.58093</v>
      </c>
      <c r="Z10" s="234">
        <f>$E10*(1+'Growth rates'!Z9)</f>
        <v>734464329552.49475</v>
      </c>
      <c r="AA10" s="234">
        <f>$E10*(1+'Growth rates'!AA9)</f>
        <v>728221740960.40857</v>
      </c>
      <c r="AB10" s="234">
        <f>$E10*(1+'Growth rates'!AB9)</f>
        <v>721979152368.32446</v>
      </c>
      <c r="AC10" s="234">
        <f>$E10*(1+'Growth rates'!AC9)</f>
        <v>715736563776.23828</v>
      </c>
      <c r="AD10" s="234">
        <f>$E10*(1+'Growth rates'!AD9)</f>
        <v>709493975184.1521</v>
      </c>
      <c r="AE10" s="234">
        <f>$E10*(1+'Growth rates'!AE9)</f>
        <v>703251386592.0658</v>
      </c>
      <c r="AF10" s="234">
        <f>$E10*(1+'Growth rates'!AF9)</f>
        <v>697008797999.97961</v>
      </c>
      <c r="AG10" s="234">
        <f>$E10*(1+'Growth rates'!AG9)</f>
        <v>690766209407.89563</v>
      </c>
      <c r="AH10" s="234">
        <f>$E10*(1+'Growth rates'!AH9)</f>
        <v>684523620815.80957</v>
      </c>
      <c r="AI10" s="234">
        <f>$E10*(1+'Growth rates'!AI9)</f>
        <v>678281032223.72327</v>
      </c>
      <c r="AJ10" s="234">
        <f>$E10*(1+'Growth rates'!AJ9)</f>
        <v>672038443631.63696</v>
      </c>
      <c r="AK10" s="234">
        <f>$E10*(1+'Growth rates'!AK9)</f>
        <v>665795855039.55066</v>
      </c>
    </row>
    <row r="11" spans="1:37" x14ac:dyDescent="0.25">
      <c r="A11" s="72" t="s">
        <v>1196</v>
      </c>
      <c r="B11" s="72" t="s">
        <v>1180</v>
      </c>
      <c r="C11" s="44" t="s">
        <v>1176</v>
      </c>
      <c r="D11" s="73" t="s">
        <v>59</v>
      </c>
      <c r="E11" s="239">
        <f>SUMIFS('E3-Pathways-electricity'!$I:$I,'E3-Pathways-electricity'!$A:$A,D11)/SUMIFS('E3-Pathways-electricity'!I:I,'E3-Pathways-electricity'!B:B,"Ind")*SEDS!$O$12</f>
        <v>4419416176044.8262</v>
      </c>
      <c r="F11" s="234">
        <f>$E11*(1+'Growth rates'!F10)</f>
        <v>4370775742376.2095</v>
      </c>
      <c r="G11" s="335">
        <f>$E11*(1+'Growth rates'!G10)</f>
        <v>4298658349917.8809</v>
      </c>
      <c r="H11" s="234">
        <f>$E11*(1+'Growth rates'!H10)</f>
        <v>4227834952327.5981</v>
      </c>
      <c r="I11" s="234">
        <f>$E11*(1+'Growth rates'!I10)</f>
        <v>4156651328474.9707</v>
      </c>
      <c r="J11" s="234">
        <f>$E11*(1+'Growth rates'!J10)</f>
        <v>4084666314701.4697</v>
      </c>
      <c r="K11" s="234">
        <f>$E11*(1+'Growth rates'!K10)</f>
        <v>4012728586522.4844</v>
      </c>
      <c r="L11" s="234">
        <f>$E11*(1+'Growth rates'!L10)</f>
        <v>3989257267571.5532</v>
      </c>
      <c r="M11" s="234">
        <f>$E11*(1+'Growth rates'!M10)</f>
        <v>3952881589624.3662</v>
      </c>
      <c r="N11" s="234">
        <f>$E11*(1+'Growth rates'!N10)</f>
        <v>3916663339272.125</v>
      </c>
      <c r="O11" s="234">
        <f>$E11*(1+'Growth rates'!O10)</f>
        <v>3880602516514.8364</v>
      </c>
      <c r="P11" s="234">
        <f>$E11*(1+'Growth rates'!P10)</f>
        <v>3844699121352.4946</v>
      </c>
      <c r="Q11" s="234">
        <f>$E11*(1+'Growth rates'!Q10)</f>
        <v>3808953153785.0996</v>
      </c>
      <c r="R11" s="234">
        <f>$E11*(1+'Growth rates'!R10)</f>
        <v>3795388142687.0488</v>
      </c>
      <c r="S11" s="234">
        <f>$E11*(1+'Growth rates'!S10)</f>
        <v>3781823131588.9966</v>
      </c>
      <c r="T11" s="234">
        <f>$E11*(1+'Growth rates'!T10)</f>
        <v>3768258120490.9409</v>
      </c>
      <c r="U11" s="234">
        <f>$E11*(1+'Growth rates'!U10)</f>
        <v>3754693109392.8921</v>
      </c>
      <c r="V11" s="234">
        <f>$E11*(1+'Growth rates'!V10)</f>
        <v>3741128098294.8369</v>
      </c>
      <c r="W11" s="234">
        <f>$E11*(1+'Growth rates'!W10)</f>
        <v>3727563087196.7866</v>
      </c>
      <c r="X11" s="234">
        <f>$E11*(1+'Growth rates'!X10)</f>
        <v>3713998076098.7334</v>
      </c>
      <c r="Y11" s="234">
        <f>$E11*(1+'Growth rates'!Y10)</f>
        <v>3700433065000.6826</v>
      </c>
      <c r="Z11" s="234">
        <f>$E11*(1+'Growth rates'!Z10)</f>
        <v>3686868053902.6323</v>
      </c>
      <c r="AA11" s="234">
        <f>$E11*(1+'Growth rates'!AA10)</f>
        <v>3673303042804.5767</v>
      </c>
      <c r="AB11" s="234">
        <f>$E11*(1+'Growth rates'!AB10)</f>
        <v>3659738031706.5259</v>
      </c>
      <c r="AC11" s="234">
        <f>$E11*(1+'Growth rates'!AC10)</f>
        <v>3646173020608.4727</v>
      </c>
      <c r="AD11" s="234">
        <f>$E11*(1+'Growth rates'!AD10)</f>
        <v>3632608009510.4224</v>
      </c>
      <c r="AE11" s="234">
        <f>$E11*(1+'Growth rates'!AE10)</f>
        <v>3619042998412.3672</v>
      </c>
      <c r="AF11" s="234">
        <f>$E11*(1+'Growth rates'!AF10)</f>
        <v>3605477987314.3169</v>
      </c>
      <c r="AG11" s="234">
        <f>$E11*(1+'Growth rates'!AG10)</f>
        <v>3591912976216.2627</v>
      </c>
      <c r="AH11" s="234">
        <f>$E11*(1+'Growth rates'!AH10)</f>
        <v>3578347965118.2104</v>
      </c>
      <c r="AI11" s="234">
        <f>$E11*(1+'Growth rates'!AI10)</f>
        <v>3564782954020.1592</v>
      </c>
      <c r="AJ11" s="234">
        <f>$E11*(1+'Growth rates'!AJ10)</f>
        <v>3551217942922.1064</v>
      </c>
      <c r="AK11" s="234">
        <f>$E11*(1+'Growth rates'!AK10)</f>
        <v>3537652931824.0537</v>
      </c>
    </row>
    <row r="12" spans="1:37" x14ac:dyDescent="0.25">
      <c r="A12" s="72" t="s">
        <v>1196</v>
      </c>
      <c r="B12" s="72" t="s">
        <v>1180</v>
      </c>
      <c r="C12" s="44" t="s">
        <v>1176</v>
      </c>
      <c r="D12" s="73" t="s">
        <v>60</v>
      </c>
      <c r="E12" s="239">
        <f>SUMIFS('E3-Pathways-electricity'!$I:$I,'E3-Pathways-electricity'!$A:$A,D12)/SUMIFS('E3-Pathways-electricity'!I:I,'E3-Pathways-electricity'!B:B,"Ind")*SEDS!$O$12</f>
        <v>17805856068725.887</v>
      </c>
      <c r="F12" s="234">
        <f>$E12*(1+'Growth rates'!F11)</f>
        <v>17796092186182.578</v>
      </c>
      <c r="G12" s="335">
        <f>$E12*(1+'Growth rates'!G11)</f>
        <v>17787472858297.109</v>
      </c>
      <c r="H12" s="234">
        <f>$E12*(1+'Growth rates'!H11)</f>
        <v>17793622761492.23</v>
      </c>
      <c r="I12" s="234">
        <f>$E12*(1+'Growth rates'!I11)</f>
        <v>17800002854451.926</v>
      </c>
      <c r="J12" s="234">
        <f>$E12*(1+'Growth rates'!J11)</f>
        <v>17806382947411.598</v>
      </c>
      <c r="K12" s="234">
        <f>$E12*(1+'Growth rates'!K11)</f>
        <v>17812763040371.27</v>
      </c>
      <c r="L12" s="234">
        <f>$E12*(1+'Growth rates'!L11)</f>
        <v>17819143133330.969</v>
      </c>
      <c r="M12" s="234">
        <f>$E12*(1+'Growth rates'!M11)</f>
        <v>17825523226290.641</v>
      </c>
      <c r="N12" s="234">
        <f>$E12*(1+'Growth rates'!N11)</f>
        <v>17831903319250.336</v>
      </c>
      <c r="O12" s="234">
        <f>$E12*(1+'Growth rates'!O11)</f>
        <v>17838283412210.008</v>
      </c>
      <c r="P12" s="234">
        <f>$E12*(1+'Growth rates'!P11)</f>
        <v>17844663505169.707</v>
      </c>
      <c r="Q12" s="234">
        <f>$E12*(1+'Growth rates'!Q11)</f>
        <v>17851043598129.375</v>
      </c>
      <c r="R12" s="234">
        <f>$E12*(1+'Growth rates'!R11)</f>
        <v>17857423691089.047</v>
      </c>
      <c r="S12" s="234">
        <f>$E12*(1+'Growth rates'!S11)</f>
        <v>17863803784048.742</v>
      </c>
      <c r="T12" s="234">
        <f>$E12*(1+'Growth rates'!T11)</f>
        <v>17870183877008.418</v>
      </c>
      <c r="U12" s="234">
        <f>$E12*(1+'Growth rates'!U11)</f>
        <v>17876563969968.113</v>
      </c>
      <c r="V12" s="234">
        <f>$E12*(1+'Growth rates'!V11)</f>
        <v>17882944062927.785</v>
      </c>
      <c r="W12" s="234">
        <f>$E12*(1+'Growth rates'!W11)</f>
        <v>17889324155887.453</v>
      </c>
      <c r="X12" s="234">
        <f>$E12*(1+'Growth rates'!X11)</f>
        <v>17895704248847.152</v>
      </c>
      <c r="Y12" s="234">
        <f>$E12*(1+'Growth rates'!Y11)</f>
        <v>17902084341806.824</v>
      </c>
      <c r="Z12" s="234">
        <f>$E12*(1+'Growth rates'!Z11)</f>
        <v>17908464434766.52</v>
      </c>
      <c r="AA12" s="234">
        <f>$E12*(1+'Growth rates'!AA11)</f>
        <v>17914844527726.191</v>
      </c>
      <c r="AB12" s="234">
        <f>$E12*(1+'Growth rates'!AB11)</f>
        <v>17921224620685.891</v>
      </c>
      <c r="AC12" s="234">
        <f>$E12*(1+'Growth rates'!AC11)</f>
        <v>17927604713645.563</v>
      </c>
      <c r="AD12" s="234">
        <f>$E12*(1+'Growth rates'!AD11)</f>
        <v>17933984806605.234</v>
      </c>
      <c r="AE12" s="234">
        <f>$E12*(1+'Growth rates'!AE11)</f>
        <v>17940364899564.93</v>
      </c>
      <c r="AF12" s="234">
        <f>$E12*(1+'Growth rates'!AF11)</f>
        <v>17946744992524.605</v>
      </c>
      <c r="AG12" s="234">
        <f>$E12*(1+'Growth rates'!AG11)</f>
        <v>17953125085484.297</v>
      </c>
      <c r="AH12" s="234">
        <f>$E12*(1+'Growth rates'!AH11)</f>
        <v>17959505178443.969</v>
      </c>
      <c r="AI12" s="234">
        <f>$E12*(1+'Growth rates'!AI11)</f>
        <v>17965885271403.641</v>
      </c>
      <c r="AJ12" s="234">
        <f>$E12*(1+'Growth rates'!AJ11)</f>
        <v>17972265364363.34</v>
      </c>
      <c r="AK12" s="234">
        <f>$E12*(1+'Growth rates'!AK11)</f>
        <v>17978645457323.012</v>
      </c>
    </row>
    <row r="13" spans="1:37" x14ac:dyDescent="0.25">
      <c r="A13" s="72" t="s">
        <v>1196</v>
      </c>
      <c r="B13" s="72" t="s">
        <v>1180</v>
      </c>
      <c r="C13" s="44" t="s">
        <v>1176</v>
      </c>
      <c r="D13" s="73" t="s">
        <v>61</v>
      </c>
      <c r="E13" s="239">
        <f>SUMIFS('E3-Pathways-electricity'!$I:$I,'E3-Pathways-electricity'!$A:$A,D13)/SUMIFS('E3-Pathways-electricity'!I:I,'E3-Pathways-electricity'!B:B,"Ind")*SEDS!$O$12</f>
        <v>6671604052117.2578</v>
      </c>
      <c r="F13" s="234">
        <f>$E13*(1+'Growth rates'!F12)</f>
        <v>6633960241162.7979</v>
      </c>
      <c r="G13" s="335">
        <f>$E13*(1+'Growth rates'!G12)</f>
        <v>6565349454878.4395</v>
      </c>
      <c r="H13" s="234">
        <f>$E13*(1+'Growth rates'!H12)</f>
        <v>6503654094538.6895</v>
      </c>
      <c r="I13" s="234">
        <f>$E13*(1+'Growth rates'!I12)</f>
        <v>6440371865773.918</v>
      </c>
      <c r="J13" s="234">
        <f>$E13*(1+'Growth rates'!J12)</f>
        <v>6373933663867.7285</v>
      </c>
      <c r="K13" s="234">
        <f>$E13*(1+'Growth rates'!K12)</f>
        <v>6307687523205.9453</v>
      </c>
      <c r="L13" s="234">
        <f>$E13*(1+'Growth rates'!L12)</f>
        <v>6317716143924.7939</v>
      </c>
      <c r="M13" s="234">
        <f>$E13*(1+'Growth rates'!M12)</f>
        <v>6300630727241.4951</v>
      </c>
      <c r="N13" s="234">
        <f>$E13*(1+'Growth rates'!N12)</f>
        <v>6283335017905.9375</v>
      </c>
      <c r="O13" s="234">
        <f>$E13*(1+'Growth rates'!O12)</f>
        <v>6265829015918.1387</v>
      </c>
      <c r="P13" s="234">
        <f>$E13*(1+'Growth rates'!P12)</f>
        <v>6248112721278.1045</v>
      </c>
      <c r="Q13" s="234">
        <f>$E13*(1+'Growth rates'!Q12)</f>
        <v>6230186133985.7832</v>
      </c>
      <c r="R13" s="234">
        <f>$E13*(1+'Growth rates'!R12)</f>
        <v>6248306350854.7148</v>
      </c>
      <c r="S13" s="234">
        <f>$E13*(1+'Growth rates'!S12)</f>
        <v>6266426567723.6455</v>
      </c>
      <c r="T13" s="234">
        <f>$E13*(1+'Growth rates'!T12)</f>
        <v>6284546784592.5537</v>
      </c>
      <c r="U13" s="234">
        <f>$E13*(1+'Growth rates'!U12)</f>
        <v>6302667001461.4854</v>
      </c>
      <c r="V13" s="234">
        <f>$E13*(1+'Growth rates'!V12)</f>
        <v>6320787218330.3906</v>
      </c>
      <c r="W13" s="234">
        <f>$E13*(1+'Growth rates'!W12)</f>
        <v>6338907435199.3223</v>
      </c>
      <c r="X13" s="234">
        <f>$E13*(1+'Growth rates'!X12)</f>
        <v>6357027652068.2539</v>
      </c>
      <c r="Y13" s="234">
        <f>$E13*(1+'Growth rates'!Y12)</f>
        <v>6375147868937.1611</v>
      </c>
      <c r="Z13" s="234">
        <f>$E13*(1+'Growth rates'!Z12)</f>
        <v>6393268085806.0928</v>
      </c>
      <c r="AA13" s="234">
        <f>$E13*(1+'Growth rates'!AA12)</f>
        <v>6411388302675.001</v>
      </c>
      <c r="AB13" s="234">
        <f>$E13*(1+'Growth rates'!AB12)</f>
        <v>6429508519543.9307</v>
      </c>
      <c r="AC13" s="234">
        <f>$E13*(1+'Growth rates'!AC12)</f>
        <v>6447628736412.8623</v>
      </c>
      <c r="AD13" s="234">
        <f>$E13*(1+'Growth rates'!AD12)</f>
        <v>6465748953281.7695</v>
      </c>
      <c r="AE13" s="234">
        <f>$E13*(1+'Growth rates'!AE12)</f>
        <v>6483869170150.7012</v>
      </c>
      <c r="AF13" s="234">
        <f>$E13*(1+'Growth rates'!AF12)</f>
        <v>6501989387019.6084</v>
      </c>
      <c r="AG13" s="234">
        <f>$E13*(1+'Growth rates'!AG12)</f>
        <v>6520109603888.5391</v>
      </c>
      <c r="AH13" s="234">
        <f>$E13*(1+'Growth rates'!AH12)</f>
        <v>6538229820757.4707</v>
      </c>
      <c r="AI13" s="234">
        <f>$E13*(1+'Growth rates'!AI12)</f>
        <v>6556350037626.3779</v>
      </c>
      <c r="AJ13" s="234">
        <f>$E13*(1+'Growth rates'!AJ12)</f>
        <v>6574470254495.3086</v>
      </c>
      <c r="AK13" s="234">
        <f>$E13*(1+'Growth rates'!AK12)</f>
        <v>6592590471364.2158</v>
      </c>
    </row>
    <row r="14" spans="1:37" x14ac:dyDescent="0.25">
      <c r="A14" s="72" t="s">
        <v>1196</v>
      </c>
      <c r="B14" s="72" t="s">
        <v>1180</v>
      </c>
      <c r="C14" s="44" t="s">
        <v>1176</v>
      </c>
      <c r="D14" s="73" t="s">
        <v>62</v>
      </c>
      <c r="E14" s="239">
        <f>SUMIFS('E3-Pathways-electricity'!$I:$I,'E3-Pathways-electricity'!$A:$A,D14)/SUMIFS('E3-Pathways-electricity'!I:I,'E3-Pathways-electricity'!B:B,"Ind")*SEDS!$O$12</f>
        <v>4946853712607.8076</v>
      </c>
      <c r="F14" s="234">
        <f>$E14*(1+'Growth rates'!F13)</f>
        <v>5069741509382.4365</v>
      </c>
      <c r="G14" s="335">
        <f>$E14*(1+'Growth rates'!G13)</f>
        <v>5176992583118.3467</v>
      </c>
      <c r="H14" s="234">
        <f>$E14*(1+'Growth rates'!H13)</f>
        <v>5293342834072.6748</v>
      </c>
      <c r="I14" s="234">
        <f>$E14*(1+'Growth rates'!I13)</f>
        <v>5402512604008.9131</v>
      </c>
      <c r="J14" s="234">
        <f>$E14*(1+'Growth rates'!J13)</f>
        <v>5497678358409.1738</v>
      </c>
      <c r="K14" s="234">
        <f>$E14*(1+'Growth rates'!K13)</f>
        <v>5589583135166.9346</v>
      </c>
      <c r="L14" s="234">
        <f>$E14*(1+'Growth rates'!L13)</f>
        <v>5747942492219.8613</v>
      </c>
      <c r="M14" s="234">
        <f>$E14*(1+'Growth rates'!M13)</f>
        <v>5876277782455.335</v>
      </c>
      <c r="N14" s="234">
        <f>$E14*(1+'Growth rates'!N13)</f>
        <v>6002789838288.7646</v>
      </c>
      <c r="O14" s="234">
        <f>$E14*(1+'Growth rates'!O13)</f>
        <v>6127478659720.1738</v>
      </c>
      <c r="P14" s="234">
        <f>$E14*(1+'Growth rates'!P13)</f>
        <v>6250344246749.5879</v>
      </c>
      <c r="Q14" s="234">
        <f>$E14*(1+'Growth rates'!Q13)</f>
        <v>6371386599376.958</v>
      </c>
      <c r="R14" s="234">
        <f>$E14*(1+'Growth rates'!R13)</f>
        <v>6528488630350.9736</v>
      </c>
      <c r="S14" s="234">
        <f>$E14*(1+'Growth rates'!S13)</f>
        <v>6685590661324.9883</v>
      </c>
      <c r="T14" s="234">
        <f>$E14*(1+'Growth rates'!T13)</f>
        <v>6842692692298.9775</v>
      </c>
      <c r="U14" s="234">
        <f>$E14*(1+'Growth rates'!U13)</f>
        <v>6999794723272.9912</v>
      </c>
      <c r="V14" s="234">
        <f>$E14*(1+'Growth rates'!V13)</f>
        <v>7156896754247.0068</v>
      </c>
      <c r="W14" s="234">
        <f>$E14*(1+'Growth rates'!W13)</f>
        <v>7313998785221.0205</v>
      </c>
      <c r="X14" s="234">
        <f>$E14*(1+'Growth rates'!X13)</f>
        <v>7471100816195.0352</v>
      </c>
      <c r="Y14" s="234">
        <f>$E14*(1+'Growth rates'!Y13)</f>
        <v>7628202847169.0488</v>
      </c>
      <c r="Z14" s="234">
        <f>$E14*(1+'Growth rates'!Z13)</f>
        <v>7785304878143.0635</v>
      </c>
      <c r="AA14" s="234">
        <f>$E14*(1+'Growth rates'!AA13)</f>
        <v>7942406909117.0527</v>
      </c>
      <c r="AB14" s="234">
        <f>$E14*(1+'Growth rates'!AB13)</f>
        <v>8099508940091.0664</v>
      </c>
      <c r="AC14" s="234">
        <f>$E14*(1+'Growth rates'!AC13)</f>
        <v>8256610971065.082</v>
      </c>
      <c r="AD14" s="234">
        <f>$E14*(1+'Growth rates'!AD13)</f>
        <v>8413713002039.0967</v>
      </c>
      <c r="AE14" s="234">
        <f>$E14*(1+'Growth rates'!AE13)</f>
        <v>8570815033013.1104</v>
      </c>
      <c r="AF14" s="234">
        <f>$E14*(1+'Growth rates'!AF13)</f>
        <v>8727917063987.125</v>
      </c>
      <c r="AG14" s="234">
        <f>$E14*(1+'Growth rates'!AG13)</f>
        <v>8885019094961.1406</v>
      </c>
      <c r="AH14" s="234">
        <f>$E14*(1+'Growth rates'!AH13)</f>
        <v>9042121125935.1309</v>
      </c>
      <c r="AI14" s="234">
        <f>$E14*(1+'Growth rates'!AI13)</f>
        <v>9199223156909.1445</v>
      </c>
      <c r="AJ14" s="234">
        <f>$E14*(1+'Growth rates'!AJ13)</f>
        <v>9356325187883.1582</v>
      </c>
      <c r="AK14" s="234">
        <f>$E14*(1+'Growth rates'!AK13)</f>
        <v>9513427218857.1719</v>
      </c>
    </row>
    <row r="15" spans="1:37" x14ac:dyDescent="0.25">
      <c r="A15" s="72" t="s">
        <v>1196</v>
      </c>
      <c r="B15" s="72" t="s">
        <v>1180</v>
      </c>
      <c r="C15" s="44" t="s">
        <v>1176</v>
      </c>
      <c r="D15" s="73" t="s">
        <v>63</v>
      </c>
      <c r="E15" s="239">
        <f>SUMIFS('E3-Pathways-electricity'!$I:$I,'E3-Pathways-electricity'!$A:$A,D15)/SUMIFS('E3-Pathways-electricity'!I:I,'E3-Pathways-electricity'!B:B,"Ind")*SEDS!$O$12</f>
        <v>9253327149194.834</v>
      </c>
      <c r="F15" s="234">
        <f>$E15*(1+'Growth rates'!F14)</f>
        <v>9380796901326.3711</v>
      </c>
      <c r="G15" s="335">
        <f>$E15*(1+'Growth rates'!G14)</f>
        <v>9471595754168.1426</v>
      </c>
      <c r="H15" s="234">
        <f>$E15*(1+'Growth rates'!H14)</f>
        <v>9575603636741.8633</v>
      </c>
      <c r="I15" s="234">
        <f>$E15*(1+'Growth rates'!I14)</f>
        <v>9683642939039.9707</v>
      </c>
      <c r="J15" s="234">
        <f>$E15*(1+'Growth rates'!J14)</f>
        <v>9786960214047.1445</v>
      </c>
      <c r="K15" s="234">
        <f>$E15*(1+'Growth rates'!K14)</f>
        <v>9885604613032.6152</v>
      </c>
      <c r="L15" s="234">
        <f>$E15*(1+'Growth rates'!L14)</f>
        <v>9998176364500.2578</v>
      </c>
      <c r="M15" s="234">
        <f>$E15*(1+'Growth rates'!M14)</f>
        <v>10140804413385.574</v>
      </c>
      <c r="N15" s="234">
        <f>$E15*(1+'Growth rates'!N14)</f>
        <v>10281175274263.285</v>
      </c>
      <c r="O15" s="234">
        <f>$E15*(1+'Growth rates'!O14)</f>
        <v>10419288947133.383</v>
      </c>
      <c r="P15" s="234">
        <f>$E15*(1+'Growth rates'!P14)</f>
        <v>10555145431995.898</v>
      </c>
      <c r="Q15" s="234">
        <f>$E15*(1+'Growth rates'!Q14)</f>
        <v>10688744728850.807</v>
      </c>
      <c r="R15" s="234">
        <f>$E15*(1+'Growth rates'!R14)</f>
        <v>10883239095505.678</v>
      </c>
      <c r="S15" s="234">
        <f>$E15*(1+'Growth rates'!S14)</f>
        <v>11077733462160.551</v>
      </c>
      <c r="T15" s="234">
        <f>$E15*(1+'Growth rates'!T14)</f>
        <v>11272227828815.447</v>
      </c>
      <c r="U15" s="234">
        <f>$E15*(1+'Growth rates'!U14)</f>
        <v>11466722195470.318</v>
      </c>
      <c r="V15" s="234">
        <f>$E15*(1+'Growth rates'!V14)</f>
        <v>11661216562125.217</v>
      </c>
      <c r="W15" s="234">
        <f>$E15*(1+'Growth rates'!W14)</f>
        <v>11855710928780.088</v>
      </c>
      <c r="X15" s="234">
        <f>$E15*(1+'Growth rates'!X14)</f>
        <v>12050205295434.959</v>
      </c>
      <c r="Y15" s="234">
        <f>$E15*(1+'Growth rates'!Y14)</f>
        <v>12244699662089.859</v>
      </c>
      <c r="Z15" s="234">
        <f>$E15*(1+'Growth rates'!Z14)</f>
        <v>12439194028744.73</v>
      </c>
      <c r="AA15" s="234">
        <f>$E15*(1+'Growth rates'!AA14)</f>
        <v>12633688395399.6</v>
      </c>
      <c r="AB15" s="234">
        <f>$E15*(1+'Growth rates'!AB14)</f>
        <v>12828182762054.498</v>
      </c>
      <c r="AC15" s="234">
        <f>$E15*(1+'Growth rates'!AC14)</f>
        <v>13022677128709.371</v>
      </c>
      <c r="AD15" s="234">
        <f>$E15*(1+'Growth rates'!AD14)</f>
        <v>13217171495364.266</v>
      </c>
      <c r="AE15" s="234">
        <f>$E15*(1+'Growth rates'!AE14)</f>
        <v>13411665862019.139</v>
      </c>
      <c r="AF15" s="234">
        <f>$E15*(1+'Growth rates'!AF14)</f>
        <v>13606160228674.01</v>
      </c>
      <c r="AG15" s="234">
        <f>$E15*(1+'Growth rates'!AG14)</f>
        <v>13800654595328.908</v>
      </c>
      <c r="AH15" s="234">
        <f>$E15*(1+'Growth rates'!AH14)</f>
        <v>13995148961983.781</v>
      </c>
      <c r="AI15" s="234">
        <f>$E15*(1+'Growth rates'!AI14)</f>
        <v>14189643328638.678</v>
      </c>
      <c r="AJ15" s="234">
        <f>$E15*(1+'Growth rates'!AJ14)</f>
        <v>14384137695293.547</v>
      </c>
      <c r="AK15" s="234">
        <f>$E15*(1+'Growth rates'!AK14)</f>
        <v>14578632061948.422</v>
      </c>
    </row>
    <row r="16" spans="1:37" x14ac:dyDescent="0.25">
      <c r="A16" s="72" t="s">
        <v>1196</v>
      </c>
      <c r="B16" s="72" t="s">
        <v>1180</v>
      </c>
      <c r="C16" s="44" t="s">
        <v>1176</v>
      </c>
      <c r="D16" s="73" t="s">
        <v>64</v>
      </c>
      <c r="E16" s="239">
        <f>SUMIFS('E3-Pathways-electricity'!$I:$I,'E3-Pathways-electricity'!$A:$A,D16)/SUMIFS('E3-Pathways-electricity'!I:I,'E3-Pathways-electricity'!B:B,"Ind")*SEDS!$O$12</f>
        <v>11179600575072.16</v>
      </c>
      <c r="F16" s="234">
        <f>$E16*(1+'Growth rates'!F15)</f>
        <v>11131952939332.732</v>
      </c>
      <c r="G16" s="335">
        <f>$E16*(1+'Growth rates'!G15)</f>
        <v>11015067186049.494</v>
      </c>
      <c r="H16" s="234">
        <f>$E16*(1+'Growth rates'!H15)</f>
        <v>10916225907105.217</v>
      </c>
      <c r="I16" s="234">
        <f>$E16*(1+'Growth rates'!I15)</f>
        <v>10809124836669.254</v>
      </c>
      <c r="J16" s="234">
        <f>$E16*(1+'Growth rates'!J15)</f>
        <v>10710751500418.34</v>
      </c>
      <c r="K16" s="234">
        <f>$E16*(1+'Growth rates'!K15)</f>
        <v>10604305062869.699</v>
      </c>
      <c r="L16" s="234">
        <f>$E16*(1+'Growth rates'!L15)</f>
        <v>10531269195766.563</v>
      </c>
      <c r="M16" s="234">
        <f>$E16*(1+'Growth rates'!M15)</f>
        <v>10475652020203.264</v>
      </c>
      <c r="N16" s="234">
        <f>$E16*(1+'Growth rates'!N15)</f>
        <v>10419992088335.973</v>
      </c>
      <c r="O16" s="234">
        <f>$E16*(1+'Growth rates'!O15)</f>
        <v>10364289400164.654</v>
      </c>
      <c r="P16" s="234">
        <f>$E16*(1+'Growth rates'!P15)</f>
        <v>10308543955689.32</v>
      </c>
      <c r="Q16" s="234">
        <f>$E16*(1+'Growth rates'!Q15)</f>
        <v>10252755754909.961</v>
      </c>
      <c r="R16" s="234">
        <f>$E16*(1+'Growth rates'!R15)</f>
        <v>10256439923105.744</v>
      </c>
      <c r="S16" s="234">
        <f>$E16*(1+'Growth rates'!S15)</f>
        <v>10260124091301.533</v>
      </c>
      <c r="T16" s="234">
        <f>$E16*(1+'Growth rates'!T15)</f>
        <v>10263808259497.316</v>
      </c>
      <c r="U16" s="234">
        <f>$E16*(1+'Growth rates'!U15)</f>
        <v>10267492427693.102</v>
      </c>
      <c r="V16" s="234">
        <f>$E16*(1+'Growth rates'!V15)</f>
        <v>10271176595888.889</v>
      </c>
      <c r="W16" s="234">
        <f>$E16*(1+'Growth rates'!W15)</f>
        <v>10274860764084.697</v>
      </c>
      <c r="X16" s="234">
        <f>$E16*(1+'Growth rates'!X15)</f>
        <v>10278544932280.482</v>
      </c>
      <c r="Y16" s="234">
        <f>$E16*(1+'Growth rates'!Y15)</f>
        <v>10282229100476.27</v>
      </c>
      <c r="Z16" s="234">
        <f>$E16*(1+'Growth rates'!Z15)</f>
        <v>10285913268672.053</v>
      </c>
      <c r="AA16" s="234">
        <f>$E16*(1+'Growth rates'!AA15)</f>
        <v>10289597436867.838</v>
      </c>
      <c r="AB16" s="234">
        <f>$E16*(1+'Growth rates'!AB15)</f>
        <v>10293281605063.627</v>
      </c>
      <c r="AC16" s="234">
        <f>$E16*(1+'Growth rates'!AC15)</f>
        <v>10296965773259.408</v>
      </c>
      <c r="AD16" s="234">
        <f>$E16*(1+'Growth rates'!AD15)</f>
        <v>10300649941455.197</v>
      </c>
      <c r="AE16" s="234">
        <f>$E16*(1+'Growth rates'!AE15)</f>
        <v>10304334109650.979</v>
      </c>
      <c r="AF16" s="234">
        <f>$E16*(1+'Growth rates'!AF15)</f>
        <v>10308018277846.766</v>
      </c>
      <c r="AG16" s="234">
        <f>$E16*(1+'Growth rates'!AG15)</f>
        <v>10311702446042.553</v>
      </c>
      <c r="AH16" s="234">
        <f>$E16*(1+'Growth rates'!AH15)</f>
        <v>10315386614238.338</v>
      </c>
      <c r="AI16" s="234">
        <f>$E16*(1+'Growth rates'!AI15)</f>
        <v>10319070782434.123</v>
      </c>
      <c r="AJ16" s="234">
        <f>$E16*(1+'Growth rates'!AJ15)</f>
        <v>10322754950629.91</v>
      </c>
      <c r="AK16" s="234">
        <f>$E16*(1+'Growth rates'!AK15)</f>
        <v>10326439118825.693</v>
      </c>
    </row>
    <row r="17" spans="1:37" x14ac:dyDescent="0.25">
      <c r="A17" s="72" t="s">
        <v>1196</v>
      </c>
      <c r="B17" s="72" t="s">
        <v>1180</v>
      </c>
      <c r="C17" s="44" t="s">
        <v>1176</v>
      </c>
      <c r="D17" s="73" t="s">
        <v>65</v>
      </c>
      <c r="E17" s="239">
        <f>SUMIFS('E3-Pathways-electricity'!$I:$I,'E3-Pathways-electricity'!$A:$A,D17)/SUMIFS('E3-Pathways-electricity'!I:I,'E3-Pathways-electricity'!B:B,"Ind")*SEDS!$O$12</f>
        <v>0</v>
      </c>
      <c r="F17" s="234">
        <f>$E17*(1+'Growth rates'!F16)</f>
        <v>0</v>
      </c>
      <c r="G17" s="335">
        <f>$E17*(1+'Growth rates'!G16)</f>
        <v>0</v>
      </c>
      <c r="H17" s="234">
        <f>$E17*(1+'Growth rates'!H16)</f>
        <v>0</v>
      </c>
      <c r="I17" s="234">
        <f>$E17*(1+'Growth rates'!I16)</f>
        <v>0</v>
      </c>
      <c r="J17" s="234">
        <f>$E17*(1+'Growth rates'!J16)</f>
        <v>0</v>
      </c>
      <c r="K17" s="234">
        <f>$E17*(1+'Growth rates'!K16)</f>
        <v>0</v>
      </c>
      <c r="L17" s="234">
        <f>$E17*(1+'Growth rates'!L16)</f>
        <v>0</v>
      </c>
      <c r="M17" s="234">
        <f>$E17*(1+'Growth rates'!M16)</f>
        <v>0</v>
      </c>
      <c r="N17" s="234">
        <f>$E17*(1+'Growth rates'!N16)</f>
        <v>0</v>
      </c>
      <c r="O17" s="234">
        <f>$E17*(1+'Growth rates'!O16)</f>
        <v>0</v>
      </c>
      <c r="P17" s="234">
        <f>$E17*(1+'Growth rates'!P16)</f>
        <v>0</v>
      </c>
      <c r="Q17" s="234">
        <f>$E17*(1+'Growth rates'!Q16)</f>
        <v>0</v>
      </c>
      <c r="R17" s="234">
        <f>$E17*(1+'Growth rates'!R16)</f>
        <v>0</v>
      </c>
      <c r="S17" s="234">
        <f>$E17*(1+'Growth rates'!S16)</f>
        <v>0</v>
      </c>
      <c r="T17" s="234">
        <f>$E17*(1+'Growth rates'!T16)</f>
        <v>0</v>
      </c>
      <c r="U17" s="234">
        <f>$E17*(1+'Growth rates'!U16)</f>
        <v>0</v>
      </c>
      <c r="V17" s="234">
        <f>$E17*(1+'Growth rates'!V16)</f>
        <v>0</v>
      </c>
      <c r="W17" s="234">
        <f>$E17*(1+'Growth rates'!W16)</f>
        <v>0</v>
      </c>
      <c r="X17" s="234">
        <f>$E17*(1+'Growth rates'!X16)</f>
        <v>0</v>
      </c>
      <c r="Y17" s="234">
        <f>$E17*(1+'Growth rates'!Y16)</f>
        <v>0</v>
      </c>
      <c r="Z17" s="234">
        <f>$E17*(1+'Growth rates'!Z16)</f>
        <v>0</v>
      </c>
      <c r="AA17" s="234">
        <f>$E17*(1+'Growth rates'!AA16)</f>
        <v>0</v>
      </c>
      <c r="AB17" s="234">
        <f>$E17*(1+'Growth rates'!AB16)</f>
        <v>0</v>
      </c>
      <c r="AC17" s="234">
        <f>$E17*(1+'Growth rates'!AC16)</f>
        <v>0</v>
      </c>
      <c r="AD17" s="234">
        <f>$E17*(1+'Growth rates'!AD16)</f>
        <v>0</v>
      </c>
      <c r="AE17" s="234">
        <f>$E17*(1+'Growth rates'!AE16)</f>
        <v>0</v>
      </c>
      <c r="AF17" s="234">
        <f>$E17*(1+'Growth rates'!AF16)</f>
        <v>0</v>
      </c>
      <c r="AG17" s="234">
        <f>$E17*(1+'Growth rates'!AG16)</f>
        <v>0</v>
      </c>
      <c r="AH17" s="234">
        <f>$E17*(1+'Growth rates'!AH16)</f>
        <v>0</v>
      </c>
      <c r="AI17" s="234">
        <f>$E17*(1+'Growth rates'!AI16)</f>
        <v>0</v>
      </c>
      <c r="AJ17" s="234">
        <f>$E17*(1+'Growth rates'!AJ16)</f>
        <v>0</v>
      </c>
      <c r="AK17" s="234">
        <f>$E17*(1+'Growth rates'!AK16)</f>
        <v>0</v>
      </c>
    </row>
    <row r="18" spans="1:37" x14ac:dyDescent="0.25">
      <c r="A18" s="72" t="s">
        <v>1196</v>
      </c>
      <c r="B18" s="72" t="s">
        <v>1180</v>
      </c>
      <c r="C18" s="44" t="s">
        <v>1176</v>
      </c>
      <c r="D18" s="73" t="s">
        <v>66</v>
      </c>
      <c r="E18" s="239">
        <f>SUMIFS('E3-Pathways-electricity'!$I:$I,'E3-Pathways-electricity'!$A:$A,D18)/SUMIFS('E3-Pathways-electricity'!I:I,'E3-Pathways-electricity'!B:B,"Ind")*SEDS!$O$12</f>
        <v>5763618980982.2021</v>
      </c>
      <c r="F18" s="234">
        <f>$E18*(1+'Growth rates'!F17)</f>
        <v>5759717845579.6943</v>
      </c>
      <c r="G18" s="335">
        <f>$E18*(1+'Growth rates'!G17)</f>
        <v>5726718863834.8291</v>
      </c>
      <c r="H18" s="234">
        <f>$E18*(1+'Growth rates'!H17)</f>
        <v>5699728577969.1113</v>
      </c>
      <c r="I18" s="234">
        <f>$E18*(1+'Growth rates'!I17)</f>
        <v>5673996855466.0029</v>
      </c>
      <c r="J18" s="234">
        <f>$E18*(1+'Growth rates'!J17)</f>
        <v>5644149599425.9873</v>
      </c>
      <c r="K18" s="234">
        <f>$E18*(1+'Growth rates'!K17)</f>
        <v>5612124331695.2373</v>
      </c>
      <c r="L18" s="234">
        <f>$E18*(1+'Growth rates'!L17)</f>
        <v>5637004718978.6104</v>
      </c>
      <c r="M18" s="234">
        <f>$E18*(1+'Growth rates'!M17)</f>
        <v>5640080391943.876</v>
      </c>
      <c r="N18" s="234">
        <f>$E18*(1+'Growth rates'!N17)</f>
        <v>5642760640029.4229</v>
      </c>
      <c r="O18" s="234">
        <f>$E18*(1+'Growth rates'!O17)</f>
        <v>5645045463235.25</v>
      </c>
      <c r="P18" s="234">
        <f>$E18*(1+'Growth rates'!P17)</f>
        <v>5646934861561.3818</v>
      </c>
      <c r="Q18" s="234">
        <f>$E18*(1+'Growth rates'!Q17)</f>
        <v>5648428835007.8213</v>
      </c>
      <c r="R18" s="234">
        <f>$E18*(1+'Growth rates'!R17)</f>
        <v>5682501278809.4082</v>
      </c>
      <c r="S18" s="234">
        <f>$E18*(1+'Growth rates'!S17)</f>
        <v>5716573722610.9932</v>
      </c>
      <c r="T18" s="234">
        <f>$E18*(1+'Growth rates'!T17)</f>
        <v>5750646166412.5557</v>
      </c>
      <c r="U18" s="234">
        <f>$E18*(1+'Growth rates'!U17)</f>
        <v>5784718610214.1406</v>
      </c>
      <c r="V18" s="234">
        <f>$E18*(1+'Growth rates'!V17)</f>
        <v>5818791054015.7256</v>
      </c>
      <c r="W18" s="234">
        <f>$E18*(1+'Growth rates'!W17)</f>
        <v>5852863497817.3105</v>
      </c>
      <c r="X18" s="234">
        <f>$E18*(1+'Growth rates'!X17)</f>
        <v>5886935941618.8955</v>
      </c>
      <c r="Y18" s="234">
        <f>$E18*(1+'Growth rates'!Y17)</f>
        <v>5921008385420.4824</v>
      </c>
      <c r="Z18" s="234">
        <f>$E18*(1+'Growth rates'!Z17)</f>
        <v>5955080829222.0674</v>
      </c>
      <c r="AA18" s="234">
        <f>$E18*(1+'Growth rates'!AA17)</f>
        <v>5989153273023.6514</v>
      </c>
      <c r="AB18" s="234">
        <f>$E18*(1+'Growth rates'!AB17)</f>
        <v>6023225716825.2373</v>
      </c>
      <c r="AC18" s="234">
        <f>$E18*(1+'Growth rates'!AC17)</f>
        <v>6057298160626.8223</v>
      </c>
      <c r="AD18" s="234">
        <f>$E18*(1+'Growth rates'!AD17)</f>
        <v>6091370604428.4082</v>
      </c>
      <c r="AE18" s="234">
        <f>$E18*(1+'Growth rates'!AE17)</f>
        <v>6125443048229.9941</v>
      </c>
      <c r="AF18" s="234">
        <f>$E18*(1+'Growth rates'!AF17)</f>
        <v>6159515492031.5781</v>
      </c>
      <c r="AG18" s="234">
        <f>$E18*(1+'Growth rates'!AG17)</f>
        <v>6193587935833.165</v>
      </c>
      <c r="AH18" s="234">
        <f>$E18*(1+'Growth rates'!AH17)</f>
        <v>6227660379634.749</v>
      </c>
      <c r="AI18" s="234">
        <f>$E18*(1+'Growth rates'!AI17)</f>
        <v>6261732823436.333</v>
      </c>
      <c r="AJ18" s="234">
        <f>$E18*(1+'Growth rates'!AJ17)</f>
        <v>6295805267237.9189</v>
      </c>
      <c r="AK18" s="234">
        <f>$E18*(1+'Growth rates'!AK17)</f>
        <v>6329877711039.4805</v>
      </c>
    </row>
    <row r="19" spans="1:37" x14ac:dyDescent="0.25">
      <c r="A19" s="72" t="s">
        <v>1196</v>
      </c>
      <c r="B19" s="72" t="s">
        <v>1180</v>
      </c>
      <c r="C19" s="44" t="s">
        <v>1176</v>
      </c>
      <c r="D19" s="73" t="s">
        <v>67</v>
      </c>
      <c r="E19" s="239">
        <f>SUMIFS('E3-Pathways-electricity'!$I:$I,'E3-Pathways-electricity'!$A:$A,D19)/SUMIFS('E3-Pathways-electricity'!I:I,'E3-Pathways-electricity'!B:B,"Ind")*SEDS!$O$12</f>
        <v>0</v>
      </c>
      <c r="F19" s="234">
        <f>$E19*(1+'Growth rates'!F18)</f>
        <v>0</v>
      </c>
      <c r="G19" s="335">
        <f>$E19*(1+'Growth rates'!G18)</f>
        <v>0</v>
      </c>
      <c r="H19" s="234">
        <f>$E19*(1+'Growth rates'!H18)</f>
        <v>0</v>
      </c>
      <c r="I19" s="234">
        <f>$E19*(1+'Growth rates'!I18)</f>
        <v>0</v>
      </c>
      <c r="J19" s="234">
        <f>$E19*(1+'Growth rates'!J18)</f>
        <v>0</v>
      </c>
      <c r="K19" s="234">
        <f>$E19*(1+'Growth rates'!K18)</f>
        <v>0</v>
      </c>
      <c r="L19" s="234">
        <f>$E19*(1+'Growth rates'!L18)</f>
        <v>0</v>
      </c>
      <c r="M19" s="234">
        <f>$E19*(1+'Growth rates'!M18)</f>
        <v>0</v>
      </c>
      <c r="N19" s="234">
        <f>$E19*(1+'Growth rates'!N18)</f>
        <v>0</v>
      </c>
      <c r="O19" s="234">
        <f>$E19*(1+'Growth rates'!O18)</f>
        <v>0</v>
      </c>
      <c r="P19" s="234">
        <f>$E19*(1+'Growth rates'!P18)</f>
        <v>0</v>
      </c>
      <c r="Q19" s="234">
        <f>$E19*(1+'Growth rates'!Q18)</f>
        <v>0</v>
      </c>
      <c r="R19" s="234">
        <f>$E19*(1+'Growth rates'!R18)</f>
        <v>0</v>
      </c>
      <c r="S19" s="234">
        <f>$E19*(1+'Growth rates'!S18)</f>
        <v>0</v>
      </c>
      <c r="T19" s="234">
        <f>$E19*(1+'Growth rates'!T18)</f>
        <v>0</v>
      </c>
      <c r="U19" s="234">
        <f>$E19*(1+'Growth rates'!U18)</f>
        <v>0</v>
      </c>
      <c r="V19" s="234">
        <f>$E19*(1+'Growth rates'!V18)</f>
        <v>0</v>
      </c>
      <c r="W19" s="234">
        <f>$E19*(1+'Growth rates'!W18)</f>
        <v>0</v>
      </c>
      <c r="X19" s="234">
        <f>$E19*(1+'Growth rates'!X18)</f>
        <v>0</v>
      </c>
      <c r="Y19" s="234">
        <f>$E19*(1+'Growth rates'!Y18)</f>
        <v>0</v>
      </c>
      <c r="Z19" s="234">
        <f>$E19*(1+'Growth rates'!Z18)</f>
        <v>0</v>
      </c>
      <c r="AA19" s="234">
        <f>$E19*(1+'Growth rates'!AA18)</f>
        <v>0</v>
      </c>
      <c r="AB19" s="234">
        <f>$E19*(1+'Growth rates'!AB18)</f>
        <v>0</v>
      </c>
      <c r="AC19" s="234">
        <f>$E19*(1+'Growth rates'!AC18)</f>
        <v>0</v>
      </c>
      <c r="AD19" s="234">
        <f>$E19*(1+'Growth rates'!AD18)</f>
        <v>0</v>
      </c>
      <c r="AE19" s="234">
        <f>$E19*(1+'Growth rates'!AE18)</f>
        <v>0</v>
      </c>
      <c r="AF19" s="234">
        <f>$E19*(1+'Growth rates'!AF18)</f>
        <v>0</v>
      </c>
      <c r="AG19" s="234">
        <f>$E19*(1+'Growth rates'!AG18)</f>
        <v>0</v>
      </c>
      <c r="AH19" s="234">
        <f>$E19*(1+'Growth rates'!AH18)</f>
        <v>0</v>
      </c>
      <c r="AI19" s="234">
        <f>$E19*(1+'Growth rates'!AI18)</f>
        <v>0</v>
      </c>
      <c r="AJ19" s="234">
        <f>$E19*(1+'Growth rates'!AJ18)</f>
        <v>0</v>
      </c>
      <c r="AK19" s="234">
        <f>$E19*(1+'Growth rates'!AK18)</f>
        <v>0</v>
      </c>
    </row>
    <row r="20" spans="1:37" x14ac:dyDescent="0.25">
      <c r="A20" s="72" t="s">
        <v>1196</v>
      </c>
      <c r="B20" s="72" t="s">
        <v>1180</v>
      </c>
      <c r="C20" s="44" t="s">
        <v>1176</v>
      </c>
      <c r="D20" s="73" t="s">
        <v>68</v>
      </c>
      <c r="E20" s="239">
        <f>SUMIFS('E3-Pathways-electricity'!$I:$I,'E3-Pathways-electricity'!$A:$A,D20)/SUMIFS('E3-Pathways-electricity'!I:I,'E3-Pathways-electricity'!B:B,"Ind")*SEDS!$O$12</f>
        <v>0</v>
      </c>
      <c r="F20" s="234">
        <f>$E20*(1+'Growth rates'!F19)</f>
        <v>0</v>
      </c>
      <c r="G20" s="335">
        <f>$E20*(1+'Growth rates'!G19)</f>
        <v>0</v>
      </c>
      <c r="H20" s="234">
        <f>$E20*(1+'Growth rates'!H19)</f>
        <v>0</v>
      </c>
      <c r="I20" s="234">
        <f>$E20*(1+'Growth rates'!I19)</f>
        <v>0</v>
      </c>
      <c r="J20" s="234">
        <f>$E20*(1+'Growth rates'!J19)</f>
        <v>0</v>
      </c>
      <c r="K20" s="234">
        <f>$E20*(1+'Growth rates'!K19)</f>
        <v>0</v>
      </c>
      <c r="L20" s="234">
        <f>$E20*(1+'Growth rates'!L19)</f>
        <v>0</v>
      </c>
      <c r="M20" s="234">
        <f>$E20*(1+'Growth rates'!M19)</f>
        <v>0</v>
      </c>
      <c r="N20" s="234">
        <f>$E20*(1+'Growth rates'!N19)</f>
        <v>0</v>
      </c>
      <c r="O20" s="234">
        <f>$E20*(1+'Growth rates'!O19)</f>
        <v>0</v>
      </c>
      <c r="P20" s="234">
        <f>$E20*(1+'Growth rates'!P19)</f>
        <v>0</v>
      </c>
      <c r="Q20" s="234">
        <f>$E20*(1+'Growth rates'!Q19)</f>
        <v>0</v>
      </c>
      <c r="R20" s="234">
        <f>$E20*(1+'Growth rates'!R19)</f>
        <v>0</v>
      </c>
      <c r="S20" s="234">
        <f>$E20*(1+'Growth rates'!S19)</f>
        <v>0</v>
      </c>
      <c r="T20" s="234">
        <f>$E20*(1+'Growth rates'!T19)</f>
        <v>0</v>
      </c>
      <c r="U20" s="234">
        <f>$E20*(1+'Growth rates'!U19)</f>
        <v>0</v>
      </c>
      <c r="V20" s="234">
        <f>$E20*(1+'Growth rates'!V19)</f>
        <v>0</v>
      </c>
      <c r="W20" s="234">
        <f>$E20*(1+'Growth rates'!W19)</f>
        <v>0</v>
      </c>
      <c r="X20" s="234">
        <f>$E20*(1+'Growth rates'!X19)</f>
        <v>0</v>
      </c>
      <c r="Y20" s="234">
        <f>$E20*(1+'Growth rates'!Y19)</f>
        <v>0</v>
      </c>
      <c r="Z20" s="234">
        <f>$E20*(1+'Growth rates'!Z19)</f>
        <v>0</v>
      </c>
      <c r="AA20" s="234">
        <f>$E20*(1+'Growth rates'!AA19)</f>
        <v>0</v>
      </c>
      <c r="AB20" s="234">
        <f>$E20*(1+'Growth rates'!AB19)</f>
        <v>0</v>
      </c>
      <c r="AC20" s="234">
        <f>$E20*(1+'Growth rates'!AC19)</f>
        <v>0</v>
      </c>
      <c r="AD20" s="234">
        <f>$E20*(1+'Growth rates'!AD19)</f>
        <v>0</v>
      </c>
      <c r="AE20" s="234">
        <f>$E20*(1+'Growth rates'!AE19)</f>
        <v>0</v>
      </c>
      <c r="AF20" s="234">
        <f>$E20*(1+'Growth rates'!AF19)</f>
        <v>0</v>
      </c>
      <c r="AG20" s="234">
        <f>$E20*(1+'Growth rates'!AG19)</f>
        <v>0</v>
      </c>
      <c r="AH20" s="234">
        <f>$E20*(1+'Growth rates'!AH19)</f>
        <v>0</v>
      </c>
      <c r="AI20" s="234">
        <f>$E20*(1+'Growth rates'!AI19)</f>
        <v>0</v>
      </c>
      <c r="AJ20" s="234">
        <f>$E20*(1+'Growth rates'!AJ19)</f>
        <v>0</v>
      </c>
      <c r="AK20" s="234">
        <f>$E20*(1+'Growth rates'!AK19)</f>
        <v>0</v>
      </c>
    </row>
    <row r="21" spans="1:37" x14ac:dyDescent="0.25">
      <c r="A21" s="72" t="s">
        <v>1196</v>
      </c>
      <c r="B21" s="72" t="s">
        <v>1180</v>
      </c>
      <c r="C21" s="44" t="s">
        <v>1176</v>
      </c>
      <c r="D21" s="73" t="s">
        <v>69</v>
      </c>
      <c r="E21" s="239">
        <f>SUMIFS('E3-Pathways-electricity'!$I:$I,'E3-Pathways-electricity'!$A:$A,D21)/SUMIFS('E3-Pathways-electricity'!I:I,'E3-Pathways-electricity'!B:B,"Ind")*SEDS!$O$12</f>
        <v>9868814546215.8008</v>
      </c>
      <c r="F21" s="234">
        <f>$E21*(1+'Growth rates'!F20)</f>
        <v>9795939862213.8555</v>
      </c>
      <c r="G21" s="335">
        <f>$E21*(1+'Growth rates'!G20)</f>
        <v>9673205168477.2891</v>
      </c>
      <c r="H21" s="234">
        <f>$E21*(1+'Growth rates'!H20)</f>
        <v>9554695268929.0723</v>
      </c>
      <c r="I21" s="234">
        <f>$E21*(1+'Growth rates'!I20)</f>
        <v>9436792695760.0664</v>
      </c>
      <c r="J21" s="234">
        <f>$E21*(1+'Growth rates'!J20)</f>
        <v>9319503040634.373</v>
      </c>
      <c r="K21" s="234">
        <f>$E21*(1+'Growth rates'!K20)</f>
        <v>9203161356531.584</v>
      </c>
      <c r="L21" s="234">
        <f>$E21*(1+'Growth rates'!L20)</f>
        <v>9112590577797.6719</v>
      </c>
      <c r="M21" s="234">
        <f>$E21*(1+'Growth rates'!M20)</f>
        <v>9028943972707.2734</v>
      </c>
      <c r="N21" s="234">
        <f>$E21*(1+'Growth rates'!N20)</f>
        <v>8945663263451.8594</v>
      </c>
      <c r="O21" s="234">
        <f>$E21*(1+'Growth rates'!O20)</f>
        <v>8862748450031.4297</v>
      </c>
      <c r="P21" s="234">
        <f>$E21*(1+'Growth rates'!P20)</f>
        <v>8780199532445.9883</v>
      </c>
      <c r="Q21" s="234">
        <f>$E21*(1+'Growth rates'!Q20)</f>
        <v>8698016510695.5303</v>
      </c>
      <c r="R21" s="234">
        <f>$E21*(1+'Growth rates'!R20)</f>
        <v>8666488486247.6357</v>
      </c>
      <c r="S21" s="234">
        <f>$E21*(1+'Growth rates'!S20)</f>
        <v>8634960461799.7598</v>
      </c>
      <c r="T21" s="234">
        <f>$E21*(1+'Growth rates'!T20)</f>
        <v>8603432437351.8652</v>
      </c>
      <c r="U21" s="234">
        <f>$E21*(1+'Growth rates'!U20)</f>
        <v>8571904412903.9883</v>
      </c>
      <c r="V21" s="234">
        <f>$E21*(1+'Growth rates'!V20)</f>
        <v>8540376388456.0928</v>
      </c>
      <c r="W21" s="234">
        <f>$E21*(1+'Growth rates'!W20)</f>
        <v>8508848364008.2178</v>
      </c>
      <c r="X21" s="234">
        <f>$E21*(1+'Growth rates'!X20)</f>
        <v>8477320339560.3213</v>
      </c>
      <c r="Y21" s="234">
        <f>$E21*(1+'Growth rates'!Y20)</f>
        <v>8445792315112.4697</v>
      </c>
      <c r="Z21" s="234">
        <f>$E21*(1+'Growth rates'!Z20)</f>
        <v>8414264290664.5752</v>
      </c>
      <c r="AA21" s="234">
        <f>$E21*(1+'Growth rates'!AA20)</f>
        <v>8382736266216.6982</v>
      </c>
      <c r="AB21" s="234">
        <f>$E21*(1+'Growth rates'!AB20)</f>
        <v>8351208241768.8008</v>
      </c>
      <c r="AC21" s="234">
        <f>$E21*(1+'Growth rates'!AC20)</f>
        <v>8319680217320.9277</v>
      </c>
      <c r="AD21" s="234">
        <f>$E21*(1+'Growth rates'!AD20)</f>
        <v>8288152192873.0293</v>
      </c>
      <c r="AE21" s="234">
        <f>$E21*(1+'Growth rates'!AE20)</f>
        <v>8256624168425.1338</v>
      </c>
      <c r="AF21" s="234">
        <f>$E21*(1+'Growth rates'!AF20)</f>
        <v>8225096143977.2588</v>
      </c>
      <c r="AG21" s="234">
        <f>$E21*(1+'Growth rates'!AG20)</f>
        <v>8193568119529.3633</v>
      </c>
      <c r="AH21" s="234">
        <f>$E21*(1+'Growth rates'!AH20)</f>
        <v>8162040095081.4883</v>
      </c>
      <c r="AI21" s="234">
        <f>$E21*(1+'Growth rates'!AI20)</f>
        <v>8130512070633.5898</v>
      </c>
      <c r="AJ21" s="234">
        <f>$E21*(1+'Growth rates'!AJ20)</f>
        <v>8098984046185.7393</v>
      </c>
      <c r="AK21" s="234">
        <f>$E21*(1+'Growth rates'!AK20)</f>
        <v>8067456021737.8408</v>
      </c>
    </row>
    <row r="22" spans="1:37" x14ac:dyDescent="0.25">
      <c r="A22" s="72" t="s">
        <v>1196</v>
      </c>
      <c r="B22" s="72" t="s">
        <v>1180</v>
      </c>
      <c r="C22" s="44" t="s">
        <v>1176</v>
      </c>
      <c r="D22" s="73" t="s">
        <v>70</v>
      </c>
      <c r="E22" s="239">
        <f>SUMIFS('E3-Pathways-electricity'!$I:$I,'E3-Pathways-electricity'!$A:$A,D22)/SUMIFS('E3-Pathways-electricity'!I:I,'E3-Pathways-electricity'!B:B,"Ind")*SEDS!$O$12</f>
        <v>1959558246463.9321</v>
      </c>
      <c r="F22" s="234">
        <f>$E22*(1+'Growth rates'!F21)</f>
        <v>1938196151570.4292</v>
      </c>
      <c r="G22" s="335">
        <f>$E22*(1+'Growth rates'!G21)</f>
        <v>1906493364596.7759</v>
      </c>
      <c r="H22" s="234">
        <f>$E22*(1+'Growth rates'!H21)</f>
        <v>1876806253226.5781</v>
      </c>
      <c r="I22" s="234">
        <f>$E22*(1+'Growth rates'!I21)</f>
        <v>1847428540915.8442</v>
      </c>
      <c r="J22" s="234">
        <f>$E22*(1+'Growth rates'!J21)</f>
        <v>1816723394548.9338</v>
      </c>
      <c r="K22" s="234">
        <f>$E22*(1+'Growth rates'!K21)</f>
        <v>1787976760799.8442</v>
      </c>
      <c r="L22" s="234">
        <f>$E22*(1+'Growth rates'!L21)</f>
        <v>1767244649966.4456</v>
      </c>
      <c r="M22" s="234">
        <f>$E22*(1+'Growth rates'!M21)</f>
        <v>1746949754350.9846</v>
      </c>
      <c r="N22" s="234">
        <f>$E22*(1+'Growth rates'!N21)</f>
        <v>1726772014466.6707</v>
      </c>
      <c r="O22" s="234">
        <f>$E22*(1+'Growth rates'!O21)</f>
        <v>1706711430313.502</v>
      </c>
      <c r="P22" s="234">
        <f>$E22*(1+'Growth rates'!P21)</f>
        <v>1686768001891.4824</v>
      </c>
      <c r="Q22" s="234">
        <f>$E22*(1+'Growth rates'!Q21)</f>
        <v>1666941729200.6082</v>
      </c>
      <c r="R22" s="234">
        <f>$E22*(1+'Growth rates'!R21)</f>
        <v>1656846810366.7988</v>
      </c>
      <c r="S22" s="234">
        <f>$E22*(1+'Growth rates'!S21)</f>
        <v>1646751891532.9919</v>
      </c>
      <c r="T22" s="234">
        <f>$E22*(1+'Growth rates'!T21)</f>
        <v>1636656972699.1851</v>
      </c>
      <c r="U22" s="234">
        <f>$E22*(1+'Growth rates'!U21)</f>
        <v>1626562053865.3757</v>
      </c>
      <c r="V22" s="234">
        <f>$E22*(1+'Growth rates'!V21)</f>
        <v>1616467135031.5688</v>
      </c>
      <c r="W22" s="234">
        <f>$E22*(1+'Growth rates'!W21)</f>
        <v>1606372216197.7617</v>
      </c>
      <c r="X22" s="234">
        <f>$E22*(1+'Growth rates'!X21)</f>
        <v>1596277297363.9521</v>
      </c>
      <c r="Y22" s="234">
        <f>$E22*(1+'Growth rates'!Y21)</f>
        <v>1586182378530.1453</v>
      </c>
      <c r="Z22" s="234">
        <f>$E22*(1+'Growth rates'!Z21)</f>
        <v>1576087459696.3384</v>
      </c>
      <c r="AA22" s="234">
        <f>$E22*(1+'Growth rates'!AA21)</f>
        <v>1565992540862.5291</v>
      </c>
      <c r="AB22" s="234">
        <f>$E22*(1+'Growth rates'!AB21)</f>
        <v>1555897622028.7222</v>
      </c>
      <c r="AC22" s="234">
        <f>$E22*(1+'Growth rates'!AC21)</f>
        <v>1545802703194.9128</v>
      </c>
      <c r="AD22" s="234">
        <f>$E22*(1+'Growth rates'!AD21)</f>
        <v>1535707784361.1055</v>
      </c>
      <c r="AE22" s="234">
        <f>$E22*(1+'Growth rates'!AE21)</f>
        <v>1525612865527.2986</v>
      </c>
      <c r="AF22" s="234">
        <f>$E22*(1+'Growth rates'!AF21)</f>
        <v>1515517946693.4919</v>
      </c>
      <c r="AG22" s="234">
        <f>$E22*(1+'Growth rates'!AG21)</f>
        <v>1505423027859.6824</v>
      </c>
      <c r="AH22" s="234">
        <f>$E22*(1+'Growth rates'!AH21)</f>
        <v>1495328109025.8755</v>
      </c>
      <c r="AI22" s="234">
        <f>$E22*(1+'Growth rates'!AI21)</f>
        <v>1485233190192.0662</v>
      </c>
      <c r="AJ22" s="234">
        <f>$E22*(1+'Growth rates'!AJ21)</f>
        <v>1475138271358.2593</v>
      </c>
      <c r="AK22" s="234">
        <f>$E22*(1+'Growth rates'!AK21)</f>
        <v>1465043352524.4519</v>
      </c>
    </row>
    <row r="23" spans="1:37" x14ac:dyDescent="0.25">
      <c r="A23" s="72" t="s">
        <v>1196</v>
      </c>
      <c r="B23" s="72" t="s">
        <v>1180</v>
      </c>
      <c r="C23" s="44" t="s">
        <v>1176</v>
      </c>
      <c r="D23" s="73" t="s">
        <v>71</v>
      </c>
      <c r="E23" s="239">
        <f>SUMIFS('E3-Pathways-electricity'!$I:$I,'E3-Pathways-electricity'!$A:$A,D23)/SUMIFS('E3-Pathways-electricity'!I:I,'E3-Pathways-electricity'!B:B,"Ind")*SEDS!$O$12</f>
        <v>2851618653845.6875</v>
      </c>
      <c r="F23" s="234">
        <f>$E23*(1+'Growth rates'!F22)</f>
        <v>2820774034080.3936</v>
      </c>
      <c r="G23" s="335">
        <f>$E23*(1+'Growth rates'!G22)</f>
        <v>2773190680797.5933</v>
      </c>
      <c r="H23" s="234">
        <f>$E23*(1+'Growth rates'!H22)</f>
        <v>2727809270236.6826</v>
      </c>
      <c r="I23" s="234">
        <f>$E23*(1+'Growth rates'!I22)</f>
        <v>2682923723379.4341</v>
      </c>
      <c r="J23" s="234">
        <f>$E23*(1+'Growth rates'!J22)</f>
        <v>2638531327170.3062</v>
      </c>
      <c r="K23" s="234">
        <f>$E23*(1+'Growth rates'!K22)</f>
        <v>2594629368553.6841</v>
      </c>
      <c r="L23" s="234">
        <f>$E23*(1+'Growth rates'!L22)</f>
        <v>2557512845940.1455</v>
      </c>
      <c r="M23" s="234">
        <f>$E23*(1+'Growth rates'!M22)</f>
        <v>2525446225135.1606</v>
      </c>
      <c r="N23" s="234">
        <f>$E23*(1+'Growth rates'!N22)</f>
        <v>2493579731618.0938</v>
      </c>
      <c r="O23" s="234">
        <f>$E23*(1+'Growth rates'!O22)</f>
        <v>2461913365388.9448</v>
      </c>
      <c r="P23" s="234">
        <f>$E23*(1+'Growth rates'!P22)</f>
        <v>2430447126447.6899</v>
      </c>
      <c r="Q23" s="234">
        <f>$E23*(1+'Growth rates'!Q22)</f>
        <v>2399181014794.377</v>
      </c>
      <c r="R23" s="234">
        <f>$E23*(1+'Growth rates'!R22)</f>
        <v>2381936713485.918</v>
      </c>
      <c r="S23" s="234">
        <f>$E23*(1+'Growth rates'!S22)</f>
        <v>2364692412177.4829</v>
      </c>
      <c r="T23" s="234">
        <f>$E23*(1+'Growth rates'!T22)</f>
        <v>2347448110869.0474</v>
      </c>
      <c r="U23" s="234">
        <f>$E23*(1+'Growth rates'!U22)</f>
        <v>2330203809560.6118</v>
      </c>
      <c r="V23" s="234">
        <f>$E23*(1+'Growth rates'!V22)</f>
        <v>2312959508252.1812</v>
      </c>
      <c r="W23" s="234">
        <f>$E23*(1+'Growth rates'!W22)</f>
        <v>2295715206943.7432</v>
      </c>
      <c r="X23" s="234">
        <f>$E23*(1+'Growth rates'!X22)</f>
        <v>2278470905635.3032</v>
      </c>
      <c r="Y23" s="234">
        <f>$E23*(1+'Growth rates'!Y22)</f>
        <v>2261226604326.8628</v>
      </c>
      <c r="Z23" s="234">
        <f>$E23*(1+'Growth rates'!Z22)</f>
        <v>2243982303018.4253</v>
      </c>
      <c r="AA23" s="234">
        <f>$E23*(1+'Growth rates'!AA22)</f>
        <v>2226738001709.9844</v>
      </c>
      <c r="AB23" s="234">
        <f>$E23*(1+'Growth rates'!AB22)</f>
        <v>2209493700401.5444</v>
      </c>
      <c r="AC23" s="234">
        <f>$E23*(1+'Growth rates'!AC22)</f>
        <v>2192249399093.1042</v>
      </c>
      <c r="AD23" s="234">
        <f>$E23*(1+'Growth rates'!AD22)</f>
        <v>2175005097784.6667</v>
      </c>
      <c r="AE23" s="234">
        <f>$E23*(1+'Growth rates'!AE22)</f>
        <v>2157760796476.2263</v>
      </c>
      <c r="AF23" s="234">
        <f>$E23*(1+'Growth rates'!AF22)</f>
        <v>2140516495167.7861</v>
      </c>
      <c r="AG23" s="234">
        <f>$E23*(1+'Growth rates'!AG22)</f>
        <v>2123272193859.3489</v>
      </c>
      <c r="AH23" s="234">
        <f>$E23*(1+'Growth rates'!AH22)</f>
        <v>2106027892550.9082</v>
      </c>
      <c r="AI23" s="234">
        <f>$E23*(1+'Growth rates'!AI22)</f>
        <v>2088783591242.4683</v>
      </c>
      <c r="AJ23" s="234">
        <f>$E23*(1+'Growth rates'!AJ22)</f>
        <v>2071539289934.0303</v>
      </c>
      <c r="AK23" s="234">
        <f>$E23*(1+'Growth rates'!AK22)</f>
        <v>2054294988625.5901</v>
      </c>
    </row>
    <row r="24" spans="1:37" x14ac:dyDescent="0.25">
      <c r="A24" s="72" t="s">
        <v>1196</v>
      </c>
      <c r="B24" s="72" t="s">
        <v>1180</v>
      </c>
      <c r="C24" s="44" t="s">
        <v>1176</v>
      </c>
      <c r="D24" s="73" t="s">
        <v>72</v>
      </c>
      <c r="E24" s="239">
        <f>SUMIFS('E3-Pathways-electricity'!$I:$I,'E3-Pathways-electricity'!$A:$A,D24)/SUMIFS('E3-Pathways-electricity'!I:I,'E3-Pathways-electricity'!B:B,"Ind")*SEDS!$O$12</f>
        <v>0</v>
      </c>
      <c r="F24" s="234">
        <f>$E24*(1+'Growth rates'!F23)</f>
        <v>0</v>
      </c>
      <c r="G24" s="335">
        <f>$E24*(1+'Growth rates'!G23)</f>
        <v>0</v>
      </c>
      <c r="H24" s="234">
        <f>$E24*(1+'Growth rates'!H23)</f>
        <v>0</v>
      </c>
      <c r="I24" s="234">
        <f>$E24*(1+'Growth rates'!I23)</f>
        <v>0</v>
      </c>
      <c r="J24" s="234">
        <f>$E24*(1+'Growth rates'!J23)</f>
        <v>0</v>
      </c>
      <c r="K24" s="234">
        <f>$E24*(1+'Growth rates'!K23)</f>
        <v>0</v>
      </c>
      <c r="L24" s="234">
        <f>$E24*(1+'Growth rates'!L23)</f>
        <v>0</v>
      </c>
      <c r="M24" s="234">
        <f>$E24*(1+'Growth rates'!M23)</f>
        <v>0</v>
      </c>
      <c r="N24" s="234">
        <f>$E24*(1+'Growth rates'!N23)</f>
        <v>0</v>
      </c>
      <c r="O24" s="234">
        <f>$E24*(1+'Growth rates'!O23)</f>
        <v>0</v>
      </c>
      <c r="P24" s="234">
        <f>$E24*(1+'Growth rates'!P23)</f>
        <v>0</v>
      </c>
      <c r="Q24" s="234">
        <f>$E24*(1+'Growth rates'!Q23)</f>
        <v>0</v>
      </c>
      <c r="R24" s="234">
        <f>$E24*(1+'Growth rates'!R23)</f>
        <v>0</v>
      </c>
      <c r="S24" s="234">
        <f>$E24*(1+'Growth rates'!S23)</f>
        <v>0</v>
      </c>
      <c r="T24" s="234">
        <f>$E24*(1+'Growth rates'!T23)</f>
        <v>0</v>
      </c>
      <c r="U24" s="234">
        <f>$E24*(1+'Growth rates'!U23)</f>
        <v>0</v>
      </c>
      <c r="V24" s="234">
        <f>$E24*(1+'Growth rates'!V23)</f>
        <v>0</v>
      </c>
      <c r="W24" s="234">
        <f>$E24*(1+'Growth rates'!W23)</f>
        <v>0</v>
      </c>
      <c r="X24" s="234">
        <f>$E24*(1+'Growth rates'!X23)</f>
        <v>0</v>
      </c>
      <c r="Y24" s="234">
        <f>$E24*(1+'Growth rates'!Y23)</f>
        <v>0</v>
      </c>
      <c r="Z24" s="234">
        <f>$E24*(1+'Growth rates'!Z23)</f>
        <v>0</v>
      </c>
      <c r="AA24" s="234">
        <f>$E24*(1+'Growth rates'!AA23)</f>
        <v>0</v>
      </c>
      <c r="AB24" s="234">
        <f>$E24*(1+'Growth rates'!AB23)</f>
        <v>0</v>
      </c>
      <c r="AC24" s="234">
        <f>$E24*(1+'Growth rates'!AC23)</f>
        <v>0</v>
      </c>
      <c r="AD24" s="234">
        <f>$E24*(1+'Growth rates'!AD23)</f>
        <v>0</v>
      </c>
      <c r="AE24" s="234">
        <f>$E24*(1+'Growth rates'!AE23)</f>
        <v>0</v>
      </c>
      <c r="AF24" s="234">
        <f>$E24*(1+'Growth rates'!AF23)</f>
        <v>0</v>
      </c>
      <c r="AG24" s="234">
        <f>$E24*(1+'Growth rates'!AG23)</f>
        <v>0</v>
      </c>
      <c r="AH24" s="234">
        <f>$E24*(1+'Growth rates'!AH23)</f>
        <v>0</v>
      </c>
      <c r="AI24" s="234">
        <f>$E24*(1+'Growth rates'!AI23)</f>
        <v>0</v>
      </c>
      <c r="AJ24" s="234">
        <f>$E24*(1+'Growth rates'!AJ23)</f>
        <v>0</v>
      </c>
      <c r="AK24" s="234">
        <f>$E24*(1+'Growth rates'!AK23)</f>
        <v>0</v>
      </c>
    </row>
    <row r="25" spans="1:37" x14ac:dyDescent="0.25">
      <c r="A25" s="72" t="s">
        <v>1196</v>
      </c>
      <c r="B25" s="72" t="s">
        <v>1180</v>
      </c>
      <c r="C25" s="44" t="s">
        <v>1176</v>
      </c>
      <c r="D25" s="73" t="s">
        <v>73</v>
      </c>
      <c r="E25" s="239">
        <f>SUMIFS('E3-Pathways-electricity'!$I:$I,'E3-Pathways-electricity'!$A:$A,D25)/SUMIFS('E3-Pathways-electricity'!I:I,'E3-Pathways-electricity'!B:B,"Ind")*SEDS!$O$12</f>
        <v>399351383914.22089</v>
      </c>
      <c r="F25" s="234">
        <f>$E25*(1+'Growth rates'!F24)</f>
        <v>389194975281.39557</v>
      </c>
      <c r="G25" s="335">
        <f>$E25*(1+'Growth rates'!G24)</f>
        <v>378528448390.95746</v>
      </c>
      <c r="H25" s="234">
        <f>$E25*(1+'Growth rates'!H24)</f>
        <v>368506794898.24921</v>
      </c>
      <c r="I25" s="234">
        <f>$E25*(1+'Growth rates'!I24)</f>
        <v>358146965752.40747</v>
      </c>
      <c r="J25" s="234">
        <f>$E25*(1+'Growth rates'!J24)</f>
        <v>346824711929.07019</v>
      </c>
      <c r="K25" s="234">
        <f>$E25*(1+'Growth rates'!K24)</f>
        <v>335205023369.65747</v>
      </c>
      <c r="L25" s="234">
        <f>$E25*(1+'Growth rates'!L24)</f>
        <v>334200983702.19116</v>
      </c>
      <c r="M25" s="234">
        <f>$E25*(1+'Growth rates'!M24)</f>
        <v>327105196881.61902</v>
      </c>
      <c r="N25" s="234">
        <f>$E25*(1+'Growth rates'!N24)</f>
        <v>320068516240.33386</v>
      </c>
      <c r="O25" s="234">
        <f>$E25*(1+'Growth rates'!O24)</f>
        <v>313090941778.33801</v>
      </c>
      <c r="P25" s="234">
        <f>$E25*(1+'Growth rates'!P24)</f>
        <v>306172473495.62915</v>
      </c>
      <c r="Q25" s="234">
        <f>$E25*(1+'Growth rates'!Q24)</f>
        <v>299313111392.20721</v>
      </c>
      <c r="R25" s="234">
        <f>$E25*(1+'Growth rates'!R24)</f>
        <v>294220128943.56866</v>
      </c>
      <c r="S25" s="234">
        <f>$E25*(1+'Growth rates'!S24)</f>
        <v>289127146494.93005</v>
      </c>
      <c r="T25" s="234">
        <f>$E25*(1+'Growth rates'!T24)</f>
        <v>284034164046.2915</v>
      </c>
      <c r="U25" s="234">
        <f>$E25*(1+'Growth rates'!U24)</f>
        <v>278941181597.65295</v>
      </c>
      <c r="V25" s="234">
        <f>$E25*(1+'Growth rates'!V24)</f>
        <v>273848199149.01434</v>
      </c>
      <c r="W25" s="234">
        <f>$E25*(1+'Growth rates'!W24)</f>
        <v>268755216700.37576</v>
      </c>
      <c r="X25" s="234">
        <f>$E25*(1+'Growth rates'!X24)</f>
        <v>263662234251.73715</v>
      </c>
      <c r="Y25" s="234">
        <f>$E25*(1+'Growth rates'!Y24)</f>
        <v>258569251803.0986</v>
      </c>
      <c r="Z25" s="234">
        <f>$E25*(1+'Growth rates'!Z24)</f>
        <v>253476269354.46002</v>
      </c>
      <c r="AA25" s="234">
        <f>$E25*(1+'Growth rates'!AA24)</f>
        <v>248383286905.82141</v>
      </c>
      <c r="AB25" s="234">
        <f>$E25*(1+'Growth rates'!AB24)</f>
        <v>243290304457.18286</v>
      </c>
      <c r="AC25" s="234">
        <f>$E25*(1+'Growth rates'!AC24)</f>
        <v>238197322008.54428</v>
      </c>
      <c r="AD25" s="234">
        <f>$E25*(1+'Growth rates'!AD24)</f>
        <v>233104339559.9057</v>
      </c>
      <c r="AE25" s="234">
        <f>$E25*(1+'Growth rates'!AE24)</f>
        <v>228011357111.26715</v>
      </c>
      <c r="AF25" s="234">
        <f>$E25*(1+'Growth rates'!AF24)</f>
        <v>222918374662.62875</v>
      </c>
      <c r="AG25" s="234">
        <f>$E25*(1+'Growth rates'!AG24)</f>
        <v>217825392213.98996</v>
      </c>
      <c r="AH25" s="234">
        <f>$E25*(1+'Growth rates'!AH24)</f>
        <v>212732409765.35141</v>
      </c>
      <c r="AI25" s="234">
        <f>$E25*(1+'Growth rates'!AI24)</f>
        <v>207639427316.71259</v>
      </c>
      <c r="AJ25" s="234">
        <f>$E25*(1+'Growth rates'!AJ24)</f>
        <v>202546444868.07401</v>
      </c>
      <c r="AK25" s="234">
        <f>$E25*(1+'Growth rates'!AK24)</f>
        <v>197453462419.43539</v>
      </c>
    </row>
    <row r="26" spans="1:37" x14ac:dyDescent="0.25">
      <c r="A26" s="72" t="s">
        <v>1196</v>
      </c>
      <c r="B26" s="72" t="s">
        <v>1180</v>
      </c>
      <c r="C26" s="44" t="s">
        <v>1176</v>
      </c>
      <c r="D26" s="73" t="s">
        <v>74</v>
      </c>
      <c r="E26" s="239">
        <f>SUMIFS('E3-Pathways-electricity'!$I:$I,'E3-Pathways-electricity'!$A:$A,D26)/SUMIFS('E3-Pathways-electricity'!I:I,'E3-Pathways-electricity'!B:B,"Ind")*SEDS!$O$12</f>
        <v>0</v>
      </c>
      <c r="F26" s="234">
        <f>$E26*(1+'Growth rates'!F25)</f>
        <v>0</v>
      </c>
      <c r="G26" s="335">
        <f>$E26*(1+'Growth rates'!G25)</f>
        <v>0</v>
      </c>
      <c r="H26" s="234">
        <f>$E26*(1+'Growth rates'!H25)</f>
        <v>0</v>
      </c>
      <c r="I26" s="234">
        <f>$E26*(1+'Growth rates'!I25)</f>
        <v>0</v>
      </c>
      <c r="J26" s="234">
        <f>$E26*(1+'Growth rates'!J25)</f>
        <v>0</v>
      </c>
      <c r="K26" s="234">
        <f>$E26*(1+'Growth rates'!K25)</f>
        <v>0</v>
      </c>
      <c r="L26" s="234">
        <f>$E26*(1+'Growth rates'!L25)</f>
        <v>0</v>
      </c>
      <c r="M26" s="234">
        <f>$E26*(1+'Growth rates'!M25)</f>
        <v>0</v>
      </c>
      <c r="N26" s="234">
        <f>$E26*(1+'Growth rates'!N25)</f>
        <v>0</v>
      </c>
      <c r="O26" s="234">
        <f>$E26*(1+'Growth rates'!O25)</f>
        <v>0</v>
      </c>
      <c r="P26" s="234">
        <f>$E26*(1+'Growth rates'!P25)</f>
        <v>0</v>
      </c>
      <c r="Q26" s="234">
        <f>$E26*(1+'Growth rates'!Q25)</f>
        <v>0</v>
      </c>
      <c r="R26" s="234">
        <f>$E26*(1+'Growth rates'!R25)</f>
        <v>0</v>
      </c>
      <c r="S26" s="234">
        <f>$E26*(1+'Growth rates'!S25)</f>
        <v>0</v>
      </c>
      <c r="T26" s="234">
        <f>$E26*(1+'Growth rates'!T25)</f>
        <v>0</v>
      </c>
      <c r="U26" s="234">
        <f>$E26*(1+'Growth rates'!U25)</f>
        <v>0</v>
      </c>
      <c r="V26" s="234">
        <f>$E26*(1+'Growth rates'!V25)</f>
        <v>0</v>
      </c>
      <c r="W26" s="234">
        <f>$E26*(1+'Growth rates'!W25)</f>
        <v>0</v>
      </c>
      <c r="X26" s="234">
        <f>$E26*(1+'Growth rates'!X25)</f>
        <v>0</v>
      </c>
      <c r="Y26" s="234">
        <f>$E26*(1+'Growth rates'!Y25)</f>
        <v>0</v>
      </c>
      <c r="Z26" s="234">
        <f>$E26*(1+'Growth rates'!Z25)</f>
        <v>0</v>
      </c>
      <c r="AA26" s="234">
        <f>$E26*(1+'Growth rates'!AA25)</f>
        <v>0</v>
      </c>
      <c r="AB26" s="234">
        <f>$E26*(1+'Growth rates'!AB25)</f>
        <v>0</v>
      </c>
      <c r="AC26" s="234">
        <f>$E26*(1+'Growth rates'!AC25)</f>
        <v>0</v>
      </c>
      <c r="AD26" s="234">
        <f>$E26*(1+'Growth rates'!AD25)</f>
        <v>0</v>
      </c>
      <c r="AE26" s="234">
        <f>$E26*(1+'Growth rates'!AE25)</f>
        <v>0</v>
      </c>
      <c r="AF26" s="234">
        <f>$E26*(1+'Growth rates'!AF25)</f>
        <v>0</v>
      </c>
      <c r="AG26" s="234">
        <f>$E26*(1+'Growth rates'!AG25)</f>
        <v>0</v>
      </c>
      <c r="AH26" s="234">
        <f>$E26*(1+'Growth rates'!AH25)</f>
        <v>0</v>
      </c>
      <c r="AI26" s="234">
        <f>$E26*(1+'Growth rates'!AI25)</f>
        <v>0</v>
      </c>
      <c r="AJ26" s="234">
        <f>$E26*(1+'Growth rates'!AJ25)</f>
        <v>0</v>
      </c>
      <c r="AK26" s="234">
        <f>$E26*(1+'Growth rates'!AK25)</f>
        <v>0</v>
      </c>
    </row>
    <row r="27" spans="1:37" x14ac:dyDescent="0.25">
      <c r="A27" s="72" t="s">
        <v>1196</v>
      </c>
      <c r="B27" s="72" t="s">
        <v>1180</v>
      </c>
      <c r="C27" s="44" t="s">
        <v>1176</v>
      </c>
      <c r="D27" s="73" t="s">
        <v>75</v>
      </c>
      <c r="E27" s="239">
        <f>SUMIFS('E3-Pathways-electricity'!$I:$I,'E3-Pathways-electricity'!$A:$A,D27)/SUMIFS('E3-Pathways-electricity'!I:I,'E3-Pathways-electricity'!B:B,"Ind")*SEDS!$O$12</f>
        <v>0</v>
      </c>
      <c r="F27" s="234">
        <f>$E27*(1+'Growth rates'!F26)</f>
        <v>0</v>
      </c>
      <c r="G27" s="335">
        <f>$E27*(1+'Growth rates'!G26)</f>
        <v>0</v>
      </c>
      <c r="H27" s="234">
        <f>$E27*(1+'Growth rates'!H26)</f>
        <v>0</v>
      </c>
      <c r="I27" s="234">
        <f>$E27*(1+'Growth rates'!I26)</f>
        <v>0</v>
      </c>
      <c r="J27" s="234">
        <f>$E27*(1+'Growth rates'!J26)</f>
        <v>0</v>
      </c>
      <c r="K27" s="234">
        <f>$E27*(1+'Growth rates'!K26)</f>
        <v>0</v>
      </c>
      <c r="L27" s="234">
        <f>$E27*(1+'Growth rates'!L26)</f>
        <v>0</v>
      </c>
      <c r="M27" s="234">
        <f>$E27*(1+'Growth rates'!M26)</f>
        <v>0</v>
      </c>
      <c r="N27" s="234">
        <f>$E27*(1+'Growth rates'!N26)</f>
        <v>0</v>
      </c>
      <c r="O27" s="234">
        <f>$E27*(1+'Growth rates'!O26)</f>
        <v>0</v>
      </c>
      <c r="P27" s="234">
        <f>$E27*(1+'Growth rates'!P26)</f>
        <v>0</v>
      </c>
      <c r="Q27" s="234">
        <f>$E27*(1+'Growth rates'!Q26)</f>
        <v>0</v>
      </c>
      <c r="R27" s="234">
        <f>$E27*(1+'Growth rates'!R26)</f>
        <v>0</v>
      </c>
      <c r="S27" s="234">
        <f>$E27*(1+'Growth rates'!S26)</f>
        <v>0</v>
      </c>
      <c r="T27" s="234">
        <f>$E27*(1+'Growth rates'!T26)</f>
        <v>0</v>
      </c>
      <c r="U27" s="234">
        <f>$E27*(1+'Growth rates'!U26)</f>
        <v>0</v>
      </c>
      <c r="V27" s="234">
        <f>$E27*(1+'Growth rates'!V26)</f>
        <v>0</v>
      </c>
      <c r="W27" s="234">
        <f>$E27*(1+'Growth rates'!W26)</f>
        <v>0</v>
      </c>
      <c r="X27" s="234">
        <f>$E27*(1+'Growth rates'!X26)</f>
        <v>0</v>
      </c>
      <c r="Y27" s="234">
        <f>$E27*(1+'Growth rates'!Y26)</f>
        <v>0</v>
      </c>
      <c r="Z27" s="234">
        <f>$E27*(1+'Growth rates'!Z26)</f>
        <v>0</v>
      </c>
      <c r="AA27" s="234">
        <f>$E27*(1+'Growth rates'!AA26)</f>
        <v>0</v>
      </c>
      <c r="AB27" s="234">
        <f>$E27*(1+'Growth rates'!AB26)</f>
        <v>0</v>
      </c>
      <c r="AC27" s="234">
        <f>$E27*(1+'Growth rates'!AC26)</f>
        <v>0</v>
      </c>
      <c r="AD27" s="234">
        <f>$E27*(1+'Growth rates'!AD26)</f>
        <v>0</v>
      </c>
      <c r="AE27" s="234">
        <f>$E27*(1+'Growth rates'!AE26)</f>
        <v>0</v>
      </c>
      <c r="AF27" s="234">
        <f>$E27*(1+'Growth rates'!AF26)</f>
        <v>0</v>
      </c>
      <c r="AG27" s="234">
        <f>$E27*(1+'Growth rates'!AG26)</f>
        <v>0</v>
      </c>
      <c r="AH27" s="234">
        <f>$E27*(1+'Growth rates'!AH26)</f>
        <v>0</v>
      </c>
      <c r="AI27" s="234">
        <f>$E27*(1+'Growth rates'!AI26)</f>
        <v>0</v>
      </c>
      <c r="AJ27" s="234">
        <f>$E27*(1+'Growth rates'!AJ26)</f>
        <v>0</v>
      </c>
      <c r="AK27" s="234">
        <f>$E27*(1+'Growth rates'!AK26)</f>
        <v>0</v>
      </c>
    </row>
    <row r="28" spans="1:37" x14ac:dyDescent="0.25">
      <c r="A28" s="72" t="s">
        <v>1196</v>
      </c>
      <c r="B28" s="72" t="s">
        <v>1180</v>
      </c>
      <c r="C28" s="44" t="s">
        <v>1176</v>
      </c>
      <c r="D28" s="73" t="s">
        <v>76</v>
      </c>
      <c r="E28" s="239">
        <f>SUMIFS('E3-Pathways-electricity'!$I:$I,'E3-Pathways-electricity'!$A:$A,D28)/SUMIFS('E3-Pathways-electricity'!I:I,'E3-Pathways-electricity'!B:B,"Ind")*SEDS!$O$12</f>
        <v>2648849384200.6792</v>
      </c>
      <c r="F28" s="234">
        <f>$E28*(1+'Growth rates'!F27)</f>
        <v>2632467325329.2651</v>
      </c>
      <c r="G28" s="335">
        <f>$E28*(1+'Growth rates'!G27)</f>
        <v>2613823750930.9771</v>
      </c>
      <c r="H28" s="234">
        <f>$E28*(1+'Growth rates'!H27)</f>
        <v>2586679080428.4043</v>
      </c>
      <c r="I28" s="234">
        <f>$E28*(1+'Growth rates'!I27)</f>
        <v>2568051590616.3696</v>
      </c>
      <c r="J28" s="234">
        <f>$E28*(1+'Growth rates'!J27)</f>
        <v>2547731979694.3296</v>
      </c>
      <c r="K28" s="234">
        <f>$E28*(1+'Growth rates'!K27)</f>
        <v>2524133983881.2222</v>
      </c>
      <c r="L28" s="234">
        <f>$E28*(1+'Growth rates'!L27)</f>
        <v>2550564682767.2129</v>
      </c>
      <c r="M28" s="234">
        <f>$E28*(1+'Growth rates'!M27)</f>
        <v>2549200106014.5986</v>
      </c>
      <c r="N28" s="234">
        <f>$E28*(1+'Growth rates'!N27)</f>
        <v>2547687873608.3223</v>
      </c>
      <c r="O28" s="234">
        <f>$E28*(1+'Growth rates'!O27)</f>
        <v>2546027985548.4067</v>
      </c>
      <c r="P28" s="234">
        <f>$E28*(1+'Growth rates'!P27)</f>
        <v>2544220441834.8281</v>
      </c>
      <c r="Q28" s="234">
        <f>$E28*(1+'Growth rates'!Q27)</f>
        <v>2542265242467.5874</v>
      </c>
      <c r="R28" s="234">
        <f>$E28*(1+'Growth rates'!R27)</f>
        <v>2554988237957.1079</v>
      </c>
      <c r="S28" s="234">
        <f>$E28*(1+'Growth rates'!S27)</f>
        <v>2567711233446.6284</v>
      </c>
      <c r="T28" s="234">
        <f>$E28*(1+'Growth rates'!T27)</f>
        <v>2580434228936.1484</v>
      </c>
      <c r="U28" s="234">
        <f>$E28*(1+'Growth rates'!U27)</f>
        <v>2593157224425.6685</v>
      </c>
      <c r="V28" s="234">
        <f>$E28*(1+'Growth rates'!V27)</f>
        <v>2605880219915.165</v>
      </c>
      <c r="W28" s="234">
        <f>$E28*(1+'Growth rates'!W27)</f>
        <v>2618603215404.6855</v>
      </c>
      <c r="X28" s="234">
        <f>$E28*(1+'Growth rates'!X27)</f>
        <v>2631326210894.2056</v>
      </c>
      <c r="Y28" s="234">
        <f>$E28*(1+'Growth rates'!Y27)</f>
        <v>2644049206383.7256</v>
      </c>
      <c r="Z28" s="234">
        <f>$E28*(1+'Growth rates'!Z27)</f>
        <v>2656772201873.2461</v>
      </c>
      <c r="AA28" s="234">
        <f>$E28*(1+'Growth rates'!AA27)</f>
        <v>2669495197362.7427</v>
      </c>
      <c r="AB28" s="234">
        <f>$E28*(1+'Growth rates'!AB27)</f>
        <v>2682218192852.2632</v>
      </c>
      <c r="AC28" s="234">
        <f>$E28*(1+'Growth rates'!AC27)</f>
        <v>2694941188341.7827</v>
      </c>
      <c r="AD28" s="234">
        <f>$E28*(1+'Growth rates'!AD27)</f>
        <v>2707664183831.3027</v>
      </c>
      <c r="AE28" s="234">
        <f>$E28*(1+'Growth rates'!AE27)</f>
        <v>2720387179320.8237</v>
      </c>
      <c r="AF28" s="234">
        <f>$E28*(1+'Growth rates'!AF27)</f>
        <v>2733110174810.3203</v>
      </c>
      <c r="AG28" s="234">
        <f>$E28*(1+'Growth rates'!AG27)</f>
        <v>2745833170299.8403</v>
      </c>
      <c r="AH28" s="234">
        <f>$E28*(1+'Growth rates'!AH27)</f>
        <v>2758556165789.3604</v>
      </c>
      <c r="AI28" s="234">
        <f>$E28*(1+'Growth rates'!AI27)</f>
        <v>2771279161278.8809</v>
      </c>
      <c r="AJ28" s="234">
        <f>$E28*(1+'Growth rates'!AJ27)</f>
        <v>2784002156768.3774</v>
      </c>
      <c r="AK28" s="234">
        <f>$E28*(1+'Growth rates'!AK27)</f>
        <v>2796725152257.897</v>
      </c>
    </row>
    <row r="30" spans="1:37" x14ac:dyDescent="0.25">
      <c r="A30" s="72" t="s">
        <v>1197</v>
      </c>
      <c r="B30" s="72" t="s">
        <v>620</v>
      </c>
      <c r="C30" s="44" t="s">
        <v>1181</v>
      </c>
      <c r="D30" s="73" t="s">
        <v>52</v>
      </c>
      <c r="E30" s="240">
        <f>SUMIFS(Summary_carb_combusted!$G$53:$G$91,Summary_carb_combusted!$C$53:$C$91,calcs!$D30)+SUMIFS('CHP Distribution_calcs'!$G$42:$G$51,'CHP Distribution_calcs'!$C$42:$C$51,$D30)</f>
        <v>0</v>
      </c>
      <c r="F30" s="234">
        <f>$E30*(1+'Growth rates'!F29)</f>
        <v>0</v>
      </c>
      <c r="G30" s="335">
        <f>$E30*(1+'Growth rates'!G29)</f>
        <v>0</v>
      </c>
      <c r="H30" s="234">
        <f>$E30*(1+'Growth rates'!H29)</f>
        <v>0</v>
      </c>
      <c r="I30" s="234">
        <f>$E30*(1+'Growth rates'!I29)</f>
        <v>0</v>
      </c>
      <c r="J30" s="234">
        <f>$E30*(1+'Growth rates'!J29)</f>
        <v>0</v>
      </c>
      <c r="K30" s="234">
        <f>$E30*(1+'Growth rates'!K29)</f>
        <v>0</v>
      </c>
      <c r="L30" s="234">
        <f>$E30*(1+'Growth rates'!L29)</f>
        <v>0</v>
      </c>
      <c r="M30" s="234">
        <f>$E30*(1+'Growth rates'!M29)</f>
        <v>0</v>
      </c>
      <c r="N30" s="234">
        <f>$E30*(1+'Growth rates'!N29)</f>
        <v>0</v>
      </c>
      <c r="O30" s="234">
        <f>$E30*(1+'Growth rates'!O29)</f>
        <v>0</v>
      </c>
      <c r="P30" s="234">
        <f>$E30*(1+'Growth rates'!P29)</f>
        <v>0</v>
      </c>
      <c r="Q30" s="234">
        <f>$E30*(1+'Growth rates'!Q29)</f>
        <v>0</v>
      </c>
      <c r="R30" s="234">
        <f>$E30*(1+'Growth rates'!R29)</f>
        <v>0</v>
      </c>
      <c r="S30" s="234">
        <f>$E30*(1+'Growth rates'!S29)</f>
        <v>0</v>
      </c>
      <c r="T30" s="234">
        <f>$E30*(1+'Growth rates'!T29)</f>
        <v>0</v>
      </c>
      <c r="U30" s="234">
        <f>$E30*(1+'Growth rates'!U29)</f>
        <v>0</v>
      </c>
      <c r="V30" s="234">
        <f>$E30*(1+'Growth rates'!V29)</f>
        <v>0</v>
      </c>
      <c r="W30" s="234">
        <f>$E30*(1+'Growth rates'!W29)</f>
        <v>0</v>
      </c>
      <c r="X30" s="234">
        <f>$E30*(1+'Growth rates'!X29)</f>
        <v>0</v>
      </c>
      <c r="Y30" s="234">
        <f>$E30*(1+'Growth rates'!Y29)</f>
        <v>0</v>
      </c>
      <c r="Z30" s="234">
        <f>$E30*(1+'Growth rates'!Z29)</f>
        <v>0</v>
      </c>
      <c r="AA30" s="234">
        <f>$E30*(1+'Growth rates'!AA29)</f>
        <v>0</v>
      </c>
      <c r="AB30" s="234">
        <f>$E30*(1+'Growth rates'!AB29)</f>
        <v>0</v>
      </c>
      <c r="AC30" s="234">
        <f>$E30*(1+'Growth rates'!AC29)</f>
        <v>0</v>
      </c>
      <c r="AD30" s="234">
        <f>$E30*(1+'Growth rates'!AD29)</f>
        <v>0</v>
      </c>
      <c r="AE30" s="234">
        <f>$E30*(1+'Growth rates'!AE29)</f>
        <v>0</v>
      </c>
      <c r="AF30" s="234">
        <f>$E30*(1+'Growth rates'!AF29)</f>
        <v>0</v>
      </c>
      <c r="AG30" s="234">
        <f>$E30*(1+'Growth rates'!AG29)</f>
        <v>0</v>
      </c>
      <c r="AH30" s="234">
        <f>$E30*(1+'Growth rates'!AH29)</f>
        <v>0</v>
      </c>
      <c r="AI30" s="234">
        <f>$E30*(1+'Growth rates'!AI29)</f>
        <v>0</v>
      </c>
      <c r="AJ30" s="234">
        <f>$E30*(1+'Growth rates'!AJ29)</f>
        <v>0</v>
      </c>
      <c r="AK30" s="234">
        <f>$E30*(1+'Growth rates'!AK29)</f>
        <v>0</v>
      </c>
    </row>
    <row r="31" spans="1:37" x14ac:dyDescent="0.25">
      <c r="A31" s="72" t="s">
        <v>1197</v>
      </c>
      <c r="B31" s="72" t="s">
        <v>620</v>
      </c>
      <c r="C31" s="44" t="s">
        <v>1181</v>
      </c>
      <c r="D31" s="73" t="s">
        <v>53</v>
      </c>
      <c r="E31" s="240">
        <f>SUMIFS(Summary_carb_combusted!$G$53:$G$91,Summary_carb_combusted!$C$53:$C$91,calcs!$D31)+SUMIFS('CHP Distribution_calcs'!$G$42:$G$51,'CHP Distribution_calcs'!$C$42:$C$51,$D31)</f>
        <v>0</v>
      </c>
      <c r="F31" s="234">
        <f>$E31*(1+'Growth rates'!F30)</f>
        <v>0</v>
      </c>
      <c r="G31" s="335">
        <f>$E31*(1+'Growth rates'!G30)</f>
        <v>0</v>
      </c>
      <c r="H31" s="234">
        <f>$E31*(1+'Growth rates'!H30)</f>
        <v>0</v>
      </c>
      <c r="I31" s="234">
        <f>$E31*(1+'Growth rates'!I30)</f>
        <v>0</v>
      </c>
      <c r="J31" s="234">
        <f>$E31*(1+'Growth rates'!J30)</f>
        <v>0</v>
      </c>
      <c r="K31" s="234">
        <f>$E31*(1+'Growth rates'!K30)</f>
        <v>0</v>
      </c>
      <c r="L31" s="234">
        <f>$E31*(1+'Growth rates'!L30)</f>
        <v>0</v>
      </c>
      <c r="M31" s="234">
        <f>$E31*(1+'Growth rates'!M30)</f>
        <v>0</v>
      </c>
      <c r="N31" s="234">
        <f>$E31*(1+'Growth rates'!N30)</f>
        <v>0</v>
      </c>
      <c r="O31" s="234">
        <f>$E31*(1+'Growth rates'!O30)</f>
        <v>0</v>
      </c>
      <c r="P31" s="234">
        <f>$E31*(1+'Growth rates'!P30)</f>
        <v>0</v>
      </c>
      <c r="Q31" s="234">
        <f>$E31*(1+'Growth rates'!Q30)</f>
        <v>0</v>
      </c>
      <c r="R31" s="234">
        <f>$E31*(1+'Growth rates'!R30)</f>
        <v>0</v>
      </c>
      <c r="S31" s="234">
        <f>$E31*(1+'Growth rates'!S30)</f>
        <v>0</v>
      </c>
      <c r="T31" s="234">
        <f>$E31*(1+'Growth rates'!T30)</f>
        <v>0</v>
      </c>
      <c r="U31" s="234">
        <f>$E31*(1+'Growth rates'!U30)</f>
        <v>0</v>
      </c>
      <c r="V31" s="234">
        <f>$E31*(1+'Growth rates'!V30)</f>
        <v>0</v>
      </c>
      <c r="W31" s="234">
        <f>$E31*(1+'Growth rates'!W30)</f>
        <v>0</v>
      </c>
      <c r="X31" s="234">
        <f>$E31*(1+'Growth rates'!X30)</f>
        <v>0</v>
      </c>
      <c r="Y31" s="234">
        <f>$E31*(1+'Growth rates'!Y30)</f>
        <v>0</v>
      </c>
      <c r="Z31" s="234">
        <f>$E31*(1+'Growth rates'!Z30)</f>
        <v>0</v>
      </c>
      <c r="AA31" s="234">
        <f>$E31*(1+'Growth rates'!AA30)</f>
        <v>0</v>
      </c>
      <c r="AB31" s="234">
        <f>$E31*(1+'Growth rates'!AB30)</f>
        <v>0</v>
      </c>
      <c r="AC31" s="234">
        <f>$E31*(1+'Growth rates'!AC30)</f>
        <v>0</v>
      </c>
      <c r="AD31" s="234">
        <f>$E31*(1+'Growth rates'!AD30)</f>
        <v>0</v>
      </c>
      <c r="AE31" s="234">
        <f>$E31*(1+'Growth rates'!AE30)</f>
        <v>0</v>
      </c>
      <c r="AF31" s="234">
        <f>$E31*(1+'Growth rates'!AF30)</f>
        <v>0</v>
      </c>
      <c r="AG31" s="234">
        <f>$E31*(1+'Growth rates'!AG30)</f>
        <v>0</v>
      </c>
      <c r="AH31" s="234">
        <f>$E31*(1+'Growth rates'!AH30)</f>
        <v>0</v>
      </c>
      <c r="AI31" s="234">
        <f>$E31*(1+'Growth rates'!AI30)</f>
        <v>0</v>
      </c>
      <c r="AJ31" s="234">
        <f>$E31*(1+'Growth rates'!AJ30)</f>
        <v>0</v>
      </c>
      <c r="AK31" s="234">
        <f>$E31*(1+'Growth rates'!AK30)</f>
        <v>0</v>
      </c>
    </row>
    <row r="32" spans="1:37" x14ac:dyDescent="0.25">
      <c r="A32" s="72" t="s">
        <v>1197</v>
      </c>
      <c r="B32" s="72" t="s">
        <v>620</v>
      </c>
      <c r="C32" s="44" t="s">
        <v>1181</v>
      </c>
      <c r="D32" s="73" t="s">
        <v>54</v>
      </c>
      <c r="E32" s="240">
        <f>SUMIFS(Summary_carb_combusted!$G$53:$G$91,Summary_carb_combusted!$C$53:$C$91,calcs!$D32)+SUMIFS('CHP Distribution_calcs'!$G$42:$G$51,'CHP Distribution_calcs'!$C$42:$C$51,$D32)</f>
        <v>0</v>
      </c>
      <c r="F32" s="234">
        <f>$E32*(1+'Growth rates'!F31)</f>
        <v>0</v>
      </c>
      <c r="G32" s="335">
        <f>$E32*(1+'Growth rates'!G31)</f>
        <v>0</v>
      </c>
      <c r="H32" s="234">
        <f>$E32*(1+'Growth rates'!H31)</f>
        <v>0</v>
      </c>
      <c r="I32" s="234">
        <f>$E32*(1+'Growth rates'!I31)</f>
        <v>0</v>
      </c>
      <c r="J32" s="234">
        <f>$E32*(1+'Growth rates'!J31)</f>
        <v>0</v>
      </c>
      <c r="K32" s="234">
        <f>$E32*(1+'Growth rates'!K31)</f>
        <v>0</v>
      </c>
      <c r="L32" s="234">
        <f>$E32*(1+'Growth rates'!L31)</f>
        <v>0</v>
      </c>
      <c r="M32" s="234">
        <f>$E32*(1+'Growth rates'!M31)</f>
        <v>0</v>
      </c>
      <c r="N32" s="234">
        <f>$E32*(1+'Growth rates'!N31)</f>
        <v>0</v>
      </c>
      <c r="O32" s="234">
        <f>$E32*(1+'Growth rates'!O31)</f>
        <v>0</v>
      </c>
      <c r="P32" s="234">
        <f>$E32*(1+'Growth rates'!P31)</f>
        <v>0</v>
      </c>
      <c r="Q32" s="234">
        <f>$E32*(1+'Growth rates'!Q31)</f>
        <v>0</v>
      </c>
      <c r="R32" s="234">
        <f>$E32*(1+'Growth rates'!R31)</f>
        <v>0</v>
      </c>
      <c r="S32" s="234">
        <f>$E32*(1+'Growth rates'!S31)</f>
        <v>0</v>
      </c>
      <c r="T32" s="234">
        <f>$E32*(1+'Growth rates'!T31)</f>
        <v>0</v>
      </c>
      <c r="U32" s="234">
        <f>$E32*(1+'Growth rates'!U31)</f>
        <v>0</v>
      </c>
      <c r="V32" s="234">
        <f>$E32*(1+'Growth rates'!V31)</f>
        <v>0</v>
      </c>
      <c r="W32" s="234">
        <f>$E32*(1+'Growth rates'!W31)</f>
        <v>0</v>
      </c>
      <c r="X32" s="234">
        <f>$E32*(1+'Growth rates'!X31)</f>
        <v>0</v>
      </c>
      <c r="Y32" s="234">
        <f>$E32*(1+'Growth rates'!Y31)</f>
        <v>0</v>
      </c>
      <c r="Z32" s="234">
        <f>$E32*(1+'Growth rates'!Z31)</f>
        <v>0</v>
      </c>
      <c r="AA32" s="234">
        <f>$E32*(1+'Growth rates'!AA31)</f>
        <v>0</v>
      </c>
      <c r="AB32" s="234">
        <f>$E32*(1+'Growth rates'!AB31)</f>
        <v>0</v>
      </c>
      <c r="AC32" s="234">
        <f>$E32*(1+'Growth rates'!AC31)</f>
        <v>0</v>
      </c>
      <c r="AD32" s="234">
        <f>$E32*(1+'Growth rates'!AD31)</f>
        <v>0</v>
      </c>
      <c r="AE32" s="234">
        <f>$E32*(1+'Growth rates'!AE31)</f>
        <v>0</v>
      </c>
      <c r="AF32" s="234">
        <f>$E32*(1+'Growth rates'!AF31)</f>
        <v>0</v>
      </c>
      <c r="AG32" s="234">
        <f>$E32*(1+'Growth rates'!AG31)</f>
        <v>0</v>
      </c>
      <c r="AH32" s="234">
        <f>$E32*(1+'Growth rates'!AH31)</f>
        <v>0</v>
      </c>
      <c r="AI32" s="234">
        <f>$E32*(1+'Growth rates'!AI31)</f>
        <v>0</v>
      </c>
      <c r="AJ32" s="234">
        <f>$E32*(1+'Growth rates'!AJ31)</f>
        <v>0</v>
      </c>
      <c r="AK32" s="234">
        <f>$E32*(1+'Growth rates'!AK31)</f>
        <v>0</v>
      </c>
    </row>
    <row r="33" spans="1:37" x14ac:dyDescent="0.25">
      <c r="A33" s="72" t="s">
        <v>1197</v>
      </c>
      <c r="B33" s="72" t="s">
        <v>620</v>
      </c>
      <c r="C33" s="44" t="s">
        <v>1181</v>
      </c>
      <c r="D33" s="73" t="s">
        <v>55</v>
      </c>
      <c r="E33" s="240">
        <f>SUMIFS(Summary_carb_combusted!$G$53:$G$91,Summary_carb_combusted!$C$53:$C$91,calcs!$D33)+SUMIFS('CHP Distribution_calcs'!$G$42:$G$51,'CHP Distribution_calcs'!$C$42:$C$51,$D33)</f>
        <v>0</v>
      </c>
      <c r="F33" s="234">
        <f>$E33*(1+'Growth rates'!F32)</f>
        <v>0</v>
      </c>
      <c r="G33" s="335">
        <f>$E33*(1+'Growth rates'!G32)</f>
        <v>0</v>
      </c>
      <c r="H33" s="234">
        <f>$E33*(1+'Growth rates'!H32)</f>
        <v>0</v>
      </c>
      <c r="I33" s="234">
        <f>$E33*(1+'Growth rates'!I32)</f>
        <v>0</v>
      </c>
      <c r="J33" s="234">
        <f>$E33*(1+'Growth rates'!J32)</f>
        <v>0</v>
      </c>
      <c r="K33" s="234">
        <f>$E33*(1+'Growth rates'!K32)</f>
        <v>0</v>
      </c>
      <c r="L33" s="234">
        <f>$E33*(1+'Growth rates'!L32)</f>
        <v>0</v>
      </c>
      <c r="M33" s="234">
        <f>$E33*(1+'Growth rates'!M32)</f>
        <v>0</v>
      </c>
      <c r="N33" s="234">
        <f>$E33*(1+'Growth rates'!N32)</f>
        <v>0</v>
      </c>
      <c r="O33" s="234">
        <f>$E33*(1+'Growth rates'!O32)</f>
        <v>0</v>
      </c>
      <c r="P33" s="234">
        <f>$E33*(1+'Growth rates'!P32)</f>
        <v>0</v>
      </c>
      <c r="Q33" s="234">
        <f>$E33*(1+'Growth rates'!Q32)</f>
        <v>0</v>
      </c>
      <c r="R33" s="234">
        <f>$E33*(1+'Growth rates'!R32)</f>
        <v>0</v>
      </c>
      <c r="S33" s="234">
        <f>$E33*(1+'Growth rates'!S32)</f>
        <v>0</v>
      </c>
      <c r="T33" s="234">
        <f>$E33*(1+'Growth rates'!T32)</f>
        <v>0</v>
      </c>
      <c r="U33" s="234">
        <f>$E33*(1+'Growth rates'!U32)</f>
        <v>0</v>
      </c>
      <c r="V33" s="234">
        <f>$E33*(1+'Growth rates'!V32)</f>
        <v>0</v>
      </c>
      <c r="W33" s="234">
        <f>$E33*(1+'Growth rates'!W32)</f>
        <v>0</v>
      </c>
      <c r="X33" s="234">
        <f>$E33*(1+'Growth rates'!X32)</f>
        <v>0</v>
      </c>
      <c r="Y33" s="234">
        <f>$E33*(1+'Growth rates'!Y32)</f>
        <v>0</v>
      </c>
      <c r="Z33" s="234">
        <f>$E33*(1+'Growth rates'!Z32)</f>
        <v>0</v>
      </c>
      <c r="AA33" s="234">
        <f>$E33*(1+'Growth rates'!AA32)</f>
        <v>0</v>
      </c>
      <c r="AB33" s="234">
        <f>$E33*(1+'Growth rates'!AB32)</f>
        <v>0</v>
      </c>
      <c r="AC33" s="234">
        <f>$E33*(1+'Growth rates'!AC32)</f>
        <v>0</v>
      </c>
      <c r="AD33" s="234">
        <f>$E33*(1+'Growth rates'!AD32)</f>
        <v>0</v>
      </c>
      <c r="AE33" s="234">
        <f>$E33*(1+'Growth rates'!AE32)</f>
        <v>0</v>
      </c>
      <c r="AF33" s="234">
        <f>$E33*(1+'Growth rates'!AF32)</f>
        <v>0</v>
      </c>
      <c r="AG33" s="234">
        <f>$E33*(1+'Growth rates'!AG32)</f>
        <v>0</v>
      </c>
      <c r="AH33" s="234">
        <f>$E33*(1+'Growth rates'!AH32)</f>
        <v>0</v>
      </c>
      <c r="AI33" s="234">
        <f>$E33*(1+'Growth rates'!AI32)</f>
        <v>0</v>
      </c>
      <c r="AJ33" s="234">
        <f>$E33*(1+'Growth rates'!AJ32)</f>
        <v>0</v>
      </c>
      <c r="AK33" s="234">
        <f>$E33*(1+'Growth rates'!AK32)</f>
        <v>0</v>
      </c>
    </row>
    <row r="34" spans="1:37" x14ac:dyDescent="0.25">
      <c r="A34" s="72" t="s">
        <v>1197</v>
      </c>
      <c r="B34" s="72" t="s">
        <v>620</v>
      </c>
      <c r="C34" s="44" t="s">
        <v>1181</v>
      </c>
      <c r="D34" s="73" t="s">
        <v>56</v>
      </c>
      <c r="E34" s="240">
        <f>SUMIFS(Summary_carb_combusted!$G$53:$G$91,Summary_carb_combusted!$C$53:$C$91,calcs!$D34)+SUMIFS('CHP Distribution_calcs'!$G$42:$G$51,'CHP Distribution_calcs'!$C$42:$C$51,$D34)</f>
        <v>0</v>
      </c>
      <c r="F34" s="234">
        <f>$E34*(1+'Growth rates'!F33)</f>
        <v>0</v>
      </c>
      <c r="G34" s="335">
        <f>$E34*(1+'Growth rates'!G33)</f>
        <v>0</v>
      </c>
      <c r="H34" s="234">
        <f>$E34*(1+'Growth rates'!H33)</f>
        <v>0</v>
      </c>
      <c r="I34" s="234">
        <f>$E34*(1+'Growth rates'!I33)</f>
        <v>0</v>
      </c>
      <c r="J34" s="234">
        <f>$E34*(1+'Growth rates'!J33)</f>
        <v>0</v>
      </c>
      <c r="K34" s="234">
        <f>$E34*(1+'Growth rates'!K33)</f>
        <v>0</v>
      </c>
      <c r="L34" s="234">
        <f>$E34*(1+'Growth rates'!L33)</f>
        <v>0</v>
      </c>
      <c r="M34" s="234">
        <f>$E34*(1+'Growth rates'!M33)</f>
        <v>0</v>
      </c>
      <c r="N34" s="234">
        <f>$E34*(1+'Growth rates'!N33)</f>
        <v>0</v>
      </c>
      <c r="O34" s="234">
        <f>$E34*(1+'Growth rates'!O33)</f>
        <v>0</v>
      </c>
      <c r="P34" s="234">
        <f>$E34*(1+'Growth rates'!P33)</f>
        <v>0</v>
      </c>
      <c r="Q34" s="234">
        <f>$E34*(1+'Growth rates'!Q33)</f>
        <v>0</v>
      </c>
      <c r="R34" s="234">
        <f>$E34*(1+'Growth rates'!R33)</f>
        <v>0</v>
      </c>
      <c r="S34" s="234">
        <f>$E34*(1+'Growth rates'!S33)</f>
        <v>0</v>
      </c>
      <c r="T34" s="234">
        <f>$E34*(1+'Growth rates'!T33)</f>
        <v>0</v>
      </c>
      <c r="U34" s="234">
        <f>$E34*(1+'Growth rates'!U33)</f>
        <v>0</v>
      </c>
      <c r="V34" s="234">
        <f>$E34*(1+'Growth rates'!V33)</f>
        <v>0</v>
      </c>
      <c r="W34" s="234">
        <f>$E34*(1+'Growth rates'!W33)</f>
        <v>0</v>
      </c>
      <c r="X34" s="234">
        <f>$E34*(1+'Growth rates'!X33)</f>
        <v>0</v>
      </c>
      <c r="Y34" s="234">
        <f>$E34*(1+'Growth rates'!Y33)</f>
        <v>0</v>
      </c>
      <c r="Z34" s="234">
        <f>$E34*(1+'Growth rates'!Z33)</f>
        <v>0</v>
      </c>
      <c r="AA34" s="234">
        <f>$E34*(1+'Growth rates'!AA33)</f>
        <v>0</v>
      </c>
      <c r="AB34" s="234">
        <f>$E34*(1+'Growth rates'!AB33)</f>
        <v>0</v>
      </c>
      <c r="AC34" s="234">
        <f>$E34*(1+'Growth rates'!AC33)</f>
        <v>0</v>
      </c>
      <c r="AD34" s="234">
        <f>$E34*(1+'Growth rates'!AD33)</f>
        <v>0</v>
      </c>
      <c r="AE34" s="234">
        <f>$E34*(1+'Growth rates'!AE33)</f>
        <v>0</v>
      </c>
      <c r="AF34" s="234">
        <f>$E34*(1+'Growth rates'!AF33)</f>
        <v>0</v>
      </c>
      <c r="AG34" s="234">
        <f>$E34*(1+'Growth rates'!AG33)</f>
        <v>0</v>
      </c>
      <c r="AH34" s="234">
        <f>$E34*(1+'Growth rates'!AH33)</f>
        <v>0</v>
      </c>
      <c r="AI34" s="234">
        <f>$E34*(1+'Growth rates'!AI33)</f>
        <v>0</v>
      </c>
      <c r="AJ34" s="234">
        <f>$E34*(1+'Growth rates'!AJ33)</f>
        <v>0</v>
      </c>
      <c r="AK34" s="234">
        <f>$E34*(1+'Growth rates'!AK33)</f>
        <v>0</v>
      </c>
    </row>
    <row r="35" spans="1:37" x14ac:dyDescent="0.25">
      <c r="A35" s="72" t="s">
        <v>1197</v>
      </c>
      <c r="B35" s="72" t="s">
        <v>620</v>
      </c>
      <c r="C35" s="44" t="s">
        <v>1181</v>
      </c>
      <c r="D35" s="73" t="s">
        <v>57</v>
      </c>
      <c r="E35" s="240">
        <f>SUMIFS(Summary_carb_combusted!$G$53:$G$91,Summary_carb_combusted!$C$53:$C$91,calcs!$D35)+SUMIFS('CHP Distribution_calcs'!$G$42:$G$51,'CHP Distribution_calcs'!$C$42:$C$51,$D35)</f>
        <v>0</v>
      </c>
      <c r="F35" s="234">
        <f>$E35*(1+'Growth rates'!F34)</f>
        <v>0</v>
      </c>
      <c r="G35" s="335">
        <f>$E35*(1+'Growth rates'!G34)</f>
        <v>0</v>
      </c>
      <c r="H35" s="234">
        <f>$E35*(1+'Growth rates'!H34)</f>
        <v>0</v>
      </c>
      <c r="I35" s="234">
        <f>$E35*(1+'Growth rates'!I34)</f>
        <v>0</v>
      </c>
      <c r="J35" s="234">
        <f>$E35*(1+'Growth rates'!J34)</f>
        <v>0</v>
      </c>
      <c r="K35" s="234">
        <f>$E35*(1+'Growth rates'!K34)</f>
        <v>0</v>
      </c>
      <c r="L35" s="234">
        <f>$E35*(1+'Growth rates'!L34)</f>
        <v>0</v>
      </c>
      <c r="M35" s="234">
        <f>$E35*(1+'Growth rates'!M34)</f>
        <v>0</v>
      </c>
      <c r="N35" s="234">
        <f>$E35*(1+'Growth rates'!N34)</f>
        <v>0</v>
      </c>
      <c r="O35" s="234">
        <f>$E35*(1+'Growth rates'!O34)</f>
        <v>0</v>
      </c>
      <c r="P35" s="234">
        <f>$E35*(1+'Growth rates'!P34)</f>
        <v>0</v>
      </c>
      <c r="Q35" s="234">
        <f>$E35*(1+'Growth rates'!Q34)</f>
        <v>0</v>
      </c>
      <c r="R35" s="234">
        <f>$E35*(1+'Growth rates'!R34)</f>
        <v>0</v>
      </c>
      <c r="S35" s="234">
        <f>$E35*(1+'Growth rates'!S34)</f>
        <v>0</v>
      </c>
      <c r="T35" s="234">
        <f>$E35*(1+'Growth rates'!T34)</f>
        <v>0</v>
      </c>
      <c r="U35" s="234">
        <f>$E35*(1+'Growth rates'!U34)</f>
        <v>0</v>
      </c>
      <c r="V35" s="234">
        <f>$E35*(1+'Growth rates'!V34)</f>
        <v>0</v>
      </c>
      <c r="W35" s="234">
        <f>$E35*(1+'Growth rates'!W34)</f>
        <v>0</v>
      </c>
      <c r="X35" s="234">
        <f>$E35*(1+'Growth rates'!X34)</f>
        <v>0</v>
      </c>
      <c r="Y35" s="234">
        <f>$E35*(1+'Growth rates'!Y34)</f>
        <v>0</v>
      </c>
      <c r="Z35" s="234">
        <f>$E35*(1+'Growth rates'!Z34)</f>
        <v>0</v>
      </c>
      <c r="AA35" s="234">
        <f>$E35*(1+'Growth rates'!AA34)</f>
        <v>0</v>
      </c>
      <c r="AB35" s="234">
        <f>$E35*(1+'Growth rates'!AB34)</f>
        <v>0</v>
      </c>
      <c r="AC35" s="234">
        <f>$E35*(1+'Growth rates'!AC34)</f>
        <v>0</v>
      </c>
      <c r="AD35" s="234">
        <f>$E35*(1+'Growth rates'!AD34)</f>
        <v>0</v>
      </c>
      <c r="AE35" s="234">
        <f>$E35*(1+'Growth rates'!AE34)</f>
        <v>0</v>
      </c>
      <c r="AF35" s="234">
        <f>$E35*(1+'Growth rates'!AF34)</f>
        <v>0</v>
      </c>
      <c r="AG35" s="234">
        <f>$E35*(1+'Growth rates'!AG34)</f>
        <v>0</v>
      </c>
      <c r="AH35" s="234">
        <f>$E35*(1+'Growth rates'!AH34)</f>
        <v>0</v>
      </c>
      <c r="AI35" s="234">
        <f>$E35*(1+'Growth rates'!AI34)</f>
        <v>0</v>
      </c>
      <c r="AJ35" s="234">
        <f>$E35*(1+'Growth rates'!AJ34)</f>
        <v>0</v>
      </c>
      <c r="AK35" s="234">
        <f>$E35*(1+'Growth rates'!AK34)</f>
        <v>0</v>
      </c>
    </row>
    <row r="36" spans="1:37" x14ac:dyDescent="0.25">
      <c r="A36" s="72" t="s">
        <v>1197</v>
      </c>
      <c r="B36" s="72" t="s">
        <v>620</v>
      </c>
      <c r="C36" s="44" t="s">
        <v>1181</v>
      </c>
      <c r="D36" s="73" t="s">
        <v>58</v>
      </c>
      <c r="E36" s="240">
        <f>SUMIFS(Summary_carb_combusted!$G$53:$G$91,Summary_carb_combusted!$C$53:$C$91,calcs!$D36)+SUMIFS('CHP Distribution_calcs'!$G$42:$G$51,'CHP Distribution_calcs'!$C$42:$C$51,$D36)</f>
        <v>0</v>
      </c>
      <c r="F36" s="234">
        <f>$E36*(1+'Growth rates'!F35)</f>
        <v>0</v>
      </c>
      <c r="G36" s="335">
        <f>$E36*(1+'Growth rates'!G35)</f>
        <v>0</v>
      </c>
      <c r="H36" s="234">
        <f>$E36*(1+'Growth rates'!H35)</f>
        <v>0</v>
      </c>
      <c r="I36" s="234">
        <f>$E36*(1+'Growth rates'!I35)</f>
        <v>0</v>
      </c>
      <c r="J36" s="234">
        <f>$E36*(1+'Growth rates'!J35)</f>
        <v>0</v>
      </c>
      <c r="K36" s="234">
        <f>$E36*(1+'Growth rates'!K35)</f>
        <v>0</v>
      </c>
      <c r="L36" s="234">
        <f>$E36*(1+'Growth rates'!L35)</f>
        <v>0</v>
      </c>
      <c r="M36" s="234">
        <f>$E36*(1+'Growth rates'!M35)</f>
        <v>0</v>
      </c>
      <c r="N36" s="234">
        <f>$E36*(1+'Growth rates'!N35)</f>
        <v>0</v>
      </c>
      <c r="O36" s="234">
        <f>$E36*(1+'Growth rates'!O35)</f>
        <v>0</v>
      </c>
      <c r="P36" s="234">
        <f>$E36*(1+'Growth rates'!P35)</f>
        <v>0</v>
      </c>
      <c r="Q36" s="234">
        <f>$E36*(1+'Growth rates'!Q35)</f>
        <v>0</v>
      </c>
      <c r="R36" s="234">
        <f>$E36*(1+'Growth rates'!R35)</f>
        <v>0</v>
      </c>
      <c r="S36" s="234">
        <f>$E36*(1+'Growth rates'!S35)</f>
        <v>0</v>
      </c>
      <c r="T36" s="234">
        <f>$E36*(1+'Growth rates'!T35)</f>
        <v>0</v>
      </c>
      <c r="U36" s="234">
        <f>$E36*(1+'Growth rates'!U35)</f>
        <v>0</v>
      </c>
      <c r="V36" s="234">
        <f>$E36*(1+'Growth rates'!V35)</f>
        <v>0</v>
      </c>
      <c r="W36" s="234">
        <f>$E36*(1+'Growth rates'!W35)</f>
        <v>0</v>
      </c>
      <c r="X36" s="234">
        <f>$E36*(1+'Growth rates'!X35)</f>
        <v>0</v>
      </c>
      <c r="Y36" s="234">
        <f>$E36*(1+'Growth rates'!Y35)</f>
        <v>0</v>
      </c>
      <c r="Z36" s="234">
        <f>$E36*(1+'Growth rates'!Z35)</f>
        <v>0</v>
      </c>
      <c r="AA36" s="234">
        <f>$E36*(1+'Growth rates'!AA35)</f>
        <v>0</v>
      </c>
      <c r="AB36" s="234">
        <f>$E36*(1+'Growth rates'!AB35)</f>
        <v>0</v>
      </c>
      <c r="AC36" s="234">
        <f>$E36*(1+'Growth rates'!AC35)</f>
        <v>0</v>
      </c>
      <c r="AD36" s="234">
        <f>$E36*(1+'Growth rates'!AD35)</f>
        <v>0</v>
      </c>
      <c r="AE36" s="234">
        <f>$E36*(1+'Growth rates'!AE35)</f>
        <v>0</v>
      </c>
      <c r="AF36" s="234">
        <f>$E36*(1+'Growth rates'!AF35)</f>
        <v>0</v>
      </c>
      <c r="AG36" s="234">
        <f>$E36*(1+'Growth rates'!AG35)</f>
        <v>0</v>
      </c>
      <c r="AH36" s="234">
        <f>$E36*(1+'Growth rates'!AH35)</f>
        <v>0</v>
      </c>
      <c r="AI36" s="234">
        <f>$E36*(1+'Growth rates'!AI35)</f>
        <v>0</v>
      </c>
      <c r="AJ36" s="234">
        <f>$E36*(1+'Growth rates'!AJ35)</f>
        <v>0</v>
      </c>
      <c r="AK36" s="234">
        <f>$E36*(1+'Growth rates'!AK35)</f>
        <v>0</v>
      </c>
    </row>
    <row r="37" spans="1:37" x14ac:dyDescent="0.25">
      <c r="A37" s="72" t="s">
        <v>1197</v>
      </c>
      <c r="B37" s="72" t="s">
        <v>620</v>
      </c>
      <c r="C37" s="44" t="s">
        <v>1181</v>
      </c>
      <c r="D37" s="73" t="s">
        <v>59</v>
      </c>
      <c r="E37" s="240">
        <f>SUMIFS(Summary_carb_combusted!$G$53:$G$91,Summary_carb_combusted!$C$53:$C$91,calcs!$D37)+SUMIFS('CHP Distribution_calcs'!$G$42:$G$51,'CHP Distribution_calcs'!$C$42:$C$51,$D37)</f>
        <v>0</v>
      </c>
      <c r="F37" s="234">
        <f>$E37*(1+'Growth rates'!F36)</f>
        <v>0</v>
      </c>
      <c r="G37" s="335">
        <f>$E37*(1+'Growth rates'!G36)</f>
        <v>0</v>
      </c>
      <c r="H37" s="234">
        <f>$E37*(1+'Growth rates'!H36)</f>
        <v>0</v>
      </c>
      <c r="I37" s="234">
        <f>$E37*(1+'Growth rates'!I36)</f>
        <v>0</v>
      </c>
      <c r="J37" s="234">
        <f>$E37*(1+'Growth rates'!J36)</f>
        <v>0</v>
      </c>
      <c r="K37" s="234">
        <f>$E37*(1+'Growth rates'!K36)</f>
        <v>0</v>
      </c>
      <c r="L37" s="234">
        <f>$E37*(1+'Growth rates'!L36)</f>
        <v>0</v>
      </c>
      <c r="M37" s="234">
        <f>$E37*(1+'Growth rates'!M36)</f>
        <v>0</v>
      </c>
      <c r="N37" s="234">
        <f>$E37*(1+'Growth rates'!N36)</f>
        <v>0</v>
      </c>
      <c r="O37" s="234">
        <f>$E37*(1+'Growth rates'!O36)</f>
        <v>0</v>
      </c>
      <c r="P37" s="234">
        <f>$E37*(1+'Growth rates'!P36)</f>
        <v>0</v>
      </c>
      <c r="Q37" s="234">
        <f>$E37*(1+'Growth rates'!Q36)</f>
        <v>0</v>
      </c>
      <c r="R37" s="234">
        <f>$E37*(1+'Growth rates'!R36)</f>
        <v>0</v>
      </c>
      <c r="S37" s="234">
        <f>$E37*(1+'Growth rates'!S36)</f>
        <v>0</v>
      </c>
      <c r="T37" s="234">
        <f>$E37*(1+'Growth rates'!T36)</f>
        <v>0</v>
      </c>
      <c r="U37" s="234">
        <f>$E37*(1+'Growth rates'!U36)</f>
        <v>0</v>
      </c>
      <c r="V37" s="234">
        <f>$E37*(1+'Growth rates'!V36)</f>
        <v>0</v>
      </c>
      <c r="W37" s="234">
        <f>$E37*(1+'Growth rates'!W36)</f>
        <v>0</v>
      </c>
      <c r="X37" s="234">
        <f>$E37*(1+'Growth rates'!X36)</f>
        <v>0</v>
      </c>
      <c r="Y37" s="234">
        <f>$E37*(1+'Growth rates'!Y36)</f>
        <v>0</v>
      </c>
      <c r="Z37" s="234">
        <f>$E37*(1+'Growth rates'!Z36)</f>
        <v>0</v>
      </c>
      <c r="AA37" s="234">
        <f>$E37*(1+'Growth rates'!AA36)</f>
        <v>0</v>
      </c>
      <c r="AB37" s="234">
        <f>$E37*(1+'Growth rates'!AB36)</f>
        <v>0</v>
      </c>
      <c r="AC37" s="234">
        <f>$E37*(1+'Growth rates'!AC36)</f>
        <v>0</v>
      </c>
      <c r="AD37" s="234">
        <f>$E37*(1+'Growth rates'!AD36)</f>
        <v>0</v>
      </c>
      <c r="AE37" s="234">
        <f>$E37*(1+'Growth rates'!AE36)</f>
        <v>0</v>
      </c>
      <c r="AF37" s="234">
        <f>$E37*(1+'Growth rates'!AF36)</f>
        <v>0</v>
      </c>
      <c r="AG37" s="234">
        <f>$E37*(1+'Growth rates'!AG36)</f>
        <v>0</v>
      </c>
      <c r="AH37" s="234">
        <f>$E37*(1+'Growth rates'!AH36)</f>
        <v>0</v>
      </c>
      <c r="AI37" s="234">
        <f>$E37*(1+'Growth rates'!AI36)</f>
        <v>0</v>
      </c>
      <c r="AJ37" s="234">
        <f>$E37*(1+'Growth rates'!AJ36)</f>
        <v>0</v>
      </c>
      <c r="AK37" s="234">
        <f>$E37*(1+'Growth rates'!AK36)</f>
        <v>0</v>
      </c>
    </row>
    <row r="38" spans="1:37" x14ac:dyDescent="0.25">
      <c r="A38" s="72" t="s">
        <v>1197</v>
      </c>
      <c r="B38" s="72" t="s">
        <v>620</v>
      </c>
      <c r="C38" s="44" t="s">
        <v>1181</v>
      </c>
      <c r="D38" s="73" t="s">
        <v>60</v>
      </c>
      <c r="E38" s="240">
        <f>SUMIFS(Summary_carb_combusted!$G$53:$G$91,Summary_carb_combusted!$C$53:$C$91,calcs!$D38)+SUMIFS('CHP Distribution_calcs'!$G$42:$G$51,'CHP Distribution_calcs'!$C$42:$C$51,$D38)</f>
        <v>13211839021800.557</v>
      </c>
      <c r="F38" s="234">
        <f>$E38*(1+'Growth rates'!F37)</f>
        <v>13211839021800.557</v>
      </c>
      <c r="G38" s="335">
        <f>$E38*(1+'Growth rates'!G37)</f>
        <v>13211839021800.557</v>
      </c>
      <c r="H38" s="234">
        <f>$E38*(1+'Growth rates'!H37)</f>
        <v>13078367821792.641</v>
      </c>
      <c r="I38" s="234">
        <f>$E38*(1+'Growth rates'!I37)</f>
        <v>13200527903155.816</v>
      </c>
      <c r="J38" s="234">
        <f>$E38*(1+'Growth rates'!J37)</f>
        <v>13139900307220.018</v>
      </c>
      <c r="K38" s="234">
        <f>$E38*(1+'Growth rates'!K37)</f>
        <v>12974757975006.834</v>
      </c>
      <c r="L38" s="234">
        <f>$E38*(1+'Growth rates'!L37)</f>
        <v>12807353419064.699</v>
      </c>
      <c r="M38" s="234">
        <f>$E38*(1+'Growth rates'!M37)</f>
        <v>12623660852274.145</v>
      </c>
      <c r="N38" s="234">
        <f>$E38*(1+'Growth rates'!N37)</f>
        <v>12412369155990.426</v>
      </c>
      <c r="O38" s="234">
        <f>$E38*(1+'Growth rates'!O37)</f>
        <v>12183884559366.705</v>
      </c>
      <c r="P38" s="234">
        <f>$E38*(1+'Growth rates'!P37)</f>
        <v>11983903981727.727</v>
      </c>
      <c r="Q38" s="234">
        <f>$E38*(1+'Growth rates'!Q37)</f>
        <v>11778041622393.482</v>
      </c>
      <c r="R38" s="234">
        <f>$E38*(1+'Growth rates'!R37)</f>
        <v>11608374842722.402</v>
      </c>
      <c r="S38" s="234">
        <f>$E38*(1+'Growth rates'!S37)</f>
        <v>11412918712541.318</v>
      </c>
      <c r="T38" s="234">
        <f>$E38*(1+'Growth rates'!T37)</f>
        <v>11229226145750.762</v>
      </c>
      <c r="U38" s="234">
        <f>$E38*(1+'Growth rates'!U37)</f>
        <v>11055939808113.365</v>
      </c>
      <c r="V38" s="234">
        <f>$E38*(1+'Growth rates'!V37)</f>
        <v>11017482004721.254</v>
      </c>
      <c r="W38" s="234">
        <f>$E38*(1+'Growth rates'!W37)</f>
        <v>10971785085396.51</v>
      </c>
      <c r="X38" s="234">
        <f>$E38*(1+'Growth rates'!X37)</f>
        <v>10931517503021.238</v>
      </c>
      <c r="Y38" s="234">
        <f>$E38*(1+'Growth rates'!Y37)</f>
        <v>10967713082684.404</v>
      </c>
      <c r="Z38" s="234">
        <f>$E38*(1+'Growth rates'!Z37)</f>
        <v>10946448179632.295</v>
      </c>
      <c r="AA38" s="234">
        <f>$E38*(1+'Growth rates'!AA37)</f>
        <v>10932422392512.818</v>
      </c>
      <c r="AB38" s="234">
        <f>$E38*(1+'Growth rates'!AB37)</f>
        <v>10935137060987.557</v>
      </c>
      <c r="AC38" s="234">
        <f>$E38*(1+'Growth rates'!AC37)</f>
        <v>10952329961327.559</v>
      </c>
      <c r="AD38" s="234">
        <f>$E38*(1+'Growth rates'!AD37)</f>
        <v>10978571756583.352</v>
      </c>
      <c r="AE38" s="234">
        <f>$E38*(1+'Growth rates'!AE37)</f>
        <v>11002551328110.199</v>
      </c>
      <c r="AF38" s="234">
        <f>$E38*(1+'Growth rates'!AF37)</f>
        <v>11028340678620.205</v>
      </c>
      <c r="AG38" s="234">
        <f>$E38*(1+'Growth rates'!AG37)</f>
        <v>11065441147774.947</v>
      </c>
      <c r="AH38" s="234">
        <f>$E38*(1+'Growth rates'!AH37)</f>
        <v>11098922058963.373</v>
      </c>
      <c r="AI38" s="234">
        <f>$E38*(1+'Growth rates'!AI37)</f>
        <v>11130140746422.852</v>
      </c>
      <c r="AJ38" s="234">
        <f>$E38*(1+'Growth rates'!AJ37)</f>
        <v>11221987029818.129</v>
      </c>
      <c r="AK38" s="234">
        <f>$E38*(1+'Growth rates'!AK37)</f>
        <v>11264516835922.348</v>
      </c>
    </row>
    <row r="39" spans="1:37" x14ac:dyDescent="0.25">
      <c r="A39" s="72" t="s">
        <v>1197</v>
      </c>
      <c r="B39" s="72" t="s">
        <v>620</v>
      </c>
      <c r="C39" s="44" t="s">
        <v>1181</v>
      </c>
      <c r="D39" s="73" t="s">
        <v>61</v>
      </c>
      <c r="E39" s="240">
        <f>SUMIFS(Summary_carb_combusted!$G$53:$G$91,Summary_carb_combusted!$C$53:$C$91,calcs!$D39)+SUMIFS('CHP Distribution_calcs'!$G$42:$G$51,'CHP Distribution_calcs'!$C$42:$C$51,$D39)</f>
        <v>0</v>
      </c>
      <c r="F39" s="234">
        <f>$E39*(1+'Growth rates'!F38)</f>
        <v>0</v>
      </c>
      <c r="G39" s="335">
        <f>$E39*(1+'Growth rates'!G38)</f>
        <v>0</v>
      </c>
      <c r="H39" s="234">
        <f>$E39*(1+'Growth rates'!H38)</f>
        <v>0</v>
      </c>
      <c r="I39" s="234">
        <f>$E39*(1+'Growth rates'!I38)</f>
        <v>0</v>
      </c>
      <c r="J39" s="234">
        <f>$E39*(1+'Growth rates'!J38)</f>
        <v>0</v>
      </c>
      <c r="K39" s="234">
        <f>$E39*(1+'Growth rates'!K38)</f>
        <v>0</v>
      </c>
      <c r="L39" s="234">
        <f>$E39*(1+'Growth rates'!L38)</f>
        <v>0</v>
      </c>
      <c r="M39" s="234">
        <f>$E39*(1+'Growth rates'!M38)</f>
        <v>0</v>
      </c>
      <c r="N39" s="234">
        <f>$E39*(1+'Growth rates'!N38)</f>
        <v>0</v>
      </c>
      <c r="O39" s="234">
        <f>$E39*(1+'Growth rates'!O38)</f>
        <v>0</v>
      </c>
      <c r="P39" s="234">
        <f>$E39*(1+'Growth rates'!P38)</f>
        <v>0</v>
      </c>
      <c r="Q39" s="234">
        <f>$E39*(1+'Growth rates'!Q38)</f>
        <v>0</v>
      </c>
      <c r="R39" s="234">
        <f>$E39*(1+'Growth rates'!R38)</f>
        <v>0</v>
      </c>
      <c r="S39" s="234">
        <f>$E39*(1+'Growth rates'!S38)</f>
        <v>0</v>
      </c>
      <c r="T39" s="234">
        <f>$E39*(1+'Growth rates'!T38)</f>
        <v>0</v>
      </c>
      <c r="U39" s="234">
        <f>$E39*(1+'Growth rates'!U38)</f>
        <v>0</v>
      </c>
      <c r="V39" s="234">
        <f>$E39*(1+'Growth rates'!V38)</f>
        <v>0</v>
      </c>
      <c r="W39" s="234">
        <f>$E39*(1+'Growth rates'!W38)</f>
        <v>0</v>
      </c>
      <c r="X39" s="234">
        <f>$E39*(1+'Growth rates'!X38)</f>
        <v>0</v>
      </c>
      <c r="Y39" s="234">
        <f>$E39*(1+'Growth rates'!Y38)</f>
        <v>0</v>
      </c>
      <c r="Z39" s="234">
        <f>$E39*(1+'Growth rates'!Z38)</f>
        <v>0</v>
      </c>
      <c r="AA39" s="234">
        <f>$E39*(1+'Growth rates'!AA38)</f>
        <v>0</v>
      </c>
      <c r="AB39" s="234">
        <f>$E39*(1+'Growth rates'!AB38)</f>
        <v>0</v>
      </c>
      <c r="AC39" s="234">
        <f>$E39*(1+'Growth rates'!AC38)</f>
        <v>0</v>
      </c>
      <c r="AD39" s="234">
        <f>$E39*(1+'Growth rates'!AD38)</f>
        <v>0</v>
      </c>
      <c r="AE39" s="234">
        <f>$E39*(1+'Growth rates'!AE38)</f>
        <v>0</v>
      </c>
      <c r="AF39" s="234">
        <f>$E39*(1+'Growth rates'!AF38)</f>
        <v>0</v>
      </c>
      <c r="AG39" s="234">
        <f>$E39*(1+'Growth rates'!AG38)</f>
        <v>0</v>
      </c>
      <c r="AH39" s="234">
        <f>$E39*(1+'Growth rates'!AH38)</f>
        <v>0</v>
      </c>
      <c r="AI39" s="234">
        <f>$E39*(1+'Growth rates'!AI38)</f>
        <v>0</v>
      </c>
      <c r="AJ39" s="234">
        <f>$E39*(1+'Growth rates'!AJ38)</f>
        <v>0</v>
      </c>
      <c r="AK39" s="234">
        <f>$E39*(1+'Growth rates'!AK38)</f>
        <v>0</v>
      </c>
    </row>
    <row r="40" spans="1:37" x14ac:dyDescent="0.25">
      <c r="A40" s="72" t="s">
        <v>1197</v>
      </c>
      <c r="B40" s="72" t="s">
        <v>620</v>
      </c>
      <c r="C40" s="44" t="s">
        <v>1181</v>
      </c>
      <c r="D40" s="73" t="s">
        <v>62</v>
      </c>
      <c r="E40" s="240">
        <f>SUMIFS(Summary_carb_combusted!$G$53:$G$91,Summary_carb_combusted!$C$53:$C$91,calcs!$D40)+SUMIFS('CHP Distribution_calcs'!$G$42:$G$51,'CHP Distribution_calcs'!$C$42:$C$51,$D40)</f>
        <v>0</v>
      </c>
      <c r="F40" s="234">
        <f>$E40*(1+'Growth rates'!F39)</f>
        <v>0</v>
      </c>
      <c r="G40" s="335">
        <f>$E40*(1+'Growth rates'!G39)</f>
        <v>0</v>
      </c>
      <c r="H40" s="234">
        <f>$E40*(1+'Growth rates'!H39)</f>
        <v>0</v>
      </c>
      <c r="I40" s="234">
        <f>$E40*(1+'Growth rates'!I39)</f>
        <v>0</v>
      </c>
      <c r="J40" s="234">
        <f>$E40*(1+'Growth rates'!J39)</f>
        <v>0</v>
      </c>
      <c r="K40" s="234">
        <f>$E40*(1+'Growth rates'!K39)</f>
        <v>0</v>
      </c>
      <c r="L40" s="234">
        <f>$E40*(1+'Growth rates'!L39)</f>
        <v>0</v>
      </c>
      <c r="M40" s="234">
        <f>$E40*(1+'Growth rates'!M39)</f>
        <v>0</v>
      </c>
      <c r="N40" s="234">
        <f>$E40*(1+'Growth rates'!N39)</f>
        <v>0</v>
      </c>
      <c r="O40" s="234">
        <f>$E40*(1+'Growth rates'!O39)</f>
        <v>0</v>
      </c>
      <c r="P40" s="234">
        <f>$E40*(1+'Growth rates'!P39)</f>
        <v>0</v>
      </c>
      <c r="Q40" s="234">
        <f>$E40*(1+'Growth rates'!Q39)</f>
        <v>0</v>
      </c>
      <c r="R40" s="234">
        <f>$E40*(1+'Growth rates'!R39)</f>
        <v>0</v>
      </c>
      <c r="S40" s="234">
        <f>$E40*(1+'Growth rates'!S39)</f>
        <v>0</v>
      </c>
      <c r="T40" s="234">
        <f>$E40*(1+'Growth rates'!T39)</f>
        <v>0</v>
      </c>
      <c r="U40" s="234">
        <f>$E40*(1+'Growth rates'!U39)</f>
        <v>0</v>
      </c>
      <c r="V40" s="234">
        <f>$E40*(1+'Growth rates'!V39)</f>
        <v>0</v>
      </c>
      <c r="W40" s="234">
        <f>$E40*(1+'Growth rates'!W39)</f>
        <v>0</v>
      </c>
      <c r="X40" s="234">
        <f>$E40*(1+'Growth rates'!X39)</f>
        <v>0</v>
      </c>
      <c r="Y40" s="234">
        <f>$E40*(1+'Growth rates'!Y39)</f>
        <v>0</v>
      </c>
      <c r="Z40" s="234">
        <f>$E40*(1+'Growth rates'!Z39)</f>
        <v>0</v>
      </c>
      <c r="AA40" s="234">
        <f>$E40*(1+'Growth rates'!AA39)</f>
        <v>0</v>
      </c>
      <c r="AB40" s="234">
        <f>$E40*(1+'Growth rates'!AB39)</f>
        <v>0</v>
      </c>
      <c r="AC40" s="234">
        <f>$E40*(1+'Growth rates'!AC39)</f>
        <v>0</v>
      </c>
      <c r="AD40" s="234">
        <f>$E40*(1+'Growth rates'!AD39)</f>
        <v>0</v>
      </c>
      <c r="AE40" s="234">
        <f>$E40*(1+'Growth rates'!AE39)</f>
        <v>0</v>
      </c>
      <c r="AF40" s="234">
        <f>$E40*(1+'Growth rates'!AF39)</f>
        <v>0</v>
      </c>
      <c r="AG40" s="234">
        <f>$E40*(1+'Growth rates'!AG39)</f>
        <v>0</v>
      </c>
      <c r="AH40" s="234">
        <f>$E40*(1+'Growth rates'!AH39)</f>
        <v>0</v>
      </c>
      <c r="AI40" s="234">
        <f>$E40*(1+'Growth rates'!AI39)</f>
        <v>0</v>
      </c>
      <c r="AJ40" s="234">
        <f>$E40*(1+'Growth rates'!AJ39)</f>
        <v>0</v>
      </c>
      <c r="AK40" s="234">
        <f>$E40*(1+'Growth rates'!AK39)</f>
        <v>0</v>
      </c>
    </row>
    <row r="41" spans="1:37" x14ac:dyDescent="0.25">
      <c r="A41" s="72" t="s">
        <v>1197</v>
      </c>
      <c r="B41" s="72" t="s">
        <v>620</v>
      </c>
      <c r="C41" s="44" t="s">
        <v>1181</v>
      </c>
      <c r="D41" s="73" t="s">
        <v>63</v>
      </c>
      <c r="E41" s="240">
        <f>SUMIFS(Summary_carb_combusted!$G$53:$G$91,Summary_carb_combusted!$C$53:$C$91,calcs!$D41)+SUMIFS('CHP Distribution_calcs'!$G$42:$G$51,'CHP Distribution_calcs'!$C$42:$C$51,$D41)</f>
        <v>0</v>
      </c>
      <c r="F41" s="234">
        <f>$E41*(1+'Growth rates'!F40)</f>
        <v>0</v>
      </c>
      <c r="G41" s="335">
        <f>$E41*(1+'Growth rates'!G40)</f>
        <v>0</v>
      </c>
      <c r="H41" s="234">
        <f>$E41*(1+'Growth rates'!H40)</f>
        <v>0</v>
      </c>
      <c r="I41" s="234">
        <f>$E41*(1+'Growth rates'!I40)</f>
        <v>0</v>
      </c>
      <c r="J41" s="234">
        <f>$E41*(1+'Growth rates'!J40)</f>
        <v>0</v>
      </c>
      <c r="K41" s="234">
        <f>$E41*(1+'Growth rates'!K40)</f>
        <v>0</v>
      </c>
      <c r="L41" s="234">
        <f>$E41*(1+'Growth rates'!L40)</f>
        <v>0</v>
      </c>
      <c r="M41" s="234">
        <f>$E41*(1+'Growth rates'!M40)</f>
        <v>0</v>
      </c>
      <c r="N41" s="234">
        <f>$E41*(1+'Growth rates'!N40)</f>
        <v>0</v>
      </c>
      <c r="O41" s="234">
        <f>$E41*(1+'Growth rates'!O40)</f>
        <v>0</v>
      </c>
      <c r="P41" s="234">
        <f>$E41*(1+'Growth rates'!P40)</f>
        <v>0</v>
      </c>
      <c r="Q41" s="234">
        <f>$E41*(1+'Growth rates'!Q40)</f>
        <v>0</v>
      </c>
      <c r="R41" s="234">
        <f>$E41*(1+'Growth rates'!R40)</f>
        <v>0</v>
      </c>
      <c r="S41" s="234">
        <f>$E41*(1+'Growth rates'!S40)</f>
        <v>0</v>
      </c>
      <c r="T41" s="234">
        <f>$E41*(1+'Growth rates'!T40)</f>
        <v>0</v>
      </c>
      <c r="U41" s="234">
        <f>$E41*(1+'Growth rates'!U40)</f>
        <v>0</v>
      </c>
      <c r="V41" s="234">
        <f>$E41*(1+'Growth rates'!V40)</f>
        <v>0</v>
      </c>
      <c r="W41" s="234">
        <f>$E41*(1+'Growth rates'!W40)</f>
        <v>0</v>
      </c>
      <c r="X41" s="234">
        <f>$E41*(1+'Growth rates'!X40)</f>
        <v>0</v>
      </c>
      <c r="Y41" s="234">
        <f>$E41*(1+'Growth rates'!Y40)</f>
        <v>0</v>
      </c>
      <c r="Z41" s="234">
        <f>$E41*(1+'Growth rates'!Z40)</f>
        <v>0</v>
      </c>
      <c r="AA41" s="234">
        <f>$E41*(1+'Growth rates'!AA40)</f>
        <v>0</v>
      </c>
      <c r="AB41" s="234">
        <f>$E41*(1+'Growth rates'!AB40)</f>
        <v>0</v>
      </c>
      <c r="AC41" s="234">
        <f>$E41*(1+'Growth rates'!AC40)</f>
        <v>0</v>
      </c>
      <c r="AD41" s="234">
        <f>$E41*(1+'Growth rates'!AD40)</f>
        <v>0</v>
      </c>
      <c r="AE41" s="234">
        <f>$E41*(1+'Growth rates'!AE40)</f>
        <v>0</v>
      </c>
      <c r="AF41" s="234">
        <f>$E41*(1+'Growth rates'!AF40)</f>
        <v>0</v>
      </c>
      <c r="AG41" s="234">
        <f>$E41*(1+'Growth rates'!AG40)</f>
        <v>0</v>
      </c>
      <c r="AH41" s="234">
        <f>$E41*(1+'Growth rates'!AH40)</f>
        <v>0</v>
      </c>
      <c r="AI41" s="234">
        <f>$E41*(1+'Growth rates'!AI40)</f>
        <v>0</v>
      </c>
      <c r="AJ41" s="234">
        <f>$E41*(1+'Growth rates'!AJ40)</f>
        <v>0</v>
      </c>
      <c r="AK41" s="234">
        <f>$E41*(1+'Growth rates'!AK40)</f>
        <v>0</v>
      </c>
    </row>
    <row r="42" spans="1:37" x14ac:dyDescent="0.25">
      <c r="A42" s="72" t="s">
        <v>1197</v>
      </c>
      <c r="B42" s="72" t="s">
        <v>620</v>
      </c>
      <c r="C42" s="44" t="s">
        <v>1181</v>
      </c>
      <c r="D42" s="73" t="s">
        <v>64</v>
      </c>
      <c r="E42" s="240">
        <f>SUMIFS(Summary_carb_combusted!$G$53:$G$91,Summary_carb_combusted!$C$53:$C$91,calcs!$D42)+SUMIFS('CHP Distribution_calcs'!$G$42:$G$51,'CHP Distribution_calcs'!$C$42:$C$51,$D42)</f>
        <v>20698349259332.102</v>
      </c>
      <c r="F42" s="234">
        <f>$E42*(1+'Growth rates'!F41)</f>
        <v>20698349259332.102</v>
      </c>
      <c r="G42" s="335">
        <f>$E42*(1+'Growth rates'!G41)</f>
        <v>20698349259332.102</v>
      </c>
      <c r="H42" s="234">
        <f>$E42*(1+'Growth rates'!H41)</f>
        <v>20489246385063.996</v>
      </c>
      <c r="I42" s="234">
        <f>$E42*(1+'Growth rates'!I41)</f>
        <v>20680628676767.008</v>
      </c>
      <c r="J42" s="234">
        <f>$E42*(1+'Growth rates'!J41)</f>
        <v>20585646354218.102</v>
      </c>
      <c r="K42" s="234">
        <f>$E42*(1+'Growth rates'!K41)</f>
        <v>20326925848767.734</v>
      </c>
      <c r="L42" s="234">
        <f>$E42*(1+'Growth rates'!L41)</f>
        <v>20064661226804.348</v>
      </c>
      <c r="M42" s="234">
        <f>$E42*(1+'Growth rates'!M41)</f>
        <v>19776878965947.227</v>
      </c>
      <c r="N42" s="234">
        <f>$E42*(1+'Growth rates'!N41)</f>
        <v>19445858483631.273</v>
      </c>
      <c r="O42" s="234">
        <f>$E42*(1+'Growth rates'!O41)</f>
        <v>19087902715816.383</v>
      </c>
      <c r="P42" s="234">
        <f>$E42*(1+'Growth rates'!P41)</f>
        <v>18774602816065.523</v>
      </c>
      <c r="Q42" s="234">
        <f>$E42*(1+'Growth rates'!Q41)</f>
        <v>18452088213380.816</v>
      </c>
      <c r="R42" s="234">
        <f>$E42*(1+'Growth rates'!R41)</f>
        <v>18186279474904.41</v>
      </c>
      <c r="S42" s="234">
        <f>$E42*(1+'Growth rates'!S41)</f>
        <v>17880067808179.594</v>
      </c>
      <c r="T42" s="234">
        <f>$E42*(1+'Growth rates'!T41)</f>
        <v>17592285547322.469</v>
      </c>
      <c r="U42" s="234">
        <f>$E42*(1+'Growth rates'!U41)</f>
        <v>17320806222425.232</v>
      </c>
      <c r="V42" s="234">
        <f>$E42*(1+'Growth rates'!V41)</f>
        <v>17260556241703.914</v>
      </c>
      <c r="W42" s="234">
        <f>$E42*(1+'Growth rates'!W41)</f>
        <v>17188965088140.936</v>
      </c>
      <c r="X42" s="234">
        <f>$E42*(1+'Growth rates'!X41)</f>
        <v>17125879814209.199</v>
      </c>
      <c r="Y42" s="234">
        <f>$E42*(1+'Growth rates'!Y41)</f>
        <v>17182585678417.502</v>
      </c>
      <c r="Z42" s="234">
        <f>$E42*(1+'Growth rates'!Z41)</f>
        <v>17149270983195.125</v>
      </c>
      <c r="AA42" s="234">
        <f>$E42*(1+'Growth rates'!AA41)</f>
        <v>17127297460814.408</v>
      </c>
      <c r="AB42" s="234">
        <f>$E42*(1+'Growth rates'!AB41)</f>
        <v>17131550400630.033</v>
      </c>
      <c r="AC42" s="234">
        <f>$E42*(1+'Growth rates'!AC41)</f>
        <v>17158485686128.975</v>
      </c>
      <c r="AD42" s="234">
        <f>$E42*(1+'Growth rates'!AD41)</f>
        <v>17199597437679.99</v>
      </c>
      <c r="AE42" s="234">
        <f>$E42*(1+'Growth rates'!AE41)</f>
        <v>17237165072717.99</v>
      </c>
      <c r="AF42" s="234">
        <f>$E42*(1+'Growth rates'!AF41)</f>
        <v>17277568000966.404</v>
      </c>
      <c r="AG42" s="234">
        <f>$E42*(1+'Growth rates'!AG41)</f>
        <v>17335691511779.912</v>
      </c>
      <c r="AH42" s="234">
        <f>$E42*(1+'Growth rates'!AH41)</f>
        <v>17388144436172.588</v>
      </c>
      <c r="AI42" s="234">
        <f>$E42*(1+'Growth rates'!AI41)</f>
        <v>17437053244052.248</v>
      </c>
      <c r="AJ42" s="234">
        <f>$E42*(1+'Growth rates'!AJ41)</f>
        <v>17580944374480.809</v>
      </c>
      <c r="AK42" s="234">
        <f>$E42*(1+'Growth rates'!AK41)</f>
        <v>17647573764925.563</v>
      </c>
    </row>
    <row r="43" spans="1:37" x14ac:dyDescent="0.25">
      <c r="A43" s="72" t="s">
        <v>1197</v>
      </c>
      <c r="B43" s="72" t="s">
        <v>620</v>
      </c>
      <c r="C43" s="44" t="s">
        <v>1181</v>
      </c>
      <c r="D43" s="73" t="s">
        <v>65</v>
      </c>
      <c r="E43" s="240">
        <f>SUMIFS(Summary_carb_combusted!$G$53:$G$91,Summary_carb_combusted!$C$53:$C$91,calcs!$D43)+SUMIFS('CHP Distribution_calcs'!$G$42:$G$51,'CHP Distribution_calcs'!$C$42:$C$51,$D43)</f>
        <v>0</v>
      </c>
      <c r="F43" s="234">
        <f>$E43*(1+'Growth rates'!F42)</f>
        <v>0</v>
      </c>
      <c r="G43" s="335">
        <f>$E43*(1+'Growth rates'!G42)</f>
        <v>0</v>
      </c>
      <c r="H43" s="234">
        <f>$E43*(1+'Growth rates'!H42)</f>
        <v>0</v>
      </c>
      <c r="I43" s="234">
        <f>$E43*(1+'Growth rates'!I42)</f>
        <v>0</v>
      </c>
      <c r="J43" s="234">
        <f>$E43*(1+'Growth rates'!J42)</f>
        <v>0</v>
      </c>
      <c r="K43" s="234">
        <f>$E43*(1+'Growth rates'!K42)</f>
        <v>0</v>
      </c>
      <c r="L43" s="234">
        <f>$E43*(1+'Growth rates'!L42)</f>
        <v>0</v>
      </c>
      <c r="M43" s="234">
        <f>$E43*(1+'Growth rates'!M42)</f>
        <v>0</v>
      </c>
      <c r="N43" s="234">
        <f>$E43*(1+'Growth rates'!N42)</f>
        <v>0</v>
      </c>
      <c r="O43" s="234">
        <f>$E43*(1+'Growth rates'!O42)</f>
        <v>0</v>
      </c>
      <c r="P43" s="234">
        <f>$E43*(1+'Growth rates'!P42)</f>
        <v>0</v>
      </c>
      <c r="Q43" s="234">
        <f>$E43*(1+'Growth rates'!Q42)</f>
        <v>0</v>
      </c>
      <c r="R43" s="234">
        <f>$E43*(1+'Growth rates'!R42)</f>
        <v>0</v>
      </c>
      <c r="S43" s="234">
        <f>$E43*(1+'Growth rates'!S42)</f>
        <v>0</v>
      </c>
      <c r="T43" s="234">
        <f>$E43*(1+'Growth rates'!T42)</f>
        <v>0</v>
      </c>
      <c r="U43" s="234">
        <f>$E43*(1+'Growth rates'!U42)</f>
        <v>0</v>
      </c>
      <c r="V43" s="234">
        <f>$E43*(1+'Growth rates'!V42)</f>
        <v>0</v>
      </c>
      <c r="W43" s="234">
        <f>$E43*(1+'Growth rates'!W42)</f>
        <v>0</v>
      </c>
      <c r="X43" s="234">
        <f>$E43*(1+'Growth rates'!X42)</f>
        <v>0</v>
      </c>
      <c r="Y43" s="234">
        <f>$E43*(1+'Growth rates'!Y42)</f>
        <v>0</v>
      </c>
      <c r="Z43" s="234">
        <f>$E43*(1+'Growth rates'!Z42)</f>
        <v>0</v>
      </c>
      <c r="AA43" s="234">
        <f>$E43*(1+'Growth rates'!AA42)</f>
        <v>0</v>
      </c>
      <c r="AB43" s="234">
        <f>$E43*(1+'Growth rates'!AB42)</f>
        <v>0</v>
      </c>
      <c r="AC43" s="234">
        <f>$E43*(1+'Growth rates'!AC42)</f>
        <v>0</v>
      </c>
      <c r="AD43" s="234">
        <f>$E43*(1+'Growth rates'!AD42)</f>
        <v>0</v>
      </c>
      <c r="AE43" s="234">
        <f>$E43*(1+'Growth rates'!AE42)</f>
        <v>0</v>
      </c>
      <c r="AF43" s="234">
        <f>$E43*(1+'Growth rates'!AF42)</f>
        <v>0</v>
      </c>
      <c r="AG43" s="234">
        <f>$E43*(1+'Growth rates'!AG42)</f>
        <v>0</v>
      </c>
      <c r="AH43" s="234">
        <f>$E43*(1+'Growth rates'!AH42)</f>
        <v>0</v>
      </c>
      <c r="AI43" s="234">
        <f>$E43*(1+'Growth rates'!AI42)</f>
        <v>0</v>
      </c>
      <c r="AJ43" s="234">
        <f>$E43*(1+'Growth rates'!AJ42)</f>
        <v>0</v>
      </c>
      <c r="AK43" s="234">
        <f>$E43*(1+'Growth rates'!AK42)</f>
        <v>0</v>
      </c>
    </row>
    <row r="44" spans="1:37" x14ac:dyDescent="0.25">
      <c r="A44" s="72" t="s">
        <v>1197</v>
      </c>
      <c r="B44" s="72" t="s">
        <v>620</v>
      </c>
      <c r="C44" s="44" t="s">
        <v>1181</v>
      </c>
      <c r="D44" s="73" t="s">
        <v>66</v>
      </c>
      <c r="E44" s="240">
        <f>SUMIFS(Summary_carb_combusted!$G$53:$G$91,Summary_carb_combusted!$C$53:$C$91,calcs!$D44)+SUMIFS('CHP Distribution_calcs'!$G$42:$G$51,'CHP Distribution_calcs'!$C$42:$C$51,$D44)</f>
        <v>0</v>
      </c>
      <c r="F44" s="234">
        <f>$E44*(1+'Growth rates'!F43)</f>
        <v>0</v>
      </c>
      <c r="G44" s="335">
        <f>$E44*(1+'Growth rates'!G43)</f>
        <v>0</v>
      </c>
      <c r="H44" s="234">
        <f>$E44*(1+'Growth rates'!H43)</f>
        <v>0</v>
      </c>
      <c r="I44" s="234">
        <f>$E44*(1+'Growth rates'!I43)</f>
        <v>0</v>
      </c>
      <c r="J44" s="234">
        <f>$E44*(1+'Growth rates'!J43)</f>
        <v>0</v>
      </c>
      <c r="K44" s="234">
        <f>$E44*(1+'Growth rates'!K43)</f>
        <v>0</v>
      </c>
      <c r="L44" s="234">
        <f>$E44*(1+'Growth rates'!L43)</f>
        <v>0</v>
      </c>
      <c r="M44" s="234">
        <f>$E44*(1+'Growth rates'!M43)</f>
        <v>0</v>
      </c>
      <c r="N44" s="234">
        <f>$E44*(1+'Growth rates'!N43)</f>
        <v>0</v>
      </c>
      <c r="O44" s="234">
        <f>$E44*(1+'Growth rates'!O43)</f>
        <v>0</v>
      </c>
      <c r="P44" s="234">
        <f>$E44*(1+'Growth rates'!P43)</f>
        <v>0</v>
      </c>
      <c r="Q44" s="234">
        <f>$E44*(1+'Growth rates'!Q43)</f>
        <v>0</v>
      </c>
      <c r="R44" s="234">
        <f>$E44*(1+'Growth rates'!R43)</f>
        <v>0</v>
      </c>
      <c r="S44" s="234">
        <f>$E44*(1+'Growth rates'!S43)</f>
        <v>0</v>
      </c>
      <c r="T44" s="234">
        <f>$E44*(1+'Growth rates'!T43)</f>
        <v>0</v>
      </c>
      <c r="U44" s="234">
        <f>$E44*(1+'Growth rates'!U43)</f>
        <v>0</v>
      </c>
      <c r="V44" s="234">
        <f>$E44*(1+'Growth rates'!V43)</f>
        <v>0</v>
      </c>
      <c r="W44" s="234">
        <f>$E44*(1+'Growth rates'!W43)</f>
        <v>0</v>
      </c>
      <c r="X44" s="234">
        <f>$E44*(1+'Growth rates'!X43)</f>
        <v>0</v>
      </c>
      <c r="Y44" s="234">
        <f>$E44*(1+'Growth rates'!Y43)</f>
        <v>0</v>
      </c>
      <c r="Z44" s="234">
        <f>$E44*(1+'Growth rates'!Z43)</f>
        <v>0</v>
      </c>
      <c r="AA44" s="234">
        <f>$E44*(1+'Growth rates'!AA43)</f>
        <v>0</v>
      </c>
      <c r="AB44" s="234">
        <f>$E44*(1+'Growth rates'!AB43)</f>
        <v>0</v>
      </c>
      <c r="AC44" s="234">
        <f>$E44*(1+'Growth rates'!AC43)</f>
        <v>0</v>
      </c>
      <c r="AD44" s="234">
        <f>$E44*(1+'Growth rates'!AD43)</f>
        <v>0</v>
      </c>
      <c r="AE44" s="234">
        <f>$E44*(1+'Growth rates'!AE43)</f>
        <v>0</v>
      </c>
      <c r="AF44" s="234">
        <f>$E44*(1+'Growth rates'!AF43)</f>
        <v>0</v>
      </c>
      <c r="AG44" s="234">
        <f>$E44*(1+'Growth rates'!AG43)</f>
        <v>0</v>
      </c>
      <c r="AH44" s="234">
        <f>$E44*(1+'Growth rates'!AH43)</f>
        <v>0</v>
      </c>
      <c r="AI44" s="234">
        <f>$E44*(1+'Growth rates'!AI43)</f>
        <v>0</v>
      </c>
      <c r="AJ44" s="234">
        <f>$E44*(1+'Growth rates'!AJ43)</f>
        <v>0</v>
      </c>
      <c r="AK44" s="234">
        <f>$E44*(1+'Growth rates'!AK43)</f>
        <v>0</v>
      </c>
    </row>
    <row r="45" spans="1:37" x14ac:dyDescent="0.25">
      <c r="A45" s="72" t="s">
        <v>1197</v>
      </c>
      <c r="B45" s="72" t="s">
        <v>620</v>
      </c>
      <c r="C45" s="44" t="s">
        <v>1181</v>
      </c>
      <c r="D45" s="73" t="s">
        <v>67</v>
      </c>
      <c r="E45" s="240">
        <f>SUMIFS(Summary_carb_combusted!$G$53:$G$91,Summary_carb_combusted!$C$53:$C$91,calcs!$D45)+SUMIFS('CHP Distribution_calcs'!$G$42:$G$51,'CHP Distribution_calcs'!$C$42:$C$51,$D45)</f>
        <v>0</v>
      </c>
      <c r="F45" s="234">
        <f>$E45*(1+'Growth rates'!F44)</f>
        <v>0</v>
      </c>
      <c r="G45" s="335">
        <f>$E45*(1+'Growth rates'!G44)</f>
        <v>0</v>
      </c>
      <c r="H45" s="234">
        <f>$E45*(1+'Growth rates'!H44)</f>
        <v>0</v>
      </c>
      <c r="I45" s="234">
        <f>$E45*(1+'Growth rates'!I44)</f>
        <v>0</v>
      </c>
      <c r="J45" s="234">
        <f>$E45*(1+'Growth rates'!J44)</f>
        <v>0</v>
      </c>
      <c r="K45" s="234">
        <f>$E45*(1+'Growth rates'!K44)</f>
        <v>0</v>
      </c>
      <c r="L45" s="234">
        <f>$E45*(1+'Growth rates'!L44)</f>
        <v>0</v>
      </c>
      <c r="M45" s="234">
        <f>$E45*(1+'Growth rates'!M44)</f>
        <v>0</v>
      </c>
      <c r="N45" s="234">
        <f>$E45*(1+'Growth rates'!N44)</f>
        <v>0</v>
      </c>
      <c r="O45" s="234">
        <f>$E45*(1+'Growth rates'!O44)</f>
        <v>0</v>
      </c>
      <c r="P45" s="234">
        <f>$E45*(1+'Growth rates'!P44)</f>
        <v>0</v>
      </c>
      <c r="Q45" s="234">
        <f>$E45*(1+'Growth rates'!Q44)</f>
        <v>0</v>
      </c>
      <c r="R45" s="234">
        <f>$E45*(1+'Growth rates'!R44)</f>
        <v>0</v>
      </c>
      <c r="S45" s="234">
        <f>$E45*(1+'Growth rates'!S44)</f>
        <v>0</v>
      </c>
      <c r="T45" s="234">
        <f>$E45*(1+'Growth rates'!T44)</f>
        <v>0</v>
      </c>
      <c r="U45" s="234">
        <f>$E45*(1+'Growth rates'!U44)</f>
        <v>0</v>
      </c>
      <c r="V45" s="234">
        <f>$E45*(1+'Growth rates'!V44)</f>
        <v>0</v>
      </c>
      <c r="W45" s="234">
        <f>$E45*(1+'Growth rates'!W44)</f>
        <v>0</v>
      </c>
      <c r="X45" s="234">
        <f>$E45*(1+'Growth rates'!X44)</f>
        <v>0</v>
      </c>
      <c r="Y45" s="234">
        <f>$E45*(1+'Growth rates'!Y44)</f>
        <v>0</v>
      </c>
      <c r="Z45" s="234">
        <f>$E45*(1+'Growth rates'!Z44)</f>
        <v>0</v>
      </c>
      <c r="AA45" s="234">
        <f>$E45*(1+'Growth rates'!AA44)</f>
        <v>0</v>
      </c>
      <c r="AB45" s="234">
        <f>$E45*(1+'Growth rates'!AB44)</f>
        <v>0</v>
      </c>
      <c r="AC45" s="234">
        <f>$E45*(1+'Growth rates'!AC44)</f>
        <v>0</v>
      </c>
      <c r="AD45" s="234">
        <f>$E45*(1+'Growth rates'!AD44)</f>
        <v>0</v>
      </c>
      <c r="AE45" s="234">
        <f>$E45*(1+'Growth rates'!AE44)</f>
        <v>0</v>
      </c>
      <c r="AF45" s="234">
        <f>$E45*(1+'Growth rates'!AF44)</f>
        <v>0</v>
      </c>
      <c r="AG45" s="234">
        <f>$E45*(1+'Growth rates'!AG44)</f>
        <v>0</v>
      </c>
      <c r="AH45" s="234">
        <f>$E45*(1+'Growth rates'!AH44)</f>
        <v>0</v>
      </c>
      <c r="AI45" s="234">
        <f>$E45*(1+'Growth rates'!AI44)</f>
        <v>0</v>
      </c>
      <c r="AJ45" s="234">
        <f>$E45*(1+'Growth rates'!AJ44)</f>
        <v>0</v>
      </c>
      <c r="AK45" s="234">
        <f>$E45*(1+'Growth rates'!AK44)</f>
        <v>0</v>
      </c>
    </row>
    <row r="46" spans="1:37" x14ac:dyDescent="0.25">
      <c r="A46" s="72" t="s">
        <v>1197</v>
      </c>
      <c r="B46" s="72" t="s">
        <v>620</v>
      </c>
      <c r="C46" s="44" t="s">
        <v>1181</v>
      </c>
      <c r="D46" s="73" t="s">
        <v>68</v>
      </c>
      <c r="E46" s="240">
        <f>SUMIFS(Summary_carb_combusted!$G$53:$G$91,Summary_carb_combusted!$C$53:$C$91,calcs!$D46)+SUMIFS('CHP Distribution_calcs'!$G$42:$G$51,'CHP Distribution_calcs'!$C$42:$C$51,$D46)</f>
        <v>0</v>
      </c>
      <c r="F46" s="234">
        <f>$E46*(1+'Growth rates'!F45)</f>
        <v>0</v>
      </c>
      <c r="G46" s="335">
        <f>$E46*(1+'Growth rates'!G45)</f>
        <v>0</v>
      </c>
      <c r="H46" s="234">
        <f>$E46*(1+'Growth rates'!H45)</f>
        <v>0</v>
      </c>
      <c r="I46" s="234">
        <f>$E46*(1+'Growth rates'!I45)</f>
        <v>0</v>
      </c>
      <c r="J46" s="234">
        <f>$E46*(1+'Growth rates'!J45)</f>
        <v>0</v>
      </c>
      <c r="K46" s="234">
        <f>$E46*(1+'Growth rates'!K45)</f>
        <v>0</v>
      </c>
      <c r="L46" s="234">
        <f>$E46*(1+'Growth rates'!L45)</f>
        <v>0</v>
      </c>
      <c r="M46" s="234">
        <f>$E46*(1+'Growth rates'!M45)</f>
        <v>0</v>
      </c>
      <c r="N46" s="234">
        <f>$E46*(1+'Growth rates'!N45)</f>
        <v>0</v>
      </c>
      <c r="O46" s="234">
        <f>$E46*(1+'Growth rates'!O45)</f>
        <v>0</v>
      </c>
      <c r="P46" s="234">
        <f>$E46*(1+'Growth rates'!P45)</f>
        <v>0</v>
      </c>
      <c r="Q46" s="234">
        <f>$E46*(1+'Growth rates'!Q45)</f>
        <v>0</v>
      </c>
      <c r="R46" s="234">
        <f>$E46*(1+'Growth rates'!R45)</f>
        <v>0</v>
      </c>
      <c r="S46" s="234">
        <f>$E46*(1+'Growth rates'!S45)</f>
        <v>0</v>
      </c>
      <c r="T46" s="234">
        <f>$E46*(1+'Growth rates'!T45)</f>
        <v>0</v>
      </c>
      <c r="U46" s="234">
        <f>$E46*(1+'Growth rates'!U45)</f>
        <v>0</v>
      </c>
      <c r="V46" s="234">
        <f>$E46*(1+'Growth rates'!V45)</f>
        <v>0</v>
      </c>
      <c r="W46" s="234">
        <f>$E46*(1+'Growth rates'!W45)</f>
        <v>0</v>
      </c>
      <c r="X46" s="234">
        <f>$E46*(1+'Growth rates'!X45)</f>
        <v>0</v>
      </c>
      <c r="Y46" s="234">
        <f>$E46*(1+'Growth rates'!Y45)</f>
        <v>0</v>
      </c>
      <c r="Z46" s="234">
        <f>$E46*(1+'Growth rates'!Z45)</f>
        <v>0</v>
      </c>
      <c r="AA46" s="234">
        <f>$E46*(1+'Growth rates'!AA45)</f>
        <v>0</v>
      </c>
      <c r="AB46" s="234">
        <f>$E46*(1+'Growth rates'!AB45)</f>
        <v>0</v>
      </c>
      <c r="AC46" s="234">
        <f>$E46*(1+'Growth rates'!AC45)</f>
        <v>0</v>
      </c>
      <c r="AD46" s="234">
        <f>$E46*(1+'Growth rates'!AD45)</f>
        <v>0</v>
      </c>
      <c r="AE46" s="234">
        <f>$E46*(1+'Growth rates'!AE45)</f>
        <v>0</v>
      </c>
      <c r="AF46" s="234">
        <f>$E46*(1+'Growth rates'!AF45)</f>
        <v>0</v>
      </c>
      <c r="AG46" s="234">
        <f>$E46*(1+'Growth rates'!AG45)</f>
        <v>0</v>
      </c>
      <c r="AH46" s="234">
        <f>$E46*(1+'Growth rates'!AH45)</f>
        <v>0</v>
      </c>
      <c r="AI46" s="234">
        <f>$E46*(1+'Growth rates'!AI45)</f>
        <v>0</v>
      </c>
      <c r="AJ46" s="234">
        <f>$E46*(1+'Growth rates'!AJ45)</f>
        <v>0</v>
      </c>
      <c r="AK46" s="234">
        <f>$E46*(1+'Growth rates'!AK45)</f>
        <v>0</v>
      </c>
    </row>
    <row r="47" spans="1:37" x14ac:dyDescent="0.25">
      <c r="A47" s="72" t="s">
        <v>1197</v>
      </c>
      <c r="B47" s="72" t="s">
        <v>620</v>
      </c>
      <c r="C47" s="44" t="s">
        <v>1181</v>
      </c>
      <c r="D47" s="73" t="s">
        <v>69</v>
      </c>
      <c r="E47" s="240">
        <f>SUMIFS(Summary_carb_combusted!$G$53:$G$91,Summary_carb_combusted!$C$53:$C$91,calcs!$D47)+SUMIFS('CHP Distribution_calcs'!$G$42:$G$51,'CHP Distribution_calcs'!$C$42:$C$51,$D47)</f>
        <v>0</v>
      </c>
      <c r="F47" s="234">
        <f>$E47*(1+'Growth rates'!F46)</f>
        <v>0</v>
      </c>
      <c r="G47" s="335">
        <f>$E47*(1+'Growth rates'!G46)</f>
        <v>0</v>
      </c>
      <c r="H47" s="234">
        <f>$E47*(1+'Growth rates'!H46)</f>
        <v>0</v>
      </c>
      <c r="I47" s="234">
        <f>$E47*(1+'Growth rates'!I46)</f>
        <v>0</v>
      </c>
      <c r="J47" s="234">
        <f>$E47*(1+'Growth rates'!J46)</f>
        <v>0</v>
      </c>
      <c r="K47" s="234">
        <f>$E47*(1+'Growth rates'!K46)</f>
        <v>0</v>
      </c>
      <c r="L47" s="234">
        <f>$E47*(1+'Growth rates'!L46)</f>
        <v>0</v>
      </c>
      <c r="M47" s="234">
        <f>$E47*(1+'Growth rates'!M46)</f>
        <v>0</v>
      </c>
      <c r="N47" s="234">
        <f>$E47*(1+'Growth rates'!N46)</f>
        <v>0</v>
      </c>
      <c r="O47" s="234">
        <f>$E47*(1+'Growth rates'!O46)</f>
        <v>0</v>
      </c>
      <c r="P47" s="234">
        <f>$E47*(1+'Growth rates'!P46)</f>
        <v>0</v>
      </c>
      <c r="Q47" s="234">
        <f>$E47*(1+'Growth rates'!Q46)</f>
        <v>0</v>
      </c>
      <c r="R47" s="234">
        <f>$E47*(1+'Growth rates'!R46)</f>
        <v>0</v>
      </c>
      <c r="S47" s="234">
        <f>$E47*(1+'Growth rates'!S46)</f>
        <v>0</v>
      </c>
      <c r="T47" s="234">
        <f>$E47*(1+'Growth rates'!T46)</f>
        <v>0</v>
      </c>
      <c r="U47" s="234">
        <f>$E47*(1+'Growth rates'!U46)</f>
        <v>0</v>
      </c>
      <c r="V47" s="234">
        <f>$E47*(1+'Growth rates'!V46)</f>
        <v>0</v>
      </c>
      <c r="W47" s="234">
        <f>$E47*(1+'Growth rates'!W46)</f>
        <v>0</v>
      </c>
      <c r="X47" s="234">
        <f>$E47*(1+'Growth rates'!X46)</f>
        <v>0</v>
      </c>
      <c r="Y47" s="234">
        <f>$E47*(1+'Growth rates'!Y46)</f>
        <v>0</v>
      </c>
      <c r="Z47" s="234">
        <f>$E47*(1+'Growth rates'!Z46)</f>
        <v>0</v>
      </c>
      <c r="AA47" s="234">
        <f>$E47*(1+'Growth rates'!AA46)</f>
        <v>0</v>
      </c>
      <c r="AB47" s="234">
        <f>$E47*(1+'Growth rates'!AB46)</f>
        <v>0</v>
      </c>
      <c r="AC47" s="234">
        <f>$E47*(1+'Growth rates'!AC46)</f>
        <v>0</v>
      </c>
      <c r="AD47" s="234">
        <f>$E47*(1+'Growth rates'!AD46)</f>
        <v>0</v>
      </c>
      <c r="AE47" s="234">
        <f>$E47*(1+'Growth rates'!AE46)</f>
        <v>0</v>
      </c>
      <c r="AF47" s="234">
        <f>$E47*(1+'Growth rates'!AF46)</f>
        <v>0</v>
      </c>
      <c r="AG47" s="234">
        <f>$E47*(1+'Growth rates'!AG46)</f>
        <v>0</v>
      </c>
      <c r="AH47" s="234">
        <f>$E47*(1+'Growth rates'!AH46)</f>
        <v>0</v>
      </c>
      <c r="AI47" s="234">
        <f>$E47*(1+'Growth rates'!AI46)</f>
        <v>0</v>
      </c>
      <c r="AJ47" s="234">
        <f>$E47*(1+'Growth rates'!AJ46)</f>
        <v>0</v>
      </c>
      <c r="AK47" s="234">
        <f>$E47*(1+'Growth rates'!AK46)</f>
        <v>0</v>
      </c>
    </row>
    <row r="48" spans="1:37" x14ac:dyDescent="0.25">
      <c r="A48" s="72" t="s">
        <v>1197</v>
      </c>
      <c r="B48" s="72" t="s">
        <v>620</v>
      </c>
      <c r="C48" s="44" t="s">
        <v>1181</v>
      </c>
      <c r="D48" s="73" t="s">
        <v>70</v>
      </c>
      <c r="E48" s="240">
        <f>SUMIFS(Summary_carb_combusted!$G$53:$G$91,Summary_carb_combusted!$C$53:$C$91,calcs!$D48)+SUMIFS('CHP Distribution_calcs'!$G$42:$G$51,'CHP Distribution_calcs'!$C$42:$C$51,$D48)</f>
        <v>71868046900</v>
      </c>
      <c r="F48" s="234">
        <f>$E48*(1+'Growth rates'!F47)</f>
        <v>71868046900</v>
      </c>
      <c r="G48" s="335">
        <f>$E48*(1+'Growth rates'!G47)</f>
        <v>71868046900</v>
      </c>
      <c r="H48" s="234">
        <f>$E48*(1+'Growth rates'!H47)</f>
        <v>71142007591.91124</v>
      </c>
      <c r="I48" s="234">
        <f>$E48*(1+'Growth rates'!I47)</f>
        <v>71806518145.077225</v>
      </c>
      <c r="J48" s="234">
        <f>$E48*(1+'Growth rates'!J47)</f>
        <v>71476724018.691132</v>
      </c>
      <c r="K48" s="234">
        <f>$E48*(1+'Growth rates'!K47)</f>
        <v>70578404196.818604</v>
      </c>
      <c r="L48" s="234">
        <f>$E48*(1+'Growth rates'!L47)</f>
        <v>69667778623.961502</v>
      </c>
      <c r="M48" s="234">
        <f>$E48*(1+'Growth rates'!M47)</f>
        <v>68668551644.01561</v>
      </c>
      <c r="N48" s="234">
        <f>$E48*(1+'Growth rates'!N47)</f>
        <v>67519194502.058144</v>
      </c>
      <c r="O48" s="234">
        <f>$E48*(1+'Growth rates'!O47)</f>
        <v>66276313652.618057</v>
      </c>
      <c r="P48" s="234">
        <f>$E48*(1+'Growth rates'!P47)</f>
        <v>65188485265.583366</v>
      </c>
      <c r="Q48" s="234">
        <f>$E48*(1+'Growth rates'!Q47)</f>
        <v>64068661925.988838</v>
      </c>
      <c r="R48" s="234">
        <f>$E48*(1+'Growth rates'!R47)</f>
        <v>63145730602.147179</v>
      </c>
      <c r="S48" s="234">
        <f>$E48*(1+'Growth rates'!S47)</f>
        <v>62082513717.081612</v>
      </c>
      <c r="T48" s="234">
        <f>$E48*(1+'Growth rates'!T47)</f>
        <v>61083286737.135712</v>
      </c>
      <c r="U48" s="234">
        <f>$E48*(1+'Growth rates'!U47)</f>
        <v>60140666211.718773</v>
      </c>
      <c r="V48" s="234">
        <f>$E48*(1+'Growth rates'!V47)</f>
        <v>59931468444.981331</v>
      </c>
      <c r="W48" s="234">
        <f>$E48*(1+'Growth rates'!W47)</f>
        <v>59682892275.093323</v>
      </c>
      <c r="X48" s="234">
        <f>$E48*(1+'Growth rates'!X47)</f>
        <v>59463849907.568222</v>
      </c>
      <c r="Y48" s="234">
        <f>$E48*(1+'Growth rates'!Y47)</f>
        <v>59660741923.321114</v>
      </c>
      <c r="Z48" s="234">
        <f>$E48*(1+'Growth rates'!Z47)</f>
        <v>59545067864.066299</v>
      </c>
      <c r="AA48" s="234">
        <f>$E48*(1+'Growth rates'!AA47)</f>
        <v>59468772207.962051</v>
      </c>
      <c r="AB48" s="234">
        <f>$E48*(1+'Growth rates'!AB47)</f>
        <v>59483539109.143524</v>
      </c>
      <c r="AC48" s="234">
        <f>$E48*(1+'Growth rates'!AC47)</f>
        <v>59577062816.626144</v>
      </c>
      <c r="AD48" s="234">
        <f>$E48*(1+'Growth rates'!AD47)</f>
        <v>59719809528.046974</v>
      </c>
      <c r="AE48" s="234">
        <f>$E48*(1+'Growth rates'!AE47)</f>
        <v>59850250488.483269</v>
      </c>
      <c r="AF48" s="234">
        <f>$E48*(1+'Growth rates'!AF47)</f>
        <v>59990536049.707207</v>
      </c>
      <c r="AG48" s="234">
        <f>$E48*(1+'Growth rates'!AG47)</f>
        <v>60192350365.853912</v>
      </c>
      <c r="AH48" s="234">
        <f>$E48*(1+'Growth rates'!AH47)</f>
        <v>60374475480.425323</v>
      </c>
      <c r="AI48" s="234">
        <f>$E48*(1+'Growth rates'!AI47)</f>
        <v>60544294844.012192</v>
      </c>
      <c r="AJ48" s="234">
        <f>$E48*(1+'Growth rates'!AJ47)</f>
        <v>61043908333.98513</v>
      </c>
      <c r="AK48" s="234">
        <f>$E48*(1+'Growth rates'!AK47)</f>
        <v>61275256452.494774</v>
      </c>
    </row>
    <row r="49" spans="1:37" x14ac:dyDescent="0.25">
      <c r="A49" s="72" t="s">
        <v>1197</v>
      </c>
      <c r="B49" s="72" t="s">
        <v>620</v>
      </c>
      <c r="C49" s="44" t="s">
        <v>1181</v>
      </c>
      <c r="D49" s="73" t="s">
        <v>71</v>
      </c>
      <c r="E49" s="240">
        <f>SUMIFS(Summary_carb_combusted!$G$53:$G$91,Summary_carb_combusted!$C$53:$C$91,calcs!$D49)+SUMIFS('CHP Distribution_calcs'!$G$42:$G$51,'CHP Distribution_calcs'!$C$42:$C$51,$D49)</f>
        <v>0</v>
      </c>
      <c r="F49" s="234">
        <f>$E49*(1+'Growth rates'!F48)</f>
        <v>0</v>
      </c>
      <c r="G49" s="335">
        <f>$E49*(1+'Growth rates'!G48)</f>
        <v>0</v>
      </c>
      <c r="H49" s="234">
        <f>$E49*(1+'Growth rates'!H48)</f>
        <v>0</v>
      </c>
      <c r="I49" s="234">
        <f>$E49*(1+'Growth rates'!I48)</f>
        <v>0</v>
      </c>
      <c r="J49" s="234">
        <f>$E49*(1+'Growth rates'!J48)</f>
        <v>0</v>
      </c>
      <c r="K49" s="234">
        <f>$E49*(1+'Growth rates'!K48)</f>
        <v>0</v>
      </c>
      <c r="L49" s="234">
        <f>$E49*(1+'Growth rates'!L48)</f>
        <v>0</v>
      </c>
      <c r="M49" s="234">
        <f>$E49*(1+'Growth rates'!M48)</f>
        <v>0</v>
      </c>
      <c r="N49" s="234">
        <f>$E49*(1+'Growth rates'!N48)</f>
        <v>0</v>
      </c>
      <c r="O49" s="234">
        <f>$E49*(1+'Growth rates'!O48)</f>
        <v>0</v>
      </c>
      <c r="P49" s="234">
        <f>$E49*(1+'Growth rates'!P48)</f>
        <v>0</v>
      </c>
      <c r="Q49" s="234">
        <f>$E49*(1+'Growth rates'!Q48)</f>
        <v>0</v>
      </c>
      <c r="R49" s="234">
        <f>$E49*(1+'Growth rates'!R48)</f>
        <v>0</v>
      </c>
      <c r="S49" s="234">
        <f>$E49*(1+'Growth rates'!S48)</f>
        <v>0</v>
      </c>
      <c r="T49" s="234">
        <f>$E49*(1+'Growth rates'!T48)</f>
        <v>0</v>
      </c>
      <c r="U49" s="234">
        <f>$E49*(1+'Growth rates'!U48)</f>
        <v>0</v>
      </c>
      <c r="V49" s="234">
        <f>$E49*(1+'Growth rates'!V48)</f>
        <v>0</v>
      </c>
      <c r="W49" s="234">
        <f>$E49*(1+'Growth rates'!W48)</f>
        <v>0</v>
      </c>
      <c r="X49" s="234">
        <f>$E49*(1+'Growth rates'!X48)</f>
        <v>0</v>
      </c>
      <c r="Y49" s="234">
        <f>$E49*(1+'Growth rates'!Y48)</f>
        <v>0</v>
      </c>
      <c r="Z49" s="234">
        <f>$E49*(1+'Growth rates'!Z48)</f>
        <v>0</v>
      </c>
      <c r="AA49" s="234">
        <f>$E49*(1+'Growth rates'!AA48)</f>
        <v>0</v>
      </c>
      <c r="AB49" s="234">
        <f>$E49*(1+'Growth rates'!AB48)</f>
        <v>0</v>
      </c>
      <c r="AC49" s="234">
        <f>$E49*(1+'Growth rates'!AC48)</f>
        <v>0</v>
      </c>
      <c r="AD49" s="234">
        <f>$E49*(1+'Growth rates'!AD48)</f>
        <v>0</v>
      </c>
      <c r="AE49" s="234">
        <f>$E49*(1+'Growth rates'!AE48)</f>
        <v>0</v>
      </c>
      <c r="AF49" s="234">
        <f>$E49*(1+'Growth rates'!AF48)</f>
        <v>0</v>
      </c>
      <c r="AG49" s="234">
        <f>$E49*(1+'Growth rates'!AG48)</f>
        <v>0</v>
      </c>
      <c r="AH49" s="234">
        <f>$E49*(1+'Growth rates'!AH48)</f>
        <v>0</v>
      </c>
      <c r="AI49" s="234">
        <f>$E49*(1+'Growth rates'!AI48)</f>
        <v>0</v>
      </c>
      <c r="AJ49" s="234">
        <f>$E49*(1+'Growth rates'!AJ48)</f>
        <v>0</v>
      </c>
      <c r="AK49" s="234">
        <f>$E49*(1+'Growth rates'!AK48)</f>
        <v>0</v>
      </c>
    </row>
    <row r="50" spans="1:37" x14ac:dyDescent="0.25">
      <c r="A50" s="72" t="s">
        <v>1197</v>
      </c>
      <c r="B50" s="72" t="s">
        <v>620</v>
      </c>
      <c r="C50" s="44" t="s">
        <v>1181</v>
      </c>
      <c r="D50" s="73" t="s">
        <v>72</v>
      </c>
      <c r="E50" s="240">
        <f>SUMIFS(Summary_carb_combusted!$G$53:$G$91,Summary_carb_combusted!$C$53:$C$91,calcs!$D50)+SUMIFS('CHP Distribution_calcs'!$G$42:$G$51,'CHP Distribution_calcs'!$C$42:$C$51,$D50)</f>
        <v>0</v>
      </c>
      <c r="F50" s="234">
        <f>$E50*(1+'Growth rates'!F49)</f>
        <v>0</v>
      </c>
      <c r="G50" s="335">
        <f>$E50*(1+'Growth rates'!G49)</f>
        <v>0</v>
      </c>
      <c r="H50" s="234">
        <f>$E50*(1+'Growth rates'!H49)</f>
        <v>0</v>
      </c>
      <c r="I50" s="234">
        <f>$E50*(1+'Growth rates'!I49)</f>
        <v>0</v>
      </c>
      <c r="J50" s="234">
        <f>$E50*(1+'Growth rates'!J49)</f>
        <v>0</v>
      </c>
      <c r="K50" s="234">
        <f>$E50*(1+'Growth rates'!K49)</f>
        <v>0</v>
      </c>
      <c r="L50" s="234">
        <f>$E50*(1+'Growth rates'!L49)</f>
        <v>0</v>
      </c>
      <c r="M50" s="234">
        <f>$E50*(1+'Growth rates'!M49)</f>
        <v>0</v>
      </c>
      <c r="N50" s="234">
        <f>$E50*(1+'Growth rates'!N49)</f>
        <v>0</v>
      </c>
      <c r="O50" s="234">
        <f>$E50*(1+'Growth rates'!O49)</f>
        <v>0</v>
      </c>
      <c r="P50" s="234">
        <f>$E50*(1+'Growth rates'!P49)</f>
        <v>0</v>
      </c>
      <c r="Q50" s="234">
        <f>$E50*(1+'Growth rates'!Q49)</f>
        <v>0</v>
      </c>
      <c r="R50" s="234">
        <f>$E50*(1+'Growth rates'!R49)</f>
        <v>0</v>
      </c>
      <c r="S50" s="234">
        <f>$E50*(1+'Growth rates'!S49)</f>
        <v>0</v>
      </c>
      <c r="T50" s="234">
        <f>$E50*(1+'Growth rates'!T49)</f>
        <v>0</v>
      </c>
      <c r="U50" s="234">
        <f>$E50*(1+'Growth rates'!U49)</f>
        <v>0</v>
      </c>
      <c r="V50" s="234">
        <f>$E50*(1+'Growth rates'!V49)</f>
        <v>0</v>
      </c>
      <c r="W50" s="234">
        <f>$E50*(1+'Growth rates'!W49)</f>
        <v>0</v>
      </c>
      <c r="X50" s="234">
        <f>$E50*(1+'Growth rates'!X49)</f>
        <v>0</v>
      </c>
      <c r="Y50" s="234">
        <f>$E50*(1+'Growth rates'!Y49)</f>
        <v>0</v>
      </c>
      <c r="Z50" s="234">
        <f>$E50*(1+'Growth rates'!Z49)</f>
        <v>0</v>
      </c>
      <c r="AA50" s="234">
        <f>$E50*(1+'Growth rates'!AA49)</f>
        <v>0</v>
      </c>
      <c r="AB50" s="234">
        <f>$E50*(1+'Growth rates'!AB49)</f>
        <v>0</v>
      </c>
      <c r="AC50" s="234">
        <f>$E50*(1+'Growth rates'!AC49)</f>
        <v>0</v>
      </c>
      <c r="AD50" s="234">
        <f>$E50*(1+'Growth rates'!AD49)</f>
        <v>0</v>
      </c>
      <c r="AE50" s="234">
        <f>$E50*(1+'Growth rates'!AE49)</f>
        <v>0</v>
      </c>
      <c r="AF50" s="234">
        <f>$E50*(1+'Growth rates'!AF49)</f>
        <v>0</v>
      </c>
      <c r="AG50" s="234">
        <f>$E50*(1+'Growth rates'!AG49)</f>
        <v>0</v>
      </c>
      <c r="AH50" s="234">
        <f>$E50*(1+'Growth rates'!AH49)</f>
        <v>0</v>
      </c>
      <c r="AI50" s="234">
        <f>$E50*(1+'Growth rates'!AI49)</f>
        <v>0</v>
      </c>
      <c r="AJ50" s="234">
        <f>$E50*(1+'Growth rates'!AJ49)</f>
        <v>0</v>
      </c>
      <c r="AK50" s="234">
        <f>$E50*(1+'Growth rates'!AK49)</f>
        <v>0</v>
      </c>
    </row>
    <row r="51" spans="1:37" x14ac:dyDescent="0.25">
      <c r="A51" s="72" t="s">
        <v>1197</v>
      </c>
      <c r="B51" s="72" t="s">
        <v>620</v>
      </c>
      <c r="C51" s="44" t="s">
        <v>1181</v>
      </c>
      <c r="D51" s="73" t="s">
        <v>73</v>
      </c>
      <c r="E51" s="240">
        <f>SUMIFS(Summary_carb_combusted!$G$53:$G$91,Summary_carb_combusted!$C$53:$C$91,calcs!$D51)+SUMIFS('CHP Distribution_calcs'!$G$42:$G$51,'CHP Distribution_calcs'!$C$42:$C$51,$D51)</f>
        <v>0</v>
      </c>
      <c r="F51" s="234">
        <f>$E51*(1+'Growth rates'!F50)</f>
        <v>0</v>
      </c>
      <c r="G51" s="335">
        <f>$E51*(1+'Growth rates'!G50)</f>
        <v>0</v>
      </c>
      <c r="H51" s="234">
        <f>$E51*(1+'Growth rates'!H50)</f>
        <v>0</v>
      </c>
      <c r="I51" s="234">
        <f>$E51*(1+'Growth rates'!I50)</f>
        <v>0</v>
      </c>
      <c r="J51" s="234">
        <f>$E51*(1+'Growth rates'!J50)</f>
        <v>0</v>
      </c>
      <c r="K51" s="234">
        <f>$E51*(1+'Growth rates'!K50)</f>
        <v>0</v>
      </c>
      <c r="L51" s="234">
        <f>$E51*(1+'Growth rates'!L50)</f>
        <v>0</v>
      </c>
      <c r="M51" s="234">
        <f>$E51*(1+'Growth rates'!M50)</f>
        <v>0</v>
      </c>
      <c r="N51" s="234">
        <f>$E51*(1+'Growth rates'!N50)</f>
        <v>0</v>
      </c>
      <c r="O51" s="234">
        <f>$E51*(1+'Growth rates'!O50)</f>
        <v>0</v>
      </c>
      <c r="P51" s="234">
        <f>$E51*(1+'Growth rates'!P50)</f>
        <v>0</v>
      </c>
      <c r="Q51" s="234">
        <f>$E51*(1+'Growth rates'!Q50)</f>
        <v>0</v>
      </c>
      <c r="R51" s="234">
        <f>$E51*(1+'Growth rates'!R50)</f>
        <v>0</v>
      </c>
      <c r="S51" s="234">
        <f>$E51*(1+'Growth rates'!S50)</f>
        <v>0</v>
      </c>
      <c r="T51" s="234">
        <f>$E51*(1+'Growth rates'!T50)</f>
        <v>0</v>
      </c>
      <c r="U51" s="234">
        <f>$E51*(1+'Growth rates'!U50)</f>
        <v>0</v>
      </c>
      <c r="V51" s="234">
        <f>$E51*(1+'Growth rates'!V50)</f>
        <v>0</v>
      </c>
      <c r="W51" s="234">
        <f>$E51*(1+'Growth rates'!W50)</f>
        <v>0</v>
      </c>
      <c r="X51" s="234">
        <f>$E51*(1+'Growth rates'!X50)</f>
        <v>0</v>
      </c>
      <c r="Y51" s="234">
        <f>$E51*(1+'Growth rates'!Y50)</f>
        <v>0</v>
      </c>
      <c r="Z51" s="234">
        <f>$E51*(1+'Growth rates'!Z50)</f>
        <v>0</v>
      </c>
      <c r="AA51" s="234">
        <f>$E51*(1+'Growth rates'!AA50)</f>
        <v>0</v>
      </c>
      <c r="AB51" s="234">
        <f>$E51*(1+'Growth rates'!AB50)</f>
        <v>0</v>
      </c>
      <c r="AC51" s="234">
        <f>$E51*(1+'Growth rates'!AC50)</f>
        <v>0</v>
      </c>
      <c r="AD51" s="234">
        <f>$E51*(1+'Growth rates'!AD50)</f>
        <v>0</v>
      </c>
      <c r="AE51" s="234">
        <f>$E51*(1+'Growth rates'!AE50)</f>
        <v>0</v>
      </c>
      <c r="AF51" s="234">
        <f>$E51*(1+'Growth rates'!AF50)</f>
        <v>0</v>
      </c>
      <c r="AG51" s="234">
        <f>$E51*(1+'Growth rates'!AG50)</f>
        <v>0</v>
      </c>
      <c r="AH51" s="234">
        <f>$E51*(1+'Growth rates'!AH50)</f>
        <v>0</v>
      </c>
      <c r="AI51" s="234">
        <f>$E51*(1+'Growth rates'!AI50)</f>
        <v>0</v>
      </c>
      <c r="AJ51" s="234">
        <f>$E51*(1+'Growth rates'!AJ50)</f>
        <v>0</v>
      </c>
      <c r="AK51" s="234">
        <f>$E51*(1+'Growth rates'!AK50)</f>
        <v>0</v>
      </c>
    </row>
    <row r="52" spans="1:37" x14ac:dyDescent="0.25">
      <c r="A52" s="72" t="s">
        <v>1197</v>
      </c>
      <c r="B52" s="72" t="s">
        <v>620</v>
      </c>
      <c r="C52" s="44" t="s">
        <v>1181</v>
      </c>
      <c r="D52" s="73" t="s">
        <v>74</v>
      </c>
      <c r="E52" s="240">
        <f>SUMIFS(Summary_carb_combusted!$G$53:$G$91,Summary_carb_combusted!$C$53:$C$91,calcs!$D52)+SUMIFS('CHP Distribution_calcs'!$G$42:$G$51,'CHP Distribution_calcs'!$C$42:$C$51,$D52)</f>
        <v>0</v>
      </c>
      <c r="F52" s="234">
        <f>$E52*(1+'Growth rates'!F51)</f>
        <v>0</v>
      </c>
      <c r="G52" s="335">
        <f>$E52*(1+'Growth rates'!G51)</f>
        <v>0</v>
      </c>
      <c r="H52" s="234">
        <f>$E52*(1+'Growth rates'!H51)</f>
        <v>0</v>
      </c>
      <c r="I52" s="234">
        <f>$E52*(1+'Growth rates'!I51)</f>
        <v>0</v>
      </c>
      <c r="J52" s="234">
        <f>$E52*(1+'Growth rates'!J51)</f>
        <v>0</v>
      </c>
      <c r="K52" s="234">
        <f>$E52*(1+'Growth rates'!K51)</f>
        <v>0</v>
      </c>
      <c r="L52" s="234">
        <f>$E52*(1+'Growth rates'!L51)</f>
        <v>0</v>
      </c>
      <c r="M52" s="234">
        <f>$E52*(1+'Growth rates'!M51)</f>
        <v>0</v>
      </c>
      <c r="N52" s="234">
        <f>$E52*(1+'Growth rates'!N51)</f>
        <v>0</v>
      </c>
      <c r="O52" s="234">
        <f>$E52*(1+'Growth rates'!O51)</f>
        <v>0</v>
      </c>
      <c r="P52" s="234">
        <f>$E52*(1+'Growth rates'!P51)</f>
        <v>0</v>
      </c>
      <c r="Q52" s="234">
        <f>$E52*(1+'Growth rates'!Q51)</f>
        <v>0</v>
      </c>
      <c r="R52" s="234">
        <f>$E52*(1+'Growth rates'!R51)</f>
        <v>0</v>
      </c>
      <c r="S52" s="234">
        <f>$E52*(1+'Growth rates'!S51)</f>
        <v>0</v>
      </c>
      <c r="T52" s="234">
        <f>$E52*(1+'Growth rates'!T51)</f>
        <v>0</v>
      </c>
      <c r="U52" s="234">
        <f>$E52*(1+'Growth rates'!U51)</f>
        <v>0</v>
      </c>
      <c r="V52" s="234">
        <f>$E52*(1+'Growth rates'!V51)</f>
        <v>0</v>
      </c>
      <c r="W52" s="234">
        <f>$E52*(1+'Growth rates'!W51)</f>
        <v>0</v>
      </c>
      <c r="X52" s="234">
        <f>$E52*(1+'Growth rates'!X51)</f>
        <v>0</v>
      </c>
      <c r="Y52" s="234">
        <f>$E52*(1+'Growth rates'!Y51)</f>
        <v>0</v>
      </c>
      <c r="Z52" s="234">
        <f>$E52*(1+'Growth rates'!Z51)</f>
        <v>0</v>
      </c>
      <c r="AA52" s="234">
        <f>$E52*(1+'Growth rates'!AA51)</f>
        <v>0</v>
      </c>
      <c r="AB52" s="234">
        <f>$E52*(1+'Growth rates'!AB51)</f>
        <v>0</v>
      </c>
      <c r="AC52" s="234">
        <f>$E52*(1+'Growth rates'!AC51)</f>
        <v>0</v>
      </c>
      <c r="AD52" s="234">
        <f>$E52*(1+'Growth rates'!AD51)</f>
        <v>0</v>
      </c>
      <c r="AE52" s="234">
        <f>$E52*(1+'Growth rates'!AE51)</f>
        <v>0</v>
      </c>
      <c r="AF52" s="234">
        <f>$E52*(1+'Growth rates'!AF51)</f>
        <v>0</v>
      </c>
      <c r="AG52" s="234">
        <f>$E52*(1+'Growth rates'!AG51)</f>
        <v>0</v>
      </c>
      <c r="AH52" s="234">
        <f>$E52*(1+'Growth rates'!AH51)</f>
        <v>0</v>
      </c>
      <c r="AI52" s="234">
        <f>$E52*(1+'Growth rates'!AI51)</f>
        <v>0</v>
      </c>
      <c r="AJ52" s="234">
        <f>$E52*(1+'Growth rates'!AJ51)</f>
        <v>0</v>
      </c>
      <c r="AK52" s="234">
        <f>$E52*(1+'Growth rates'!AK51)</f>
        <v>0</v>
      </c>
    </row>
    <row r="53" spans="1:37" x14ac:dyDescent="0.25">
      <c r="A53" s="72" t="s">
        <v>1197</v>
      </c>
      <c r="B53" s="72" t="s">
        <v>620</v>
      </c>
      <c r="C53" s="44" t="s">
        <v>1181</v>
      </c>
      <c r="D53" s="73" t="s">
        <v>75</v>
      </c>
      <c r="E53" s="240">
        <f>SUMIFS(Summary_carb_combusted!$G$53:$G$91,Summary_carb_combusted!$C$53:$C$91,calcs!$D53)+SUMIFS('CHP Distribution_calcs'!$G$42:$G$51,'CHP Distribution_calcs'!$C$42:$C$51,$D53)</f>
        <v>0</v>
      </c>
      <c r="F53" s="234">
        <f>$E53*(1+'Growth rates'!F52)</f>
        <v>0</v>
      </c>
      <c r="G53" s="335">
        <f>$E53*(1+'Growth rates'!G52)</f>
        <v>0</v>
      </c>
      <c r="H53" s="234">
        <f>$E53*(1+'Growth rates'!H52)</f>
        <v>0</v>
      </c>
      <c r="I53" s="234">
        <f>$E53*(1+'Growth rates'!I52)</f>
        <v>0</v>
      </c>
      <c r="J53" s="234">
        <f>$E53*(1+'Growth rates'!J52)</f>
        <v>0</v>
      </c>
      <c r="K53" s="234">
        <f>$E53*(1+'Growth rates'!K52)</f>
        <v>0</v>
      </c>
      <c r="L53" s="234">
        <f>$E53*(1+'Growth rates'!L52)</f>
        <v>0</v>
      </c>
      <c r="M53" s="234">
        <f>$E53*(1+'Growth rates'!M52)</f>
        <v>0</v>
      </c>
      <c r="N53" s="234">
        <f>$E53*(1+'Growth rates'!N52)</f>
        <v>0</v>
      </c>
      <c r="O53" s="234">
        <f>$E53*(1+'Growth rates'!O52)</f>
        <v>0</v>
      </c>
      <c r="P53" s="234">
        <f>$E53*(1+'Growth rates'!P52)</f>
        <v>0</v>
      </c>
      <c r="Q53" s="234">
        <f>$E53*(1+'Growth rates'!Q52)</f>
        <v>0</v>
      </c>
      <c r="R53" s="234">
        <f>$E53*(1+'Growth rates'!R52)</f>
        <v>0</v>
      </c>
      <c r="S53" s="234">
        <f>$E53*(1+'Growth rates'!S52)</f>
        <v>0</v>
      </c>
      <c r="T53" s="234">
        <f>$E53*(1+'Growth rates'!T52)</f>
        <v>0</v>
      </c>
      <c r="U53" s="234">
        <f>$E53*(1+'Growth rates'!U52)</f>
        <v>0</v>
      </c>
      <c r="V53" s="234">
        <f>$E53*(1+'Growth rates'!V52)</f>
        <v>0</v>
      </c>
      <c r="W53" s="234">
        <f>$E53*(1+'Growth rates'!W52)</f>
        <v>0</v>
      </c>
      <c r="X53" s="234">
        <f>$E53*(1+'Growth rates'!X52)</f>
        <v>0</v>
      </c>
      <c r="Y53" s="234">
        <f>$E53*(1+'Growth rates'!Y52)</f>
        <v>0</v>
      </c>
      <c r="Z53" s="234">
        <f>$E53*(1+'Growth rates'!Z52)</f>
        <v>0</v>
      </c>
      <c r="AA53" s="234">
        <f>$E53*(1+'Growth rates'!AA52)</f>
        <v>0</v>
      </c>
      <c r="AB53" s="234">
        <f>$E53*(1+'Growth rates'!AB52)</f>
        <v>0</v>
      </c>
      <c r="AC53" s="234">
        <f>$E53*(1+'Growth rates'!AC52)</f>
        <v>0</v>
      </c>
      <c r="AD53" s="234">
        <f>$E53*(1+'Growth rates'!AD52)</f>
        <v>0</v>
      </c>
      <c r="AE53" s="234">
        <f>$E53*(1+'Growth rates'!AE52)</f>
        <v>0</v>
      </c>
      <c r="AF53" s="234">
        <f>$E53*(1+'Growth rates'!AF52)</f>
        <v>0</v>
      </c>
      <c r="AG53" s="234">
        <f>$E53*(1+'Growth rates'!AG52)</f>
        <v>0</v>
      </c>
      <c r="AH53" s="234">
        <f>$E53*(1+'Growth rates'!AH52)</f>
        <v>0</v>
      </c>
      <c r="AI53" s="234">
        <f>$E53*(1+'Growth rates'!AI52)</f>
        <v>0</v>
      </c>
      <c r="AJ53" s="234">
        <f>$E53*(1+'Growth rates'!AJ52)</f>
        <v>0</v>
      </c>
      <c r="AK53" s="234">
        <f>$E53*(1+'Growth rates'!AK52)</f>
        <v>0</v>
      </c>
    </row>
    <row r="54" spans="1:37" x14ac:dyDescent="0.25">
      <c r="A54" s="72" t="s">
        <v>1197</v>
      </c>
      <c r="B54" s="72" t="s">
        <v>620</v>
      </c>
      <c r="C54" s="44" t="s">
        <v>1181</v>
      </c>
      <c r="D54" s="73" t="s">
        <v>76</v>
      </c>
      <c r="E54" s="240">
        <f>SUMIFS(Summary_carb_combusted!$G$53:$G$91,Summary_carb_combusted!$C$53:$C$91,calcs!$D54)+SUMIFS('CHP Distribution_calcs'!$G$42:$G$51,'CHP Distribution_calcs'!$C$42:$C$51,$D54)</f>
        <v>0</v>
      </c>
      <c r="F54" s="234">
        <f>$E54*(1+'Growth rates'!F53)</f>
        <v>0</v>
      </c>
      <c r="G54" s="335">
        <f>$E54*(1+'Growth rates'!G53)</f>
        <v>0</v>
      </c>
      <c r="H54" s="234">
        <f>$E54*(1+'Growth rates'!H53)</f>
        <v>0</v>
      </c>
      <c r="I54" s="234">
        <f>$E54*(1+'Growth rates'!I53)</f>
        <v>0</v>
      </c>
      <c r="J54" s="234">
        <f>$E54*(1+'Growth rates'!J53)</f>
        <v>0</v>
      </c>
      <c r="K54" s="234">
        <f>$E54*(1+'Growth rates'!K53)</f>
        <v>0</v>
      </c>
      <c r="L54" s="234">
        <f>$E54*(1+'Growth rates'!L53)</f>
        <v>0</v>
      </c>
      <c r="M54" s="234">
        <f>$E54*(1+'Growth rates'!M53)</f>
        <v>0</v>
      </c>
      <c r="N54" s="234">
        <f>$E54*(1+'Growth rates'!N53)</f>
        <v>0</v>
      </c>
      <c r="O54" s="234">
        <f>$E54*(1+'Growth rates'!O53)</f>
        <v>0</v>
      </c>
      <c r="P54" s="234">
        <f>$E54*(1+'Growth rates'!P53)</f>
        <v>0</v>
      </c>
      <c r="Q54" s="234">
        <f>$E54*(1+'Growth rates'!Q53)</f>
        <v>0</v>
      </c>
      <c r="R54" s="234">
        <f>$E54*(1+'Growth rates'!R53)</f>
        <v>0</v>
      </c>
      <c r="S54" s="234">
        <f>$E54*(1+'Growth rates'!S53)</f>
        <v>0</v>
      </c>
      <c r="T54" s="234">
        <f>$E54*(1+'Growth rates'!T53)</f>
        <v>0</v>
      </c>
      <c r="U54" s="234">
        <f>$E54*(1+'Growth rates'!U53)</f>
        <v>0</v>
      </c>
      <c r="V54" s="234">
        <f>$E54*(1+'Growth rates'!V53)</f>
        <v>0</v>
      </c>
      <c r="W54" s="234">
        <f>$E54*(1+'Growth rates'!W53)</f>
        <v>0</v>
      </c>
      <c r="X54" s="234">
        <f>$E54*(1+'Growth rates'!X53)</f>
        <v>0</v>
      </c>
      <c r="Y54" s="234">
        <f>$E54*(1+'Growth rates'!Y53)</f>
        <v>0</v>
      </c>
      <c r="Z54" s="234">
        <f>$E54*(1+'Growth rates'!Z53)</f>
        <v>0</v>
      </c>
      <c r="AA54" s="234">
        <f>$E54*(1+'Growth rates'!AA53)</f>
        <v>0</v>
      </c>
      <c r="AB54" s="234">
        <f>$E54*(1+'Growth rates'!AB53)</f>
        <v>0</v>
      </c>
      <c r="AC54" s="234">
        <f>$E54*(1+'Growth rates'!AC53)</f>
        <v>0</v>
      </c>
      <c r="AD54" s="234">
        <f>$E54*(1+'Growth rates'!AD53)</f>
        <v>0</v>
      </c>
      <c r="AE54" s="234">
        <f>$E54*(1+'Growth rates'!AE53)</f>
        <v>0</v>
      </c>
      <c r="AF54" s="234">
        <f>$E54*(1+'Growth rates'!AF53)</f>
        <v>0</v>
      </c>
      <c r="AG54" s="234">
        <f>$E54*(1+'Growth rates'!AG53)</f>
        <v>0</v>
      </c>
      <c r="AH54" s="234">
        <f>$E54*(1+'Growth rates'!AH53)</f>
        <v>0</v>
      </c>
      <c r="AI54" s="234">
        <f>$E54*(1+'Growth rates'!AI53)</f>
        <v>0</v>
      </c>
      <c r="AJ54" s="234">
        <f>$E54*(1+'Growth rates'!AJ53)</f>
        <v>0</v>
      </c>
      <c r="AK54" s="234">
        <f>$E54*(1+'Growth rates'!AK53)</f>
        <v>0</v>
      </c>
    </row>
    <row r="55" spans="1:37" x14ac:dyDescent="0.25">
      <c r="E55" s="238" t="b">
        <f>SUM(E30:E54)=SUM(Summary_carb_combusted!$G$53:$G$91)</f>
        <v>1</v>
      </c>
    </row>
    <row r="56" spans="1:37" x14ac:dyDescent="0.25">
      <c r="A56" s="72" t="s">
        <v>1197</v>
      </c>
      <c r="B56" s="72" t="s">
        <v>620</v>
      </c>
      <c r="C56" s="44" t="s">
        <v>1182</v>
      </c>
      <c r="D56" s="73" t="s">
        <v>52</v>
      </c>
      <c r="E56" s="240">
        <f>SUMIFS(Summary_carb_combusted!$D$53:$D$91,Summary_carb_combusted!$C$53:$C$91,calcs!$D56)+SUMIFS('CHP Distribution_calcs'!$D$42:$D$51,'CHP Distribution_calcs'!$C$42:$C$51,$D56)</f>
        <v>17175288758175.047</v>
      </c>
      <c r="F56" s="234">
        <f>$E56*(1+'Growth rates'!F55)</f>
        <v>17125180375316.688</v>
      </c>
      <c r="G56" s="335">
        <f>$E56*(1+'Growth rates'!G55)</f>
        <v>17033808453554.928</v>
      </c>
      <c r="H56" s="234">
        <f>$E56*(1+'Growth rates'!H55)</f>
        <v>16905985213177.32</v>
      </c>
      <c r="I56" s="234">
        <f>$E56*(1+'Growth rates'!I55)</f>
        <v>16707241347725.992</v>
      </c>
      <c r="J56" s="234">
        <f>$E56*(1+'Growth rates'!J55)</f>
        <v>16452651399136.213</v>
      </c>
      <c r="K56" s="234">
        <f>$E56*(1+'Growth rates'!K55)</f>
        <v>16149072111755.447</v>
      </c>
      <c r="L56" s="234">
        <f>$E56*(1+'Growth rates'!L55)</f>
        <v>16178941030710.6</v>
      </c>
      <c r="M56" s="234">
        <f>$E56*(1+'Growth rates'!M55)</f>
        <v>16208809949665.754</v>
      </c>
      <c r="N56" s="234">
        <f>$E56*(1+'Growth rates'!N55)</f>
        <v>16238678868620.906</v>
      </c>
      <c r="O56" s="234">
        <f>$E56*(1+'Growth rates'!O55)</f>
        <v>16268547787576.061</v>
      </c>
      <c r="P56" s="234">
        <f>$E56*(1+'Growth rates'!P55)</f>
        <v>16298416706531.213</v>
      </c>
      <c r="Q56" s="234">
        <f>$E56*(1+'Growth rates'!Q55)</f>
        <v>16328285625486.367</v>
      </c>
      <c r="R56" s="234">
        <f>$E56*(1+'Growth rates'!R55)</f>
        <v>16358154544441.52</v>
      </c>
      <c r="S56" s="234">
        <f>$E56*(1+'Growth rates'!S55)</f>
        <v>16388023463396.672</v>
      </c>
      <c r="T56" s="234">
        <f>$E56*(1+'Growth rates'!T55)</f>
        <v>16417892382351.826</v>
      </c>
      <c r="U56" s="234">
        <f>$E56*(1+'Growth rates'!U55)</f>
        <v>16447761301306.979</v>
      </c>
      <c r="V56" s="234">
        <f>$E56*(1+'Growth rates'!V55)</f>
        <v>16477630220262.133</v>
      </c>
      <c r="W56" s="234">
        <f>$E56*(1+'Growth rates'!W55)</f>
        <v>16507499139217.285</v>
      </c>
      <c r="X56" s="234">
        <f>$E56*(1+'Growth rates'!X55)</f>
        <v>16537368058172.439</v>
      </c>
      <c r="Y56" s="234">
        <f>$E56*(1+'Growth rates'!Y55)</f>
        <v>16567236977127.592</v>
      </c>
      <c r="Z56" s="234">
        <f>$E56*(1+'Growth rates'!Z55)</f>
        <v>16597105896082.744</v>
      </c>
      <c r="AA56" s="234">
        <f>$E56*(1+'Growth rates'!AA55)</f>
        <v>16626974815037.898</v>
      </c>
      <c r="AB56" s="234">
        <f>$E56*(1+'Growth rates'!AB55)</f>
        <v>16656843733993.053</v>
      </c>
      <c r="AC56" s="234">
        <f>$E56*(1+'Growth rates'!AC55)</f>
        <v>16686712652948.205</v>
      </c>
      <c r="AD56" s="234">
        <f>$E56*(1+'Growth rates'!AD55)</f>
        <v>16716581571903.357</v>
      </c>
      <c r="AE56" s="234">
        <f>$E56*(1+'Growth rates'!AE55)</f>
        <v>16746450490858.51</v>
      </c>
      <c r="AF56" s="234">
        <f>$E56*(1+'Growth rates'!AF55)</f>
        <v>16776319409813.664</v>
      </c>
      <c r="AG56" s="234">
        <f>$E56*(1+'Growth rates'!AG55)</f>
        <v>16806188328768.816</v>
      </c>
      <c r="AH56" s="234">
        <f>$E56*(1+'Growth rates'!AH55)</f>
        <v>16836057247723.969</v>
      </c>
      <c r="AI56" s="234">
        <f>$E56*(1+'Growth rates'!AI55)</f>
        <v>16865926166679.121</v>
      </c>
      <c r="AJ56" s="234">
        <f>$E56*(1+'Growth rates'!AJ55)</f>
        <v>16895795085634.277</v>
      </c>
      <c r="AK56" s="234">
        <f>$E56*(1+'Growth rates'!AK55)</f>
        <v>16925664004589.43</v>
      </c>
    </row>
    <row r="57" spans="1:37" x14ac:dyDescent="0.25">
      <c r="A57" s="72" t="s">
        <v>1197</v>
      </c>
      <c r="B57" s="72" t="s">
        <v>620</v>
      </c>
      <c r="C57" s="44" t="s">
        <v>1182</v>
      </c>
      <c r="D57" s="73" t="s">
        <v>53</v>
      </c>
      <c r="E57" s="240">
        <f>SUMIFS(Summary_carb_combusted!$D$53:$D$91,Summary_carb_combusted!$C$53:$C$91,calcs!$D57)+SUMIFS('CHP Distribution_calcs'!$D$42:$D$51,'CHP Distribution_calcs'!$C$42:$C$51,$D57)</f>
        <v>27000000</v>
      </c>
      <c r="F57" s="234">
        <f>$E57*(1+'Growth rates'!F56)</f>
        <v>27000000</v>
      </c>
      <c r="G57" s="335">
        <f>$E57*(1+'Growth rates'!G56)</f>
        <v>27000000</v>
      </c>
      <c r="H57" s="234">
        <f>$E57*(1+'Growth rates'!H56)</f>
        <v>27000000</v>
      </c>
      <c r="I57" s="234">
        <f>$E57*(1+'Growth rates'!I56)</f>
        <v>27000000</v>
      </c>
      <c r="J57" s="234">
        <f>$E57*(1+'Growth rates'!J56)</f>
        <v>27000000</v>
      </c>
      <c r="K57" s="234">
        <f>$E57*(1+'Growth rates'!K56)</f>
        <v>27000000</v>
      </c>
      <c r="L57" s="234">
        <f>$E57*(1+'Growth rates'!L56)</f>
        <v>27000000</v>
      </c>
      <c r="M57" s="234">
        <f>$E57*(1+'Growth rates'!M56)</f>
        <v>27000000</v>
      </c>
      <c r="N57" s="234">
        <f>$E57*(1+'Growth rates'!N56)</f>
        <v>27000000</v>
      </c>
      <c r="O57" s="234">
        <f>$E57*(1+'Growth rates'!O56)</f>
        <v>27000000</v>
      </c>
      <c r="P57" s="234">
        <f>$E57*(1+'Growth rates'!P56)</f>
        <v>27000000</v>
      </c>
      <c r="Q57" s="234">
        <f>$E57*(1+'Growth rates'!Q56)</f>
        <v>27000000</v>
      </c>
      <c r="R57" s="234">
        <f>$E57*(1+'Growth rates'!R56)</f>
        <v>27000000</v>
      </c>
      <c r="S57" s="234">
        <f>$E57*(1+'Growth rates'!S56)</f>
        <v>27000000</v>
      </c>
      <c r="T57" s="234">
        <f>$E57*(1+'Growth rates'!T56)</f>
        <v>27000000</v>
      </c>
      <c r="U57" s="234">
        <f>$E57*(1+'Growth rates'!U56)</f>
        <v>27000000</v>
      </c>
      <c r="V57" s="234">
        <f>$E57*(1+'Growth rates'!V56)</f>
        <v>27000000</v>
      </c>
      <c r="W57" s="234">
        <f>$E57*(1+'Growth rates'!W56)</f>
        <v>27000000</v>
      </c>
      <c r="X57" s="234">
        <f>$E57*(1+'Growth rates'!X56)</f>
        <v>27000000</v>
      </c>
      <c r="Y57" s="234">
        <f>$E57*(1+'Growth rates'!Y56)</f>
        <v>27000000</v>
      </c>
      <c r="Z57" s="234">
        <f>$E57*(1+'Growth rates'!Z56)</f>
        <v>27000000</v>
      </c>
      <c r="AA57" s="234">
        <f>$E57*(1+'Growth rates'!AA56)</f>
        <v>27000000</v>
      </c>
      <c r="AB57" s="234">
        <f>$E57*(1+'Growth rates'!AB56)</f>
        <v>27000000</v>
      </c>
      <c r="AC57" s="234">
        <f>$E57*(1+'Growth rates'!AC56)</f>
        <v>27000000</v>
      </c>
      <c r="AD57" s="234">
        <f>$E57*(1+'Growth rates'!AD56)</f>
        <v>27000000</v>
      </c>
      <c r="AE57" s="234">
        <f>$E57*(1+'Growth rates'!AE56)</f>
        <v>27000000</v>
      </c>
      <c r="AF57" s="234">
        <f>$E57*(1+'Growth rates'!AF56)</f>
        <v>27000000</v>
      </c>
      <c r="AG57" s="234">
        <f>$E57*(1+'Growth rates'!AG56)</f>
        <v>27000000</v>
      </c>
      <c r="AH57" s="234">
        <f>$E57*(1+'Growth rates'!AH56)</f>
        <v>27000000</v>
      </c>
      <c r="AI57" s="234">
        <f>$E57*(1+'Growth rates'!AI56)</f>
        <v>27000000</v>
      </c>
      <c r="AJ57" s="234">
        <f>$E57*(1+'Growth rates'!AJ56)</f>
        <v>27000000</v>
      </c>
      <c r="AK57" s="234">
        <f>$E57*(1+'Growth rates'!AK56)</f>
        <v>27000000</v>
      </c>
    </row>
    <row r="58" spans="1:37" x14ac:dyDescent="0.25">
      <c r="A58" s="72" t="s">
        <v>1197</v>
      </c>
      <c r="B58" s="72" t="s">
        <v>620</v>
      </c>
      <c r="C58" s="44" t="s">
        <v>1182</v>
      </c>
      <c r="D58" s="73" t="s">
        <v>54</v>
      </c>
      <c r="E58" s="240">
        <f>SUMIFS(Summary_carb_combusted!$D$53:$D$91,Summary_carb_combusted!$C$53:$C$91,calcs!$D58)+SUMIFS('CHP Distribution_calcs'!$D$42:$D$51,'CHP Distribution_calcs'!$C$42:$C$51,$D58)</f>
        <v>266757110795999.97</v>
      </c>
      <c r="F58" s="234">
        <f>$E58*(1+'Growth rates'!F57)</f>
        <v>261916414859495</v>
      </c>
      <c r="G58" s="335">
        <f>$E58*(1+'Growth rates'!G57)</f>
        <v>257079832296015.5</v>
      </c>
      <c r="H58" s="234">
        <f>$E58*(1+'Growth rates'!H57)</f>
        <v>252247363105561.41</v>
      </c>
      <c r="I58" s="234">
        <f>$E58*(1+'Growth rates'!I57)</f>
        <v>247419007288132.75</v>
      </c>
      <c r="J58" s="234">
        <f>$E58*(1+'Growth rates'!J57)</f>
        <v>242594764843729.5</v>
      </c>
      <c r="K58" s="234">
        <f>$E58*(1+'Growth rates'!K57)</f>
        <v>237774635772350.88</v>
      </c>
      <c r="L58" s="234">
        <f>$E58*(1+'Growth rates'!L57)</f>
        <v>237774635772350.88</v>
      </c>
      <c r="M58" s="234">
        <f>$E58*(1+'Growth rates'!M57)</f>
        <v>237774635772350.88</v>
      </c>
      <c r="N58" s="234">
        <f>$E58*(1+'Growth rates'!N57)</f>
        <v>237774635772350.88</v>
      </c>
      <c r="O58" s="234">
        <f>$E58*(1+'Growth rates'!O57)</f>
        <v>237774635772350.88</v>
      </c>
      <c r="P58" s="234">
        <f>$E58*(1+'Growth rates'!P57)</f>
        <v>237774635772350.88</v>
      </c>
      <c r="Q58" s="234">
        <f>$E58*(1+'Growth rates'!Q57)</f>
        <v>237774635772350.88</v>
      </c>
      <c r="R58" s="234">
        <f>$E58*(1+'Growth rates'!R57)</f>
        <v>239532961342037.72</v>
      </c>
      <c r="S58" s="234">
        <f>$E58*(1+'Growth rates'!S57)</f>
        <v>241291286911723.66</v>
      </c>
      <c r="T58" s="234">
        <f>$E58*(1+'Growth rates'!T57)</f>
        <v>243049612481410.5</v>
      </c>
      <c r="U58" s="234">
        <f>$E58*(1+'Growth rates'!U57)</f>
        <v>244807938051097.31</v>
      </c>
      <c r="V58" s="234">
        <f>$E58*(1+'Growth rates'!V57)</f>
        <v>246566263620783.25</v>
      </c>
      <c r="W58" s="234">
        <f>$E58*(1+'Growth rates'!W57)</f>
        <v>248324589190470.09</v>
      </c>
      <c r="X58" s="234">
        <f>$E58*(1+'Growth rates'!X57)</f>
        <v>250082914760156.91</v>
      </c>
      <c r="Y58" s="234">
        <f>$E58*(1+'Growth rates'!Y57)</f>
        <v>251841240329842.84</v>
      </c>
      <c r="Z58" s="234">
        <f>$E58*(1+'Growth rates'!Z57)</f>
        <v>253599565899529.66</v>
      </c>
      <c r="AA58" s="234">
        <f>$E58*(1+'Growth rates'!AA57)</f>
        <v>255357891469216.44</v>
      </c>
      <c r="AB58" s="234">
        <f>$E58*(1+'Growth rates'!AB57)</f>
        <v>257116217038903.25</v>
      </c>
      <c r="AC58" s="234">
        <f>$E58*(1+'Growth rates'!AC57)</f>
        <v>258874542608589.25</v>
      </c>
      <c r="AD58" s="234">
        <f>$E58*(1+'Growth rates'!AD57)</f>
        <v>260632868178276.03</v>
      </c>
      <c r="AE58" s="234">
        <f>$E58*(1+'Growth rates'!AE57)</f>
        <v>262391193747962.84</v>
      </c>
      <c r="AF58" s="234">
        <f>$E58*(1+'Growth rates'!AF57)</f>
        <v>264149519317648.81</v>
      </c>
      <c r="AG58" s="234">
        <f>$E58*(1+'Growth rates'!AG57)</f>
        <v>265907844887335.59</v>
      </c>
      <c r="AH58" s="234">
        <f>$E58*(1+'Growth rates'!AH57)</f>
        <v>267666170457022.44</v>
      </c>
      <c r="AI58" s="234">
        <f>$E58*(1+'Growth rates'!AI57)</f>
        <v>269424496026709.25</v>
      </c>
      <c r="AJ58" s="234">
        <f>$E58*(1+'Growth rates'!AJ57)</f>
        <v>271182821596395.19</v>
      </c>
      <c r="AK58" s="234">
        <f>$E58*(1+'Growth rates'!AK57)</f>
        <v>272941147166082</v>
      </c>
    </row>
    <row r="59" spans="1:37" x14ac:dyDescent="0.25">
      <c r="A59" s="72" t="s">
        <v>1197</v>
      </c>
      <c r="B59" s="72" t="s">
        <v>620</v>
      </c>
      <c r="C59" s="44" t="s">
        <v>1182</v>
      </c>
      <c r="D59" s="73" t="s">
        <v>55</v>
      </c>
      <c r="E59" s="240">
        <f>SUMIFS(Summary_carb_combusted!$D$53:$D$91,Summary_carb_combusted!$C$53:$C$91,calcs!$D59)+SUMIFS('CHP Distribution_calcs'!$D$42:$D$51,'CHP Distribution_calcs'!$C$42:$C$51,$D59)</f>
        <v>4296595285909.1279</v>
      </c>
      <c r="F59" s="234">
        <f>$E59*(1+'Growth rates'!F58)</f>
        <v>4076485197515.0615</v>
      </c>
      <c r="G59" s="335">
        <f>$E59*(1+'Growth rates'!G58)</f>
        <v>4564492699129.0205</v>
      </c>
      <c r="H59" s="234">
        <f>$E59*(1+'Growth rates'!H58)</f>
        <v>3694458306836.0649</v>
      </c>
      <c r="I59" s="234">
        <f>$E59*(1+'Growth rates'!I58)</f>
        <v>3482008366454.8076</v>
      </c>
      <c r="J59" s="234">
        <f>$E59*(1+'Growth rates'!J58)</f>
        <v>3290828979454.4497</v>
      </c>
      <c r="K59" s="234">
        <f>$E59*(1+'Growth rates'!K58)</f>
        <v>3049903089089.4956</v>
      </c>
      <c r="L59" s="234">
        <f>$E59*(1+'Growth rates'!L58)</f>
        <v>2759640568766.6289</v>
      </c>
      <c r="M59" s="234">
        <f>$E59*(1+'Growth rates'!M58)</f>
        <v>2528520751252.522</v>
      </c>
      <c r="N59" s="234">
        <f>$E59*(1+'Growth rates'!N58)</f>
        <v>2299972611860.8457</v>
      </c>
      <c r="O59" s="234">
        <f>$E59*(1+'Growth rates'!O58)</f>
        <v>2073996150591.541</v>
      </c>
      <c r="P59" s="234">
        <f>$E59*(1+'Growth rates'!P58)</f>
        <v>1850591367444.657</v>
      </c>
      <c r="Q59" s="234">
        <f>$E59*(1+'Growth rates'!Q58)</f>
        <v>1629758262420.1563</v>
      </c>
      <c r="R59" s="234">
        <f>$E59*(1+'Growth rates'!R58)</f>
        <v>1454830837762.3904</v>
      </c>
      <c r="S59" s="234">
        <f>$E59*(1+'Growth rates'!S58)</f>
        <v>1279577080888.6172</v>
      </c>
      <c r="T59" s="234">
        <f>$E59*(1+'Growth rates'!T58)</f>
        <v>1104649656230.8513</v>
      </c>
      <c r="U59" s="234">
        <f>$E59*(1+'Growth rates'!U58)</f>
        <v>929722231573.08508</v>
      </c>
      <c r="V59" s="234">
        <f>$E59*(1+'Growth rates'!V58)</f>
        <v>754794806915.31738</v>
      </c>
      <c r="W59" s="234">
        <f>$E59*(1+'Growth rates'!W58)</f>
        <v>579541050041.54614</v>
      </c>
      <c r="X59" s="234">
        <f>$E59*(1+'Growth rates'!X58)</f>
        <v>444943561665.55597</v>
      </c>
      <c r="Y59" s="234">
        <f>$E59*(1+'Growth rates'!Y58)</f>
        <v>491609068554.34338</v>
      </c>
      <c r="Z59" s="234">
        <f>$E59*(1+'Growth rates'!Z58)</f>
        <v>538274575443.13171</v>
      </c>
      <c r="AA59" s="234">
        <f>$E59*(1+'Growth rates'!AA58)</f>
        <v>584613750115.91418</v>
      </c>
      <c r="AB59" s="234">
        <f>$E59*(1+'Growth rates'!AB58)</f>
        <v>631279257004.70435</v>
      </c>
      <c r="AC59" s="234">
        <f>$E59*(1+'Growth rates'!AC58)</f>
        <v>677944763893.49182</v>
      </c>
      <c r="AD59" s="234">
        <f>$E59*(1+'Growth rates'!AD58)</f>
        <v>724610270782.28015</v>
      </c>
      <c r="AE59" s="234">
        <f>$E59*(1+'Growth rates'!AE58)</f>
        <v>770949445455.0625</v>
      </c>
      <c r="AF59" s="234">
        <f>$E59*(1+'Growth rates'!AF58)</f>
        <v>817614952343.85034</v>
      </c>
      <c r="AG59" s="234">
        <f>$E59*(1+'Growth rates'!AG58)</f>
        <v>864280459232.63831</v>
      </c>
      <c r="AH59" s="234">
        <f>$E59*(1+'Growth rates'!AH58)</f>
        <v>910945966121.42615</v>
      </c>
      <c r="AI59" s="234">
        <f>$E59*(1+'Growth rates'!AI58)</f>
        <v>957285140794.20947</v>
      </c>
      <c r="AJ59" s="234">
        <f>$E59*(1+'Growth rates'!AJ58)</f>
        <v>1003950647682.9969</v>
      </c>
      <c r="AK59" s="234">
        <f>$E59*(1+'Growth rates'!AK58)</f>
        <v>1050616154571.7853</v>
      </c>
    </row>
    <row r="60" spans="1:37" x14ac:dyDescent="0.25">
      <c r="A60" s="72" t="s">
        <v>1197</v>
      </c>
      <c r="B60" s="72" t="s">
        <v>620</v>
      </c>
      <c r="C60" s="44" t="s">
        <v>1182</v>
      </c>
      <c r="D60" s="73" t="s">
        <v>56</v>
      </c>
      <c r="E60" s="240">
        <f>SUMIFS(Summary_carb_combusted!$D$53:$D$91,Summary_carb_combusted!$C$53:$C$91,calcs!$D60)+SUMIFS('CHP Distribution_calcs'!$D$42:$D$51,'CHP Distribution_calcs'!$C$42:$C$51,$D60)</f>
        <v>66208751389953.172</v>
      </c>
      <c r="F60" s="234">
        <f>$E60*(1+'Growth rates'!F59)</f>
        <v>65579781880759.664</v>
      </c>
      <c r="G60" s="335">
        <f>$E60*(1+'Growth rates'!G59)</f>
        <v>64648224417521.617</v>
      </c>
      <c r="H60" s="234">
        <f>$E60*(1+'Growth rates'!H59)</f>
        <v>63828010989763.781</v>
      </c>
      <c r="I60" s="234">
        <f>$E60*(1+'Growth rates'!I59)</f>
        <v>62885943888341.445</v>
      </c>
      <c r="J60" s="234">
        <f>$E60*(1+'Growth rates'!J59)</f>
        <v>61935332366507.922</v>
      </c>
      <c r="K60" s="234">
        <f>$E60*(1+'Growth rates'!K59)</f>
        <v>60897986865963.609</v>
      </c>
      <c r="L60" s="234">
        <f>$E60*(1+'Growth rates'!L59)</f>
        <v>60992727722429.727</v>
      </c>
      <c r="M60" s="234">
        <f>$E60*(1+'Growth rates'!M59)</f>
        <v>60780646639418.734</v>
      </c>
      <c r="N60" s="234">
        <f>$E60*(1+'Growth rates'!N59)</f>
        <v>60567897686669.586</v>
      </c>
      <c r="O60" s="234">
        <f>$E60*(1+'Growth rates'!O59)</f>
        <v>60354480864182.078</v>
      </c>
      <c r="P60" s="234">
        <f>$E60*(1+'Growth rates'!P59)</f>
        <v>60140396171956.289</v>
      </c>
      <c r="Q60" s="234">
        <f>$E60*(1+'Growth rates'!Q59)</f>
        <v>59925643609992.164</v>
      </c>
      <c r="R60" s="234">
        <f>$E60*(1+'Growth rates'!R59)</f>
        <v>60287436048968.516</v>
      </c>
      <c r="S60" s="234">
        <f>$E60*(1+'Growth rates'!S59)</f>
        <v>60649228487944.852</v>
      </c>
      <c r="T60" s="234">
        <f>$E60*(1+'Growth rates'!T59)</f>
        <v>61011020926921.281</v>
      </c>
      <c r="U60" s="234">
        <f>$E60*(1+'Growth rates'!U59)</f>
        <v>61372813365897.633</v>
      </c>
      <c r="V60" s="234">
        <f>$E60*(1+'Growth rates'!V59)</f>
        <v>61734605804873.969</v>
      </c>
      <c r="W60" s="234">
        <f>$E60*(1+'Growth rates'!W59)</f>
        <v>62096398243850.32</v>
      </c>
      <c r="X60" s="234">
        <f>$E60*(1+'Growth rates'!X59)</f>
        <v>62456638415837.688</v>
      </c>
      <c r="Y60" s="234">
        <f>$E60*(1+'Growth rates'!Y59)</f>
        <v>62818430854814.109</v>
      </c>
      <c r="Z60" s="234">
        <f>$E60*(1+'Growth rates'!Z59)</f>
        <v>63180223293790.461</v>
      </c>
      <c r="AA60" s="234">
        <f>$E60*(1+'Growth rates'!AA59)</f>
        <v>63542015732766.898</v>
      </c>
      <c r="AB60" s="234">
        <f>$E60*(1+'Growth rates'!AB59)</f>
        <v>63903808171743.234</v>
      </c>
      <c r="AC60" s="234">
        <f>$E60*(1+'Growth rates'!AC59)</f>
        <v>64265600610719.586</v>
      </c>
      <c r="AD60" s="234">
        <f>$E60*(1+'Growth rates'!AD59)</f>
        <v>64627393049696.023</v>
      </c>
      <c r="AE60" s="234">
        <f>$E60*(1+'Growth rates'!AE59)</f>
        <v>64989185488672.359</v>
      </c>
      <c r="AF60" s="234">
        <f>$E60*(1+'Growth rates'!AF59)</f>
        <v>65350977927648.703</v>
      </c>
      <c r="AG60" s="234">
        <f>$E60*(1+'Growth rates'!AG59)</f>
        <v>65712770366625.039</v>
      </c>
      <c r="AH60" s="234">
        <f>$E60*(1+'Growth rates'!AH59)</f>
        <v>66074562805601.477</v>
      </c>
      <c r="AI60" s="234">
        <f>$E60*(1+'Growth rates'!AI59)</f>
        <v>66436355244577.828</v>
      </c>
      <c r="AJ60" s="234">
        <f>$E60*(1+'Growth rates'!AJ59)</f>
        <v>66798147683554.164</v>
      </c>
      <c r="AK60" s="234">
        <f>$E60*(1+'Growth rates'!AK59)</f>
        <v>67158387855541.523</v>
      </c>
    </row>
    <row r="61" spans="1:37" x14ac:dyDescent="0.25">
      <c r="A61" s="72" t="s">
        <v>1197</v>
      </c>
      <c r="B61" s="72" t="s">
        <v>620</v>
      </c>
      <c r="C61" s="44" t="s">
        <v>1182</v>
      </c>
      <c r="D61" s="73" t="s">
        <v>57</v>
      </c>
      <c r="E61" s="240">
        <f>SUMIFS(Summary_carb_combusted!$D$53:$D$91,Summary_carb_combusted!$C$53:$C$91,calcs!$D61)+SUMIFS('CHP Distribution_calcs'!$D$42:$D$51,'CHP Distribution_calcs'!$C$42:$C$51,$D61)</f>
        <v>3865959200000</v>
      </c>
      <c r="F61" s="234">
        <f>$E61*(1+'Growth rates'!F60)</f>
        <v>3803367700793.1826</v>
      </c>
      <c r="G61" s="335">
        <f>$E61*(1+'Growth rates'!G60)</f>
        <v>3722853939138.5098</v>
      </c>
      <c r="H61" s="234">
        <f>$E61*(1+'Growth rates'!H60)</f>
        <v>3647353023008.7124</v>
      </c>
      <c r="I61" s="234">
        <f>$E61*(1+'Growth rates'!I60)</f>
        <v>3566196837048.3774</v>
      </c>
      <c r="J61" s="234">
        <f>$E61*(1+'Growth rates'!J60)</f>
        <v>3484360788391.1528</v>
      </c>
      <c r="K61" s="234">
        <f>$E61*(1+'Growth rates'!K60)</f>
        <v>3397203999341.0845</v>
      </c>
      <c r="L61" s="234">
        <f>$E61*(1+'Growth rates'!L60)</f>
        <v>3351160144406.4897</v>
      </c>
      <c r="M61" s="234">
        <f>$E61*(1+'Growth rates'!M60)</f>
        <v>3301086977829.8184</v>
      </c>
      <c r="N61" s="234">
        <f>$E61*(1+'Growth rates'!N60)</f>
        <v>3251367410273.5503</v>
      </c>
      <c r="O61" s="234">
        <f>$E61*(1+'Growth rates'!O60)</f>
        <v>3202001441737.6772</v>
      </c>
      <c r="P61" s="234">
        <f>$E61*(1+'Growth rates'!P60)</f>
        <v>3152989072222.208</v>
      </c>
      <c r="Q61" s="234">
        <f>$E61*(1+'Growth rates'!Q60)</f>
        <v>3104330301727.1343</v>
      </c>
      <c r="R61" s="234">
        <f>$E61*(1+'Growth rates'!R60)</f>
        <v>3073861852802.583</v>
      </c>
      <c r="S61" s="234">
        <f>$E61*(1+'Growth rates'!S60)</f>
        <v>3043393403878.0244</v>
      </c>
      <c r="T61" s="234">
        <f>$E61*(1+'Growth rates'!T60)</f>
        <v>3012924954953.4639</v>
      </c>
      <c r="U61" s="234">
        <f>$E61*(1+'Growth rates'!U60)</f>
        <v>2982456506028.9141</v>
      </c>
      <c r="V61" s="234">
        <f>$E61*(1+'Growth rates'!V60)</f>
        <v>2951988057104.3535</v>
      </c>
      <c r="W61" s="234">
        <f>$E61*(1+'Growth rates'!W60)</f>
        <v>2921519608179.7935</v>
      </c>
      <c r="X61" s="234">
        <f>$E61*(1+'Growth rates'!X60)</f>
        <v>2891051159255.2432</v>
      </c>
      <c r="Y61" s="234">
        <f>$E61*(1+'Growth rates'!Y60)</f>
        <v>2860582710330.6821</v>
      </c>
      <c r="Z61" s="234">
        <f>$E61*(1+'Growth rates'!Z60)</f>
        <v>2830114261406.1226</v>
      </c>
      <c r="AA61" s="234">
        <f>$E61*(1+'Growth rates'!AA60)</f>
        <v>2799645812481.5718</v>
      </c>
      <c r="AB61" s="234">
        <f>$E61*(1+'Growth rates'!AB60)</f>
        <v>2769177363557.0117</v>
      </c>
      <c r="AC61" s="234">
        <f>$E61*(1+'Growth rates'!AC60)</f>
        <v>2738708914632.4526</v>
      </c>
      <c r="AD61" s="234">
        <f>$E61*(1+'Growth rates'!AD60)</f>
        <v>2708240465707.9023</v>
      </c>
      <c r="AE61" s="234">
        <f>$E61*(1+'Growth rates'!AE60)</f>
        <v>2677772016783.3413</v>
      </c>
      <c r="AF61" s="234">
        <f>$E61*(1+'Growth rates'!AF60)</f>
        <v>2647303567858.7915</v>
      </c>
      <c r="AG61" s="234">
        <f>$E61*(1+'Growth rates'!AG60)</f>
        <v>2616835118934.231</v>
      </c>
      <c r="AH61" s="234">
        <f>$E61*(1+'Growth rates'!AH60)</f>
        <v>2586366670009.6714</v>
      </c>
      <c r="AI61" s="234">
        <f>$E61*(1+'Growth rates'!AI60)</f>
        <v>2555898221085.1206</v>
      </c>
      <c r="AJ61" s="234">
        <f>$E61*(1+'Growth rates'!AJ60)</f>
        <v>2525429772160.561</v>
      </c>
      <c r="AK61" s="234">
        <f>$E61*(1+'Growth rates'!AK60)</f>
        <v>2494961323236.0015</v>
      </c>
    </row>
    <row r="62" spans="1:37" x14ac:dyDescent="0.25">
      <c r="A62" s="72" t="s">
        <v>1197</v>
      </c>
      <c r="B62" s="72" t="s">
        <v>620</v>
      </c>
      <c r="C62" s="44" t="s">
        <v>1182</v>
      </c>
      <c r="D62" s="73" t="s">
        <v>58</v>
      </c>
      <c r="E62" s="240">
        <f>SUMIFS(Summary_carb_combusted!$D$53:$D$91,Summary_carb_combusted!$C$53:$C$91,calcs!$D62)+SUMIFS('CHP Distribution_calcs'!$D$42:$D$51,'CHP Distribution_calcs'!$C$42:$C$51,$D62)</f>
        <v>450752996000</v>
      </c>
      <c r="F62" s="234">
        <f>$E62*(1+'Growth rates'!F61)</f>
        <v>442912092049.41608</v>
      </c>
      <c r="G62" s="335">
        <f>$E62*(1+'Growth rates'!G61)</f>
        <v>477827733571.25201</v>
      </c>
      <c r="H62" s="234">
        <f>$E62*(1+'Growth rates'!H61)</f>
        <v>509437431258.86542</v>
      </c>
      <c r="I62" s="234">
        <f>$E62*(1+'Growth rates'!I61)</f>
        <v>539246621232.88293</v>
      </c>
      <c r="J62" s="234">
        <f>$E62*(1+'Growth rates'!J61)</f>
        <v>568664052055.52698</v>
      </c>
      <c r="K62" s="234">
        <f>$E62*(1+'Growth rates'!K61)</f>
        <v>593459207664.82947</v>
      </c>
      <c r="L62" s="234">
        <f>$E62*(1+'Growth rates'!L61)</f>
        <v>632890269518.09863</v>
      </c>
      <c r="M62" s="234">
        <f>$E62*(1+'Growth rates'!M61)</f>
        <v>668835197003.78503</v>
      </c>
      <c r="N62" s="234">
        <f>$E62*(1+'Growth rates'!N61)</f>
        <v>704797292235.7085</v>
      </c>
      <c r="O62" s="234">
        <f>$E62*(1+'Growth rates'!O61)</f>
        <v>740776555213.8717</v>
      </c>
      <c r="P62" s="234">
        <f>$E62*(1+'Growth rates'!P61)</f>
        <v>776772985938.27344</v>
      </c>
      <c r="Q62" s="234">
        <f>$E62*(1+'Growth rates'!Q61)</f>
        <v>812786584408.91333</v>
      </c>
      <c r="R62" s="234">
        <f>$E62*(1+'Growth rates'!R61)</f>
        <v>983094993541.59106</v>
      </c>
      <c r="S62" s="234">
        <f>$E62*(1+'Growth rates'!S61)</f>
        <v>1151081947314.8057</v>
      </c>
      <c r="T62" s="234">
        <f>$E62*(1+'Growth rates'!T61)</f>
        <v>1321390356447.4846</v>
      </c>
      <c r="U62" s="234">
        <f>$E62*(1+'Growth rates'!U61)</f>
        <v>1491698765580.1565</v>
      </c>
      <c r="V62" s="234">
        <f>$E62*(1+'Growth rates'!V61)</f>
        <v>1659685719353.3665</v>
      </c>
      <c r="W62" s="234">
        <f>$E62*(1+'Growth rates'!W61)</f>
        <v>1829994128486.0498</v>
      </c>
      <c r="X62" s="234">
        <f>$E62*(1+'Growth rates'!X61)</f>
        <v>2000302537618.7334</v>
      </c>
      <c r="Y62" s="234">
        <f>$E62*(1+'Growth rates'!Y61)</f>
        <v>2168289491391.9431</v>
      </c>
      <c r="Z62" s="234">
        <f>$E62*(1+'Growth rates'!Z61)</f>
        <v>2338597900524.6265</v>
      </c>
      <c r="AA62" s="234">
        <f>$E62*(1+'Growth rates'!AA61)</f>
        <v>2506584854297.8364</v>
      </c>
      <c r="AB62" s="234">
        <f>$E62*(1+'Growth rates'!AB61)</f>
        <v>2676893263430.5205</v>
      </c>
      <c r="AC62" s="234">
        <f>$E62*(1+'Growth rates'!AC61)</f>
        <v>2847201672563.189</v>
      </c>
      <c r="AD62" s="234">
        <f>$E62*(1+'Growth rates'!AD61)</f>
        <v>3015188626336.3989</v>
      </c>
      <c r="AE62" s="234">
        <f>$E62*(1+'Growth rates'!AE61)</f>
        <v>3185497035469.0825</v>
      </c>
      <c r="AF62" s="234">
        <f>$E62*(1+'Growth rates'!AF61)</f>
        <v>3355805444601.7661</v>
      </c>
      <c r="AG62" s="234">
        <f>$E62*(1+'Growth rates'!AG61)</f>
        <v>3523792398374.9756</v>
      </c>
      <c r="AH62" s="234">
        <f>$E62*(1+'Growth rates'!AH61)</f>
        <v>3694100807507.6592</v>
      </c>
      <c r="AI62" s="234">
        <f>$E62*(1+'Growth rates'!AI61)</f>
        <v>3864409216640.3281</v>
      </c>
      <c r="AJ62" s="234">
        <f>$E62*(1+'Growth rates'!AJ61)</f>
        <v>4032396170413.5527</v>
      </c>
      <c r="AK62" s="234">
        <f>$E62*(1+'Growth rates'!AK61)</f>
        <v>4202704579546.2217</v>
      </c>
    </row>
    <row r="63" spans="1:37" x14ac:dyDescent="0.25">
      <c r="A63" s="72" t="s">
        <v>1197</v>
      </c>
      <c r="B63" s="72" t="s">
        <v>620</v>
      </c>
      <c r="C63" s="44" t="s">
        <v>1182</v>
      </c>
      <c r="D63" s="73" t="s">
        <v>59</v>
      </c>
      <c r="E63" s="240">
        <f>SUMIFS(Summary_carb_combusted!$D$53:$D$91,Summary_carb_combusted!$C$53:$C$91,calcs!$D63)+SUMIFS('CHP Distribution_calcs'!$D$42:$D$51,'CHP Distribution_calcs'!$C$42:$C$51,$D63)</f>
        <v>8182214870288.3066</v>
      </c>
      <c r="F63" s="234">
        <f>$E63*(1+'Growth rates'!F62)</f>
        <v>8081778459764.3965</v>
      </c>
      <c r="G63" s="335">
        <f>$E63*(1+'Growth rates'!G62)</f>
        <v>7965361906520.8467</v>
      </c>
      <c r="H63" s="234">
        <f>$E63*(1+'Growth rates'!H62)</f>
        <v>7861760612113.5801</v>
      </c>
      <c r="I63" s="234">
        <f>$E63*(1+'Growth rates'!I62)</f>
        <v>7739699138684.1504</v>
      </c>
      <c r="J63" s="234">
        <f>$E63*(1+'Growth rates'!J62)</f>
        <v>7614661228737.7734</v>
      </c>
      <c r="K63" s="234">
        <f>$E63*(1+'Growth rates'!K62)</f>
        <v>7475677737558.4521</v>
      </c>
      <c r="L63" s="234">
        <f>$E63*(1+'Growth rates'!L62)</f>
        <v>7428987597380.0596</v>
      </c>
      <c r="M63" s="234">
        <f>$E63*(1+'Growth rates'!M62)</f>
        <v>7379471502875.5908</v>
      </c>
      <c r="N63" s="234">
        <f>$E63*(1+'Growth rates'!N62)</f>
        <v>7330339910633.4111</v>
      </c>
      <c r="O63" s="234">
        <f>$E63*(1+'Growth rates'!O62)</f>
        <v>7281592820653.5156</v>
      </c>
      <c r="P63" s="234">
        <f>$E63*(1+'Growth rates'!P62)</f>
        <v>7233230232935.8965</v>
      </c>
      <c r="Q63" s="234">
        <f>$E63*(1+'Growth rates'!Q62)</f>
        <v>7185252147480.5732</v>
      </c>
      <c r="R63" s="234">
        <f>$E63*(1+'Growth rates'!R62)</f>
        <v>7261443042595.4209</v>
      </c>
      <c r="S63" s="234">
        <f>$E63*(1+'Growth rates'!S62)</f>
        <v>7339053706195.7441</v>
      </c>
      <c r="T63" s="234">
        <f>$E63*(1+'Growth rates'!T62)</f>
        <v>7413838889938.834</v>
      </c>
      <c r="U63" s="234">
        <f>$E63*(1+'Growth rates'!U62)</f>
        <v>7490043842167.3994</v>
      </c>
      <c r="V63" s="234">
        <f>$E63*(1+'Growth rates'!V62)</f>
        <v>7567640448654.0146</v>
      </c>
      <c r="W63" s="234">
        <f>$E63*(1+'Growth rates'!W62)</f>
        <v>7643845400882.5781</v>
      </c>
      <c r="X63" s="234">
        <f>$E63*(1+'Growth rates'!X62)</f>
        <v>7720036295997.4277</v>
      </c>
      <c r="Y63" s="234">
        <f>$E63*(1+'Growth rates'!Y62)</f>
        <v>7796241248225.9834</v>
      </c>
      <c r="Z63" s="234">
        <f>$E63*(1+'Growth rates'!Z62)</f>
        <v>7872432143340.832</v>
      </c>
      <c r="AA63" s="234">
        <f>$E63*(1+'Growth rates'!AA62)</f>
        <v>7948637095569.3975</v>
      </c>
      <c r="AB63" s="234">
        <f>$E63*(1+'Growth rates'!AB62)</f>
        <v>8026233702056.0127</v>
      </c>
      <c r="AC63" s="234">
        <f>$E63*(1+'Growth rates'!AC62)</f>
        <v>8102438654284.5781</v>
      </c>
      <c r="AD63" s="234">
        <f>$E63*(1+'Growth rates'!AD62)</f>
        <v>8177223838027.668</v>
      </c>
      <c r="AE63" s="234">
        <f>$E63*(1+'Growth rates'!AE62)</f>
        <v>8254131645942.1113</v>
      </c>
      <c r="AF63" s="234">
        <f>$E63*(1+'Growth rates'!AF62)</f>
        <v>8330884825605.6543</v>
      </c>
      <c r="AG63" s="234">
        <f>$E63*(1+'Growth rates'!AG62)</f>
        <v>8407230348971.4043</v>
      </c>
      <c r="AH63" s="234">
        <f>$E63*(1+'Growth rates'!AH62)</f>
        <v>8483561815223.4297</v>
      </c>
      <c r="AI63" s="234">
        <f>$E63*(1+'Growth rates'!AI62)</f>
        <v>8559907338589.1709</v>
      </c>
      <c r="AJ63" s="234">
        <f>$E63*(1+'Growth rates'!AJ62)</f>
        <v>8636379375978.3691</v>
      </c>
      <c r="AK63" s="234">
        <f>$E63*(1+'Growth rates'!AK62)</f>
        <v>8712724899344.1123</v>
      </c>
    </row>
    <row r="64" spans="1:37" x14ac:dyDescent="0.25">
      <c r="A64" s="72" t="s">
        <v>1197</v>
      </c>
      <c r="B64" s="72" t="s">
        <v>620</v>
      </c>
      <c r="C64" s="44" t="s">
        <v>1182</v>
      </c>
      <c r="D64" s="73" t="s">
        <v>60</v>
      </c>
      <c r="E64" s="240">
        <f>SUMIFS(Summary_carb_combusted!$D$53:$D$91,Summary_carb_combusted!$C$53:$C$91,calcs!$D64)+SUMIFS('CHP Distribution_calcs'!$D$42:$D$51,'CHP Distribution_calcs'!$C$42:$C$51,$D64)</f>
        <v>177938484648966.69</v>
      </c>
      <c r="F64" s="234">
        <f>$E64*(1+'Growth rates'!F63)</f>
        <v>177138680583403.25</v>
      </c>
      <c r="G64" s="335">
        <f>$E64*(1+'Growth rates'!G63)</f>
        <v>176338876517839.78</v>
      </c>
      <c r="H64" s="234">
        <f>$E64*(1+'Growth rates'!H63)</f>
        <v>175539072452276.34</v>
      </c>
      <c r="I64" s="234">
        <f>$E64*(1+'Growth rates'!I63)</f>
        <v>174739268386712.91</v>
      </c>
      <c r="J64" s="234">
        <f>$E64*(1+'Growth rates'!J63)</f>
        <v>173939464321149.44</v>
      </c>
      <c r="K64" s="234">
        <f>$E64*(1+'Growth rates'!K63)</f>
        <v>173139660255586</v>
      </c>
      <c r="L64" s="234">
        <f>$E64*(1+'Growth rates'!L63)</f>
        <v>172339856190022.56</v>
      </c>
      <c r="M64" s="234">
        <f>$E64*(1+'Growth rates'!M63)</f>
        <v>171540052124459.13</v>
      </c>
      <c r="N64" s="234">
        <f>$E64*(1+'Growth rates'!N63)</f>
        <v>170740248058895.66</v>
      </c>
      <c r="O64" s="234">
        <f>$E64*(1+'Growth rates'!O63)</f>
        <v>169940443993332.22</v>
      </c>
      <c r="P64" s="234">
        <f>$E64*(1+'Growth rates'!P63)</f>
        <v>169140639927768.56</v>
      </c>
      <c r="Q64" s="234">
        <f>$E64*(1+'Growth rates'!Q63)</f>
        <v>168340835862205.13</v>
      </c>
      <c r="R64" s="234">
        <f>$E64*(1+'Growth rates'!R63)</f>
        <v>170245826478074.78</v>
      </c>
      <c r="S64" s="234">
        <f>$E64*(1+'Growth rates'!S63)</f>
        <v>172150817093944.47</v>
      </c>
      <c r="T64" s="234">
        <f>$E64*(1+'Growth rates'!T63)</f>
        <v>174055807709814.16</v>
      </c>
      <c r="U64" s="234">
        <f>$E64*(1+'Growth rates'!U63)</f>
        <v>175960798325683.81</v>
      </c>
      <c r="V64" s="234">
        <f>$E64*(1+'Growth rates'!V63)</f>
        <v>177865788941553.5</v>
      </c>
      <c r="W64" s="234">
        <f>$E64*(1+'Growth rates'!W63)</f>
        <v>179770779557423.16</v>
      </c>
      <c r="X64" s="234">
        <f>$E64*(1+'Growth rates'!X63)</f>
        <v>181675770173292.81</v>
      </c>
      <c r="Y64" s="234">
        <f>$E64*(1+'Growth rates'!Y63)</f>
        <v>183580760789162.53</v>
      </c>
      <c r="Z64" s="234">
        <f>$E64*(1+'Growth rates'!Z63)</f>
        <v>185485751405032.22</v>
      </c>
      <c r="AA64" s="234">
        <f>$E64*(1+'Growth rates'!AA63)</f>
        <v>187390742020901.88</v>
      </c>
      <c r="AB64" s="234">
        <f>$E64*(1+'Growth rates'!AB63)</f>
        <v>189295732636771.53</v>
      </c>
      <c r="AC64" s="234">
        <f>$E64*(1+'Growth rates'!AC63)</f>
        <v>191200723252641.22</v>
      </c>
      <c r="AD64" s="234">
        <f>$E64*(1+'Growth rates'!AD63)</f>
        <v>193105713868510.88</v>
      </c>
      <c r="AE64" s="234">
        <f>$E64*(1+'Growth rates'!AE63)</f>
        <v>195010704484380.59</v>
      </c>
      <c r="AF64" s="234">
        <f>$E64*(1+'Growth rates'!AF63)</f>
        <v>196915695100250.25</v>
      </c>
      <c r="AG64" s="234">
        <f>$E64*(1+'Growth rates'!AG63)</f>
        <v>198820685716119.94</v>
      </c>
      <c r="AH64" s="234">
        <f>$E64*(1+'Growth rates'!AH63)</f>
        <v>200725676331989.59</v>
      </c>
      <c r="AI64" s="234">
        <f>$E64*(1+'Growth rates'!AI63)</f>
        <v>202630666947859.25</v>
      </c>
      <c r="AJ64" s="234">
        <f>$E64*(1+'Growth rates'!AJ63)</f>
        <v>204535657563729.16</v>
      </c>
      <c r="AK64" s="234">
        <f>$E64*(1+'Growth rates'!AK63)</f>
        <v>206440648179596.78</v>
      </c>
    </row>
    <row r="65" spans="1:37" x14ac:dyDescent="0.25">
      <c r="A65" s="72" t="s">
        <v>1197</v>
      </c>
      <c r="B65" s="72" t="s">
        <v>620</v>
      </c>
      <c r="C65" s="44" t="s">
        <v>1182</v>
      </c>
      <c r="D65" s="73" t="s">
        <v>61</v>
      </c>
      <c r="E65" s="240">
        <f>SUMIFS(Summary_carb_combusted!$D$53:$D$91,Summary_carb_combusted!$C$53:$C$91,calcs!$D65)+SUMIFS('CHP Distribution_calcs'!$D$42:$D$51,'CHP Distribution_calcs'!$C$42:$C$51,$D65)</f>
        <v>128620676674970.84</v>
      </c>
      <c r="F65" s="234">
        <f>$E65*(1+'Growth rates'!F64)</f>
        <v>128697615711668.34</v>
      </c>
      <c r="G65" s="335">
        <f>$E65*(1+'Growth rates'!G64)</f>
        <v>128263525070633.5</v>
      </c>
      <c r="H65" s="234">
        <f>$E65*(1+'Growth rates'!H64)</f>
        <v>128158236673118.53</v>
      </c>
      <c r="I65" s="234">
        <f>$E65*(1+'Growth rates'!I64)</f>
        <v>127765183590227.05</v>
      </c>
      <c r="J65" s="234">
        <f>$E65*(1+'Growth rates'!J64)</f>
        <v>127279384973489.2</v>
      </c>
      <c r="K65" s="234">
        <f>$E65*(1+'Growth rates'!K64)</f>
        <v>126571797137600.5</v>
      </c>
      <c r="L65" s="234">
        <f>$E65*(1+'Growth rates'!L64)</f>
        <v>127874269572568.64</v>
      </c>
      <c r="M65" s="234">
        <f>$E65*(1+'Growth rates'!M64)</f>
        <v>128505276034965.59</v>
      </c>
      <c r="N65" s="234">
        <f>$E65*(1+'Growth rates'!N64)</f>
        <v>129121471483494.05</v>
      </c>
      <c r="O65" s="234">
        <f>$E65*(1+'Growth rates'!O64)</f>
        <v>129722855918154.63</v>
      </c>
      <c r="P65" s="234">
        <f>$E65*(1+'Growth rates'!P64)</f>
        <v>130309429338946.88</v>
      </c>
      <c r="Q65" s="234">
        <f>$E65*(1+'Growth rates'!Q64)</f>
        <v>130881191745870.81</v>
      </c>
      <c r="R65" s="234">
        <f>$E65*(1+'Growth rates'!R64)</f>
        <v>132351478567869.45</v>
      </c>
      <c r="S65" s="234">
        <f>$E65*(1+'Growth rates'!S64)</f>
        <v>133818583895982.31</v>
      </c>
      <c r="T65" s="234">
        <f>$E65*(1+'Growth rates'!T64)</f>
        <v>135288870717980.75</v>
      </c>
      <c r="U65" s="234">
        <f>$E65*(1+'Growth rates'!U64)</f>
        <v>136755976046093.78</v>
      </c>
      <c r="V65" s="234">
        <f>$E65*(1+'Growth rates'!V64)</f>
        <v>138226262868092.25</v>
      </c>
      <c r="W65" s="234">
        <f>$E65*(1+'Growth rates'!W64)</f>
        <v>139696549690090.89</v>
      </c>
      <c r="X65" s="234">
        <f>$E65*(1+'Growth rates'!X64)</f>
        <v>141163655018203.72</v>
      </c>
      <c r="Y65" s="234">
        <f>$E65*(1+'Growth rates'!Y64)</f>
        <v>142633941840202.16</v>
      </c>
      <c r="Z65" s="234">
        <f>$E65*(1+'Growth rates'!Z64)</f>
        <v>144101047168315.22</v>
      </c>
      <c r="AA65" s="234">
        <f>$E65*(1+'Growth rates'!AA64)</f>
        <v>145571333990313.69</v>
      </c>
      <c r="AB65" s="234">
        <f>$E65*(1+'Growth rates'!AB64)</f>
        <v>147041620812312.31</v>
      </c>
      <c r="AC65" s="234">
        <f>$E65*(1+'Growth rates'!AC64)</f>
        <v>148508726140425.16</v>
      </c>
      <c r="AD65" s="234">
        <f>$E65*(1+'Growth rates'!AD64)</f>
        <v>149979012962423.59</v>
      </c>
      <c r="AE65" s="234">
        <f>$E65*(1+'Growth rates'!AE64)</f>
        <v>151446118290536.63</v>
      </c>
      <c r="AF65" s="234">
        <f>$E65*(1+'Growth rates'!AF64)</f>
        <v>152916405112535.09</v>
      </c>
      <c r="AG65" s="234">
        <f>$E65*(1+'Growth rates'!AG64)</f>
        <v>154386691934533.53</v>
      </c>
      <c r="AH65" s="234">
        <f>$E65*(1+'Growth rates'!AH64)</f>
        <v>155853797262646.56</v>
      </c>
      <c r="AI65" s="234">
        <f>$E65*(1+'Growth rates'!AI64)</f>
        <v>157324084084645</v>
      </c>
      <c r="AJ65" s="234">
        <f>$E65*(1+'Growth rates'!AJ64)</f>
        <v>158791189412758.06</v>
      </c>
      <c r="AK65" s="234">
        <f>$E65*(1+'Growth rates'!AK64)</f>
        <v>160261476234756.53</v>
      </c>
    </row>
    <row r="66" spans="1:37" x14ac:dyDescent="0.25">
      <c r="A66" s="72" t="s">
        <v>1197</v>
      </c>
      <c r="B66" s="72" t="s">
        <v>620</v>
      </c>
      <c r="C66" s="44" t="s">
        <v>1182</v>
      </c>
      <c r="D66" s="73" t="s">
        <v>62</v>
      </c>
      <c r="E66" s="240">
        <f>SUMIFS(Summary_carb_combusted!$D$53:$D$91,Summary_carb_combusted!$C$53:$C$91,calcs!$D66)+SUMIFS('CHP Distribution_calcs'!$D$42:$D$51,'CHP Distribution_calcs'!$C$42:$C$51,$D66)</f>
        <v>1852692755000</v>
      </c>
      <c r="F66" s="234">
        <f>$E66*(1+'Growth rates'!F65)</f>
        <v>1859654426230.3242</v>
      </c>
      <c r="G66" s="335">
        <f>$E66*(1+'Growth rates'!G65)</f>
        <v>1857678812582.436</v>
      </c>
      <c r="H66" s="234">
        <f>$E66*(1+'Growth rates'!H65)</f>
        <v>1859293173497.0593</v>
      </c>
      <c r="I66" s="234">
        <f>$E66*(1+'Growth rates'!I65)</f>
        <v>1856146825412.9006</v>
      </c>
      <c r="J66" s="234">
        <f>$E66*(1+'Growth rates'!J65)</f>
        <v>1850042838563.4734</v>
      </c>
      <c r="K66" s="234">
        <f>$E66*(1+'Growth rates'!K65)</f>
        <v>1841891419835.9529</v>
      </c>
      <c r="L66" s="234">
        <f>$E66*(1+'Growth rates'!L65)</f>
        <v>1865163041284.2444</v>
      </c>
      <c r="M66" s="234">
        <f>$E66*(1+'Growth rates'!M65)</f>
        <v>1879388625796.5327</v>
      </c>
      <c r="N66" s="234">
        <f>$E66*(1+'Growth rates'!N65)</f>
        <v>1893333566589.9773</v>
      </c>
      <c r="O66" s="234">
        <f>$E66*(1+'Growth rates'!O65)</f>
        <v>1906997863664.5789</v>
      </c>
      <c r="P66" s="234">
        <f>$E66*(1+'Growth rates'!P65)</f>
        <v>1920381517020.3367</v>
      </c>
      <c r="Q66" s="234">
        <f>$E66*(1+'Growth rates'!Q65)</f>
        <v>1933484526657.2593</v>
      </c>
      <c r="R66" s="234">
        <f>$E66*(1+'Growth rates'!R65)</f>
        <v>1957666660430.832</v>
      </c>
      <c r="S66" s="234">
        <f>$E66*(1+'Growth rates'!S65)</f>
        <v>1981848794204.4043</v>
      </c>
      <c r="T66" s="234">
        <f>$E66*(1+'Growth rates'!T65)</f>
        <v>2006030927977.9771</v>
      </c>
      <c r="U66" s="234">
        <f>$E66*(1+'Growth rates'!U65)</f>
        <v>2030213061751.5576</v>
      </c>
      <c r="V66" s="234">
        <f>$E66*(1+'Growth rates'!V65)</f>
        <v>2054395195525.1304</v>
      </c>
      <c r="W66" s="234">
        <f>$E66*(1+'Growth rates'!W65)</f>
        <v>2078577329298.7029</v>
      </c>
      <c r="X66" s="234">
        <f>$E66*(1+'Growth rates'!X65)</f>
        <v>2102759463072.2756</v>
      </c>
      <c r="Y66" s="234">
        <f>$E66*(1+'Growth rates'!Y65)</f>
        <v>2126941596845.8562</v>
      </c>
      <c r="Z66" s="234">
        <f>$E66*(1+'Growth rates'!Z65)</f>
        <v>2151123730619.4285</v>
      </c>
      <c r="AA66" s="234">
        <f>$E66*(1+'Growth rates'!AA65)</f>
        <v>2175305864393.0012</v>
      </c>
      <c r="AB66" s="234">
        <f>$E66*(1+'Growth rates'!AB65)</f>
        <v>2199487998166.5737</v>
      </c>
      <c r="AC66" s="234">
        <f>$E66*(1+'Growth rates'!AC65)</f>
        <v>2223670131940.1465</v>
      </c>
      <c r="AD66" s="234">
        <f>$E66*(1+'Growth rates'!AD65)</f>
        <v>2247852265713.7271</v>
      </c>
      <c r="AE66" s="234">
        <f>$E66*(1+'Growth rates'!AE65)</f>
        <v>2272034399487.2993</v>
      </c>
      <c r="AF66" s="234">
        <f>$E66*(1+'Growth rates'!AF65)</f>
        <v>2296216533260.8721</v>
      </c>
      <c r="AG66" s="234">
        <f>$E66*(1+'Growth rates'!AG65)</f>
        <v>2320398667034.4448</v>
      </c>
      <c r="AH66" s="234">
        <f>$E66*(1+'Growth rates'!AH65)</f>
        <v>2344580800808.0254</v>
      </c>
      <c r="AI66" s="234">
        <f>$E66*(1+'Growth rates'!AI65)</f>
        <v>2368762934581.5977</v>
      </c>
      <c r="AJ66" s="234">
        <f>$E66*(1+'Growth rates'!AJ65)</f>
        <v>2392945068355.1709</v>
      </c>
      <c r="AK66" s="234">
        <f>$E66*(1+'Growth rates'!AK65)</f>
        <v>2417127202128.7432</v>
      </c>
    </row>
    <row r="67" spans="1:37" x14ac:dyDescent="0.25">
      <c r="A67" s="72" t="s">
        <v>1197</v>
      </c>
      <c r="B67" s="72" t="s">
        <v>620</v>
      </c>
      <c r="C67" s="44" t="s">
        <v>1182</v>
      </c>
      <c r="D67" s="73" t="s">
        <v>63</v>
      </c>
      <c r="E67" s="240">
        <f>SUMIFS(Summary_carb_combusted!$D$53:$D$91,Summary_carb_combusted!$C$53:$C$91,calcs!$D67)+SUMIFS('CHP Distribution_calcs'!$D$42:$D$51,'CHP Distribution_calcs'!$C$42:$C$51,$D67)</f>
        <v>15728182142105</v>
      </c>
      <c r="F67" s="234">
        <f>$E67*(1+'Growth rates'!F66)</f>
        <v>15508146115888.766</v>
      </c>
      <c r="G67" s="335">
        <f>$E67*(1+'Growth rates'!G66)</f>
        <v>15195836940941.469</v>
      </c>
      <c r="H67" s="234">
        <f>$E67*(1+'Growth rates'!H66)</f>
        <v>14917799795986.33</v>
      </c>
      <c r="I67" s="234">
        <f>$E67*(1+'Growth rates'!I66)</f>
        <v>14613228285510.883</v>
      </c>
      <c r="J67" s="234">
        <f>$E67*(1+'Growth rates'!J66)</f>
        <v>14306504834945.82</v>
      </c>
      <c r="K67" s="234">
        <f>$E67*(1+'Growth rates'!K66)</f>
        <v>13977274900839.35</v>
      </c>
      <c r="L67" s="234">
        <f>$E67*(1+'Growth rates'!L66)</f>
        <v>13951369275315.295</v>
      </c>
      <c r="M67" s="234">
        <f>$E67*(1+'Growth rates'!M66)</f>
        <v>13941297813634.033</v>
      </c>
      <c r="N67" s="234">
        <f>$E67*(1+'Growth rates'!N66)</f>
        <v>13930448261139.996</v>
      </c>
      <c r="O67" s="234">
        <f>$E67*(1+'Growth rates'!O66)</f>
        <v>13918820617833.102</v>
      </c>
      <c r="P67" s="234">
        <f>$E67*(1+'Growth rates'!P66)</f>
        <v>13906414883713.432</v>
      </c>
      <c r="Q67" s="234">
        <f>$E67*(1+'Growth rates'!Q66)</f>
        <v>13893231058780.934</v>
      </c>
      <c r="R67" s="234">
        <f>$E67*(1+'Growth rates'!R66)</f>
        <v>13960276550485.215</v>
      </c>
      <c r="S67" s="234">
        <f>$E67*(1+'Growth rates'!S66)</f>
        <v>14027322042189.525</v>
      </c>
      <c r="T67" s="234">
        <f>$E67*(1+'Growth rates'!T66)</f>
        <v>14094367533893.838</v>
      </c>
      <c r="U67" s="234">
        <f>$E67*(1+'Growth rates'!U66)</f>
        <v>14161413025598.15</v>
      </c>
      <c r="V67" s="234">
        <f>$E67*(1+'Growth rates'!V66)</f>
        <v>14228458517302.434</v>
      </c>
      <c r="W67" s="234">
        <f>$E67*(1+'Growth rates'!W66)</f>
        <v>14295504009006.744</v>
      </c>
      <c r="X67" s="234">
        <f>$E67*(1+'Growth rates'!X66)</f>
        <v>14362549500711.055</v>
      </c>
      <c r="Y67" s="234">
        <f>$E67*(1+'Growth rates'!Y66)</f>
        <v>14429594992415.365</v>
      </c>
      <c r="Z67" s="234">
        <f>$E67*(1+'Growth rates'!Z66)</f>
        <v>14496640484119.648</v>
      </c>
      <c r="AA67" s="234">
        <f>$E67*(1+'Growth rates'!AA66)</f>
        <v>14563685975823.961</v>
      </c>
      <c r="AB67" s="234">
        <f>$E67*(1+'Growth rates'!AB66)</f>
        <v>14630731467528.271</v>
      </c>
      <c r="AC67" s="234">
        <f>$E67*(1+'Growth rates'!AC66)</f>
        <v>14697776959232.584</v>
      </c>
      <c r="AD67" s="234">
        <f>$E67*(1+'Growth rates'!AD66)</f>
        <v>14764822450936.895</v>
      </c>
      <c r="AE67" s="234">
        <f>$E67*(1+'Growth rates'!AE66)</f>
        <v>14831867942641.176</v>
      </c>
      <c r="AF67" s="234">
        <f>$E67*(1+'Growth rates'!AF66)</f>
        <v>14898913434345.49</v>
      </c>
      <c r="AG67" s="234">
        <f>$E67*(1+'Growth rates'!AG66)</f>
        <v>14965958926049.797</v>
      </c>
      <c r="AH67" s="234">
        <f>$E67*(1+'Growth rates'!AH66)</f>
        <v>15033004417754.107</v>
      </c>
      <c r="AI67" s="234">
        <f>$E67*(1+'Growth rates'!AI66)</f>
        <v>15100049909458.391</v>
      </c>
      <c r="AJ67" s="234">
        <f>$E67*(1+'Growth rates'!AJ66)</f>
        <v>15167095401162.703</v>
      </c>
      <c r="AK67" s="234">
        <f>$E67*(1+'Growth rates'!AK66)</f>
        <v>15234140892867.014</v>
      </c>
    </row>
    <row r="68" spans="1:37" x14ac:dyDescent="0.25">
      <c r="A68" s="72" t="s">
        <v>1197</v>
      </c>
      <c r="B68" s="72" t="s">
        <v>620</v>
      </c>
      <c r="C68" s="44" t="s">
        <v>1182</v>
      </c>
      <c r="D68" s="73" t="s">
        <v>64</v>
      </c>
      <c r="E68" s="240">
        <f>SUMIFS(Summary_carb_combusted!$D$53:$D$91,Summary_carb_combusted!$C$53:$C$91,calcs!$D68)+SUMIFS('CHP Distribution_calcs'!$D$42:$D$51,'CHP Distribution_calcs'!$C$42:$C$51,$D68)</f>
        <v>3847380609895</v>
      </c>
      <c r="F68" s="234">
        <f>$E68*(1+'Growth rates'!F67)</f>
        <v>3867119139818.939</v>
      </c>
      <c r="G68" s="335">
        <f>$E68*(1+'Growth rates'!G67)</f>
        <v>3866183199125.2124</v>
      </c>
      <c r="H68" s="234">
        <f>$E68*(1+'Growth rates'!H67)</f>
        <v>3873612050715.6143</v>
      </c>
      <c r="I68" s="234">
        <f>$E68*(1+'Growth rates'!I67)</f>
        <v>3874058308497.7632</v>
      </c>
      <c r="J68" s="234">
        <f>$E68*(1+'Growth rates'!J67)</f>
        <v>3874220506287.499</v>
      </c>
      <c r="K68" s="234">
        <f>$E68*(1+'Growth rates'!K67)</f>
        <v>3868450124358.6318</v>
      </c>
      <c r="L68" s="234">
        <f>$E68*(1+'Growth rates'!L67)</f>
        <v>3860548135780.8081</v>
      </c>
      <c r="M68" s="234">
        <f>$E68*(1+'Growth rates'!M67)</f>
        <v>3859466075572.5444</v>
      </c>
      <c r="N68" s="234">
        <f>$E68*(1+'Growth rates'!N67)</f>
        <v>3858156798919.9648</v>
      </c>
      <c r="O68" s="234">
        <f>$E68*(1+'Growth rates'!O67)</f>
        <v>3856620305823.0596</v>
      </c>
      <c r="P68" s="234">
        <f>$E68*(1+'Growth rates'!P67)</f>
        <v>3854856596281.8257</v>
      </c>
      <c r="Q68" s="234">
        <f>$E68*(1+'Growth rates'!Q67)</f>
        <v>3852865670296.2646</v>
      </c>
      <c r="R68" s="234">
        <f>$E68*(1+'Growth rates'!R67)</f>
        <v>3875162562103.2598</v>
      </c>
      <c r="S68" s="234">
        <f>$E68*(1+'Growth rates'!S67)</f>
        <v>3897482107311.8047</v>
      </c>
      <c r="T68" s="234">
        <f>$E68*(1+'Growth rates'!T67)</f>
        <v>3919778999118.8008</v>
      </c>
      <c r="U68" s="234">
        <f>$E68*(1+'Growth rates'!U67)</f>
        <v>3942098544327.3589</v>
      </c>
      <c r="V68" s="234">
        <f>$E68*(1+'Growth rates'!V67)</f>
        <v>3964395436134.3403</v>
      </c>
      <c r="W68" s="234">
        <f>$E68*(1+'Growth rates'!W67)</f>
        <v>3986714981342.8984</v>
      </c>
      <c r="X68" s="234">
        <f>$E68*(1+'Growth rates'!X67)</f>
        <v>4009011873149.8804</v>
      </c>
      <c r="Y68" s="234">
        <f>$E68*(1+'Growth rates'!Y67)</f>
        <v>4031331418358.4385</v>
      </c>
      <c r="Z68" s="234">
        <f>$E68*(1+'Growth rates'!Z67)</f>
        <v>4053628310165.4336</v>
      </c>
      <c r="AA68" s="234">
        <f>$E68*(1+'Growth rates'!AA67)</f>
        <v>4075947855373.9785</v>
      </c>
      <c r="AB68" s="234">
        <f>$E68*(1+'Growth rates'!AB67)</f>
        <v>4098244747180.9731</v>
      </c>
      <c r="AC68" s="234">
        <f>$E68*(1+'Growth rates'!AC67)</f>
        <v>4120564292389.5181</v>
      </c>
      <c r="AD68" s="234">
        <f>$E68*(1+'Growth rates'!AD67)</f>
        <v>4142861184196.5142</v>
      </c>
      <c r="AE68" s="234">
        <f>$E68*(1+'Growth rates'!AE67)</f>
        <v>4165180729405.0718</v>
      </c>
      <c r="AF68" s="234">
        <f>$E68*(1+'Growth rates'!AF67)</f>
        <v>4187477621212.0527</v>
      </c>
      <c r="AG68" s="234">
        <f>$E68*(1+'Growth rates'!AG67)</f>
        <v>4209797166420.6113</v>
      </c>
      <c r="AH68" s="234">
        <f>$E68*(1+'Growth rates'!AH67)</f>
        <v>4232094058227.5928</v>
      </c>
      <c r="AI68" s="234">
        <f>$E68*(1+'Growth rates'!AI67)</f>
        <v>4254413603436.1514</v>
      </c>
      <c r="AJ68" s="234">
        <f>$E68*(1+'Growth rates'!AJ67)</f>
        <v>4276710495243.1465</v>
      </c>
      <c r="AK68" s="234">
        <f>$E68*(1+'Growth rates'!AK67)</f>
        <v>4299030040451.6909</v>
      </c>
    </row>
    <row r="69" spans="1:37" x14ac:dyDescent="0.25">
      <c r="A69" s="72" t="s">
        <v>1197</v>
      </c>
      <c r="B69" s="72" t="s">
        <v>620</v>
      </c>
      <c r="C69" s="44" t="s">
        <v>1182</v>
      </c>
      <c r="D69" s="73" t="s">
        <v>65</v>
      </c>
      <c r="E69" s="240">
        <f>SUMIFS(Summary_carb_combusted!$D$53:$D$91,Summary_carb_combusted!$C$53:$C$91,calcs!$D69)+SUMIFS('CHP Distribution_calcs'!$D$42:$D$51,'CHP Distribution_calcs'!$C$42:$C$51,$D69)</f>
        <v>0</v>
      </c>
      <c r="F69" s="234">
        <f>$E69*(1+'Growth rates'!F68)</f>
        <v>0</v>
      </c>
      <c r="G69" s="335">
        <f>$E69*(1+'Growth rates'!G68)</f>
        <v>0</v>
      </c>
      <c r="H69" s="234">
        <f>$E69*(1+'Growth rates'!H68)</f>
        <v>0</v>
      </c>
      <c r="I69" s="234">
        <f>$E69*(1+'Growth rates'!I68)</f>
        <v>0</v>
      </c>
      <c r="J69" s="234">
        <f>$E69*(1+'Growth rates'!J68)</f>
        <v>0</v>
      </c>
      <c r="K69" s="234">
        <f>$E69*(1+'Growth rates'!K68)</f>
        <v>0</v>
      </c>
      <c r="L69" s="234">
        <f>$E69*(1+'Growth rates'!L68)</f>
        <v>0</v>
      </c>
      <c r="M69" s="234">
        <f>$E69*(1+'Growth rates'!M68)</f>
        <v>0</v>
      </c>
      <c r="N69" s="234">
        <f>$E69*(1+'Growth rates'!N68)</f>
        <v>0</v>
      </c>
      <c r="O69" s="234">
        <f>$E69*(1+'Growth rates'!O68)</f>
        <v>0</v>
      </c>
      <c r="P69" s="234">
        <f>$E69*(1+'Growth rates'!P68)</f>
        <v>0</v>
      </c>
      <c r="Q69" s="234">
        <f>$E69*(1+'Growth rates'!Q68)</f>
        <v>0</v>
      </c>
      <c r="R69" s="234">
        <f>$E69*(1+'Growth rates'!R68)</f>
        <v>0</v>
      </c>
      <c r="S69" s="234">
        <f>$E69*(1+'Growth rates'!S68)</f>
        <v>0</v>
      </c>
      <c r="T69" s="234">
        <f>$E69*(1+'Growth rates'!T68)</f>
        <v>0</v>
      </c>
      <c r="U69" s="234">
        <f>$E69*(1+'Growth rates'!U68)</f>
        <v>0</v>
      </c>
      <c r="V69" s="234">
        <f>$E69*(1+'Growth rates'!V68)</f>
        <v>0</v>
      </c>
      <c r="W69" s="234">
        <f>$E69*(1+'Growth rates'!W68)</f>
        <v>0</v>
      </c>
      <c r="X69" s="234">
        <f>$E69*(1+'Growth rates'!X68)</f>
        <v>0</v>
      </c>
      <c r="Y69" s="234">
        <f>$E69*(1+'Growth rates'!Y68)</f>
        <v>0</v>
      </c>
      <c r="Z69" s="234">
        <f>$E69*(1+'Growth rates'!Z68)</f>
        <v>0</v>
      </c>
      <c r="AA69" s="234">
        <f>$E69*(1+'Growth rates'!AA68)</f>
        <v>0</v>
      </c>
      <c r="AB69" s="234">
        <f>$E69*(1+'Growth rates'!AB68)</f>
        <v>0</v>
      </c>
      <c r="AC69" s="234">
        <f>$E69*(1+'Growth rates'!AC68)</f>
        <v>0</v>
      </c>
      <c r="AD69" s="234">
        <f>$E69*(1+'Growth rates'!AD68)</f>
        <v>0</v>
      </c>
      <c r="AE69" s="234">
        <f>$E69*(1+'Growth rates'!AE68)</f>
        <v>0</v>
      </c>
      <c r="AF69" s="234">
        <f>$E69*(1+'Growth rates'!AF68)</f>
        <v>0</v>
      </c>
      <c r="AG69" s="234">
        <f>$E69*(1+'Growth rates'!AG68)</f>
        <v>0</v>
      </c>
      <c r="AH69" s="234">
        <f>$E69*(1+'Growth rates'!AH68)</f>
        <v>0</v>
      </c>
      <c r="AI69" s="234">
        <f>$E69*(1+'Growth rates'!AI68)</f>
        <v>0</v>
      </c>
      <c r="AJ69" s="234">
        <f>$E69*(1+'Growth rates'!AJ68)</f>
        <v>0</v>
      </c>
      <c r="AK69" s="234">
        <f>$E69*(1+'Growth rates'!AK68)</f>
        <v>0</v>
      </c>
    </row>
    <row r="70" spans="1:37" x14ac:dyDescent="0.25">
      <c r="A70" s="72" t="s">
        <v>1197</v>
      </c>
      <c r="B70" s="72" t="s">
        <v>620</v>
      </c>
      <c r="C70" s="44" t="s">
        <v>1182</v>
      </c>
      <c r="D70" s="73" t="s">
        <v>66</v>
      </c>
      <c r="E70" s="240">
        <f>SUMIFS(Summary_carb_combusted!$D$53:$D$91,Summary_carb_combusted!$C$53:$C$91,calcs!$D70)+SUMIFS('CHP Distribution_calcs'!$D$42:$D$51,'CHP Distribution_calcs'!$C$42:$C$51,$D70)</f>
        <v>17738314062476.664</v>
      </c>
      <c r="F70" s="234">
        <f>$E70*(1+'Growth rates'!F69)</f>
        <v>17553616412146.156</v>
      </c>
      <c r="G70" s="335">
        <f>$E70*(1+'Growth rates'!G69)</f>
        <v>17339118702701.887</v>
      </c>
      <c r="H70" s="234">
        <f>$E70*(1+'Growth rates'!H69)</f>
        <v>17165158590958.451</v>
      </c>
      <c r="I70" s="234">
        <f>$E70*(1+'Growth rates'!I69)</f>
        <v>16957668204033.213</v>
      </c>
      <c r="J70" s="234">
        <f>$E70*(1+'Growth rates'!J69)</f>
        <v>16744662174884.244</v>
      </c>
      <c r="K70" s="234">
        <f>$E70*(1+'Growth rates'!K69)</f>
        <v>16499245420874.637</v>
      </c>
      <c r="L70" s="234">
        <f>$E70*(1+'Growth rates'!L69)</f>
        <v>16655436378257.098</v>
      </c>
      <c r="M70" s="234">
        <f>$E70*(1+'Growth rates'!M69)</f>
        <v>16743630514576.75</v>
      </c>
      <c r="N70" s="234">
        <f>$E70*(1+'Growth rates'!N69)</f>
        <v>16830386692831.432</v>
      </c>
      <c r="O70" s="234">
        <f>$E70*(1+'Growth rates'!O69)</f>
        <v>16915704913021.148</v>
      </c>
      <c r="P70" s="234">
        <f>$E70*(1+'Growth rates'!P69)</f>
        <v>16999585175145.715</v>
      </c>
      <c r="Q70" s="234">
        <f>$E70*(1+'Growth rates'!Q69)</f>
        <v>17082027479205.318</v>
      </c>
      <c r="R70" s="234">
        <f>$E70*(1+'Growth rates'!R69)</f>
        <v>17437112210670.502</v>
      </c>
      <c r="S70" s="234">
        <f>$E70*(1+'Growth rates'!S69)</f>
        <v>17790837055793.289</v>
      </c>
      <c r="T70" s="234">
        <f>$E70*(1+'Growth rates'!T69)</f>
        <v>18145921787258.395</v>
      </c>
      <c r="U70" s="234">
        <f>$E70*(1+'Growth rates'!U69)</f>
        <v>18499646632381.172</v>
      </c>
      <c r="V70" s="234">
        <f>$E70*(1+'Growth rates'!V69)</f>
        <v>18854731363846.246</v>
      </c>
      <c r="W70" s="234">
        <f>$E70*(1+'Growth rates'!W69)</f>
        <v>19208456208969</v>
      </c>
      <c r="X70" s="234">
        <f>$E70*(1+'Growth rates'!X69)</f>
        <v>19563540940434.238</v>
      </c>
      <c r="Y70" s="234">
        <f>$E70*(1+'Growth rates'!Y69)</f>
        <v>19918625671899.316</v>
      </c>
      <c r="Z70" s="234">
        <f>$E70*(1+'Growth rates'!Z69)</f>
        <v>20272350517022.066</v>
      </c>
      <c r="AA70" s="234">
        <f>$E70*(1+'Growth rates'!AA69)</f>
        <v>20627435248487.227</v>
      </c>
      <c r="AB70" s="234">
        <f>$E70*(1+'Growth rates'!AB69)</f>
        <v>20981160093609.98</v>
      </c>
      <c r="AC70" s="234">
        <f>$E70*(1+'Growth rates'!AC69)</f>
        <v>21336244825075.219</v>
      </c>
      <c r="AD70" s="234">
        <f>$E70*(1+'Growth rates'!AD69)</f>
        <v>21689969670197.969</v>
      </c>
      <c r="AE70" s="234">
        <f>$E70*(1+'Growth rates'!AE69)</f>
        <v>22045054401663.043</v>
      </c>
      <c r="AF70" s="234">
        <f>$E70*(1+'Growth rates'!AF69)</f>
        <v>22400139133128.203</v>
      </c>
      <c r="AG70" s="234">
        <f>$E70*(1+'Growth rates'!AG69)</f>
        <v>22753863978250.961</v>
      </c>
      <c r="AH70" s="234">
        <f>$E70*(1+'Growth rates'!AH69)</f>
        <v>23108948709716.113</v>
      </c>
      <c r="AI70" s="234">
        <f>$E70*(1+'Growth rates'!AI69)</f>
        <v>23462673554838.949</v>
      </c>
      <c r="AJ70" s="234">
        <f>$E70*(1+'Growth rates'!AJ69)</f>
        <v>23817758286304.023</v>
      </c>
      <c r="AK70" s="234">
        <f>$E70*(1+'Growth rates'!AK69)</f>
        <v>24171483131426.859</v>
      </c>
    </row>
    <row r="71" spans="1:37" x14ac:dyDescent="0.25">
      <c r="A71" s="72" t="s">
        <v>1197</v>
      </c>
      <c r="B71" s="72" t="s">
        <v>620</v>
      </c>
      <c r="C71" s="44" t="s">
        <v>1182</v>
      </c>
      <c r="D71" s="73" t="s">
        <v>67</v>
      </c>
      <c r="E71" s="240">
        <f>SUMIFS(Summary_carb_combusted!$D$53:$D$91,Summary_carb_combusted!$C$53:$C$91,calcs!$D71)+SUMIFS('CHP Distribution_calcs'!$D$42:$D$51,'CHP Distribution_calcs'!$C$42:$C$51,$D71)</f>
        <v>8443669675999.999</v>
      </c>
      <c r="F71" s="234">
        <f>$E71*(1+'Growth rates'!F70)</f>
        <v>8443669675999.999</v>
      </c>
      <c r="G71" s="335">
        <f>$E71*(1+'Growth rates'!G70)</f>
        <v>8443669675999.999</v>
      </c>
      <c r="H71" s="234">
        <f>$E71*(1+'Growth rates'!H70)</f>
        <v>8443669675999.999</v>
      </c>
      <c r="I71" s="234">
        <f>$E71*(1+'Growth rates'!I70)</f>
        <v>8443669675999.999</v>
      </c>
      <c r="J71" s="234">
        <f>$E71*(1+'Growth rates'!J70)</f>
        <v>8443669675999.999</v>
      </c>
      <c r="K71" s="234">
        <f>$E71*(1+'Growth rates'!K70)</f>
        <v>8443669675999.999</v>
      </c>
      <c r="L71" s="234">
        <f>$E71*(1+'Growth rates'!L70)</f>
        <v>8443669675999.999</v>
      </c>
      <c r="M71" s="234">
        <f>$E71*(1+'Growth rates'!M70)</f>
        <v>8443669675999.999</v>
      </c>
      <c r="N71" s="234">
        <f>$E71*(1+'Growth rates'!N70)</f>
        <v>8443669675999.999</v>
      </c>
      <c r="O71" s="234">
        <f>$E71*(1+'Growth rates'!O70)</f>
        <v>8443669675999.999</v>
      </c>
      <c r="P71" s="234">
        <f>$E71*(1+'Growth rates'!P70)</f>
        <v>8443669675999.999</v>
      </c>
      <c r="Q71" s="234">
        <f>$E71*(1+'Growth rates'!Q70)</f>
        <v>8443669675999.999</v>
      </c>
      <c r="R71" s="234">
        <f>$E71*(1+'Growth rates'!R70)</f>
        <v>8443669675999.999</v>
      </c>
      <c r="S71" s="234">
        <f>$E71*(1+'Growth rates'!S70)</f>
        <v>8443669675999.999</v>
      </c>
      <c r="T71" s="234">
        <f>$E71*(1+'Growth rates'!T70)</f>
        <v>8443669675999.999</v>
      </c>
      <c r="U71" s="234">
        <f>$E71*(1+'Growth rates'!U70)</f>
        <v>8443669675999.999</v>
      </c>
      <c r="V71" s="234">
        <f>$E71*(1+'Growth rates'!V70)</f>
        <v>8443669675999.999</v>
      </c>
      <c r="W71" s="234">
        <f>$E71*(1+'Growth rates'!W70)</f>
        <v>8443669675999.999</v>
      </c>
      <c r="X71" s="234">
        <f>$E71*(1+'Growth rates'!X70)</f>
        <v>8443669675999.999</v>
      </c>
      <c r="Y71" s="234">
        <f>$E71*(1+'Growth rates'!Y70)</f>
        <v>8443669675999.999</v>
      </c>
      <c r="Z71" s="234">
        <f>$E71*(1+'Growth rates'!Z70)</f>
        <v>8443669675999.999</v>
      </c>
      <c r="AA71" s="234">
        <f>$E71*(1+'Growth rates'!AA70)</f>
        <v>8443669675999.999</v>
      </c>
      <c r="AB71" s="234">
        <f>$E71*(1+'Growth rates'!AB70)</f>
        <v>8443669675999.999</v>
      </c>
      <c r="AC71" s="234">
        <f>$E71*(1+'Growth rates'!AC70)</f>
        <v>8443669675999.999</v>
      </c>
      <c r="AD71" s="234">
        <f>$E71*(1+'Growth rates'!AD70)</f>
        <v>8443669675999.999</v>
      </c>
      <c r="AE71" s="234">
        <f>$E71*(1+'Growth rates'!AE70)</f>
        <v>8443669675999.999</v>
      </c>
      <c r="AF71" s="234">
        <f>$E71*(1+'Growth rates'!AF70)</f>
        <v>8443669675999.999</v>
      </c>
      <c r="AG71" s="234">
        <f>$E71*(1+'Growth rates'!AG70)</f>
        <v>8443669675999.999</v>
      </c>
      <c r="AH71" s="234">
        <f>$E71*(1+'Growth rates'!AH70)</f>
        <v>8443669675999.999</v>
      </c>
      <c r="AI71" s="234">
        <f>$E71*(1+'Growth rates'!AI70)</f>
        <v>8443669675999.999</v>
      </c>
      <c r="AJ71" s="234">
        <f>$E71*(1+'Growth rates'!AJ70)</f>
        <v>8443669675999.999</v>
      </c>
      <c r="AK71" s="234">
        <f>$E71*(1+'Growth rates'!AK70)</f>
        <v>8443669675999.999</v>
      </c>
    </row>
    <row r="72" spans="1:37" x14ac:dyDescent="0.25">
      <c r="A72" s="72" t="s">
        <v>1197</v>
      </c>
      <c r="B72" s="72" t="s">
        <v>620</v>
      </c>
      <c r="C72" s="44" t="s">
        <v>1182</v>
      </c>
      <c r="D72" s="73" t="s">
        <v>68</v>
      </c>
      <c r="E72" s="240">
        <f>SUMIFS(Summary_carb_combusted!$D$53:$D$91,Summary_carb_combusted!$C$53:$C$91,calcs!$D72)+SUMIFS('CHP Distribution_calcs'!$D$42:$D$51,'CHP Distribution_calcs'!$C$42:$C$51,$D72)</f>
        <v>0</v>
      </c>
      <c r="F72" s="234">
        <f>$E72*(1+'Growth rates'!F71)</f>
        <v>0</v>
      </c>
      <c r="G72" s="335">
        <f>$E72*(1+'Growth rates'!G71)</f>
        <v>0</v>
      </c>
      <c r="H72" s="234">
        <f>$E72*(1+'Growth rates'!H71)</f>
        <v>0</v>
      </c>
      <c r="I72" s="234">
        <f>$E72*(1+'Growth rates'!I71)</f>
        <v>0</v>
      </c>
      <c r="J72" s="234">
        <f>$E72*(1+'Growth rates'!J71)</f>
        <v>0</v>
      </c>
      <c r="K72" s="234">
        <f>$E72*(1+'Growth rates'!K71)</f>
        <v>0</v>
      </c>
      <c r="L72" s="234">
        <f>$E72*(1+'Growth rates'!L71)</f>
        <v>0</v>
      </c>
      <c r="M72" s="234">
        <f>$E72*(1+'Growth rates'!M71)</f>
        <v>0</v>
      </c>
      <c r="N72" s="234">
        <f>$E72*(1+'Growth rates'!N71)</f>
        <v>0</v>
      </c>
      <c r="O72" s="234">
        <f>$E72*(1+'Growth rates'!O71)</f>
        <v>0</v>
      </c>
      <c r="P72" s="234">
        <f>$E72*(1+'Growth rates'!P71)</f>
        <v>0</v>
      </c>
      <c r="Q72" s="234">
        <f>$E72*(1+'Growth rates'!Q71)</f>
        <v>0</v>
      </c>
      <c r="R72" s="234">
        <f>$E72*(1+'Growth rates'!R71)</f>
        <v>0</v>
      </c>
      <c r="S72" s="234">
        <f>$E72*(1+'Growth rates'!S71)</f>
        <v>0</v>
      </c>
      <c r="T72" s="234">
        <f>$E72*(1+'Growth rates'!T71)</f>
        <v>0</v>
      </c>
      <c r="U72" s="234">
        <f>$E72*(1+'Growth rates'!U71)</f>
        <v>0</v>
      </c>
      <c r="V72" s="234">
        <f>$E72*(1+'Growth rates'!V71)</f>
        <v>0</v>
      </c>
      <c r="W72" s="234">
        <f>$E72*(1+'Growth rates'!W71)</f>
        <v>0</v>
      </c>
      <c r="X72" s="234">
        <f>$E72*(1+'Growth rates'!X71)</f>
        <v>0</v>
      </c>
      <c r="Y72" s="234">
        <f>$E72*(1+'Growth rates'!Y71)</f>
        <v>0</v>
      </c>
      <c r="Z72" s="234">
        <f>$E72*(1+'Growth rates'!Z71)</f>
        <v>0</v>
      </c>
      <c r="AA72" s="234">
        <f>$E72*(1+'Growth rates'!AA71)</f>
        <v>0</v>
      </c>
      <c r="AB72" s="234">
        <f>$E72*(1+'Growth rates'!AB71)</f>
        <v>0</v>
      </c>
      <c r="AC72" s="234">
        <f>$E72*(1+'Growth rates'!AC71)</f>
        <v>0</v>
      </c>
      <c r="AD72" s="234">
        <f>$E72*(1+'Growth rates'!AD71)</f>
        <v>0</v>
      </c>
      <c r="AE72" s="234">
        <f>$E72*(1+'Growth rates'!AE71)</f>
        <v>0</v>
      </c>
      <c r="AF72" s="234">
        <f>$E72*(1+'Growth rates'!AF71)</f>
        <v>0</v>
      </c>
      <c r="AG72" s="234">
        <f>$E72*(1+'Growth rates'!AG71)</f>
        <v>0</v>
      </c>
      <c r="AH72" s="234">
        <f>$E72*(1+'Growth rates'!AH71)</f>
        <v>0</v>
      </c>
      <c r="AI72" s="234">
        <f>$E72*(1+'Growth rates'!AI71)</f>
        <v>0</v>
      </c>
      <c r="AJ72" s="234">
        <f>$E72*(1+'Growth rates'!AJ71)</f>
        <v>0</v>
      </c>
      <c r="AK72" s="234">
        <f>$E72*(1+'Growth rates'!AK71)</f>
        <v>0</v>
      </c>
    </row>
    <row r="73" spans="1:37" x14ac:dyDescent="0.25">
      <c r="A73" s="72" t="s">
        <v>1197</v>
      </c>
      <c r="B73" s="72" t="s">
        <v>620</v>
      </c>
      <c r="C73" s="44" t="s">
        <v>1182</v>
      </c>
      <c r="D73" s="73" t="s">
        <v>69</v>
      </c>
      <c r="E73" s="240">
        <f>SUMIFS(Summary_carb_combusted!$D$53:$D$91,Summary_carb_combusted!$C$53:$C$91,calcs!$D73)+SUMIFS('CHP Distribution_calcs'!$D$42:$D$51,'CHP Distribution_calcs'!$C$42:$C$51,$D73)</f>
        <v>5075413374693.2051</v>
      </c>
      <c r="F73" s="234">
        <f>$E73*(1+'Growth rates'!F72)</f>
        <v>5082934815237.1816</v>
      </c>
      <c r="G73" s="335">
        <f>$E73*(1+'Growth rates'!G72)</f>
        <v>5062484349618.9561</v>
      </c>
      <c r="H73" s="234">
        <f>$E73*(1+'Growth rates'!H72)</f>
        <v>5049896257978.5889</v>
      </c>
      <c r="I73" s="234">
        <f>$E73*(1+'Growth rates'!I72)</f>
        <v>5025245868123.3896</v>
      </c>
      <c r="J73" s="234">
        <f>$E73*(1+'Growth rates'!J72)</f>
        <v>5000033559129.293</v>
      </c>
      <c r="K73" s="234">
        <f>$E73*(1+'Growth rates'!K72)</f>
        <v>4965157184132.4375</v>
      </c>
      <c r="L73" s="234">
        <f>$E73*(1+'Growth rates'!L72)</f>
        <v>4989323509889.8184</v>
      </c>
      <c r="M73" s="234">
        <f>$E73*(1+'Growth rates'!M72)</f>
        <v>5001938357781.5635</v>
      </c>
      <c r="N73" s="234">
        <f>$E73*(1+'Growth rates'!N72)</f>
        <v>5014094814437.1328</v>
      </c>
      <c r="O73" s="234">
        <f>$E73*(1+'Growth rates'!O72)</f>
        <v>5025792879856.5059</v>
      </c>
      <c r="P73" s="234">
        <f>$E73*(1+'Growth rates'!P72)</f>
        <v>5037032554039.6924</v>
      </c>
      <c r="Q73" s="234">
        <f>$E73*(1+'Growth rates'!Q72)</f>
        <v>5047813836986.6826</v>
      </c>
      <c r="R73" s="234">
        <f>$E73*(1+'Growth rates'!R72)</f>
        <v>5088709203366.751</v>
      </c>
      <c r="S73" s="234">
        <f>$E73*(1+'Growth rates'!S72)</f>
        <v>5129604569746.8086</v>
      </c>
      <c r="T73" s="234">
        <f>$E73*(1+'Growth rates'!T72)</f>
        <v>5170499936126.8682</v>
      </c>
      <c r="U73" s="234">
        <f>$E73*(1+'Growth rates'!U72)</f>
        <v>5211395302506.9258</v>
      </c>
      <c r="V73" s="234">
        <f>$E73*(1+'Growth rates'!V72)</f>
        <v>5252290668886.9854</v>
      </c>
      <c r="W73" s="234">
        <f>$E73*(1+'Growth rates'!W72)</f>
        <v>5293186035267.043</v>
      </c>
      <c r="X73" s="234">
        <f>$E73*(1+'Growth rates'!X72)</f>
        <v>5334081401647.1113</v>
      </c>
      <c r="Y73" s="234">
        <f>$E73*(1+'Growth rates'!Y72)</f>
        <v>5374976768027.1592</v>
      </c>
      <c r="Z73" s="234">
        <f>$E73*(1+'Growth rates'!Z72)</f>
        <v>5415872134407.2285</v>
      </c>
      <c r="AA73" s="234">
        <f>$E73*(1+'Growth rates'!AA72)</f>
        <v>5456767500787.2861</v>
      </c>
      <c r="AB73" s="234">
        <f>$E73*(1+'Growth rates'!AB72)</f>
        <v>5497662867167.3457</v>
      </c>
      <c r="AC73" s="234">
        <f>$E73*(1+'Growth rates'!AC72)</f>
        <v>5538558233547.4033</v>
      </c>
      <c r="AD73" s="234">
        <f>$E73*(1+'Growth rates'!AD72)</f>
        <v>5579453599927.4629</v>
      </c>
      <c r="AE73" s="234">
        <f>$E73*(1+'Growth rates'!AE72)</f>
        <v>5620348966307.5303</v>
      </c>
      <c r="AF73" s="234">
        <f>$E73*(1+'Growth rates'!AF72)</f>
        <v>5661244332687.5879</v>
      </c>
      <c r="AG73" s="234">
        <f>$E73*(1+'Growth rates'!AG72)</f>
        <v>5702139699067.6455</v>
      </c>
      <c r="AH73" s="234">
        <f>$E73*(1+'Growth rates'!AH72)</f>
        <v>5743035065447.7051</v>
      </c>
      <c r="AI73" s="234">
        <f>$E73*(1+'Growth rates'!AI72)</f>
        <v>5783930431827.7646</v>
      </c>
      <c r="AJ73" s="234">
        <f>$E73*(1+'Growth rates'!AJ72)</f>
        <v>5824825798207.8223</v>
      </c>
      <c r="AK73" s="234">
        <f>$E73*(1+'Growth rates'!AK72)</f>
        <v>5865721164587.8906</v>
      </c>
    </row>
    <row r="74" spans="1:37" x14ac:dyDescent="0.25">
      <c r="A74" s="72" t="s">
        <v>1197</v>
      </c>
      <c r="B74" s="72" t="s">
        <v>620</v>
      </c>
      <c r="C74" s="44" t="s">
        <v>1182</v>
      </c>
      <c r="D74" s="73" t="s">
        <v>70</v>
      </c>
      <c r="E74" s="240">
        <f>SUMIFS(Summary_carb_combusted!$D$53:$D$91,Summary_carb_combusted!$C$53:$C$91,calcs!$D74)+SUMIFS('CHP Distribution_calcs'!$D$42:$D$51,'CHP Distribution_calcs'!$C$42:$C$51,$D74)</f>
        <v>29768365087000</v>
      </c>
      <c r="F74" s="234">
        <f>$E74*(1+'Growth rates'!F73)</f>
        <v>29554476576360.582</v>
      </c>
      <c r="G74" s="335">
        <f>$E74*(1+'Growth rates'!G73)</f>
        <v>29228516519376.211</v>
      </c>
      <c r="H74" s="234">
        <f>$E74*(1+'Growth rates'!H73)</f>
        <v>28982596750608.281</v>
      </c>
      <c r="I74" s="234">
        <f>$E74*(1+'Growth rates'!I73)</f>
        <v>28689026607078.59</v>
      </c>
      <c r="J74" s="234">
        <f>$E74*(1+'Growth rates'!J73)</f>
        <v>28365028618635.555</v>
      </c>
      <c r="K74" s="234">
        <f>$E74*(1+'Growth rates'!K73)</f>
        <v>28011820631048.383</v>
      </c>
      <c r="L74" s="234">
        <f>$E74*(1+'Growth rates'!L73)</f>
        <v>28285602220249.074</v>
      </c>
      <c r="M74" s="234">
        <f>$E74*(1+'Growth rates'!M73)</f>
        <v>28269126095797.68</v>
      </c>
      <c r="N74" s="234">
        <f>$E74*(1+'Growth rates'!N73)</f>
        <v>28251027712542.234</v>
      </c>
      <c r="O74" s="234">
        <f>$E74*(1+'Growth rates'!O73)</f>
        <v>28231307070482.594</v>
      </c>
      <c r="P74" s="234">
        <f>$E74*(1+'Growth rates'!P73)</f>
        <v>28209964169619.051</v>
      </c>
      <c r="Q74" s="234">
        <f>$E74*(1+'Growth rates'!Q73)</f>
        <v>28186999009951.309</v>
      </c>
      <c r="R74" s="234">
        <f>$E74*(1+'Growth rates'!R73)</f>
        <v>28326783643569.754</v>
      </c>
      <c r="S74" s="234">
        <f>$E74*(1+'Growth rates'!S73)</f>
        <v>28466568277188.352</v>
      </c>
      <c r="T74" s="234">
        <f>$E74*(1+'Growth rates'!T73)</f>
        <v>28606352910806.797</v>
      </c>
      <c r="U74" s="234">
        <f>$E74*(1+'Growth rates'!U73)</f>
        <v>28746137544425.398</v>
      </c>
      <c r="V74" s="234">
        <f>$E74*(1+'Growth rates'!V73)</f>
        <v>28885922178043.992</v>
      </c>
      <c r="W74" s="234">
        <f>$E74*(1+'Growth rates'!W73)</f>
        <v>29025706811662.441</v>
      </c>
      <c r="X74" s="234">
        <f>$E74*(1+'Growth rates'!X73)</f>
        <v>29165491445281.035</v>
      </c>
      <c r="Y74" s="234">
        <f>$E74*(1+'Growth rates'!Y73)</f>
        <v>29305276078899.48</v>
      </c>
      <c r="Z74" s="234">
        <f>$E74*(1+'Growth rates'!Z73)</f>
        <v>29445060712518.078</v>
      </c>
      <c r="AA74" s="234">
        <f>$E74*(1+'Growth rates'!AA73)</f>
        <v>29584845346136.672</v>
      </c>
      <c r="AB74" s="234">
        <f>$E74*(1+'Growth rates'!AB73)</f>
        <v>29724629979755.121</v>
      </c>
      <c r="AC74" s="234">
        <f>$E74*(1+'Growth rates'!AC73)</f>
        <v>29864414613373.719</v>
      </c>
      <c r="AD74" s="234">
        <f>$E74*(1+'Growth rates'!AD73)</f>
        <v>30004199246992.168</v>
      </c>
      <c r="AE74" s="234">
        <f>$E74*(1+'Growth rates'!AE73)</f>
        <v>30143983880610.758</v>
      </c>
      <c r="AF74" s="234">
        <f>$E74*(1+'Growth rates'!AF73)</f>
        <v>30283768514229.211</v>
      </c>
      <c r="AG74" s="234">
        <f>$E74*(1+'Growth rates'!AG73)</f>
        <v>30423553147847.805</v>
      </c>
      <c r="AH74" s="234">
        <f>$E74*(1+'Growth rates'!AH73)</f>
        <v>30563337781466.402</v>
      </c>
      <c r="AI74" s="234">
        <f>$E74*(1+'Growth rates'!AI73)</f>
        <v>30703122415084.848</v>
      </c>
      <c r="AJ74" s="234">
        <f>$E74*(1+'Growth rates'!AJ73)</f>
        <v>30842907048703.449</v>
      </c>
      <c r="AK74" s="234">
        <f>$E74*(1+'Growth rates'!AK73)</f>
        <v>30982691682321.895</v>
      </c>
    </row>
    <row r="75" spans="1:37" x14ac:dyDescent="0.25">
      <c r="A75" s="72" t="s">
        <v>1197</v>
      </c>
      <c r="B75" s="72" t="s">
        <v>620</v>
      </c>
      <c r="C75" s="44" t="s">
        <v>1182</v>
      </c>
      <c r="D75" s="73" t="s">
        <v>71</v>
      </c>
      <c r="E75" s="240">
        <f>SUMIFS(Summary_carb_combusted!$D$53:$D$91,Summary_carb_combusted!$C$53:$C$91,calcs!$D75)+SUMIFS('CHP Distribution_calcs'!$D$42:$D$51,'CHP Distribution_calcs'!$C$42:$C$51,$D75)</f>
        <v>5493633787000</v>
      </c>
      <c r="F75" s="234">
        <f>$E75*(1+'Growth rates'!F74)</f>
        <v>5408450544433.542</v>
      </c>
      <c r="G75" s="335">
        <f>$E75*(1+'Growth rates'!G74)</f>
        <v>5314857225383.748</v>
      </c>
      <c r="H75" s="234">
        <f>$E75*(1+'Growth rates'!H74)</f>
        <v>5240990605051.7813</v>
      </c>
      <c r="I75" s="234">
        <f>$E75*(1+'Growth rates'!I74)</f>
        <v>5157031504825.8037</v>
      </c>
      <c r="J75" s="234">
        <f>$E75*(1+'Growth rates'!J74)</f>
        <v>5068024321673.1602</v>
      </c>
      <c r="K75" s="234">
        <f>$E75*(1+'Growth rates'!K74)</f>
        <v>4967498140956.8672</v>
      </c>
      <c r="L75" s="234">
        <f>$E75*(1+'Growth rates'!L74)</f>
        <v>4877758431173.1885</v>
      </c>
      <c r="M75" s="234">
        <f>$E75*(1+'Growth rates'!M74)</f>
        <v>4826475050017.3311</v>
      </c>
      <c r="N75" s="234">
        <f>$E75*(1+'Growth rates'!N74)</f>
        <v>4775483627021.8193</v>
      </c>
      <c r="O75" s="234">
        <f>$E75*(1+'Growth rates'!O74)</f>
        <v>4724784162186.6416</v>
      </c>
      <c r="P75" s="234">
        <f>$E75*(1+'Growth rates'!P74)</f>
        <v>4674376655511.8096</v>
      </c>
      <c r="Q75" s="234">
        <f>$E75*(1+'Growth rates'!Q74)</f>
        <v>4624261106997.3115</v>
      </c>
      <c r="R75" s="234">
        <f>$E75*(1+'Growth rates'!R74)</f>
        <v>4607287659742.8516</v>
      </c>
      <c r="S75" s="234">
        <f>$E75*(1+'Growth rates'!S74)</f>
        <v>4590314212488.4023</v>
      </c>
      <c r="T75" s="234">
        <f>$E75*(1+'Growth rates'!T74)</f>
        <v>4573340765233.9414</v>
      </c>
      <c r="U75" s="234">
        <f>$E75*(1+'Growth rates'!U74)</f>
        <v>4556367317979.4814</v>
      </c>
      <c r="V75" s="234">
        <f>$E75*(1+'Growth rates'!V74)</f>
        <v>4539393870725.0195</v>
      </c>
      <c r="W75" s="234">
        <f>$E75*(1+'Growth rates'!W74)</f>
        <v>4522420423470.5596</v>
      </c>
      <c r="X75" s="234">
        <f>$E75*(1+'Growth rates'!X74)</f>
        <v>4505446976216.0986</v>
      </c>
      <c r="Y75" s="234">
        <f>$E75*(1+'Growth rates'!Y74)</f>
        <v>4488473528961.6387</v>
      </c>
      <c r="Z75" s="234">
        <f>$E75*(1+'Growth rates'!Z74)</f>
        <v>4471500081707.1787</v>
      </c>
      <c r="AA75" s="234">
        <f>$E75*(1+'Growth rates'!AA74)</f>
        <v>4454526634452.7168</v>
      </c>
      <c r="AB75" s="234">
        <f>$E75*(1+'Growth rates'!AB74)</f>
        <v>4437553187198.2676</v>
      </c>
      <c r="AC75" s="234">
        <f>$E75*(1+'Growth rates'!AC74)</f>
        <v>4420579739943.8076</v>
      </c>
      <c r="AD75" s="234">
        <f>$E75*(1+'Growth rates'!AD74)</f>
        <v>4403606292689.3477</v>
      </c>
      <c r="AE75" s="234">
        <f>$E75*(1+'Growth rates'!AE74)</f>
        <v>4386632845434.8857</v>
      </c>
      <c r="AF75" s="234">
        <f>$E75*(1+'Growth rates'!AF74)</f>
        <v>4369659398180.4253</v>
      </c>
      <c r="AG75" s="234">
        <f>$E75*(1+'Growth rates'!AG74)</f>
        <v>4352685950925.9653</v>
      </c>
      <c r="AH75" s="234">
        <f>$E75*(1+'Growth rates'!AH74)</f>
        <v>4335712503671.5044</v>
      </c>
      <c r="AI75" s="234">
        <f>$E75*(1+'Growth rates'!AI74)</f>
        <v>4318739056417.0444</v>
      </c>
      <c r="AJ75" s="234">
        <f>$E75*(1+'Growth rates'!AJ74)</f>
        <v>4301765609162.583</v>
      </c>
      <c r="AK75" s="234">
        <f>$E75*(1+'Growth rates'!AK74)</f>
        <v>4284792161908.1226</v>
      </c>
    </row>
    <row r="76" spans="1:37" x14ac:dyDescent="0.25">
      <c r="A76" s="72" t="s">
        <v>1197</v>
      </c>
      <c r="B76" s="72" t="s">
        <v>620</v>
      </c>
      <c r="C76" s="44" t="s">
        <v>1182</v>
      </c>
      <c r="D76" s="73" t="s">
        <v>72</v>
      </c>
      <c r="E76" s="240">
        <f>SUMIFS(Summary_carb_combusted!$D$53:$D$91,Summary_carb_combusted!$C$53:$C$91,calcs!$D76)+SUMIFS('CHP Distribution_calcs'!$D$42:$D$51,'CHP Distribution_calcs'!$C$42:$C$51,$D76)</f>
        <v>0</v>
      </c>
      <c r="F76" s="234">
        <f>$E76*(1+'Growth rates'!F75)</f>
        <v>0</v>
      </c>
      <c r="G76" s="335">
        <f>$E76*(1+'Growth rates'!G75)</f>
        <v>0</v>
      </c>
      <c r="H76" s="234">
        <f>$E76*(1+'Growth rates'!H75)</f>
        <v>0</v>
      </c>
      <c r="I76" s="234">
        <f>$E76*(1+'Growth rates'!I75)</f>
        <v>0</v>
      </c>
      <c r="J76" s="234">
        <f>$E76*(1+'Growth rates'!J75)</f>
        <v>0</v>
      </c>
      <c r="K76" s="234">
        <f>$E76*(1+'Growth rates'!K75)</f>
        <v>0</v>
      </c>
      <c r="L76" s="234">
        <f>$E76*(1+'Growth rates'!L75)</f>
        <v>0</v>
      </c>
      <c r="M76" s="234">
        <f>$E76*(1+'Growth rates'!M75)</f>
        <v>0</v>
      </c>
      <c r="N76" s="234">
        <f>$E76*(1+'Growth rates'!N75)</f>
        <v>0</v>
      </c>
      <c r="O76" s="234">
        <f>$E76*(1+'Growth rates'!O75)</f>
        <v>0</v>
      </c>
      <c r="P76" s="234">
        <f>$E76*(1+'Growth rates'!P75)</f>
        <v>0</v>
      </c>
      <c r="Q76" s="234">
        <f>$E76*(1+'Growth rates'!Q75)</f>
        <v>0</v>
      </c>
      <c r="R76" s="234">
        <f>$E76*(1+'Growth rates'!R75)</f>
        <v>0</v>
      </c>
      <c r="S76" s="234">
        <f>$E76*(1+'Growth rates'!S75)</f>
        <v>0</v>
      </c>
      <c r="T76" s="234">
        <f>$E76*(1+'Growth rates'!T75)</f>
        <v>0</v>
      </c>
      <c r="U76" s="234">
        <f>$E76*(1+'Growth rates'!U75)</f>
        <v>0</v>
      </c>
      <c r="V76" s="234">
        <f>$E76*(1+'Growth rates'!V75)</f>
        <v>0</v>
      </c>
      <c r="W76" s="234">
        <f>$E76*(1+'Growth rates'!W75)</f>
        <v>0</v>
      </c>
      <c r="X76" s="234">
        <f>$E76*(1+'Growth rates'!X75)</f>
        <v>0</v>
      </c>
      <c r="Y76" s="234">
        <f>$E76*(1+'Growth rates'!Y75)</f>
        <v>0</v>
      </c>
      <c r="Z76" s="234">
        <f>$E76*(1+'Growth rates'!Z75)</f>
        <v>0</v>
      </c>
      <c r="AA76" s="234">
        <f>$E76*(1+'Growth rates'!AA75)</f>
        <v>0</v>
      </c>
      <c r="AB76" s="234">
        <f>$E76*(1+'Growth rates'!AB75)</f>
        <v>0</v>
      </c>
      <c r="AC76" s="234">
        <f>$E76*(1+'Growth rates'!AC75)</f>
        <v>0</v>
      </c>
      <c r="AD76" s="234">
        <f>$E76*(1+'Growth rates'!AD75)</f>
        <v>0</v>
      </c>
      <c r="AE76" s="234">
        <f>$E76*(1+'Growth rates'!AE75)</f>
        <v>0</v>
      </c>
      <c r="AF76" s="234">
        <f>$E76*(1+'Growth rates'!AF75)</f>
        <v>0</v>
      </c>
      <c r="AG76" s="234">
        <f>$E76*(1+'Growth rates'!AG75)</f>
        <v>0</v>
      </c>
      <c r="AH76" s="234">
        <f>$E76*(1+'Growth rates'!AH75)</f>
        <v>0</v>
      </c>
      <c r="AI76" s="234">
        <f>$E76*(1+'Growth rates'!AI75)</f>
        <v>0</v>
      </c>
      <c r="AJ76" s="234">
        <f>$E76*(1+'Growth rates'!AJ75)</f>
        <v>0</v>
      </c>
      <c r="AK76" s="234">
        <f>$E76*(1+'Growth rates'!AK75)</f>
        <v>0</v>
      </c>
    </row>
    <row r="77" spans="1:37" x14ac:dyDescent="0.25">
      <c r="A77" s="72" t="s">
        <v>1197</v>
      </c>
      <c r="B77" s="72" t="s">
        <v>620</v>
      </c>
      <c r="C77" s="44" t="s">
        <v>1182</v>
      </c>
      <c r="D77" s="73" t="s">
        <v>73</v>
      </c>
      <c r="E77" s="240">
        <f>SUMIFS(Summary_carb_combusted!$D$53:$D$91,Summary_carb_combusted!$C$53:$C$91,calcs!$D77)+SUMIFS('CHP Distribution_calcs'!$D$42:$D$51,'CHP Distribution_calcs'!$C$42:$C$51,$D77)</f>
        <v>3189786606211.2808</v>
      </c>
      <c r="F77" s="234">
        <f>$E77*(1+'Growth rates'!F76)</f>
        <v>3115803073075.8555</v>
      </c>
      <c r="G77" s="335">
        <f>$E77*(1+'Growth rates'!G76)</f>
        <v>3035878457642.5142</v>
      </c>
      <c r="H77" s="234">
        <f>$E77*(1+'Growth rates'!H76)</f>
        <v>2966916556037.2803</v>
      </c>
      <c r="I77" s="234">
        <f>$E77*(1+'Growth rates'!I76)</f>
        <v>2889481960086.395</v>
      </c>
      <c r="J77" s="234">
        <f>$E77*(1+'Growth rates'!J76)</f>
        <v>2804041492004.8911</v>
      </c>
      <c r="K77" s="234">
        <f>$E77*(1+'Growth rates'!K76)</f>
        <v>2720213888907.5195</v>
      </c>
      <c r="L77" s="234">
        <f>$E77*(1+'Growth rates'!L76)</f>
        <v>2709514158390.0898</v>
      </c>
      <c r="M77" s="234">
        <f>$E77*(1+'Growth rates'!M76)</f>
        <v>2672191428946.8657</v>
      </c>
      <c r="N77" s="234">
        <f>$E77*(1+'Growth rates'!N76)</f>
        <v>2635118720459.3701</v>
      </c>
      <c r="O77" s="234">
        <f>$E77*(1+'Growth rates'!O76)</f>
        <v>2598296032927.6226</v>
      </c>
      <c r="P77" s="234">
        <f>$E77*(1+'Growth rates'!P76)</f>
        <v>2561723366351.6128</v>
      </c>
      <c r="Q77" s="234">
        <f>$E77*(1+'Growth rates'!Q76)</f>
        <v>2525400720731.3413</v>
      </c>
      <c r="R77" s="234">
        <f>$E77*(1+'Growth rates'!R76)</f>
        <v>2503857248378.4814</v>
      </c>
      <c r="S77" s="234">
        <f>$E77*(1+'Growth rates'!S76)</f>
        <v>2482313776025.6221</v>
      </c>
      <c r="T77" s="234">
        <f>$E77*(1+'Growth rates'!T76)</f>
        <v>2460770303672.7627</v>
      </c>
      <c r="U77" s="234">
        <f>$E77*(1+'Growth rates'!U76)</f>
        <v>2439226831319.9038</v>
      </c>
      <c r="V77" s="234">
        <f>$E77*(1+'Growth rates'!V76)</f>
        <v>2417683358967.0435</v>
      </c>
      <c r="W77" s="234">
        <f>$E77*(1+'Growth rates'!W76)</f>
        <v>2396139886614.1846</v>
      </c>
      <c r="X77" s="234">
        <f>$E77*(1+'Growth rates'!X76)</f>
        <v>2374596414261.3252</v>
      </c>
      <c r="Y77" s="234">
        <f>$E77*(1+'Growth rates'!Y76)</f>
        <v>2353052941908.4653</v>
      </c>
      <c r="Z77" s="234">
        <f>$E77*(1+'Growth rates'!Z76)</f>
        <v>2331509469555.606</v>
      </c>
      <c r="AA77" s="234">
        <f>$E77*(1+'Growth rates'!AA76)</f>
        <v>2309965997202.7466</v>
      </c>
      <c r="AB77" s="234">
        <f>$E77*(1+'Growth rates'!AB76)</f>
        <v>2288422524849.8872</v>
      </c>
      <c r="AC77" s="234">
        <f>$E77*(1+'Growth rates'!AC76)</f>
        <v>2266879052497.0273</v>
      </c>
      <c r="AD77" s="234">
        <f>$E77*(1+'Growth rates'!AD76)</f>
        <v>2245335580144.168</v>
      </c>
      <c r="AE77" s="234">
        <f>$E77*(1+'Growth rates'!AE76)</f>
        <v>2223792107791.3086</v>
      </c>
      <c r="AF77" s="234">
        <f>$E77*(1+'Growth rates'!AF76)</f>
        <v>2202248635438.4497</v>
      </c>
      <c r="AG77" s="234">
        <f>$E77*(1+'Growth rates'!AG76)</f>
        <v>2180705163085.5896</v>
      </c>
      <c r="AH77" s="234">
        <f>$E77*(1+'Growth rates'!AH76)</f>
        <v>2159161690732.7302</v>
      </c>
      <c r="AI77" s="234">
        <f>$E77*(1+'Growth rates'!AI76)</f>
        <v>2137618218379.8708</v>
      </c>
      <c r="AJ77" s="234">
        <f>$E77*(1+'Growth rates'!AJ76)</f>
        <v>2116074746027.0117</v>
      </c>
      <c r="AK77" s="234">
        <f>$E77*(1+'Growth rates'!AK76)</f>
        <v>2094531273674.1516</v>
      </c>
    </row>
    <row r="78" spans="1:37" x14ac:dyDescent="0.25">
      <c r="A78" s="72" t="s">
        <v>1197</v>
      </c>
      <c r="B78" s="72" t="s">
        <v>620</v>
      </c>
      <c r="C78" s="44" t="s">
        <v>1182</v>
      </c>
      <c r="D78" s="73" t="s">
        <v>74</v>
      </c>
      <c r="E78" s="240">
        <f>SUMIFS(Summary_carb_combusted!$D$53:$D$91,Summary_carb_combusted!$C$53:$C$91,calcs!$D78)+SUMIFS('CHP Distribution_calcs'!$D$42:$D$51,'CHP Distribution_calcs'!$C$42:$C$51,$D78)</f>
        <v>20631188100000</v>
      </c>
      <c r="F78" s="234">
        <f>$E78*(1+'Growth rates'!F77)</f>
        <v>20631188100000</v>
      </c>
      <c r="G78" s="335">
        <f>$E78*(1+'Growth rates'!G77)</f>
        <v>20631188100000</v>
      </c>
      <c r="H78" s="234">
        <f>$E78*(1+'Growth rates'!H77)</f>
        <v>20631188100000</v>
      </c>
      <c r="I78" s="234">
        <f>$E78*(1+'Growth rates'!I77)</f>
        <v>20631188100000</v>
      </c>
      <c r="J78" s="234">
        <f>$E78*(1+'Growth rates'!J77)</f>
        <v>20631188100000</v>
      </c>
      <c r="K78" s="234">
        <f>$E78*(1+'Growth rates'!K77)</f>
        <v>20631188100000</v>
      </c>
      <c r="L78" s="234">
        <f>$E78*(1+'Growth rates'!L77)</f>
        <v>20631188100000</v>
      </c>
      <c r="M78" s="234">
        <f>$E78*(1+'Growth rates'!M77)</f>
        <v>20631188100000</v>
      </c>
      <c r="N78" s="234">
        <f>$E78*(1+'Growth rates'!N77)</f>
        <v>20631188100000</v>
      </c>
      <c r="O78" s="234">
        <f>$E78*(1+'Growth rates'!O77)</f>
        <v>20631188100000</v>
      </c>
      <c r="P78" s="234">
        <f>$E78*(1+'Growth rates'!P77)</f>
        <v>20631188100000</v>
      </c>
      <c r="Q78" s="234">
        <f>$E78*(1+'Growth rates'!Q77)</f>
        <v>20631188100000</v>
      </c>
      <c r="R78" s="234">
        <f>$E78*(1+'Growth rates'!R77)</f>
        <v>20631188100000</v>
      </c>
      <c r="S78" s="234">
        <f>$E78*(1+'Growth rates'!S77)</f>
        <v>20631188100000</v>
      </c>
      <c r="T78" s="234">
        <f>$E78*(1+'Growth rates'!T77)</f>
        <v>20631188100000</v>
      </c>
      <c r="U78" s="234">
        <f>$E78*(1+'Growth rates'!U77)</f>
        <v>20631188100000</v>
      </c>
      <c r="V78" s="234">
        <f>$E78*(1+'Growth rates'!V77)</f>
        <v>20631188100000</v>
      </c>
      <c r="W78" s="234">
        <f>$E78*(1+'Growth rates'!W77)</f>
        <v>20631188100000</v>
      </c>
      <c r="X78" s="234">
        <f>$E78*(1+'Growth rates'!X77)</f>
        <v>20631188100000</v>
      </c>
      <c r="Y78" s="234">
        <f>$E78*(1+'Growth rates'!Y77)</f>
        <v>20631188100000</v>
      </c>
      <c r="Z78" s="234">
        <f>$E78*(1+'Growth rates'!Z77)</f>
        <v>20631188100000</v>
      </c>
      <c r="AA78" s="234">
        <f>$E78*(1+'Growth rates'!AA77)</f>
        <v>20631188100000</v>
      </c>
      <c r="AB78" s="234">
        <f>$E78*(1+'Growth rates'!AB77)</f>
        <v>20631188100000</v>
      </c>
      <c r="AC78" s="234">
        <f>$E78*(1+'Growth rates'!AC77)</f>
        <v>20631188100000</v>
      </c>
      <c r="AD78" s="234">
        <f>$E78*(1+'Growth rates'!AD77)</f>
        <v>20631188100000</v>
      </c>
      <c r="AE78" s="234">
        <f>$E78*(1+'Growth rates'!AE77)</f>
        <v>20631188100000</v>
      </c>
      <c r="AF78" s="234">
        <f>$E78*(1+'Growth rates'!AF77)</f>
        <v>20631188100000</v>
      </c>
      <c r="AG78" s="234">
        <f>$E78*(1+'Growth rates'!AG77)</f>
        <v>20631188100000</v>
      </c>
      <c r="AH78" s="234">
        <f>$E78*(1+'Growth rates'!AH77)</f>
        <v>20631188100000</v>
      </c>
      <c r="AI78" s="234">
        <f>$E78*(1+'Growth rates'!AI77)</f>
        <v>20631188100000</v>
      </c>
      <c r="AJ78" s="234">
        <f>$E78*(1+'Growth rates'!AJ77)</f>
        <v>20631188100000</v>
      </c>
      <c r="AK78" s="234">
        <f>$E78*(1+'Growth rates'!AK77)</f>
        <v>20631188100000</v>
      </c>
    </row>
    <row r="79" spans="1:37" x14ac:dyDescent="0.25">
      <c r="A79" s="72" t="s">
        <v>1197</v>
      </c>
      <c r="B79" s="72" t="s">
        <v>620</v>
      </c>
      <c r="C79" s="44" t="s">
        <v>1182</v>
      </c>
      <c r="D79" s="73" t="s">
        <v>75</v>
      </c>
      <c r="E79" s="240">
        <f>SUMIFS(Summary_carb_combusted!$D$53:$D$91,Summary_carb_combusted!$C$53:$C$91,calcs!$D79)+SUMIFS('CHP Distribution_calcs'!$D$42:$D$51,'CHP Distribution_calcs'!$C$42:$C$51,$D79)</f>
        <v>65177359952.433853</v>
      </c>
      <c r="F79" s="234">
        <f>$E79*(1+'Growth rates'!F78)</f>
        <v>65177359952.433853</v>
      </c>
      <c r="G79" s="335">
        <f>$E79*(1+'Growth rates'!G78)</f>
        <v>65177359952.433853</v>
      </c>
      <c r="H79" s="234">
        <f>$E79*(1+'Growth rates'!H78)</f>
        <v>65177359952.433853</v>
      </c>
      <c r="I79" s="234">
        <f>$E79*(1+'Growth rates'!I78)</f>
        <v>65177359952.433853</v>
      </c>
      <c r="J79" s="234">
        <f>$E79*(1+'Growth rates'!J78)</f>
        <v>65177359952.433853</v>
      </c>
      <c r="K79" s="234">
        <f>$E79*(1+'Growth rates'!K78)</f>
        <v>65177359952.433853</v>
      </c>
      <c r="L79" s="234">
        <f>$E79*(1+'Growth rates'!L78)</f>
        <v>65177359952.433853</v>
      </c>
      <c r="M79" s="234">
        <f>$E79*(1+'Growth rates'!M78)</f>
        <v>65177359952.433853</v>
      </c>
      <c r="N79" s="234">
        <f>$E79*(1+'Growth rates'!N78)</f>
        <v>65177359952.433853</v>
      </c>
      <c r="O79" s="234">
        <f>$E79*(1+'Growth rates'!O78)</f>
        <v>65177359952.433853</v>
      </c>
      <c r="P79" s="234">
        <f>$E79*(1+'Growth rates'!P78)</f>
        <v>65177359952.433853</v>
      </c>
      <c r="Q79" s="234">
        <f>$E79*(1+'Growth rates'!Q78)</f>
        <v>65177359952.433853</v>
      </c>
      <c r="R79" s="234">
        <f>$E79*(1+'Growth rates'!R78)</f>
        <v>65177359952.433853</v>
      </c>
      <c r="S79" s="234">
        <f>$E79*(1+'Growth rates'!S78)</f>
        <v>65177359952.433853</v>
      </c>
      <c r="T79" s="234">
        <f>$E79*(1+'Growth rates'!T78)</f>
        <v>65177359952.433853</v>
      </c>
      <c r="U79" s="234">
        <f>$E79*(1+'Growth rates'!U78)</f>
        <v>65177359952.433853</v>
      </c>
      <c r="V79" s="234">
        <f>$E79*(1+'Growth rates'!V78)</f>
        <v>65177359952.433853</v>
      </c>
      <c r="W79" s="234">
        <f>$E79*(1+'Growth rates'!W78)</f>
        <v>65177359952.433853</v>
      </c>
      <c r="X79" s="234">
        <f>$E79*(1+'Growth rates'!X78)</f>
        <v>65177359952.433853</v>
      </c>
      <c r="Y79" s="234">
        <f>$E79*(1+'Growth rates'!Y78)</f>
        <v>65177359952.433853</v>
      </c>
      <c r="Z79" s="234">
        <f>$E79*(1+'Growth rates'!Z78)</f>
        <v>65177359952.433853</v>
      </c>
      <c r="AA79" s="234">
        <f>$E79*(1+'Growth rates'!AA78)</f>
        <v>65177359952.433853</v>
      </c>
      <c r="AB79" s="234">
        <f>$E79*(1+'Growth rates'!AB78)</f>
        <v>65177359952.433853</v>
      </c>
      <c r="AC79" s="234">
        <f>$E79*(1+'Growth rates'!AC78)</f>
        <v>65177359952.433853</v>
      </c>
      <c r="AD79" s="234">
        <f>$E79*(1+'Growth rates'!AD78)</f>
        <v>65177359952.433853</v>
      </c>
      <c r="AE79" s="234">
        <f>$E79*(1+'Growth rates'!AE78)</f>
        <v>65177359952.433853</v>
      </c>
      <c r="AF79" s="234">
        <f>$E79*(1+'Growth rates'!AF78)</f>
        <v>65177359952.433853</v>
      </c>
      <c r="AG79" s="234">
        <f>$E79*(1+'Growth rates'!AG78)</f>
        <v>65177359952.433853</v>
      </c>
      <c r="AH79" s="234">
        <f>$E79*(1+'Growth rates'!AH78)</f>
        <v>65177359952.433853</v>
      </c>
      <c r="AI79" s="234">
        <f>$E79*(1+'Growth rates'!AI78)</f>
        <v>65177359952.433853</v>
      </c>
      <c r="AJ79" s="234">
        <f>$E79*(1+'Growth rates'!AJ78)</f>
        <v>65177359952.433853</v>
      </c>
      <c r="AK79" s="234">
        <f>$E79*(1+'Growth rates'!AK78)</f>
        <v>65177359952.433853</v>
      </c>
    </row>
    <row r="80" spans="1:37" x14ac:dyDescent="0.25">
      <c r="A80" s="72" t="s">
        <v>1197</v>
      </c>
      <c r="B80" s="72" t="s">
        <v>620</v>
      </c>
      <c r="C80" s="44" t="s">
        <v>1182</v>
      </c>
      <c r="D80" s="73" t="s">
        <v>76</v>
      </c>
      <c r="E80" s="240">
        <f>SUMIFS(Summary_carb_combusted!$D$53:$D$91,Summary_carb_combusted!$C$53:$C$91,calcs!$D80)+SUMIFS('CHP Distribution_calcs'!$D$42:$D$51,'CHP Distribution_calcs'!$C$42:$C$51,$D80)</f>
        <v>1813508964999.9995</v>
      </c>
      <c r="F80" s="234">
        <f>$E80*(1+'Growth rates'!F79)</f>
        <v>1763284350865.2002</v>
      </c>
      <c r="G80" s="335">
        <f>$E80*(1+'Growth rates'!G79)</f>
        <v>2031282339889.7683</v>
      </c>
      <c r="H80" s="234">
        <f>$E80*(1+'Growth rates'!H79)</f>
        <v>1684557769959.9622</v>
      </c>
      <c r="I80" s="234">
        <f>$E80*(1+'Growth rates'!I79)</f>
        <v>1630525510252.7349</v>
      </c>
      <c r="J80" s="234">
        <f>$E80*(1+'Growth rates'!J79)</f>
        <v>1580045875284.4248</v>
      </c>
      <c r="K80" s="234">
        <f>$E80*(1+'Growth rates'!K79)</f>
        <v>1497027339285.0244</v>
      </c>
      <c r="L80" s="234">
        <f>$E80*(1+'Growth rates'!L79)</f>
        <v>1512867151872.4626</v>
      </c>
      <c r="M80" s="234">
        <f>$E80*(1+'Growth rates'!M79)</f>
        <v>1469714878955.1052</v>
      </c>
      <c r="N80" s="234">
        <f>$E80*(1+'Growth rates'!N79)</f>
        <v>1426955283548.2236</v>
      </c>
      <c r="O80" s="234">
        <f>$E80*(1+'Growth rates'!O79)</f>
        <v>1384588365651.8206</v>
      </c>
      <c r="P80" s="234">
        <f>$E80*(1+'Growth rates'!P79)</f>
        <v>1342614125265.8933</v>
      </c>
      <c r="Q80" s="234">
        <f>$E80*(1+'Growth rates'!Q79)</f>
        <v>1301032562390.4414</v>
      </c>
      <c r="R80" s="234">
        <f>$E80*(1+'Growth rates'!R79)</f>
        <v>1267196850237.6777</v>
      </c>
      <c r="S80" s="234">
        <f>$E80*(1+'Growth rates'!S79)</f>
        <v>1233361138084.917</v>
      </c>
      <c r="T80" s="234">
        <f>$E80*(1+'Growth rates'!T79)</f>
        <v>1199525425932.1533</v>
      </c>
      <c r="U80" s="234">
        <f>$E80*(1+'Growth rates'!U79)</f>
        <v>1165689713779.3923</v>
      </c>
      <c r="V80" s="234">
        <f>$E80*(1+'Growth rates'!V79)</f>
        <v>1131854001626.6287</v>
      </c>
      <c r="W80" s="234">
        <f>$E80*(1+'Growth rates'!W79)</f>
        <v>1098018289473.8651</v>
      </c>
      <c r="X80" s="234">
        <f>$E80*(1+'Growth rates'!X79)</f>
        <v>1064182577321.1038</v>
      </c>
      <c r="Y80" s="234">
        <f>$E80*(1+'Growth rates'!Y79)</f>
        <v>1030346865168.3401</v>
      </c>
      <c r="Z80" s="234">
        <f>$E80*(1+'Growth rates'!Z79)</f>
        <v>996511153015.57654</v>
      </c>
      <c r="AA80" s="234">
        <f>$E80*(1+'Growth rates'!AA79)</f>
        <v>962675440862.81567</v>
      </c>
      <c r="AB80" s="234">
        <f>$E80*(1+'Growth rates'!AB79)</f>
        <v>928839728710.052</v>
      </c>
      <c r="AC80" s="234">
        <f>$E80*(1+'Growth rates'!AC79)</f>
        <v>895004016557.28821</v>
      </c>
      <c r="AD80" s="234">
        <f>$E80*(1+'Growth rates'!AD79)</f>
        <v>861168304404.52734</v>
      </c>
      <c r="AE80" s="234">
        <f>$E80*(1+'Growth rates'!AE79)</f>
        <v>827332592251.76367</v>
      </c>
      <c r="AF80" s="234">
        <f>$E80*(1+'Growth rates'!AF79)</f>
        <v>793496880099.00281</v>
      </c>
      <c r="AG80" s="234">
        <f>$E80*(1+'Growth rates'!AG79)</f>
        <v>759661167946.23901</v>
      </c>
      <c r="AH80" s="234">
        <f>$E80*(1+'Growth rates'!AH79)</f>
        <v>725825455793.47534</v>
      </c>
      <c r="AI80" s="234">
        <f>$E80*(1+'Growth rates'!AI79)</f>
        <v>691989743640.71448</v>
      </c>
      <c r="AJ80" s="234">
        <f>$E80*(1+'Growth rates'!AJ79)</f>
        <v>658154031487.95068</v>
      </c>
      <c r="AK80" s="234">
        <f>$E80*(1+'Growth rates'!AK79)</f>
        <v>624318319335.18677</v>
      </c>
    </row>
    <row r="81" spans="1:37" x14ac:dyDescent="0.25">
      <c r="E81" s="238" t="b">
        <f>SUM(E56:E80)=SUM(Summary_carb_combusted!$D$53:$D$91)</f>
        <v>1</v>
      </c>
    </row>
    <row r="82" spans="1:37" x14ac:dyDescent="0.25">
      <c r="A82" s="72" t="s">
        <v>1197</v>
      </c>
      <c r="B82" s="72" t="s">
        <v>620</v>
      </c>
      <c r="C82" s="72" t="s">
        <v>1183</v>
      </c>
      <c r="D82" s="73" t="s">
        <v>52</v>
      </c>
      <c r="E82" s="240">
        <f>SUMIFS(Summary_carb_combusted!$F$53:$F$91,Summary_carb_combusted!$C$53:$C$91,calcs!$D82)+SUMIFS('CHP Distribution_calcs'!$F$42:$F$51,'CHP Distribution_calcs'!$C$42:$C$51,$D82)</f>
        <v>8588816027182.0352</v>
      </c>
      <c r="F82" s="234">
        <f>$E82*(1+'Growth rates'!F81)</f>
        <v>8588816027182.0352</v>
      </c>
      <c r="G82" s="335">
        <f>$E82*(1+'Growth rates'!G81)</f>
        <v>8588816027182.0352</v>
      </c>
      <c r="H82" s="234">
        <f>$E82*(1+'Growth rates'!H81)</f>
        <v>8589429023643.9512</v>
      </c>
      <c r="I82" s="234">
        <f>$E82*(1+'Growth rates'!I81)</f>
        <v>8895498157078.0586</v>
      </c>
      <c r="J82" s="234">
        <f>$E82*(1+'Growth rates'!J81)</f>
        <v>8976658888635.5918</v>
      </c>
      <c r="K82" s="234">
        <f>$E82*(1+'Growth rates'!K81)</f>
        <v>9075596517588.6563</v>
      </c>
      <c r="L82" s="234">
        <f>$E82*(1+'Growth rates'!L81)</f>
        <v>9195682524477.7852</v>
      </c>
      <c r="M82" s="234">
        <f>$E82*(1+'Growth rates'!M81)</f>
        <v>9273042677971.4453</v>
      </c>
      <c r="N82" s="234">
        <f>$E82*(1+'Growth rates'!N81)</f>
        <v>9322388893155.5957</v>
      </c>
      <c r="O82" s="234">
        <f>$E82*(1+'Growth rates'!O81)</f>
        <v>9339430194796.8301</v>
      </c>
      <c r="P82" s="234">
        <f>$E82*(1+'Growth rates'!P81)</f>
        <v>9370938212939.2559</v>
      </c>
      <c r="Q82" s="234">
        <f>$E82*(1+'Growth rates'!Q81)</f>
        <v>9441065008182.3203</v>
      </c>
      <c r="R82" s="234">
        <f>$E82*(1+'Growth rates'!R81)</f>
        <v>9516708771582.6191</v>
      </c>
      <c r="S82" s="234">
        <f>$E82*(1+'Growth rates'!S81)</f>
        <v>9555695346560.4063</v>
      </c>
      <c r="T82" s="234">
        <f>$E82*(1+'Growth rates'!T81)</f>
        <v>9567342279336.7891</v>
      </c>
      <c r="U82" s="234">
        <f>$E82*(1+'Growth rates'!U81)</f>
        <v>9578805313174.5996</v>
      </c>
      <c r="V82" s="234">
        <f>$E82*(1+'Growth rates'!V81)</f>
        <v>9640472757243.2383</v>
      </c>
      <c r="W82" s="234">
        <f>$E82*(1+'Growth rates'!W81)</f>
        <v>9693987348368.4082</v>
      </c>
      <c r="X82" s="234">
        <f>$E82*(1+'Growth rates'!X81)</f>
        <v>9747563239139.7695</v>
      </c>
      <c r="Y82" s="234">
        <f>$E82*(1+'Growth rates'!Y81)</f>
        <v>9846623467385.2168</v>
      </c>
      <c r="Z82" s="234">
        <f>$E82*(1+'Growth rates'!Z81)</f>
        <v>9937959940210.5371</v>
      </c>
      <c r="AA82" s="234">
        <f>$E82*(1+'Growth rates'!AA81)</f>
        <v>10017833379198.051</v>
      </c>
      <c r="AB82" s="234">
        <f>$E82*(1+'Growth rates'!AB81)</f>
        <v>10132586316868.518</v>
      </c>
      <c r="AC82" s="234">
        <f>$E82*(1+'Growth rates'!AC81)</f>
        <v>10259415284838.711</v>
      </c>
      <c r="AD82" s="234">
        <f>$E82*(1+'Growth rates'!AD81)</f>
        <v>10399117178509.117</v>
      </c>
      <c r="AE82" s="234">
        <f>$E82*(1+'Growth rates'!AE81)</f>
        <v>10539493368287.629</v>
      </c>
      <c r="AF82" s="234">
        <f>$E82*(1+'Growth rates'!AF81)</f>
        <v>10688206309948.184</v>
      </c>
      <c r="AG82" s="234">
        <f>$E82*(1+'Growth rates'!AG81)</f>
        <v>10836919251608.736</v>
      </c>
      <c r="AH82" s="234">
        <f>$E82*(1+'Growth rates'!AH81)</f>
        <v>10994398042674.674</v>
      </c>
      <c r="AI82" s="234">
        <f>$E82*(1+'Growth rates'!AI81)</f>
        <v>11150712140462.975</v>
      </c>
      <c r="AJ82" s="234">
        <f>$E82*(1+'Growth rates'!AJ81)</f>
        <v>11321431655106.273</v>
      </c>
      <c r="AK82" s="234">
        <f>$E82*(1+'Growth rates'!AK81)</f>
        <v>11496196946398.213</v>
      </c>
    </row>
    <row r="83" spans="1:37" x14ac:dyDescent="0.25">
      <c r="A83" s="72" t="s">
        <v>1197</v>
      </c>
      <c r="B83" s="72" t="s">
        <v>620</v>
      </c>
      <c r="C83" s="72" t="s">
        <v>1183</v>
      </c>
      <c r="D83" s="73" t="s">
        <v>53</v>
      </c>
      <c r="E83" s="240">
        <f>SUMIFS(Summary_carb_combusted!$F$53:$F$91,Summary_carb_combusted!$C$53:$C$91,calcs!$D83)+SUMIFS('CHP Distribution_calcs'!$F$42:$F$51,'CHP Distribution_calcs'!$C$42:$C$51,$D83)</f>
        <v>0</v>
      </c>
      <c r="F83" s="234">
        <f>$E83*(1+'Growth rates'!F82)</f>
        <v>0</v>
      </c>
      <c r="G83" s="335">
        <f>$E83*(1+'Growth rates'!G82)</f>
        <v>0</v>
      </c>
      <c r="H83" s="234">
        <f>$E83*(1+'Growth rates'!H82)</f>
        <v>0</v>
      </c>
      <c r="I83" s="234">
        <f>$E83*(1+'Growth rates'!I82)</f>
        <v>0</v>
      </c>
      <c r="J83" s="234">
        <f>$E83*(1+'Growth rates'!J82)</f>
        <v>0</v>
      </c>
      <c r="K83" s="234">
        <f>$E83*(1+'Growth rates'!K82)</f>
        <v>0</v>
      </c>
      <c r="L83" s="234">
        <f>$E83*(1+'Growth rates'!L82)</f>
        <v>0</v>
      </c>
      <c r="M83" s="234">
        <f>$E83*(1+'Growth rates'!M82)</f>
        <v>0</v>
      </c>
      <c r="N83" s="234">
        <f>$E83*(1+'Growth rates'!N82)</f>
        <v>0</v>
      </c>
      <c r="O83" s="234">
        <f>$E83*(1+'Growth rates'!O82)</f>
        <v>0</v>
      </c>
      <c r="P83" s="234">
        <f>$E83*(1+'Growth rates'!P82)</f>
        <v>0</v>
      </c>
      <c r="Q83" s="234">
        <f>$E83*(1+'Growth rates'!Q82)</f>
        <v>0</v>
      </c>
      <c r="R83" s="234">
        <f>$E83*(1+'Growth rates'!R82)</f>
        <v>0</v>
      </c>
      <c r="S83" s="234">
        <f>$E83*(1+'Growth rates'!S82)</f>
        <v>0</v>
      </c>
      <c r="T83" s="234">
        <f>$E83*(1+'Growth rates'!T82)</f>
        <v>0</v>
      </c>
      <c r="U83" s="234">
        <f>$E83*(1+'Growth rates'!U82)</f>
        <v>0</v>
      </c>
      <c r="V83" s="234">
        <f>$E83*(1+'Growth rates'!V82)</f>
        <v>0</v>
      </c>
      <c r="W83" s="234">
        <f>$E83*(1+'Growth rates'!W82)</f>
        <v>0</v>
      </c>
      <c r="X83" s="234">
        <f>$E83*(1+'Growth rates'!X82)</f>
        <v>0</v>
      </c>
      <c r="Y83" s="234">
        <f>$E83*(1+'Growth rates'!Y82)</f>
        <v>0</v>
      </c>
      <c r="Z83" s="234">
        <f>$E83*(1+'Growth rates'!Z82)</f>
        <v>0</v>
      </c>
      <c r="AA83" s="234">
        <f>$E83*(1+'Growth rates'!AA82)</f>
        <v>0</v>
      </c>
      <c r="AB83" s="234">
        <f>$E83*(1+'Growth rates'!AB82)</f>
        <v>0</v>
      </c>
      <c r="AC83" s="234">
        <f>$E83*(1+'Growth rates'!AC82)</f>
        <v>0</v>
      </c>
      <c r="AD83" s="234">
        <f>$E83*(1+'Growth rates'!AD82)</f>
        <v>0</v>
      </c>
      <c r="AE83" s="234">
        <f>$E83*(1+'Growth rates'!AE82)</f>
        <v>0</v>
      </c>
      <c r="AF83" s="234">
        <f>$E83*(1+'Growth rates'!AF82)</f>
        <v>0</v>
      </c>
      <c r="AG83" s="234">
        <f>$E83*(1+'Growth rates'!AG82)</f>
        <v>0</v>
      </c>
      <c r="AH83" s="234">
        <f>$E83*(1+'Growth rates'!AH82)</f>
        <v>0</v>
      </c>
      <c r="AI83" s="234">
        <f>$E83*(1+'Growth rates'!AI82)</f>
        <v>0</v>
      </c>
      <c r="AJ83" s="234">
        <f>$E83*(1+'Growth rates'!AJ82)</f>
        <v>0</v>
      </c>
      <c r="AK83" s="234">
        <f>$E83*(1+'Growth rates'!AK82)</f>
        <v>0</v>
      </c>
    </row>
    <row r="84" spans="1:37" x14ac:dyDescent="0.25">
      <c r="A84" s="72" t="s">
        <v>1197</v>
      </c>
      <c r="B84" s="72" t="s">
        <v>620</v>
      </c>
      <c r="C84" s="72" t="s">
        <v>1183</v>
      </c>
      <c r="D84" s="73" t="s">
        <v>54</v>
      </c>
      <c r="E84" s="240">
        <f>SUMIFS(Summary_carb_combusted!$F$53:$F$91,Summary_carb_combusted!$C$53:$C$91,calcs!$D84)+SUMIFS('CHP Distribution_calcs'!$F$42:$F$51,'CHP Distribution_calcs'!$C$42:$C$51,$D84)</f>
        <v>0</v>
      </c>
      <c r="F84" s="234">
        <f>$E84*(1+'Growth rates'!F83)</f>
        <v>0</v>
      </c>
      <c r="G84" s="335">
        <f>$E84*(1+'Growth rates'!G83)</f>
        <v>0</v>
      </c>
      <c r="H84" s="234">
        <f>$E84*(1+'Growth rates'!H83)</f>
        <v>0</v>
      </c>
      <c r="I84" s="234">
        <f>$E84*(1+'Growth rates'!I83)</f>
        <v>0</v>
      </c>
      <c r="J84" s="234">
        <f>$E84*(1+'Growth rates'!J83)</f>
        <v>0</v>
      </c>
      <c r="K84" s="234">
        <f>$E84*(1+'Growth rates'!K83)</f>
        <v>0</v>
      </c>
      <c r="L84" s="234">
        <f>$E84*(1+'Growth rates'!L83)</f>
        <v>0</v>
      </c>
      <c r="M84" s="234">
        <f>$E84*(1+'Growth rates'!M83)</f>
        <v>0</v>
      </c>
      <c r="N84" s="234">
        <f>$E84*(1+'Growth rates'!N83)</f>
        <v>0</v>
      </c>
      <c r="O84" s="234">
        <f>$E84*(1+'Growth rates'!O83)</f>
        <v>0</v>
      </c>
      <c r="P84" s="234">
        <f>$E84*(1+'Growth rates'!P83)</f>
        <v>0</v>
      </c>
      <c r="Q84" s="234">
        <f>$E84*(1+'Growth rates'!Q83)</f>
        <v>0</v>
      </c>
      <c r="R84" s="234">
        <f>$E84*(1+'Growth rates'!R83)</f>
        <v>0</v>
      </c>
      <c r="S84" s="234">
        <f>$E84*(1+'Growth rates'!S83)</f>
        <v>0</v>
      </c>
      <c r="T84" s="234">
        <f>$E84*(1+'Growth rates'!T83)</f>
        <v>0</v>
      </c>
      <c r="U84" s="234">
        <f>$E84*(1+'Growth rates'!U83)</f>
        <v>0</v>
      </c>
      <c r="V84" s="234">
        <f>$E84*(1+'Growth rates'!V83)</f>
        <v>0</v>
      </c>
      <c r="W84" s="234">
        <f>$E84*(1+'Growth rates'!W83)</f>
        <v>0</v>
      </c>
      <c r="X84" s="234">
        <f>$E84*(1+'Growth rates'!X83)</f>
        <v>0</v>
      </c>
      <c r="Y84" s="234">
        <f>$E84*(1+'Growth rates'!Y83)</f>
        <v>0</v>
      </c>
      <c r="Z84" s="234">
        <f>$E84*(1+'Growth rates'!Z83)</f>
        <v>0</v>
      </c>
      <c r="AA84" s="234">
        <f>$E84*(1+'Growth rates'!AA83)</f>
        <v>0</v>
      </c>
      <c r="AB84" s="234">
        <f>$E84*(1+'Growth rates'!AB83)</f>
        <v>0</v>
      </c>
      <c r="AC84" s="234">
        <f>$E84*(1+'Growth rates'!AC83)</f>
        <v>0</v>
      </c>
      <c r="AD84" s="234">
        <f>$E84*(1+'Growth rates'!AD83)</f>
        <v>0</v>
      </c>
      <c r="AE84" s="234">
        <f>$E84*(1+'Growth rates'!AE83)</f>
        <v>0</v>
      </c>
      <c r="AF84" s="234">
        <f>$E84*(1+'Growth rates'!AF83)</f>
        <v>0</v>
      </c>
      <c r="AG84" s="234">
        <f>$E84*(1+'Growth rates'!AG83)</f>
        <v>0</v>
      </c>
      <c r="AH84" s="234">
        <f>$E84*(1+'Growth rates'!AH83)</f>
        <v>0</v>
      </c>
      <c r="AI84" s="234">
        <f>$E84*(1+'Growth rates'!AI83)</f>
        <v>0</v>
      </c>
      <c r="AJ84" s="234">
        <f>$E84*(1+'Growth rates'!AJ83)</f>
        <v>0</v>
      </c>
      <c r="AK84" s="234">
        <f>$E84*(1+'Growth rates'!AK83)</f>
        <v>0</v>
      </c>
    </row>
    <row r="85" spans="1:37" x14ac:dyDescent="0.25">
      <c r="A85" s="72" t="s">
        <v>1197</v>
      </c>
      <c r="B85" s="72" t="s">
        <v>620</v>
      </c>
      <c r="C85" s="72" t="s">
        <v>1183</v>
      </c>
      <c r="D85" s="73" t="s">
        <v>55</v>
      </c>
      <c r="E85" s="240">
        <f>SUMIFS(Summary_carb_combusted!$F$53:$F$91,Summary_carb_combusted!$C$53:$C$91,calcs!$D85)+SUMIFS('CHP Distribution_calcs'!$F$42:$F$51,'CHP Distribution_calcs'!$C$42:$C$51,$D85)</f>
        <v>0</v>
      </c>
      <c r="F85" s="234">
        <f>$E85*(1+'Growth rates'!F84)</f>
        <v>0</v>
      </c>
      <c r="G85" s="335">
        <f>$E85*(1+'Growth rates'!G84)</f>
        <v>0</v>
      </c>
      <c r="H85" s="234">
        <f>$E85*(1+'Growth rates'!H84)</f>
        <v>0</v>
      </c>
      <c r="I85" s="234">
        <f>$E85*(1+'Growth rates'!I84)</f>
        <v>0</v>
      </c>
      <c r="J85" s="234">
        <f>$E85*(1+'Growth rates'!J84)</f>
        <v>0</v>
      </c>
      <c r="K85" s="234">
        <f>$E85*(1+'Growth rates'!K84)</f>
        <v>0</v>
      </c>
      <c r="L85" s="234">
        <f>$E85*(1+'Growth rates'!L84)</f>
        <v>0</v>
      </c>
      <c r="M85" s="234">
        <f>$E85*(1+'Growth rates'!M84)</f>
        <v>0</v>
      </c>
      <c r="N85" s="234">
        <f>$E85*(1+'Growth rates'!N84)</f>
        <v>0</v>
      </c>
      <c r="O85" s="234">
        <f>$E85*(1+'Growth rates'!O84)</f>
        <v>0</v>
      </c>
      <c r="P85" s="234">
        <f>$E85*(1+'Growth rates'!P84)</f>
        <v>0</v>
      </c>
      <c r="Q85" s="234">
        <f>$E85*(1+'Growth rates'!Q84)</f>
        <v>0</v>
      </c>
      <c r="R85" s="234">
        <f>$E85*(1+'Growth rates'!R84)</f>
        <v>0</v>
      </c>
      <c r="S85" s="234">
        <f>$E85*(1+'Growth rates'!S84)</f>
        <v>0</v>
      </c>
      <c r="T85" s="234">
        <f>$E85*(1+'Growth rates'!T84)</f>
        <v>0</v>
      </c>
      <c r="U85" s="234">
        <f>$E85*(1+'Growth rates'!U84)</f>
        <v>0</v>
      </c>
      <c r="V85" s="234">
        <f>$E85*(1+'Growth rates'!V84)</f>
        <v>0</v>
      </c>
      <c r="W85" s="234">
        <f>$E85*(1+'Growth rates'!W84)</f>
        <v>0</v>
      </c>
      <c r="X85" s="234">
        <f>$E85*(1+'Growth rates'!X84)</f>
        <v>0</v>
      </c>
      <c r="Y85" s="234">
        <f>$E85*(1+'Growth rates'!Y84)</f>
        <v>0</v>
      </c>
      <c r="Z85" s="234">
        <f>$E85*(1+'Growth rates'!Z84)</f>
        <v>0</v>
      </c>
      <c r="AA85" s="234">
        <f>$E85*(1+'Growth rates'!AA84)</f>
        <v>0</v>
      </c>
      <c r="AB85" s="234">
        <f>$E85*(1+'Growth rates'!AB84)</f>
        <v>0</v>
      </c>
      <c r="AC85" s="234">
        <f>$E85*(1+'Growth rates'!AC84)</f>
        <v>0</v>
      </c>
      <c r="AD85" s="234">
        <f>$E85*(1+'Growth rates'!AD84)</f>
        <v>0</v>
      </c>
      <c r="AE85" s="234">
        <f>$E85*(1+'Growth rates'!AE84)</f>
        <v>0</v>
      </c>
      <c r="AF85" s="234">
        <f>$E85*(1+'Growth rates'!AF84)</f>
        <v>0</v>
      </c>
      <c r="AG85" s="234">
        <f>$E85*(1+'Growth rates'!AG84)</f>
        <v>0</v>
      </c>
      <c r="AH85" s="234">
        <f>$E85*(1+'Growth rates'!AH84)</f>
        <v>0</v>
      </c>
      <c r="AI85" s="234">
        <f>$E85*(1+'Growth rates'!AI84)</f>
        <v>0</v>
      </c>
      <c r="AJ85" s="234">
        <f>$E85*(1+'Growth rates'!AJ84)</f>
        <v>0</v>
      </c>
      <c r="AK85" s="234">
        <f>$E85*(1+'Growth rates'!AK84)</f>
        <v>0</v>
      </c>
    </row>
    <row r="86" spans="1:37" x14ac:dyDescent="0.25">
      <c r="A86" s="72" t="s">
        <v>1197</v>
      </c>
      <c r="B86" s="72" t="s">
        <v>620</v>
      </c>
      <c r="C86" s="72" t="s">
        <v>1183</v>
      </c>
      <c r="D86" s="73" t="s">
        <v>56</v>
      </c>
      <c r="E86" s="240">
        <f>SUMIFS(Summary_carb_combusted!$F$53:$F$91,Summary_carb_combusted!$C$53:$C$91,calcs!$D86)+SUMIFS('CHP Distribution_calcs'!$F$42:$F$51,'CHP Distribution_calcs'!$C$42:$C$51,$D86)</f>
        <v>0</v>
      </c>
      <c r="F86" s="234">
        <f>$E86*(1+'Growth rates'!F85)</f>
        <v>0</v>
      </c>
      <c r="G86" s="335">
        <f>$E86*(1+'Growth rates'!G85)</f>
        <v>0</v>
      </c>
      <c r="H86" s="234">
        <f>$E86*(1+'Growth rates'!H85)</f>
        <v>0</v>
      </c>
      <c r="I86" s="234">
        <f>$E86*(1+'Growth rates'!I85)</f>
        <v>0</v>
      </c>
      <c r="J86" s="234">
        <f>$E86*(1+'Growth rates'!J85)</f>
        <v>0</v>
      </c>
      <c r="K86" s="234">
        <f>$E86*(1+'Growth rates'!K85)</f>
        <v>0</v>
      </c>
      <c r="L86" s="234">
        <f>$E86*(1+'Growth rates'!L85)</f>
        <v>0</v>
      </c>
      <c r="M86" s="234">
        <f>$E86*(1+'Growth rates'!M85)</f>
        <v>0</v>
      </c>
      <c r="N86" s="234">
        <f>$E86*(1+'Growth rates'!N85)</f>
        <v>0</v>
      </c>
      <c r="O86" s="234">
        <f>$E86*(1+'Growth rates'!O85)</f>
        <v>0</v>
      </c>
      <c r="P86" s="234">
        <f>$E86*(1+'Growth rates'!P85)</f>
        <v>0</v>
      </c>
      <c r="Q86" s="234">
        <f>$E86*(1+'Growth rates'!Q85)</f>
        <v>0</v>
      </c>
      <c r="R86" s="234">
        <f>$E86*(1+'Growth rates'!R85)</f>
        <v>0</v>
      </c>
      <c r="S86" s="234">
        <f>$E86*(1+'Growth rates'!S85)</f>
        <v>0</v>
      </c>
      <c r="T86" s="234">
        <f>$E86*(1+'Growth rates'!T85)</f>
        <v>0</v>
      </c>
      <c r="U86" s="234">
        <f>$E86*(1+'Growth rates'!U85)</f>
        <v>0</v>
      </c>
      <c r="V86" s="234">
        <f>$E86*(1+'Growth rates'!V85)</f>
        <v>0</v>
      </c>
      <c r="W86" s="234">
        <f>$E86*(1+'Growth rates'!W85)</f>
        <v>0</v>
      </c>
      <c r="X86" s="234">
        <f>$E86*(1+'Growth rates'!X85)</f>
        <v>0</v>
      </c>
      <c r="Y86" s="234">
        <f>$E86*(1+'Growth rates'!Y85)</f>
        <v>0</v>
      </c>
      <c r="Z86" s="234">
        <f>$E86*(1+'Growth rates'!Z85)</f>
        <v>0</v>
      </c>
      <c r="AA86" s="234">
        <f>$E86*(1+'Growth rates'!AA85)</f>
        <v>0</v>
      </c>
      <c r="AB86" s="234">
        <f>$E86*(1+'Growth rates'!AB85)</f>
        <v>0</v>
      </c>
      <c r="AC86" s="234">
        <f>$E86*(1+'Growth rates'!AC85)</f>
        <v>0</v>
      </c>
      <c r="AD86" s="234">
        <f>$E86*(1+'Growth rates'!AD85)</f>
        <v>0</v>
      </c>
      <c r="AE86" s="234">
        <f>$E86*(1+'Growth rates'!AE85)</f>
        <v>0</v>
      </c>
      <c r="AF86" s="234">
        <f>$E86*(1+'Growth rates'!AF85)</f>
        <v>0</v>
      </c>
      <c r="AG86" s="234">
        <f>$E86*(1+'Growth rates'!AG85)</f>
        <v>0</v>
      </c>
      <c r="AH86" s="234">
        <f>$E86*(1+'Growth rates'!AH85)</f>
        <v>0</v>
      </c>
      <c r="AI86" s="234">
        <f>$E86*(1+'Growth rates'!AI85)</f>
        <v>0</v>
      </c>
      <c r="AJ86" s="234">
        <f>$E86*(1+'Growth rates'!AJ85)</f>
        <v>0</v>
      </c>
      <c r="AK86" s="234">
        <f>$E86*(1+'Growth rates'!AK85)</f>
        <v>0</v>
      </c>
    </row>
    <row r="87" spans="1:37" x14ac:dyDescent="0.25">
      <c r="A87" s="72" t="s">
        <v>1197</v>
      </c>
      <c r="B87" s="72" t="s">
        <v>620</v>
      </c>
      <c r="C87" s="72" t="s">
        <v>1183</v>
      </c>
      <c r="D87" s="73" t="s">
        <v>57</v>
      </c>
      <c r="E87" s="240">
        <f>SUMIFS(Summary_carb_combusted!$F$53:$F$91,Summary_carb_combusted!$C$53:$C$91,calcs!$D87)+SUMIFS('CHP Distribution_calcs'!$F$42:$F$51,'CHP Distribution_calcs'!$C$42:$C$51,$D87)</f>
        <v>0</v>
      </c>
      <c r="F87" s="234">
        <f>$E87*(1+'Growth rates'!F86)</f>
        <v>0</v>
      </c>
      <c r="G87" s="335">
        <f>$E87*(1+'Growth rates'!G86)</f>
        <v>0</v>
      </c>
      <c r="H87" s="234">
        <f>$E87*(1+'Growth rates'!H86)</f>
        <v>0</v>
      </c>
      <c r="I87" s="234">
        <f>$E87*(1+'Growth rates'!I86)</f>
        <v>0</v>
      </c>
      <c r="J87" s="234">
        <f>$E87*(1+'Growth rates'!J86)</f>
        <v>0</v>
      </c>
      <c r="K87" s="234">
        <f>$E87*(1+'Growth rates'!K86)</f>
        <v>0</v>
      </c>
      <c r="L87" s="234">
        <f>$E87*(1+'Growth rates'!L86)</f>
        <v>0</v>
      </c>
      <c r="M87" s="234">
        <f>$E87*(1+'Growth rates'!M86)</f>
        <v>0</v>
      </c>
      <c r="N87" s="234">
        <f>$E87*(1+'Growth rates'!N86)</f>
        <v>0</v>
      </c>
      <c r="O87" s="234">
        <f>$E87*(1+'Growth rates'!O86)</f>
        <v>0</v>
      </c>
      <c r="P87" s="234">
        <f>$E87*(1+'Growth rates'!P86)</f>
        <v>0</v>
      </c>
      <c r="Q87" s="234">
        <f>$E87*(1+'Growth rates'!Q86)</f>
        <v>0</v>
      </c>
      <c r="R87" s="234">
        <f>$E87*(1+'Growth rates'!R86)</f>
        <v>0</v>
      </c>
      <c r="S87" s="234">
        <f>$E87*(1+'Growth rates'!S86)</f>
        <v>0</v>
      </c>
      <c r="T87" s="234">
        <f>$E87*(1+'Growth rates'!T86)</f>
        <v>0</v>
      </c>
      <c r="U87" s="234">
        <f>$E87*(1+'Growth rates'!U86)</f>
        <v>0</v>
      </c>
      <c r="V87" s="234">
        <f>$E87*(1+'Growth rates'!V86)</f>
        <v>0</v>
      </c>
      <c r="W87" s="234">
        <f>$E87*(1+'Growth rates'!W86)</f>
        <v>0</v>
      </c>
      <c r="X87" s="234">
        <f>$E87*(1+'Growth rates'!X86)</f>
        <v>0</v>
      </c>
      <c r="Y87" s="234">
        <f>$E87*(1+'Growth rates'!Y86)</f>
        <v>0</v>
      </c>
      <c r="Z87" s="234">
        <f>$E87*(1+'Growth rates'!Z86)</f>
        <v>0</v>
      </c>
      <c r="AA87" s="234">
        <f>$E87*(1+'Growth rates'!AA86)</f>
        <v>0</v>
      </c>
      <c r="AB87" s="234">
        <f>$E87*(1+'Growth rates'!AB86)</f>
        <v>0</v>
      </c>
      <c r="AC87" s="234">
        <f>$E87*(1+'Growth rates'!AC86)</f>
        <v>0</v>
      </c>
      <c r="AD87" s="234">
        <f>$E87*(1+'Growth rates'!AD86)</f>
        <v>0</v>
      </c>
      <c r="AE87" s="234">
        <f>$E87*(1+'Growth rates'!AE86)</f>
        <v>0</v>
      </c>
      <c r="AF87" s="234">
        <f>$E87*(1+'Growth rates'!AF86)</f>
        <v>0</v>
      </c>
      <c r="AG87" s="234">
        <f>$E87*(1+'Growth rates'!AG86)</f>
        <v>0</v>
      </c>
      <c r="AH87" s="234">
        <f>$E87*(1+'Growth rates'!AH86)</f>
        <v>0</v>
      </c>
      <c r="AI87" s="234">
        <f>$E87*(1+'Growth rates'!AI86)</f>
        <v>0</v>
      </c>
      <c r="AJ87" s="234">
        <f>$E87*(1+'Growth rates'!AJ86)</f>
        <v>0</v>
      </c>
      <c r="AK87" s="234">
        <f>$E87*(1+'Growth rates'!AK86)</f>
        <v>0</v>
      </c>
    </row>
    <row r="88" spans="1:37" x14ac:dyDescent="0.25">
      <c r="A88" s="72" t="s">
        <v>1197</v>
      </c>
      <c r="B88" s="72" t="s">
        <v>620</v>
      </c>
      <c r="C88" s="72" t="s">
        <v>1183</v>
      </c>
      <c r="D88" s="73" t="s">
        <v>58</v>
      </c>
      <c r="E88" s="240">
        <f>SUMIFS(Summary_carb_combusted!$F$53:$F$91,Summary_carb_combusted!$C$53:$C$91,calcs!$D88)+SUMIFS('CHP Distribution_calcs'!$F$42:$F$51,'CHP Distribution_calcs'!$C$42:$C$51,$D88)</f>
        <v>0</v>
      </c>
      <c r="F88" s="234">
        <f>$E88*(1+'Growth rates'!F87)</f>
        <v>0</v>
      </c>
      <c r="G88" s="335">
        <f>$E88*(1+'Growth rates'!G87)</f>
        <v>0</v>
      </c>
      <c r="H88" s="234">
        <f>$E88*(1+'Growth rates'!H87)</f>
        <v>0</v>
      </c>
      <c r="I88" s="234">
        <f>$E88*(1+'Growth rates'!I87)</f>
        <v>0</v>
      </c>
      <c r="J88" s="234">
        <f>$E88*(1+'Growth rates'!J87)</f>
        <v>0</v>
      </c>
      <c r="K88" s="234">
        <f>$E88*(1+'Growth rates'!K87)</f>
        <v>0</v>
      </c>
      <c r="L88" s="234">
        <f>$E88*(1+'Growth rates'!L87)</f>
        <v>0</v>
      </c>
      <c r="M88" s="234">
        <f>$E88*(1+'Growth rates'!M87)</f>
        <v>0</v>
      </c>
      <c r="N88" s="234">
        <f>$E88*(1+'Growth rates'!N87)</f>
        <v>0</v>
      </c>
      <c r="O88" s="234">
        <f>$E88*(1+'Growth rates'!O87)</f>
        <v>0</v>
      </c>
      <c r="P88" s="234">
        <f>$E88*(1+'Growth rates'!P87)</f>
        <v>0</v>
      </c>
      <c r="Q88" s="234">
        <f>$E88*(1+'Growth rates'!Q87)</f>
        <v>0</v>
      </c>
      <c r="R88" s="234">
        <f>$E88*(1+'Growth rates'!R87)</f>
        <v>0</v>
      </c>
      <c r="S88" s="234">
        <f>$E88*(1+'Growth rates'!S87)</f>
        <v>0</v>
      </c>
      <c r="T88" s="234">
        <f>$E88*(1+'Growth rates'!T87)</f>
        <v>0</v>
      </c>
      <c r="U88" s="234">
        <f>$E88*(1+'Growth rates'!U87)</f>
        <v>0</v>
      </c>
      <c r="V88" s="234">
        <f>$E88*(1+'Growth rates'!V87)</f>
        <v>0</v>
      </c>
      <c r="W88" s="234">
        <f>$E88*(1+'Growth rates'!W87)</f>
        <v>0</v>
      </c>
      <c r="X88" s="234">
        <f>$E88*(1+'Growth rates'!X87)</f>
        <v>0</v>
      </c>
      <c r="Y88" s="234">
        <f>$E88*(1+'Growth rates'!Y87)</f>
        <v>0</v>
      </c>
      <c r="Z88" s="234">
        <f>$E88*(1+'Growth rates'!Z87)</f>
        <v>0</v>
      </c>
      <c r="AA88" s="234">
        <f>$E88*(1+'Growth rates'!AA87)</f>
        <v>0</v>
      </c>
      <c r="AB88" s="234">
        <f>$E88*(1+'Growth rates'!AB87)</f>
        <v>0</v>
      </c>
      <c r="AC88" s="234">
        <f>$E88*(1+'Growth rates'!AC87)</f>
        <v>0</v>
      </c>
      <c r="AD88" s="234">
        <f>$E88*(1+'Growth rates'!AD87)</f>
        <v>0</v>
      </c>
      <c r="AE88" s="234">
        <f>$E88*(1+'Growth rates'!AE87)</f>
        <v>0</v>
      </c>
      <c r="AF88" s="234">
        <f>$E88*(1+'Growth rates'!AF87)</f>
        <v>0</v>
      </c>
      <c r="AG88" s="234">
        <f>$E88*(1+'Growth rates'!AG87)</f>
        <v>0</v>
      </c>
      <c r="AH88" s="234">
        <f>$E88*(1+'Growth rates'!AH87)</f>
        <v>0</v>
      </c>
      <c r="AI88" s="234">
        <f>$E88*(1+'Growth rates'!AI87)</f>
        <v>0</v>
      </c>
      <c r="AJ88" s="234">
        <f>$E88*(1+'Growth rates'!AJ87)</f>
        <v>0</v>
      </c>
      <c r="AK88" s="234">
        <f>$E88*(1+'Growth rates'!AK87)</f>
        <v>0</v>
      </c>
    </row>
    <row r="89" spans="1:37" x14ac:dyDescent="0.25">
      <c r="A89" s="72" t="s">
        <v>1197</v>
      </c>
      <c r="B89" s="72" t="s">
        <v>620</v>
      </c>
      <c r="C89" s="72" t="s">
        <v>1183</v>
      </c>
      <c r="D89" s="73" t="s">
        <v>59</v>
      </c>
      <c r="E89" s="240">
        <f>SUMIFS(Summary_carb_combusted!$F$53:$F$91,Summary_carb_combusted!$C$53:$C$91,calcs!$D89)+SUMIFS('CHP Distribution_calcs'!$F$42:$F$51,'CHP Distribution_calcs'!$C$42:$C$51,$D89)</f>
        <v>0</v>
      </c>
      <c r="F89" s="234">
        <f>$E89*(1+'Growth rates'!F88)</f>
        <v>0</v>
      </c>
      <c r="G89" s="335">
        <f>$E89*(1+'Growth rates'!G88)</f>
        <v>0</v>
      </c>
      <c r="H89" s="234">
        <f>$E89*(1+'Growth rates'!H88)</f>
        <v>0</v>
      </c>
      <c r="I89" s="234">
        <f>$E89*(1+'Growth rates'!I88)</f>
        <v>0</v>
      </c>
      <c r="J89" s="234">
        <f>$E89*(1+'Growth rates'!J88)</f>
        <v>0</v>
      </c>
      <c r="K89" s="234">
        <f>$E89*(1+'Growth rates'!K88)</f>
        <v>0</v>
      </c>
      <c r="L89" s="234">
        <f>$E89*(1+'Growth rates'!L88)</f>
        <v>0</v>
      </c>
      <c r="M89" s="234">
        <f>$E89*(1+'Growth rates'!M88)</f>
        <v>0</v>
      </c>
      <c r="N89" s="234">
        <f>$E89*(1+'Growth rates'!N88)</f>
        <v>0</v>
      </c>
      <c r="O89" s="234">
        <f>$E89*(1+'Growth rates'!O88)</f>
        <v>0</v>
      </c>
      <c r="P89" s="234">
        <f>$E89*(1+'Growth rates'!P88)</f>
        <v>0</v>
      </c>
      <c r="Q89" s="234">
        <f>$E89*(1+'Growth rates'!Q88)</f>
        <v>0</v>
      </c>
      <c r="R89" s="234">
        <f>$E89*(1+'Growth rates'!R88)</f>
        <v>0</v>
      </c>
      <c r="S89" s="234">
        <f>$E89*(1+'Growth rates'!S88)</f>
        <v>0</v>
      </c>
      <c r="T89" s="234">
        <f>$E89*(1+'Growth rates'!T88)</f>
        <v>0</v>
      </c>
      <c r="U89" s="234">
        <f>$E89*(1+'Growth rates'!U88)</f>
        <v>0</v>
      </c>
      <c r="V89" s="234">
        <f>$E89*(1+'Growth rates'!V88)</f>
        <v>0</v>
      </c>
      <c r="W89" s="234">
        <f>$E89*(1+'Growth rates'!W88)</f>
        <v>0</v>
      </c>
      <c r="X89" s="234">
        <f>$E89*(1+'Growth rates'!X88)</f>
        <v>0</v>
      </c>
      <c r="Y89" s="234">
        <f>$E89*(1+'Growth rates'!Y88)</f>
        <v>0</v>
      </c>
      <c r="Z89" s="234">
        <f>$E89*(1+'Growth rates'!Z88)</f>
        <v>0</v>
      </c>
      <c r="AA89" s="234">
        <f>$E89*(1+'Growth rates'!AA88)</f>
        <v>0</v>
      </c>
      <c r="AB89" s="234">
        <f>$E89*(1+'Growth rates'!AB88)</f>
        <v>0</v>
      </c>
      <c r="AC89" s="234">
        <f>$E89*(1+'Growth rates'!AC88)</f>
        <v>0</v>
      </c>
      <c r="AD89" s="234">
        <f>$E89*(1+'Growth rates'!AD88)</f>
        <v>0</v>
      </c>
      <c r="AE89" s="234">
        <f>$E89*(1+'Growth rates'!AE88)</f>
        <v>0</v>
      </c>
      <c r="AF89" s="234">
        <f>$E89*(1+'Growth rates'!AF88)</f>
        <v>0</v>
      </c>
      <c r="AG89" s="234">
        <f>$E89*(1+'Growth rates'!AG88)</f>
        <v>0</v>
      </c>
      <c r="AH89" s="234">
        <f>$E89*(1+'Growth rates'!AH88)</f>
        <v>0</v>
      </c>
      <c r="AI89" s="234">
        <f>$E89*(1+'Growth rates'!AI88)</f>
        <v>0</v>
      </c>
      <c r="AJ89" s="234">
        <f>$E89*(1+'Growth rates'!AJ88)</f>
        <v>0</v>
      </c>
      <c r="AK89" s="234">
        <f>$E89*(1+'Growth rates'!AK88)</f>
        <v>0</v>
      </c>
    </row>
    <row r="90" spans="1:37" x14ac:dyDescent="0.25">
      <c r="A90" s="72" t="s">
        <v>1197</v>
      </c>
      <c r="B90" s="72" t="s">
        <v>620</v>
      </c>
      <c r="C90" s="72" t="s">
        <v>1183</v>
      </c>
      <c r="D90" s="73" t="s">
        <v>60</v>
      </c>
      <c r="E90" s="240">
        <f>SUMIFS(Summary_carb_combusted!$F$53:$F$91,Summary_carb_combusted!$C$53:$C$91,calcs!$D90)+SUMIFS('CHP Distribution_calcs'!$F$42:$F$51,'CHP Distribution_calcs'!$C$42:$C$51,$D90)</f>
        <v>0</v>
      </c>
      <c r="F90" s="234">
        <f>$E90*(1+'Growth rates'!F89)</f>
        <v>0</v>
      </c>
      <c r="G90" s="335">
        <f>$E90*(1+'Growth rates'!G89)</f>
        <v>0</v>
      </c>
      <c r="H90" s="234">
        <f>$E90*(1+'Growth rates'!H89)</f>
        <v>0</v>
      </c>
      <c r="I90" s="234">
        <f>$E90*(1+'Growth rates'!I89)</f>
        <v>0</v>
      </c>
      <c r="J90" s="234">
        <f>$E90*(1+'Growth rates'!J89)</f>
        <v>0</v>
      </c>
      <c r="K90" s="234">
        <f>$E90*(1+'Growth rates'!K89)</f>
        <v>0</v>
      </c>
      <c r="L90" s="234">
        <f>$E90*(1+'Growth rates'!L89)</f>
        <v>0</v>
      </c>
      <c r="M90" s="234">
        <f>$E90*(1+'Growth rates'!M89)</f>
        <v>0</v>
      </c>
      <c r="N90" s="234">
        <f>$E90*(1+'Growth rates'!N89)</f>
        <v>0</v>
      </c>
      <c r="O90" s="234">
        <f>$E90*(1+'Growth rates'!O89)</f>
        <v>0</v>
      </c>
      <c r="P90" s="234">
        <f>$E90*(1+'Growth rates'!P89)</f>
        <v>0</v>
      </c>
      <c r="Q90" s="234">
        <f>$E90*(1+'Growth rates'!Q89)</f>
        <v>0</v>
      </c>
      <c r="R90" s="234">
        <f>$E90*(1+'Growth rates'!R89)</f>
        <v>0</v>
      </c>
      <c r="S90" s="234">
        <f>$E90*(1+'Growth rates'!S89)</f>
        <v>0</v>
      </c>
      <c r="T90" s="234">
        <f>$E90*(1+'Growth rates'!T89)</f>
        <v>0</v>
      </c>
      <c r="U90" s="234">
        <f>$E90*(1+'Growth rates'!U89)</f>
        <v>0</v>
      </c>
      <c r="V90" s="234">
        <f>$E90*(1+'Growth rates'!V89)</f>
        <v>0</v>
      </c>
      <c r="W90" s="234">
        <f>$E90*(1+'Growth rates'!W89)</f>
        <v>0</v>
      </c>
      <c r="X90" s="234">
        <f>$E90*(1+'Growth rates'!X89)</f>
        <v>0</v>
      </c>
      <c r="Y90" s="234">
        <f>$E90*(1+'Growth rates'!Y89)</f>
        <v>0</v>
      </c>
      <c r="Z90" s="234">
        <f>$E90*(1+'Growth rates'!Z89)</f>
        <v>0</v>
      </c>
      <c r="AA90" s="234">
        <f>$E90*(1+'Growth rates'!AA89)</f>
        <v>0</v>
      </c>
      <c r="AB90" s="234">
        <f>$E90*(1+'Growth rates'!AB89)</f>
        <v>0</v>
      </c>
      <c r="AC90" s="234">
        <f>$E90*(1+'Growth rates'!AC89)</f>
        <v>0</v>
      </c>
      <c r="AD90" s="234">
        <f>$E90*(1+'Growth rates'!AD89)</f>
        <v>0</v>
      </c>
      <c r="AE90" s="234">
        <f>$E90*(1+'Growth rates'!AE89)</f>
        <v>0</v>
      </c>
      <c r="AF90" s="234">
        <f>$E90*(1+'Growth rates'!AF89)</f>
        <v>0</v>
      </c>
      <c r="AG90" s="234">
        <f>$E90*(1+'Growth rates'!AG89)</f>
        <v>0</v>
      </c>
      <c r="AH90" s="234">
        <f>$E90*(1+'Growth rates'!AH89)</f>
        <v>0</v>
      </c>
      <c r="AI90" s="234">
        <f>$E90*(1+'Growth rates'!AI89)</f>
        <v>0</v>
      </c>
      <c r="AJ90" s="234">
        <f>$E90*(1+'Growth rates'!AJ89)</f>
        <v>0</v>
      </c>
      <c r="AK90" s="234">
        <f>$E90*(1+'Growth rates'!AK89)</f>
        <v>0</v>
      </c>
    </row>
    <row r="91" spans="1:37" x14ac:dyDescent="0.25">
      <c r="A91" s="72" t="s">
        <v>1197</v>
      </c>
      <c r="B91" s="72" t="s">
        <v>620</v>
      </c>
      <c r="C91" s="72" t="s">
        <v>1183</v>
      </c>
      <c r="D91" s="73" t="s">
        <v>61</v>
      </c>
      <c r="E91" s="240">
        <f>SUMIFS(Summary_carb_combusted!$F$53:$F$91,Summary_carb_combusted!$C$53:$C$91,calcs!$D91)+SUMIFS('CHP Distribution_calcs'!$F$42:$F$51,'CHP Distribution_calcs'!$C$42:$C$51,$D91)</f>
        <v>0</v>
      </c>
      <c r="F91" s="234">
        <f>$E91*(1+'Growth rates'!F90)</f>
        <v>0</v>
      </c>
      <c r="G91" s="335">
        <f>$E91*(1+'Growth rates'!G90)</f>
        <v>0</v>
      </c>
      <c r="H91" s="234">
        <f>$E91*(1+'Growth rates'!H90)</f>
        <v>0</v>
      </c>
      <c r="I91" s="234">
        <f>$E91*(1+'Growth rates'!I90)</f>
        <v>0</v>
      </c>
      <c r="J91" s="234">
        <f>$E91*(1+'Growth rates'!J90)</f>
        <v>0</v>
      </c>
      <c r="K91" s="234">
        <f>$E91*(1+'Growth rates'!K90)</f>
        <v>0</v>
      </c>
      <c r="L91" s="234">
        <f>$E91*(1+'Growth rates'!L90)</f>
        <v>0</v>
      </c>
      <c r="M91" s="234">
        <f>$E91*(1+'Growth rates'!M90)</f>
        <v>0</v>
      </c>
      <c r="N91" s="234">
        <f>$E91*(1+'Growth rates'!N90)</f>
        <v>0</v>
      </c>
      <c r="O91" s="234">
        <f>$E91*(1+'Growth rates'!O90)</f>
        <v>0</v>
      </c>
      <c r="P91" s="234">
        <f>$E91*(1+'Growth rates'!P90)</f>
        <v>0</v>
      </c>
      <c r="Q91" s="234">
        <f>$E91*(1+'Growth rates'!Q90)</f>
        <v>0</v>
      </c>
      <c r="R91" s="234">
        <f>$E91*(1+'Growth rates'!R90)</f>
        <v>0</v>
      </c>
      <c r="S91" s="234">
        <f>$E91*(1+'Growth rates'!S90)</f>
        <v>0</v>
      </c>
      <c r="T91" s="234">
        <f>$E91*(1+'Growth rates'!T90)</f>
        <v>0</v>
      </c>
      <c r="U91" s="234">
        <f>$E91*(1+'Growth rates'!U90)</f>
        <v>0</v>
      </c>
      <c r="V91" s="234">
        <f>$E91*(1+'Growth rates'!V90)</f>
        <v>0</v>
      </c>
      <c r="W91" s="234">
        <f>$E91*(1+'Growth rates'!W90)</f>
        <v>0</v>
      </c>
      <c r="X91" s="234">
        <f>$E91*(1+'Growth rates'!X90)</f>
        <v>0</v>
      </c>
      <c r="Y91" s="234">
        <f>$E91*(1+'Growth rates'!Y90)</f>
        <v>0</v>
      </c>
      <c r="Z91" s="234">
        <f>$E91*(1+'Growth rates'!Z90)</f>
        <v>0</v>
      </c>
      <c r="AA91" s="234">
        <f>$E91*(1+'Growth rates'!AA90)</f>
        <v>0</v>
      </c>
      <c r="AB91" s="234">
        <f>$E91*(1+'Growth rates'!AB90)</f>
        <v>0</v>
      </c>
      <c r="AC91" s="234">
        <f>$E91*(1+'Growth rates'!AC90)</f>
        <v>0</v>
      </c>
      <c r="AD91" s="234">
        <f>$E91*(1+'Growth rates'!AD90)</f>
        <v>0</v>
      </c>
      <c r="AE91" s="234">
        <f>$E91*(1+'Growth rates'!AE90)</f>
        <v>0</v>
      </c>
      <c r="AF91" s="234">
        <f>$E91*(1+'Growth rates'!AF90)</f>
        <v>0</v>
      </c>
      <c r="AG91" s="234">
        <f>$E91*(1+'Growth rates'!AG90)</f>
        <v>0</v>
      </c>
      <c r="AH91" s="234">
        <f>$E91*(1+'Growth rates'!AH90)</f>
        <v>0</v>
      </c>
      <c r="AI91" s="234">
        <f>$E91*(1+'Growth rates'!AI90)</f>
        <v>0</v>
      </c>
      <c r="AJ91" s="234">
        <f>$E91*(1+'Growth rates'!AJ90)</f>
        <v>0</v>
      </c>
      <c r="AK91" s="234">
        <f>$E91*(1+'Growth rates'!AK90)</f>
        <v>0</v>
      </c>
    </row>
    <row r="92" spans="1:37" x14ac:dyDescent="0.25">
      <c r="A92" s="72" t="s">
        <v>1197</v>
      </c>
      <c r="B92" s="72" t="s">
        <v>620</v>
      </c>
      <c r="C92" s="72" t="s">
        <v>1183</v>
      </c>
      <c r="D92" s="73" t="s">
        <v>62</v>
      </c>
      <c r="E92" s="240">
        <f>SUMIFS(Summary_carb_combusted!$F$53:$F$91,Summary_carb_combusted!$C$53:$C$91,calcs!$D92)+SUMIFS('CHP Distribution_calcs'!$F$42:$F$51,'CHP Distribution_calcs'!$C$42:$C$51,$D92)</f>
        <v>0</v>
      </c>
      <c r="F92" s="234">
        <f>$E92*(1+'Growth rates'!F91)</f>
        <v>0</v>
      </c>
      <c r="G92" s="335">
        <f>$E92*(1+'Growth rates'!G91)</f>
        <v>0</v>
      </c>
      <c r="H92" s="234">
        <f>$E92*(1+'Growth rates'!H91)</f>
        <v>0</v>
      </c>
      <c r="I92" s="234">
        <f>$E92*(1+'Growth rates'!I91)</f>
        <v>0</v>
      </c>
      <c r="J92" s="234">
        <f>$E92*(1+'Growth rates'!J91)</f>
        <v>0</v>
      </c>
      <c r="K92" s="234">
        <f>$E92*(1+'Growth rates'!K91)</f>
        <v>0</v>
      </c>
      <c r="L92" s="234">
        <f>$E92*(1+'Growth rates'!L91)</f>
        <v>0</v>
      </c>
      <c r="M92" s="234">
        <f>$E92*(1+'Growth rates'!M91)</f>
        <v>0</v>
      </c>
      <c r="N92" s="234">
        <f>$E92*(1+'Growth rates'!N91)</f>
        <v>0</v>
      </c>
      <c r="O92" s="234">
        <f>$E92*(1+'Growth rates'!O91)</f>
        <v>0</v>
      </c>
      <c r="P92" s="234">
        <f>$E92*(1+'Growth rates'!P91)</f>
        <v>0</v>
      </c>
      <c r="Q92" s="234">
        <f>$E92*(1+'Growth rates'!Q91)</f>
        <v>0</v>
      </c>
      <c r="R92" s="234">
        <f>$E92*(1+'Growth rates'!R91)</f>
        <v>0</v>
      </c>
      <c r="S92" s="234">
        <f>$E92*(1+'Growth rates'!S91)</f>
        <v>0</v>
      </c>
      <c r="T92" s="234">
        <f>$E92*(1+'Growth rates'!T91)</f>
        <v>0</v>
      </c>
      <c r="U92" s="234">
        <f>$E92*(1+'Growth rates'!U91)</f>
        <v>0</v>
      </c>
      <c r="V92" s="234">
        <f>$E92*(1+'Growth rates'!V91)</f>
        <v>0</v>
      </c>
      <c r="W92" s="234">
        <f>$E92*(1+'Growth rates'!W91)</f>
        <v>0</v>
      </c>
      <c r="X92" s="234">
        <f>$E92*(1+'Growth rates'!X91)</f>
        <v>0</v>
      </c>
      <c r="Y92" s="234">
        <f>$E92*(1+'Growth rates'!Y91)</f>
        <v>0</v>
      </c>
      <c r="Z92" s="234">
        <f>$E92*(1+'Growth rates'!Z91)</f>
        <v>0</v>
      </c>
      <c r="AA92" s="234">
        <f>$E92*(1+'Growth rates'!AA91)</f>
        <v>0</v>
      </c>
      <c r="AB92" s="234">
        <f>$E92*(1+'Growth rates'!AB91)</f>
        <v>0</v>
      </c>
      <c r="AC92" s="234">
        <f>$E92*(1+'Growth rates'!AC91)</f>
        <v>0</v>
      </c>
      <c r="AD92" s="234">
        <f>$E92*(1+'Growth rates'!AD91)</f>
        <v>0</v>
      </c>
      <c r="AE92" s="234">
        <f>$E92*(1+'Growth rates'!AE91)</f>
        <v>0</v>
      </c>
      <c r="AF92" s="234">
        <f>$E92*(1+'Growth rates'!AF91)</f>
        <v>0</v>
      </c>
      <c r="AG92" s="234">
        <f>$E92*(1+'Growth rates'!AG91)</f>
        <v>0</v>
      </c>
      <c r="AH92" s="234">
        <f>$E92*(1+'Growth rates'!AH91)</f>
        <v>0</v>
      </c>
      <c r="AI92" s="234">
        <f>$E92*(1+'Growth rates'!AI91)</f>
        <v>0</v>
      </c>
      <c r="AJ92" s="234">
        <f>$E92*(1+'Growth rates'!AJ91)</f>
        <v>0</v>
      </c>
      <c r="AK92" s="234">
        <f>$E92*(1+'Growth rates'!AK91)</f>
        <v>0</v>
      </c>
    </row>
    <row r="93" spans="1:37" x14ac:dyDescent="0.25">
      <c r="A93" s="72" t="s">
        <v>1197</v>
      </c>
      <c r="B93" s="72" t="s">
        <v>620</v>
      </c>
      <c r="C93" s="72" t="s">
        <v>1183</v>
      </c>
      <c r="D93" s="73" t="s">
        <v>63</v>
      </c>
      <c r="E93" s="240">
        <f>SUMIFS(Summary_carb_combusted!$F$53:$F$91,Summary_carb_combusted!$C$53:$C$91,calcs!$D93)+SUMIFS('CHP Distribution_calcs'!$F$42:$F$51,'CHP Distribution_calcs'!$C$42:$C$51,$D93)</f>
        <v>0</v>
      </c>
      <c r="F93" s="234">
        <f>$E93*(1+'Growth rates'!F92)</f>
        <v>0</v>
      </c>
      <c r="G93" s="335">
        <f>$E93*(1+'Growth rates'!G92)</f>
        <v>0</v>
      </c>
      <c r="H93" s="234">
        <f>$E93*(1+'Growth rates'!H92)</f>
        <v>0</v>
      </c>
      <c r="I93" s="234">
        <f>$E93*(1+'Growth rates'!I92)</f>
        <v>0</v>
      </c>
      <c r="J93" s="234">
        <f>$E93*(1+'Growth rates'!J92)</f>
        <v>0</v>
      </c>
      <c r="K93" s="234">
        <f>$E93*(1+'Growth rates'!K92)</f>
        <v>0</v>
      </c>
      <c r="L93" s="234">
        <f>$E93*(1+'Growth rates'!L92)</f>
        <v>0</v>
      </c>
      <c r="M93" s="234">
        <f>$E93*(1+'Growth rates'!M92)</f>
        <v>0</v>
      </c>
      <c r="N93" s="234">
        <f>$E93*(1+'Growth rates'!N92)</f>
        <v>0</v>
      </c>
      <c r="O93" s="234">
        <f>$E93*(1+'Growth rates'!O92)</f>
        <v>0</v>
      </c>
      <c r="P93" s="234">
        <f>$E93*(1+'Growth rates'!P92)</f>
        <v>0</v>
      </c>
      <c r="Q93" s="234">
        <f>$E93*(1+'Growth rates'!Q92)</f>
        <v>0</v>
      </c>
      <c r="R93" s="234">
        <f>$E93*(1+'Growth rates'!R92)</f>
        <v>0</v>
      </c>
      <c r="S93" s="234">
        <f>$E93*(1+'Growth rates'!S92)</f>
        <v>0</v>
      </c>
      <c r="T93" s="234">
        <f>$E93*(1+'Growth rates'!T92)</f>
        <v>0</v>
      </c>
      <c r="U93" s="234">
        <f>$E93*(1+'Growth rates'!U92)</f>
        <v>0</v>
      </c>
      <c r="V93" s="234">
        <f>$E93*(1+'Growth rates'!V92)</f>
        <v>0</v>
      </c>
      <c r="W93" s="234">
        <f>$E93*(1+'Growth rates'!W92)</f>
        <v>0</v>
      </c>
      <c r="X93" s="234">
        <f>$E93*(1+'Growth rates'!X92)</f>
        <v>0</v>
      </c>
      <c r="Y93" s="234">
        <f>$E93*(1+'Growth rates'!Y92)</f>
        <v>0</v>
      </c>
      <c r="Z93" s="234">
        <f>$E93*(1+'Growth rates'!Z92)</f>
        <v>0</v>
      </c>
      <c r="AA93" s="234">
        <f>$E93*(1+'Growth rates'!AA92)</f>
        <v>0</v>
      </c>
      <c r="AB93" s="234">
        <f>$E93*(1+'Growth rates'!AB92)</f>
        <v>0</v>
      </c>
      <c r="AC93" s="234">
        <f>$E93*(1+'Growth rates'!AC92)</f>
        <v>0</v>
      </c>
      <c r="AD93" s="234">
        <f>$E93*(1+'Growth rates'!AD92)</f>
        <v>0</v>
      </c>
      <c r="AE93" s="234">
        <f>$E93*(1+'Growth rates'!AE92)</f>
        <v>0</v>
      </c>
      <c r="AF93" s="234">
        <f>$E93*(1+'Growth rates'!AF92)</f>
        <v>0</v>
      </c>
      <c r="AG93" s="234">
        <f>$E93*(1+'Growth rates'!AG92)</f>
        <v>0</v>
      </c>
      <c r="AH93" s="234">
        <f>$E93*(1+'Growth rates'!AH92)</f>
        <v>0</v>
      </c>
      <c r="AI93" s="234">
        <f>$E93*(1+'Growth rates'!AI92)</f>
        <v>0</v>
      </c>
      <c r="AJ93" s="234">
        <f>$E93*(1+'Growth rates'!AJ92)</f>
        <v>0</v>
      </c>
      <c r="AK93" s="234">
        <f>$E93*(1+'Growth rates'!AK92)</f>
        <v>0</v>
      </c>
    </row>
    <row r="94" spans="1:37" x14ac:dyDescent="0.25">
      <c r="A94" s="72" t="s">
        <v>1197</v>
      </c>
      <c r="B94" s="72" t="s">
        <v>620</v>
      </c>
      <c r="C94" s="72" t="s">
        <v>1183</v>
      </c>
      <c r="D94" s="73" t="s">
        <v>64</v>
      </c>
      <c r="E94" s="240">
        <f>SUMIFS(Summary_carb_combusted!$F$53:$F$91,Summary_carb_combusted!$C$53:$C$91,calcs!$D94)+SUMIFS('CHP Distribution_calcs'!$F$42:$F$51,'CHP Distribution_calcs'!$C$42:$C$51,$D94)</f>
        <v>1875949213660.3</v>
      </c>
      <c r="F94" s="234">
        <f>$E94*(1+'Growth rates'!F93)</f>
        <v>1875949213660.3</v>
      </c>
      <c r="G94" s="335">
        <f>$E94*(1+'Growth rates'!G93)</f>
        <v>1875949213660.3</v>
      </c>
      <c r="H94" s="234">
        <f>$E94*(1+'Growth rates'!H93)</f>
        <v>1876083102921.2959</v>
      </c>
      <c r="I94" s="234">
        <f>$E94*(1+'Growth rates'!I93)</f>
        <v>1942934010936.354</v>
      </c>
      <c r="J94" s="234">
        <f>$E94*(1+'Growth rates'!J93)</f>
        <v>1960660949092.1599</v>
      </c>
      <c r="K94" s="234">
        <f>$E94*(1+'Growth rates'!K93)</f>
        <v>1982270675816.835</v>
      </c>
      <c r="L94" s="234">
        <f>$E94*(1+'Growth rates'!L93)</f>
        <v>2008499582045.8557</v>
      </c>
      <c r="M94" s="234">
        <f>$E94*(1+'Growth rates'!M93)</f>
        <v>2025396406783.4893</v>
      </c>
      <c r="N94" s="234">
        <f>$E94*(1+'Growth rates'!N93)</f>
        <v>2036174492293.6279</v>
      </c>
      <c r="O94" s="234">
        <f>$E94*(1+'Growth rates'!O93)</f>
        <v>2039896613749.303</v>
      </c>
      <c r="P94" s="234">
        <f>$E94*(1+'Growth rates'!P93)</f>
        <v>2046778521764.4724</v>
      </c>
      <c r="Q94" s="234">
        <f>$E94*(1+'Growth rates'!Q93)</f>
        <v>2062095453222.3589</v>
      </c>
      <c r="R94" s="234">
        <f>$E94*(1+'Growth rates'!R93)</f>
        <v>2078617388029.2046</v>
      </c>
      <c r="S94" s="234">
        <f>$E94*(1+'Growth rates'!S93)</f>
        <v>2087132745028.5193</v>
      </c>
      <c r="T94" s="234">
        <f>$E94*(1+'Growth rates'!T93)</f>
        <v>2089676640987.4338</v>
      </c>
      <c r="U94" s="234">
        <f>$E94*(1+'Growth rates'!U93)</f>
        <v>2092180370168.0503</v>
      </c>
      <c r="V94" s="234">
        <f>$E94*(1+'Growth rates'!V93)</f>
        <v>2105649629824.1985</v>
      </c>
      <c r="W94" s="234">
        <f>$E94*(1+'Growth rates'!W93)</f>
        <v>2117338162309.1069</v>
      </c>
      <c r="X94" s="234">
        <f>$E94*(1+'Growth rates'!X93)</f>
        <v>2129040083720.114</v>
      </c>
      <c r="Y94" s="234">
        <f>$E94*(1+'Growth rates'!Y93)</f>
        <v>2150676588296.9885</v>
      </c>
      <c r="Z94" s="234">
        <f>$E94*(1+'Growth rates'!Z93)</f>
        <v>2170626088185.3198</v>
      </c>
      <c r="AA94" s="234">
        <f>$E94*(1+'Growth rates'!AA93)</f>
        <v>2188071858893.0352</v>
      </c>
      <c r="AB94" s="234">
        <f>$E94*(1+'Growth rates'!AB93)</f>
        <v>2213135928551.3945</v>
      </c>
      <c r="AC94" s="234">
        <f>$E94*(1+'Growth rates'!AC93)</f>
        <v>2240837616651.3657</v>
      </c>
      <c r="AD94" s="234">
        <f>$E94*(1+'Growth rates'!AD93)</f>
        <v>2271350979232.2427</v>
      </c>
      <c r="AE94" s="234">
        <f>$E94*(1+'Growth rates'!AE93)</f>
        <v>2302011620000.2144</v>
      </c>
      <c r="AF94" s="234">
        <f>$E94*(1+'Growth rates'!AF93)</f>
        <v>2334493154717.7256</v>
      </c>
      <c r="AG94" s="234">
        <f>$E94*(1+'Growth rates'!AG93)</f>
        <v>2366974689435.2363</v>
      </c>
      <c r="AH94" s="234">
        <f>$E94*(1+'Growth rates'!AH93)</f>
        <v>2401370840584.9829</v>
      </c>
      <c r="AI94" s="234">
        <f>$E94*(1+'Growth rates'!AI93)</f>
        <v>2435512602138.8384</v>
      </c>
      <c r="AJ94" s="234">
        <f>$E94*(1+'Growth rates'!AJ93)</f>
        <v>2472800761326.0879</v>
      </c>
      <c r="AK94" s="234">
        <f>$E94*(1+'Growth rates'!AK93)</f>
        <v>2510972589635.9082</v>
      </c>
    </row>
    <row r="95" spans="1:37" x14ac:dyDescent="0.25">
      <c r="A95" s="72" t="s">
        <v>1197</v>
      </c>
      <c r="B95" s="72" t="s">
        <v>620</v>
      </c>
      <c r="C95" s="72" t="s">
        <v>1183</v>
      </c>
      <c r="D95" s="73" t="s">
        <v>65</v>
      </c>
      <c r="E95" s="240">
        <f>SUMIFS(Summary_carb_combusted!$F$53:$F$91,Summary_carb_combusted!$C$53:$C$91,calcs!$D95)+SUMIFS('CHP Distribution_calcs'!$F$42:$F$51,'CHP Distribution_calcs'!$C$42:$C$51,$D95)</f>
        <v>0</v>
      </c>
      <c r="F95" s="234">
        <f>$E95*(1+'Growth rates'!F94)</f>
        <v>0</v>
      </c>
      <c r="G95" s="335">
        <f>$E95*(1+'Growth rates'!G94)</f>
        <v>0</v>
      </c>
      <c r="H95" s="234">
        <f>$E95*(1+'Growth rates'!H94)</f>
        <v>0</v>
      </c>
      <c r="I95" s="234">
        <f>$E95*(1+'Growth rates'!I94)</f>
        <v>0</v>
      </c>
      <c r="J95" s="234">
        <f>$E95*(1+'Growth rates'!J94)</f>
        <v>0</v>
      </c>
      <c r="K95" s="234">
        <f>$E95*(1+'Growth rates'!K94)</f>
        <v>0</v>
      </c>
      <c r="L95" s="234">
        <f>$E95*(1+'Growth rates'!L94)</f>
        <v>0</v>
      </c>
      <c r="M95" s="234">
        <f>$E95*(1+'Growth rates'!M94)</f>
        <v>0</v>
      </c>
      <c r="N95" s="234">
        <f>$E95*(1+'Growth rates'!N94)</f>
        <v>0</v>
      </c>
      <c r="O95" s="234">
        <f>$E95*(1+'Growth rates'!O94)</f>
        <v>0</v>
      </c>
      <c r="P95" s="234">
        <f>$E95*(1+'Growth rates'!P94)</f>
        <v>0</v>
      </c>
      <c r="Q95" s="234">
        <f>$E95*(1+'Growth rates'!Q94)</f>
        <v>0</v>
      </c>
      <c r="R95" s="234">
        <f>$E95*(1+'Growth rates'!R94)</f>
        <v>0</v>
      </c>
      <c r="S95" s="234">
        <f>$E95*(1+'Growth rates'!S94)</f>
        <v>0</v>
      </c>
      <c r="T95" s="234">
        <f>$E95*(1+'Growth rates'!T94)</f>
        <v>0</v>
      </c>
      <c r="U95" s="234">
        <f>$E95*(1+'Growth rates'!U94)</f>
        <v>0</v>
      </c>
      <c r="V95" s="234">
        <f>$E95*(1+'Growth rates'!V94)</f>
        <v>0</v>
      </c>
      <c r="W95" s="234">
        <f>$E95*(1+'Growth rates'!W94)</f>
        <v>0</v>
      </c>
      <c r="X95" s="234">
        <f>$E95*(1+'Growth rates'!X94)</f>
        <v>0</v>
      </c>
      <c r="Y95" s="234">
        <f>$E95*(1+'Growth rates'!Y94)</f>
        <v>0</v>
      </c>
      <c r="Z95" s="234">
        <f>$E95*(1+'Growth rates'!Z94)</f>
        <v>0</v>
      </c>
      <c r="AA95" s="234">
        <f>$E95*(1+'Growth rates'!AA94)</f>
        <v>0</v>
      </c>
      <c r="AB95" s="234">
        <f>$E95*(1+'Growth rates'!AB94)</f>
        <v>0</v>
      </c>
      <c r="AC95" s="234">
        <f>$E95*(1+'Growth rates'!AC94)</f>
        <v>0</v>
      </c>
      <c r="AD95" s="234">
        <f>$E95*(1+'Growth rates'!AD94)</f>
        <v>0</v>
      </c>
      <c r="AE95" s="234">
        <f>$E95*(1+'Growth rates'!AE94)</f>
        <v>0</v>
      </c>
      <c r="AF95" s="234">
        <f>$E95*(1+'Growth rates'!AF94)</f>
        <v>0</v>
      </c>
      <c r="AG95" s="234">
        <f>$E95*(1+'Growth rates'!AG94)</f>
        <v>0</v>
      </c>
      <c r="AH95" s="234">
        <f>$E95*(1+'Growth rates'!AH94)</f>
        <v>0</v>
      </c>
      <c r="AI95" s="234">
        <f>$E95*(1+'Growth rates'!AI94)</f>
        <v>0</v>
      </c>
      <c r="AJ95" s="234">
        <f>$E95*(1+'Growth rates'!AJ94)</f>
        <v>0</v>
      </c>
      <c r="AK95" s="234">
        <f>$E95*(1+'Growth rates'!AK94)</f>
        <v>0</v>
      </c>
    </row>
    <row r="96" spans="1:37" x14ac:dyDescent="0.25">
      <c r="A96" s="72" t="s">
        <v>1197</v>
      </c>
      <c r="B96" s="72" t="s">
        <v>620</v>
      </c>
      <c r="C96" s="72" t="s">
        <v>1183</v>
      </c>
      <c r="D96" s="73" t="s">
        <v>66</v>
      </c>
      <c r="E96" s="240">
        <f>SUMIFS(Summary_carb_combusted!$F$53:$F$91,Summary_carb_combusted!$C$53:$C$91,calcs!$D96)+SUMIFS('CHP Distribution_calcs'!$F$42:$F$51,'CHP Distribution_calcs'!$C$42:$C$51,$D96)</f>
        <v>0</v>
      </c>
      <c r="F96" s="234">
        <f>$E96*(1+'Growth rates'!F95)</f>
        <v>0</v>
      </c>
      <c r="G96" s="335">
        <f>$E96*(1+'Growth rates'!G95)</f>
        <v>0</v>
      </c>
      <c r="H96" s="234">
        <f>$E96*(1+'Growth rates'!H95)</f>
        <v>0</v>
      </c>
      <c r="I96" s="234">
        <f>$E96*(1+'Growth rates'!I95)</f>
        <v>0</v>
      </c>
      <c r="J96" s="234">
        <f>$E96*(1+'Growth rates'!J95)</f>
        <v>0</v>
      </c>
      <c r="K96" s="234">
        <f>$E96*(1+'Growth rates'!K95)</f>
        <v>0</v>
      </c>
      <c r="L96" s="234">
        <f>$E96*(1+'Growth rates'!L95)</f>
        <v>0</v>
      </c>
      <c r="M96" s="234">
        <f>$E96*(1+'Growth rates'!M95)</f>
        <v>0</v>
      </c>
      <c r="N96" s="234">
        <f>$E96*(1+'Growth rates'!N95)</f>
        <v>0</v>
      </c>
      <c r="O96" s="234">
        <f>$E96*(1+'Growth rates'!O95)</f>
        <v>0</v>
      </c>
      <c r="P96" s="234">
        <f>$E96*(1+'Growth rates'!P95)</f>
        <v>0</v>
      </c>
      <c r="Q96" s="234">
        <f>$E96*(1+'Growth rates'!Q95)</f>
        <v>0</v>
      </c>
      <c r="R96" s="234">
        <f>$E96*(1+'Growth rates'!R95)</f>
        <v>0</v>
      </c>
      <c r="S96" s="234">
        <f>$E96*(1+'Growth rates'!S95)</f>
        <v>0</v>
      </c>
      <c r="T96" s="234">
        <f>$E96*(1+'Growth rates'!T95)</f>
        <v>0</v>
      </c>
      <c r="U96" s="234">
        <f>$E96*(1+'Growth rates'!U95)</f>
        <v>0</v>
      </c>
      <c r="V96" s="234">
        <f>$E96*(1+'Growth rates'!V95)</f>
        <v>0</v>
      </c>
      <c r="W96" s="234">
        <f>$E96*(1+'Growth rates'!W95)</f>
        <v>0</v>
      </c>
      <c r="X96" s="234">
        <f>$E96*(1+'Growth rates'!X95)</f>
        <v>0</v>
      </c>
      <c r="Y96" s="234">
        <f>$E96*(1+'Growth rates'!Y95)</f>
        <v>0</v>
      </c>
      <c r="Z96" s="234">
        <f>$E96*(1+'Growth rates'!Z95)</f>
        <v>0</v>
      </c>
      <c r="AA96" s="234">
        <f>$E96*(1+'Growth rates'!AA95)</f>
        <v>0</v>
      </c>
      <c r="AB96" s="234">
        <f>$E96*(1+'Growth rates'!AB95)</f>
        <v>0</v>
      </c>
      <c r="AC96" s="234">
        <f>$E96*(1+'Growth rates'!AC95)</f>
        <v>0</v>
      </c>
      <c r="AD96" s="234">
        <f>$E96*(1+'Growth rates'!AD95)</f>
        <v>0</v>
      </c>
      <c r="AE96" s="234">
        <f>$E96*(1+'Growth rates'!AE95)</f>
        <v>0</v>
      </c>
      <c r="AF96" s="234">
        <f>$E96*(1+'Growth rates'!AF95)</f>
        <v>0</v>
      </c>
      <c r="AG96" s="234">
        <f>$E96*(1+'Growth rates'!AG95)</f>
        <v>0</v>
      </c>
      <c r="AH96" s="234">
        <f>$E96*(1+'Growth rates'!AH95)</f>
        <v>0</v>
      </c>
      <c r="AI96" s="234">
        <f>$E96*(1+'Growth rates'!AI95)</f>
        <v>0</v>
      </c>
      <c r="AJ96" s="234">
        <f>$E96*(1+'Growth rates'!AJ95)</f>
        <v>0</v>
      </c>
      <c r="AK96" s="234">
        <f>$E96*(1+'Growth rates'!AK95)</f>
        <v>0</v>
      </c>
    </row>
    <row r="97" spans="1:37" x14ac:dyDescent="0.25">
      <c r="A97" s="72" t="s">
        <v>1197</v>
      </c>
      <c r="B97" s="72" t="s">
        <v>620</v>
      </c>
      <c r="C97" s="72" t="s">
        <v>1183</v>
      </c>
      <c r="D97" s="73" t="s">
        <v>67</v>
      </c>
      <c r="E97" s="240">
        <f>SUMIFS(Summary_carb_combusted!$F$53:$F$91,Summary_carb_combusted!$C$53:$C$91,calcs!$D97)+SUMIFS('CHP Distribution_calcs'!$F$42:$F$51,'CHP Distribution_calcs'!$C$42:$C$51,$D97)</f>
        <v>0</v>
      </c>
      <c r="F97" s="234">
        <f>$E97*(1+'Growth rates'!F96)</f>
        <v>0</v>
      </c>
      <c r="G97" s="335">
        <f>$E97*(1+'Growth rates'!G96)</f>
        <v>0</v>
      </c>
      <c r="H97" s="234">
        <f>$E97*(1+'Growth rates'!H96)</f>
        <v>0</v>
      </c>
      <c r="I97" s="234">
        <f>$E97*(1+'Growth rates'!I96)</f>
        <v>0</v>
      </c>
      <c r="J97" s="234">
        <f>$E97*(1+'Growth rates'!J96)</f>
        <v>0</v>
      </c>
      <c r="K97" s="234">
        <f>$E97*(1+'Growth rates'!K96)</f>
        <v>0</v>
      </c>
      <c r="L97" s="234">
        <f>$E97*(1+'Growth rates'!L96)</f>
        <v>0</v>
      </c>
      <c r="M97" s="234">
        <f>$E97*(1+'Growth rates'!M96)</f>
        <v>0</v>
      </c>
      <c r="N97" s="234">
        <f>$E97*(1+'Growth rates'!N96)</f>
        <v>0</v>
      </c>
      <c r="O97" s="234">
        <f>$E97*(1+'Growth rates'!O96)</f>
        <v>0</v>
      </c>
      <c r="P97" s="234">
        <f>$E97*(1+'Growth rates'!P96)</f>
        <v>0</v>
      </c>
      <c r="Q97" s="234">
        <f>$E97*(1+'Growth rates'!Q96)</f>
        <v>0</v>
      </c>
      <c r="R97" s="234">
        <f>$E97*(1+'Growth rates'!R96)</f>
        <v>0</v>
      </c>
      <c r="S97" s="234">
        <f>$E97*(1+'Growth rates'!S96)</f>
        <v>0</v>
      </c>
      <c r="T97" s="234">
        <f>$E97*(1+'Growth rates'!T96)</f>
        <v>0</v>
      </c>
      <c r="U97" s="234">
        <f>$E97*(1+'Growth rates'!U96)</f>
        <v>0</v>
      </c>
      <c r="V97" s="234">
        <f>$E97*(1+'Growth rates'!V96)</f>
        <v>0</v>
      </c>
      <c r="W97" s="234">
        <f>$E97*(1+'Growth rates'!W96)</f>
        <v>0</v>
      </c>
      <c r="X97" s="234">
        <f>$E97*(1+'Growth rates'!X96)</f>
        <v>0</v>
      </c>
      <c r="Y97" s="234">
        <f>$E97*(1+'Growth rates'!Y96)</f>
        <v>0</v>
      </c>
      <c r="Z97" s="234">
        <f>$E97*(1+'Growth rates'!Z96)</f>
        <v>0</v>
      </c>
      <c r="AA97" s="234">
        <f>$E97*(1+'Growth rates'!AA96)</f>
        <v>0</v>
      </c>
      <c r="AB97" s="234">
        <f>$E97*(1+'Growth rates'!AB96)</f>
        <v>0</v>
      </c>
      <c r="AC97" s="234">
        <f>$E97*(1+'Growth rates'!AC96)</f>
        <v>0</v>
      </c>
      <c r="AD97" s="234">
        <f>$E97*(1+'Growth rates'!AD96)</f>
        <v>0</v>
      </c>
      <c r="AE97" s="234">
        <f>$E97*(1+'Growth rates'!AE96)</f>
        <v>0</v>
      </c>
      <c r="AF97" s="234">
        <f>$E97*(1+'Growth rates'!AF96)</f>
        <v>0</v>
      </c>
      <c r="AG97" s="234">
        <f>$E97*(1+'Growth rates'!AG96)</f>
        <v>0</v>
      </c>
      <c r="AH97" s="234">
        <f>$E97*(1+'Growth rates'!AH96)</f>
        <v>0</v>
      </c>
      <c r="AI97" s="234">
        <f>$E97*(1+'Growth rates'!AI96)</f>
        <v>0</v>
      </c>
      <c r="AJ97" s="234">
        <f>$E97*(1+'Growth rates'!AJ96)</f>
        <v>0</v>
      </c>
      <c r="AK97" s="234">
        <f>$E97*(1+'Growth rates'!AK96)</f>
        <v>0</v>
      </c>
    </row>
    <row r="98" spans="1:37" x14ac:dyDescent="0.25">
      <c r="A98" s="72" t="s">
        <v>1197</v>
      </c>
      <c r="B98" s="72" t="s">
        <v>620</v>
      </c>
      <c r="C98" s="72" t="s">
        <v>1183</v>
      </c>
      <c r="D98" s="73" t="s">
        <v>68</v>
      </c>
      <c r="E98" s="240">
        <f>SUMIFS(Summary_carb_combusted!$F$53:$F$91,Summary_carb_combusted!$C$53:$C$91,calcs!$D98)+SUMIFS('CHP Distribution_calcs'!$F$42:$F$51,'CHP Distribution_calcs'!$C$42:$C$51,$D98)</f>
        <v>0</v>
      </c>
      <c r="F98" s="234">
        <f>$E98*(1+'Growth rates'!F97)</f>
        <v>0</v>
      </c>
      <c r="G98" s="335">
        <f>$E98*(1+'Growth rates'!G97)</f>
        <v>0</v>
      </c>
      <c r="H98" s="234">
        <f>$E98*(1+'Growth rates'!H97)</f>
        <v>0</v>
      </c>
      <c r="I98" s="234">
        <f>$E98*(1+'Growth rates'!I97)</f>
        <v>0</v>
      </c>
      <c r="J98" s="234">
        <f>$E98*(1+'Growth rates'!J97)</f>
        <v>0</v>
      </c>
      <c r="K98" s="234">
        <f>$E98*(1+'Growth rates'!K97)</f>
        <v>0</v>
      </c>
      <c r="L98" s="234">
        <f>$E98*(1+'Growth rates'!L97)</f>
        <v>0</v>
      </c>
      <c r="M98" s="234">
        <f>$E98*(1+'Growth rates'!M97)</f>
        <v>0</v>
      </c>
      <c r="N98" s="234">
        <f>$E98*(1+'Growth rates'!N97)</f>
        <v>0</v>
      </c>
      <c r="O98" s="234">
        <f>$E98*(1+'Growth rates'!O97)</f>
        <v>0</v>
      </c>
      <c r="P98" s="234">
        <f>$E98*(1+'Growth rates'!P97)</f>
        <v>0</v>
      </c>
      <c r="Q98" s="234">
        <f>$E98*(1+'Growth rates'!Q97)</f>
        <v>0</v>
      </c>
      <c r="R98" s="234">
        <f>$E98*(1+'Growth rates'!R97)</f>
        <v>0</v>
      </c>
      <c r="S98" s="234">
        <f>$E98*(1+'Growth rates'!S97)</f>
        <v>0</v>
      </c>
      <c r="T98" s="234">
        <f>$E98*(1+'Growth rates'!T97)</f>
        <v>0</v>
      </c>
      <c r="U98" s="234">
        <f>$E98*(1+'Growth rates'!U97)</f>
        <v>0</v>
      </c>
      <c r="V98" s="234">
        <f>$E98*(1+'Growth rates'!V97)</f>
        <v>0</v>
      </c>
      <c r="W98" s="234">
        <f>$E98*(1+'Growth rates'!W97)</f>
        <v>0</v>
      </c>
      <c r="X98" s="234">
        <f>$E98*(1+'Growth rates'!X97)</f>
        <v>0</v>
      </c>
      <c r="Y98" s="234">
        <f>$E98*(1+'Growth rates'!Y97)</f>
        <v>0</v>
      </c>
      <c r="Z98" s="234">
        <f>$E98*(1+'Growth rates'!Z97)</f>
        <v>0</v>
      </c>
      <c r="AA98" s="234">
        <f>$E98*(1+'Growth rates'!AA97)</f>
        <v>0</v>
      </c>
      <c r="AB98" s="234">
        <f>$E98*(1+'Growth rates'!AB97)</f>
        <v>0</v>
      </c>
      <c r="AC98" s="234">
        <f>$E98*(1+'Growth rates'!AC97)</f>
        <v>0</v>
      </c>
      <c r="AD98" s="234">
        <f>$E98*(1+'Growth rates'!AD97)</f>
        <v>0</v>
      </c>
      <c r="AE98" s="234">
        <f>$E98*(1+'Growth rates'!AE97)</f>
        <v>0</v>
      </c>
      <c r="AF98" s="234">
        <f>$E98*(1+'Growth rates'!AF97)</f>
        <v>0</v>
      </c>
      <c r="AG98" s="234">
        <f>$E98*(1+'Growth rates'!AG97)</f>
        <v>0</v>
      </c>
      <c r="AH98" s="234">
        <f>$E98*(1+'Growth rates'!AH97)</f>
        <v>0</v>
      </c>
      <c r="AI98" s="234">
        <f>$E98*(1+'Growth rates'!AI97)</f>
        <v>0</v>
      </c>
      <c r="AJ98" s="234">
        <f>$E98*(1+'Growth rates'!AJ97)</f>
        <v>0</v>
      </c>
      <c r="AK98" s="234">
        <f>$E98*(1+'Growth rates'!AK97)</f>
        <v>0</v>
      </c>
    </row>
    <row r="99" spans="1:37" x14ac:dyDescent="0.25">
      <c r="A99" s="72" t="s">
        <v>1197</v>
      </c>
      <c r="B99" s="72" t="s">
        <v>620</v>
      </c>
      <c r="C99" s="72" t="s">
        <v>1183</v>
      </c>
      <c r="D99" s="73" t="s">
        <v>69</v>
      </c>
      <c r="E99" s="240">
        <f>SUMIFS(Summary_carb_combusted!$F$53:$F$91,Summary_carb_combusted!$C$53:$C$91,calcs!$D99)+SUMIFS('CHP Distribution_calcs'!$F$42:$F$51,'CHP Distribution_calcs'!$C$42:$C$51,$D99)</f>
        <v>0</v>
      </c>
      <c r="F99" s="234">
        <f>$E99*(1+'Growth rates'!F98)</f>
        <v>0</v>
      </c>
      <c r="G99" s="335">
        <f>$E99*(1+'Growth rates'!G98)</f>
        <v>0</v>
      </c>
      <c r="H99" s="234">
        <f>$E99*(1+'Growth rates'!H98)</f>
        <v>0</v>
      </c>
      <c r="I99" s="234">
        <f>$E99*(1+'Growth rates'!I98)</f>
        <v>0</v>
      </c>
      <c r="J99" s="234">
        <f>$E99*(1+'Growth rates'!J98)</f>
        <v>0</v>
      </c>
      <c r="K99" s="234">
        <f>$E99*(1+'Growth rates'!K98)</f>
        <v>0</v>
      </c>
      <c r="L99" s="234">
        <f>$E99*(1+'Growth rates'!L98)</f>
        <v>0</v>
      </c>
      <c r="M99" s="234">
        <f>$E99*(1+'Growth rates'!M98)</f>
        <v>0</v>
      </c>
      <c r="N99" s="234">
        <f>$E99*(1+'Growth rates'!N98)</f>
        <v>0</v>
      </c>
      <c r="O99" s="234">
        <f>$E99*(1+'Growth rates'!O98)</f>
        <v>0</v>
      </c>
      <c r="P99" s="234">
        <f>$E99*(1+'Growth rates'!P98)</f>
        <v>0</v>
      </c>
      <c r="Q99" s="234">
        <f>$E99*(1+'Growth rates'!Q98)</f>
        <v>0</v>
      </c>
      <c r="R99" s="234">
        <f>$E99*(1+'Growth rates'!R98)</f>
        <v>0</v>
      </c>
      <c r="S99" s="234">
        <f>$E99*(1+'Growth rates'!S98)</f>
        <v>0</v>
      </c>
      <c r="T99" s="234">
        <f>$E99*(1+'Growth rates'!T98)</f>
        <v>0</v>
      </c>
      <c r="U99" s="234">
        <f>$E99*(1+'Growth rates'!U98)</f>
        <v>0</v>
      </c>
      <c r="V99" s="234">
        <f>$E99*(1+'Growth rates'!V98)</f>
        <v>0</v>
      </c>
      <c r="W99" s="234">
        <f>$E99*(1+'Growth rates'!W98)</f>
        <v>0</v>
      </c>
      <c r="X99" s="234">
        <f>$E99*(1+'Growth rates'!X98)</f>
        <v>0</v>
      </c>
      <c r="Y99" s="234">
        <f>$E99*(1+'Growth rates'!Y98)</f>
        <v>0</v>
      </c>
      <c r="Z99" s="234">
        <f>$E99*(1+'Growth rates'!Z98)</f>
        <v>0</v>
      </c>
      <c r="AA99" s="234">
        <f>$E99*(1+'Growth rates'!AA98)</f>
        <v>0</v>
      </c>
      <c r="AB99" s="234">
        <f>$E99*(1+'Growth rates'!AB98)</f>
        <v>0</v>
      </c>
      <c r="AC99" s="234">
        <f>$E99*(1+'Growth rates'!AC98)</f>
        <v>0</v>
      </c>
      <c r="AD99" s="234">
        <f>$E99*(1+'Growth rates'!AD98)</f>
        <v>0</v>
      </c>
      <c r="AE99" s="234">
        <f>$E99*(1+'Growth rates'!AE98)</f>
        <v>0</v>
      </c>
      <c r="AF99" s="234">
        <f>$E99*(1+'Growth rates'!AF98)</f>
        <v>0</v>
      </c>
      <c r="AG99" s="234">
        <f>$E99*(1+'Growth rates'!AG98)</f>
        <v>0</v>
      </c>
      <c r="AH99" s="234">
        <f>$E99*(1+'Growth rates'!AH98)</f>
        <v>0</v>
      </c>
      <c r="AI99" s="234">
        <f>$E99*(1+'Growth rates'!AI98)</f>
        <v>0</v>
      </c>
      <c r="AJ99" s="234">
        <f>$E99*(1+'Growth rates'!AJ98)</f>
        <v>0</v>
      </c>
      <c r="AK99" s="234">
        <f>$E99*(1+'Growth rates'!AK98)</f>
        <v>0</v>
      </c>
    </row>
    <row r="100" spans="1:37" x14ac:dyDescent="0.25">
      <c r="A100" s="72" t="s">
        <v>1197</v>
      </c>
      <c r="B100" s="72" t="s">
        <v>620</v>
      </c>
      <c r="C100" s="72" t="s">
        <v>1183</v>
      </c>
      <c r="D100" s="73" t="s">
        <v>70</v>
      </c>
      <c r="E100" s="240">
        <f>SUMIFS(Summary_carb_combusted!$F$53:$F$91,Summary_carb_combusted!$C$53:$C$91,calcs!$D100)+SUMIFS('CHP Distribution_calcs'!$F$42:$F$51,'CHP Distribution_calcs'!$C$42:$C$51,$D100)</f>
        <v>25991000000000</v>
      </c>
      <c r="F100" s="234">
        <f>$E100*(1+'Growth rates'!F99)</f>
        <v>25991000000000</v>
      </c>
      <c r="G100" s="335">
        <f>$E100*(1+'Growth rates'!G99)</f>
        <v>25991000000000</v>
      </c>
      <c r="H100" s="234">
        <f>$E100*(1+'Growth rates'!H99)</f>
        <v>25992855015987.215</v>
      </c>
      <c r="I100" s="234">
        <f>$E100*(1+'Growth rates'!I99)</f>
        <v>26919064498401.277</v>
      </c>
      <c r="J100" s="234">
        <f>$E100*(1+'Growth rates'!J99)</f>
        <v>27164668615107.918</v>
      </c>
      <c r="K100" s="234">
        <f>$E100*(1+'Growth rates'!K99)</f>
        <v>27464068195443.645</v>
      </c>
      <c r="L100" s="234">
        <f>$E100*(1+'Growth rates'!L99)</f>
        <v>27827465827338.129</v>
      </c>
      <c r="M100" s="234">
        <f>$E100*(1+'Growth rates'!M99)</f>
        <v>28061568844924.063</v>
      </c>
      <c r="N100" s="234">
        <f>$E100*(1+'Growth rates'!N99)</f>
        <v>28210897631894.484</v>
      </c>
      <c r="O100" s="234">
        <f>$E100*(1+'Growth rates'!O99)</f>
        <v>28262467076338.93</v>
      </c>
      <c r="P100" s="234">
        <f>$E100*(1+'Growth rates'!P99)</f>
        <v>28357814898081.539</v>
      </c>
      <c r="Q100" s="234">
        <f>$E100*(1+'Growth rates'!Q99)</f>
        <v>28570028727018.387</v>
      </c>
      <c r="R100" s="234">
        <f>$E100*(1+'Growth rates'!R99)</f>
        <v>28798937699840.129</v>
      </c>
      <c r="S100" s="234">
        <f>$E100*(1+'Growth rates'!S99)</f>
        <v>28916916716626.699</v>
      </c>
      <c r="T100" s="234">
        <f>$E100*(1+'Growth rates'!T99)</f>
        <v>28952162020383.691</v>
      </c>
      <c r="U100" s="234">
        <f>$E100*(1+'Growth rates'!U99)</f>
        <v>28986850819344.531</v>
      </c>
      <c r="V100" s="234">
        <f>$E100*(1+'Growth rates'!V99)</f>
        <v>29173465427657.879</v>
      </c>
      <c r="W100" s="234">
        <f>$E100*(1+'Growth rates'!W99)</f>
        <v>29335408323341.332</v>
      </c>
      <c r="X100" s="234">
        <f>$E100*(1+'Growth rates'!X99)</f>
        <v>29497536720623.504</v>
      </c>
      <c r="Y100" s="234">
        <f>$E100*(1+'Growth rates'!Y99)</f>
        <v>29797307304156.676</v>
      </c>
      <c r="Z100" s="234">
        <f>$E100*(1+'Growth rates'!Z99)</f>
        <v>30073704686251</v>
      </c>
      <c r="AA100" s="234">
        <f>$E100*(1+'Growth rates'!AA99)</f>
        <v>30315413269384.5</v>
      </c>
      <c r="AB100" s="234">
        <f>$E100*(1+'Growth rates'!AB99)</f>
        <v>30662672262190.25</v>
      </c>
      <c r="AC100" s="234">
        <f>$E100*(1+'Growth rates'!AC99)</f>
        <v>31046475069944.051</v>
      </c>
      <c r="AD100" s="234">
        <f>$E100*(1+'Growth rates'!AD99)</f>
        <v>31469233213429.258</v>
      </c>
      <c r="AE100" s="234">
        <f>$E100*(1+'Growth rates'!AE99)</f>
        <v>31894031874500.402</v>
      </c>
      <c r="AF100" s="234">
        <f>$E100*(1+'Growth rates'!AF99)</f>
        <v>32344058752997.605</v>
      </c>
      <c r="AG100" s="234">
        <f>$E100*(1+'Growth rates'!AG99)</f>
        <v>32794085631494.805</v>
      </c>
      <c r="AH100" s="234">
        <f>$E100*(1+'Growth rates'!AH99)</f>
        <v>33270639238609.113</v>
      </c>
      <c r="AI100" s="234">
        <f>$E100*(1+'Growth rates'!AI99)</f>
        <v>33743668315347.727</v>
      </c>
      <c r="AJ100" s="234">
        <f>$E100*(1+'Growth rates'!AJ99)</f>
        <v>34260290267785.773</v>
      </c>
      <c r="AK100" s="234">
        <f>$E100*(1+'Growth rates'!AK99)</f>
        <v>34789155325739.414</v>
      </c>
    </row>
    <row r="101" spans="1:37" x14ac:dyDescent="0.25">
      <c r="A101" s="72" t="s">
        <v>1197</v>
      </c>
      <c r="B101" s="72" t="s">
        <v>620</v>
      </c>
      <c r="C101" s="72" t="s">
        <v>1183</v>
      </c>
      <c r="D101" s="73" t="s">
        <v>71</v>
      </c>
      <c r="E101" s="240">
        <f>SUMIFS(Summary_carb_combusted!$F$53:$F$91,Summary_carb_combusted!$C$53:$C$91,calcs!$D101)+SUMIFS('CHP Distribution_calcs'!$F$42:$F$51,'CHP Distribution_calcs'!$C$42:$C$51,$D101)</f>
        <v>0</v>
      </c>
      <c r="F101" s="234">
        <f>$E101*(1+'Growth rates'!F100)</f>
        <v>0</v>
      </c>
      <c r="G101" s="335">
        <f>$E101*(1+'Growth rates'!G100)</f>
        <v>0</v>
      </c>
      <c r="H101" s="234">
        <f>$E101*(1+'Growth rates'!H100)</f>
        <v>0</v>
      </c>
      <c r="I101" s="234">
        <f>$E101*(1+'Growth rates'!I100)</f>
        <v>0</v>
      </c>
      <c r="J101" s="234">
        <f>$E101*(1+'Growth rates'!J100)</f>
        <v>0</v>
      </c>
      <c r="K101" s="234">
        <f>$E101*(1+'Growth rates'!K100)</f>
        <v>0</v>
      </c>
      <c r="L101" s="234">
        <f>$E101*(1+'Growth rates'!L100)</f>
        <v>0</v>
      </c>
      <c r="M101" s="234">
        <f>$E101*(1+'Growth rates'!M100)</f>
        <v>0</v>
      </c>
      <c r="N101" s="234">
        <f>$E101*(1+'Growth rates'!N100)</f>
        <v>0</v>
      </c>
      <c r="O101" s="234">
        <f>$E101*(1+'Growth rates'!O100)</f>
        <v>0</v>
      </c>
      <c r="P101" s="234">
        <f>$E101*(1+'Growth rates'!P100)</f>
        <v>0</v>
      </c>
      <c r="Q101" s="234">
        <f>$E101*(1+'Growth rates'!Q100)</f>
        <v>0</v>
      </c>
      <c r="R101" s="234">
        <f>$E101*(1+'Growth rates'!R100)</f>
        <v>0</v>
      </c>
      <c r="S101" s="234">
        <f>$E101*(1+'Growth rates'!S100)</f>
        <v>0</v>
      </c>
      <c r="T101" s="234">
        <f>$E101*(1+'Growth rates'!T100)</f>
        <v>0</v>
      </c>
      <c r="U101" s="234">
        <f>$E101*(1+'Growth rates'!U100)</f>
        <v>0</v>
      </c>
      <c r="V101" s="234">
        <f>$E101*(1+'Growth rates'!V100)</f>
        <v>0</v>
      </c>
      <c r="W101" s="234">
        <f>$E101*(1+'Growth rates'!W100)</f>
        <v>0</v>
      </c>
      <c r="X101" s="234">
        <f>$E101*(1+'Growth rates'!X100)</f>
        <v>0</v>
      </c>
      <c r="Y101" s="234">
        <f>$E101*(1+'Growth rates'!Y100)</f>
        <v>0</v>
      </c>
      <c r="Z101" s="234">
        <f>$E101*(1+'Growth rates'!Z100)</f>
        <v>0</v>
      </c>
      <c r="AA101" s="234">
        <f>$E101*(1+'Growth rates'!AA100)</f>
        <v>0</v>
      </c>
      <c r="AB101" s="234">
        <f>$E101*(1+'Growth rates'!AB100)</f>
        <v>0</v>
      </c>
      <c r="AC101" s="234">
        <f>$E101*(1+'Growth rates'!AC100)</f>
        <v>0</v>
      </c>
      <c r="AD101" s="234">
        <f>$E101*(1+'Growth rates'!AD100)</f>
        <v>0</v>
      </c>
      <c r="AE101" s="234">
        <f>$E101*(1+'Growth rates'!AE100)</f>
        <v>0</v>
      </c>
      <c r="AF101" s="234">
        <f>$E101*(1+'Growth rates'!AF100)</f>
        <v>0</v>
      </c>
      <c r="AG101" s="234">
        <f>$E101*(1+'Growth rates'!AG100)</f>
        <v>0</v>
      </c>
      <c r="AH101" s="234">
        <f>$E101*(1+'Growth rates'!AH100)</f>
        <v>0</v>
      </c>
      <c r="AI101" s="234">
        <f>$E101*(1+'Growth rates'!AI100)</f>
        <v>0</v>
      </c>
      <c r="AJ101" s="234">
        <f>$E101*(1+'Growth rates'!AJ100)</f>
        <v>0</v>
      </c>
      <c r="AK101" s="234">
        <f>$E101*(1+'Growth rates'!AK100)</f>
        <v>0</v>
      </c>
    </row>
    <row r="102" spans="1:37" x14ac:dyDescent="0.25">
      <c r="A102" s="72" t="s">
        <v>1197</v>
      </c>
      <c r="B102" s="72" t="s">
        <v>620</v>
      </c>
      <c r="C102" s="72" t="s">
        <v>1183</v>
      </c>
      <c r="D102" s="73" t="s">
        <v>72</v>
      </c>
      <c r="E102" s="240">
        <f>SUMIFS(Summary_carb_combusted!$F$53:$F$91,Summary_carb_combusted!$C$53:$C$91,calcs!$D102)+SUMIFS('CHP Distribution_calcs'!$F$42:$F$51,'CHP Distribution_calcs'!$C$42:$C$51,$D102)</f>
        <v>0</v>
      </c>
      <c r="F102" s="234">
        <f>$E102*(1+'Growth rates'!F101)</f>
        <v>0</v>
      </c>
      <c r="G102" s="335">
        <f>$E102*(1+'Growth rates'!G101)</f>
        <v>0</v>
      </c>
      <c r="H102" s="234">
        <f>$E102*(1+'Growth rates'!H101)</f>
        <v>0</v>
      </c>
      <c r="I102" s="234">
        <f>$E102*(1+'Growth rates'!I101)</f>
        <v>0</v>
      </c>
      <c r="J102" s="234">
        <f>$E102*(1+'Growth rates'!J101)</f>
        <v>0</v>
      </c>
      <c r="K102" s="234">
        <f>$E102*(1+'Growth rates'!K101)</f>
        <v>0</v>
      </c>
      <c r="L102" s="234">
        <f>$E102*(1+'Growth rates'!L101)</f>
        <v>0</v>
      </c>
      <c r="M102" s="234">
        <f>$E102*(1+'Growth rates'!M101)</f>
        <v>0</v>
      </c>
      <c r="N102" s="234">
        <f>$E102*(1+'Growth rates'!N101)</f>
        <v>0</v>
      </c>
      <c r="O102" s="234">
        <f>$E102*(1+'Growth rates'!O101)</f>
        <v>0</v>
      </c>
      <c r="P102" s="234">
        <f>$E102*(1+'Growth rates'!P101)</f>
        <v>0</v>
      </c>
      <c r="Q102" s="234">
        <f>$E102*(1+'Growth rates'!Q101)</f>
        <v>0</v>
      </c>
      <c r="R102" s="234">
        <f>$E102*(1+'Growth rates'!R101)</f>
        <v>0</v>
      </c>
      <c r="S102" s="234">
        <f>$E102*(1+'Growth rates'!S101)</f>
        <v>0</v>
      </c>
      <c r="T102" s="234">
        <f>$E102*(1+'Growth rates'!T101)</f>
        <v>0</v>
      </c>
      <c r="U102" s="234">
        <f>$E102*(1+'Growth rates'!U101)</f>
        <v>0</v>
      </c>
      <c r="V102" s="234">
        <f>$E102*(1+'Growth rates'!V101)</f>
        <v>0</v>
      </c>
      <c r="W102" s="234">
        <f>$E102*(1+'Growth rates'!W101)</f>
        <v>0</v>
      </c>
      <c r="X102" s="234">
        <f>$E102*(1+'Growth rates'!X101)</f>
        <v>0</v>
      </c>
      <c r="Y102" s="234">
        <f>$E102*(1+'Growth rates'!Y101)</f>
        <v>0</v>
      </c>
      <c r="Z102" s="234">
        <f>$E102*(1+'Growth rates'!Z101)</f>
        <v>0</v>
      </c>
      <c r="AA102" s="234">
        <f>$E102*(1+'Growth rates'!AA101)</f>
        <v>0</v>
      </c>
      <c r="AB102" s="234">
        <f>$E102*(1+'Growth rates'!AB101)</f>
        <v>0</v>
      </c>
      <c r="AC102" s="234">
        <f>$E102*(1+'Growth rates'!AC101)</f>
        <v>0</v>
      </c>
      <c r="AD102" s="234">
        <f>$E102*(1+'Growth rates'!AD101)</f>
        <v>0</v>
      </c>
      <c r="AE102" s="234">
        <f>$E102*(1+'Growth rates'!AE101)</f>
        <v>0</v>
      </c>
      <c r="AF102" s="234">
        <f>$E102*(1+'Growth rates'!AF101)</f>
        <v>0</v>
      </c>
      <c r="AG102" s="234">
        <f>$E102*(1+'Growth rates'!AG101)</f>
        <v>0</v>
      </c>
      <c r="AH102" s="234">
        <f>$E102*(1+'Growth rates'!AH101)</f>
        <v>0</v>
      </c>
      <c r="AI102" s="234">
        <f>$E102*(1+'Growth rates'!AI101)</f>
        <v>0</v>
      </c>
      <c r="AJ102" s="234">
        <f>$E102*(1+'Growth rates'!AJ101)</f>
        <v>0</v>
      </c>
      <c r="AK102" s="234">
        <f>$E102*(1+'Growth rates'!AK101)</f>
        <v>0</v>
      </c>
    </row>
    <row r="103" spans="1:37" x14ac:dyDescent="0.25">
      <c r="A103" s="72" t="s">
        <v>1197</v>
      </c>
      <c r="B103" s="72" t="s">
        <v>620</v>
      </c>
      <c r="C103" s="72" t="s">
        <v>1183</v>
      </c>
      <c r="D103" s="73" t="s">
        <v>73</v>
      </c>
      <c r="E103" s="240">
        <f>SUMIFS(Summary_carb_combusted!$F$53:$F$91,Summary_carb_combusted!$C$53:$C$91,calcs!$D103)+SUMIFS('CHP Distribution_calcs'!$F$42:$F$51,'CHP Distribution_calcs'!$C$42:$C$51,$D103)</f>
        <v>0</v>
      </c>
      <c r="F103" s="234">
        <f>$E103*(1+'Growth rates'!F102)</f>
        <v>0</v>
      </c>
      <c r="G103" s="335">
        <f>$E103*(1+'Growth rates'!G102)</f>
        <v>0</v>
      </c>
      <c r="H103" s="234">
        <f>$E103*(1+'Growth rates'!H102)</f>
        <v>0</v>
      </c>
      <c r="I103" s="234">
        <f>$E103*(1+'Growth rates'!I102)</f>
        <v>0</v>
      </c>
      <c r="J103" s="234">
        <f>$E103*(1+'Growth rates'!J102)</f>
        <v>0</v>
      </c>
      <c r="K103" s="234">
        <f>$E103*(1+'Growth rates'!K102)</f>
        <v>0</v>
      </c>
      <c r="L103" s="234">
        <f>$E103*(1+'Growth rates'!L102)</f>
        <v>0</v>
      </c>
      <c r="M103" s="234">
        <f>$E103*(1+'Growth rates'!M102)</f>
        <v>0</v>
      </c>
      <c r="N103" s="234">
        <f>$E103*(1+'Growth rates'!N102)</f>
        <v>0</v>
      </c>
      <c r="O103" s="234">
        <f>$E103*(1+'Growth rates'!O102)</f>
        <v>0</v>
      </c>
      <c r="P103" s="234">
        <f>$E103*(1+'Growth rates'!P102)</f>
        <v>0</v>
      </c>
      <c r="Q103" s="234">
        <f>$E103*(1+'Growth rates'!Q102)</f>
        <v>0</v>
      </c>
      <c r="R103" s="234">
        <f>$E103*(1+'Growth rates'!R102)</f>
        <v>0</v>
      </c>
      <c r="S103" s="234">
        <f>$E103*(1+'Growth rates'!S102)</f>
        <v>0</v>
      </c>
      <c r="T103" s="234">
        <f>$E103*(1+'Growth rates'!T102)</f>
        <v>0</v>
      </c>
      <c r="U103" s="234">
        <f>$E103*(1+'Growth rates'!U102)</f>
        <v>0</v>
      </c>
      <c r="V103" s="234">
        <f>$E103*(1+'Growth rates'!V102)</f>
        <v>0</v>
      </c>
      <c r="W103" s="234">
        <f>$E103*(1+'Growth rates'!W102)</f>
        <v>0</v>
      </c>
      <c r="X103" s="234">
        <f>$E103*(1+'Growth rates'!X102)</f>
        <v>0</v>
      </c>
      <c r="Y103" s="234">
        <f>$E103*(1+'Growth rates'!Y102)</f>
        <v>0</v>
      </c>
      <c r="Z103" s="234">
        <f>$E103*(1+'Growth rates'!Z102)</f>
        <v>0</v>
      </c>
      <c r="AA103" s="234">
        <f>$E103*(1+'Growth rates'!AA102)</f>
        <v>0</v>
      </c>
      <c r="AB103" s="234">
        <f>$E103*(1+'Growth rates'!AB102)</f>
        <v>0</v>
      </c>
      <c r="AC103" s="234">
        <f>$E103*(1+'Growth rates'!AC102)</f>
        <v>0</v>
      </c>
      <c r="AD103" s="234">
        <f>$E103*(1+'Growth rates'!AD102)</f>
        <v>0</v>
      </c>
      <c r="AE103" s="234">
        <f>$E103*(1+'Growth rates'!AE102)</f>
        <v>0</v>
      </c>
      <c r="AF103" s="234">
        <f>$E103*(1+'Growth rates'!AF102)</f>
        <v>0</v>
      </c>
      <c r="AG103" s="234">
        <f>$E103*(1+'Growth rates'!AG102)</f>
        <v>0</v>
      </c>
      <c r="AH103" s="234">
        <f>$E103*(1+'Growth rates'!AH102)</f>
        <v>0</v>
      </c>
      <c r="AI103" s="234">
        <f>$E103*(1+'Growth rates'!AI102)</f>
        <v>0</v>
      </c>
      <c r="AJ103" s="234">
        <f>$E103*(1+'Growth rates'!AJ102)</f>
        <v>0</v>
      </c>
      <c r="AK103" s="234">
        <f>$E103*(1+'Growth rates'!AK102)</f>
        <v>0</v>
      </c>
    </row>
    <row r="104" spans="1:37" x14ac:dyDescent="0.25">
      <c r="A104" s="72" t="s">
        <v>1197</v>
      </c>
      <c r="B104" s="72" t="s">
        <v>620</v>
      </c>
      <c r="C104" s="72" t="s">
        <v>1183</v>
      </c>
      <c r="D104" s="73" t="s">
        <v>74</v>
      </c>
      <c r="E104" s="240">
        <f>SUMIFS(Summary_carb_combusted!$F$53:$F$91,Summary_carb_combusted!$C$53:$C$91,calcs!$D104)+SUMIFS('CHP Distribution_calcs'!$F$42:$F$51,'CHP Distribution_calcs'!$C$42:$C$51,$D104)</f>
        <v>0</v>
      </c>
      <c r="F104" s="234">
        <f>$E104*(1+'Growth rates'!F103)</f>
        <v>0</v>
      </c>
      <c r="G104" s="335">
        <f>$E104*(1+'Growth rates'!G103)</f>
        <v>0</v>
      </c>
      <c r="H104" s="234">
        <f>$E104*(1+'Growth rates'!H103)</f>
        <v>0</v>
      </c>
      <c r="I104" s="234">
        <f>$E104*(1+'Growth rates'!I103)</f>
        <v>0</v>
      </c>
      <c r="J104" s="234">
        <f>$E104*(1+'Growth rates'!J103)</f>
        <v>0</v>
      </c>
      <c r="K104" s="234">
        <f>$E104*(1+'Growth rates'!K103)</f>
        <v>0</v>
      </c>
      <c r="L104" s="234">
        <f>$E104*(1+'Growth rates'!L103)</f>
        <v>0</v>
      </c>
      <c r="M104" s="234">
        <f>$E104*(1+'Growth rates'!M103)</f>
        <v>0</v>
      </c>
      <c r="N104" s="234">
        <f>$E104*(1+'Growth rates'!N103)</f>
        <v>0</v>
      </c>
      <c r="O104" s="234">
        <f>$E104*(1+'Growth rates'!O103)</f>
        <v>0</v>
      </c>
      <c r="P104" s="234">
        <f>$E104*(1+'Growth rates'!P103)</f>
        <v>0</v>
      </c>
      <c r="Q104" s="234">
        <f>$E104*(1+'Growth rates'!Q103)</f>
        <v>0</v>
      </c>
      <c r="R104" s="234">
        <f>$E104*(1+'Growth rates'!R103)</f>
        <v>0</v>
      </c>
      <c r="S104" s="234">
        <f>$E104*(1+'Growth rates'!S103)</f>
        <v>0</v>
      </c>
      <c r="T104" s="234">
        <f>$E104*(1+'Growth rates'!T103)</f>
        <v>0</v>
      </c>
      <c r="U104" s="234">
        <f>$E104*(1+'Growth rates'!U103)</f>
        <v>0</v>
      </c>
      <c r="V104" s="234">
        <f>$E104*(1+'Growth rates'!V103)</f>
        <v>0</v>
      </c>
      <c r="W104" s="234">
        <f>$E104*(1+'Growth rates'!W103)</f>
        <v>0</v>
      </c>
      <c r="X104" s="234">
        <f>$E104*(1+'Growth rates'!X103)</f>
        <v>0</v>
      </c>
      <c r="Y104" s="234">
        <f>$E104*(1+'Growth rates'!Y103)</f>
        <v>0</v>
      </c>
      <c r="Z104" s="234">
        <f>$E104*(1+'Growth rates'!Z103)</f>
        <v>0</v>
      </c>
      <c r="AA104" s="234">
        <f>$E104*(1+'Growth rates'!AA103)</f>
        <v>0</v>
      </c>
      <c r="AB104" s="234">
        <f>$E104*(1+'Growth rates'!AB103)</f>
        <v>0</v>
      </c>
      <c r="AC104" s="234">
        <f>$E104*(1+'Growth rates'!AC103)</f>
        <v>0</v>
      </c>
      <c r="AD104" s="234">
        <f>$E104*(1+'Growth rates'!AD103)</f>
        <v>0</v>
      </c>
      <c r="AE104" s="234">
        <f>$E104*(1+'Growth rates'!AE103)</f>
        <v>0</v>
      </c>
      <c r="AF104" s="234">
        <f>$E104*(1+'Growth rates'!AF103)</f>
        <v>0</v>
      </c>
      <c r="AG104" s="234">
        <f>$E104*(1+'Growth rates'!AG103)</f>
        <v>0</v>
      </c>
      <c r="AH104" s="234">
        <f>$E104*(1+'Growth rates'!AH103)</f>
        <v>0</v>
      </c>
      <c r="AI104" s="234">
        <f>$E104*(1+'Growth rates'!AI103)</f>
        <v>0</v>
      </c>
      <c r="AJ104" s="234">
        <f>$E104*(1+'Growth rates'!AJ103)</f>
        <v>0</v>
      </c>
      <c r="AK104" s="234">
        <f>$E104*(1+'Growth rates'!AK103)</f>
        <v>0</v>
      </c>
    </row>
    <row r="105" spans="1:37" x14ac:dyDescent="0.25">
      <c r="A105" s="72" t="s">
        <v>1197</v>
      </c>
      <c r="B105" s="72" t="s">
        <v>620</v>
      </c>
      <c r="C105" s="72" t="s">
        <v>1183</v>
      </c>
      <c r="D105" s="73" t="s">
        <v>75</v>
      </c>
      <c r="E105" s="240">
        <f>SUMIFS(Summary_carb_combusted!$F$53:$F$91,Summary_carb_combusted!$C$53:$C$91,calcs!$D105)+SUMIFS('CHP Distribution_calcs'!$F$42:$F$51,'CHP Distribution_calcs'!$C$42:$C$51,$D105)</f>
        <v>0</v>
      </c>
      <c r="F105" s="234">
        <f>$E105*(1+'Growth rates'!F104)</f>
        <v>0</v>
      </c>
      <c r="G105" s="335">
        <f>$E105*(1+'Growth rates'!G104)</f>
        <v>0</v>
      </c>
      <c r="H105" s="234">
        <f>$E105*(1+'Growth rates'!H104)</f>
        <v>0</v>
      </c>
      <c r="I105" s="234">
        <f>$E105*(1+'Growth rates'!I104)</f>
        <v>0</v>
      </c>
      <c r="J105" s="234">
        <f>$E105*(1+'Growth rates'!J104)</f>
        <v>0</v>
      </c>
      <c r="K105" s="234">
        <f>$E105*(1+'Growth rates'!K104)</f>
        <v>0</v>
      </c>
      <c r="L105" s="234">
        <f>$E105*(1+'Growth rates'!L104)</f>
        <v>0</v>
      </c>
      <c r="M105" s="234">
        <f>$E105*(1+'Growth rates'!M104)</f>
        <v>0</v>
      </c>
      <c r="N105" s="234">
        <f>$E105*(1+'Growth rates'!N104)</f>
        <v>0</v>
      </c>
      <c r="O105" s="234">
        <f>$E105*(1+'Growth rates'!O104)</f>
        <v>0</v>
      </c>
      <c r="P105" s="234">
        <f>$E105*(1+'Growth rates'!P104)</f>
        <v>0</v>
      </c>
      <c r="Q105" s="234">
        <f>$E105*(1+'Growth rates'!Q104)</f>
        <v>0</v>
      </c>
      <c r="R105" s="234">
        <f>$E105*(1+'Growth rates'!R104)</f>
        <v>0</v>
      </c>
      <c r="S105" s="234">
        <f>$E105*(1+'Growth rates'!S104)</f>
        <v>0</v>
      </c>
      <c r="T105" s="234">
        <f>$E105*(1+'Growth rates'!T104)</f>
        <v>0</v>
      </c>
      <c r="U105" s="234">
        <f>$E105*(1+'Growth rates'!U104)</f>
        <v>0</v>
      </c>
      <c r="V105" s="234">
        <f>$E105*(1+'Growth rates'!V104)</f>
        <v>0</v>
      </c>
      <c r="W105" s="234">
        <f>$E105*(1+'Growth rates'!W104)</f>
        <v>0</v>
      </c>
      <c r="X105" s="234">
        <f>$E105*(1+'Growth rates'!X104)</f>
        <v>0</v>
      </c>
      <c r="Y105" s="234">
        <f>$E105*(1+'Growth rates'!Y104)</f>
        <v>0</v>
      </c>
      <c r="Z105" s="234">
        <f>$E105*(1+'Growth rates'!Z104)</f>
        <v>0</v>
      </c>
      <c r="AA105" s="234">
        <f>$E105*(1+'Growth rates'!AA104)</f>
        <v>0</v>
      </c>
      <c r="AB105" s="234">
        <f>$E105*(1+'Growth rates'!AB104)</f>
        <v>0</v>
      </c>
      <c r="AC105" s="234">
        <f>$E105*(1+'Growth rates'!AC104)</f>
        <v>0</v>
      </c>
      <c r="AD105" s="234">
        <f>$E105*(1+'Growth rates'!AD104)</f>
        <v>0</v>
      </c>
      <c r="AE105" s="234">
        <f>$E105*(1+'Growth rates'!AE104)</f>
        <v>0</v>
      </c>
      <c r="AF105" s="234">
        <f>$E105*(1+'Growth rates'!AF104)</f>
        <v>0</v>
      </c>
      <c r="AG105" s="234">
        <f>$E105*(1+'Growth rates'!AG104)</f>
        <v>0</v>
      </c>
      <c r="AH105" s="234">
        <f>$E105*(1+'Growth rates'!AH104)</f>
        <v>0</v>
      </c>
      <c r="AI105" s="234">
        <f>$E105*(1+'Growth rates'!AI104)</f>
        <v>0</v>
      </c>
      <c r="AJ105" s="234">
        <f>$E105*(1+'Growth rates'!AJ104)</f>
        <v>0</v>
      </c>
      <c r="AK105" s="234">
        <f>$E105*(1+'Growth rates'!AK104)</f>
        <v>0</v>
      </c>
    </row>
    <row r="106" spans="1:37" x14ac:dyDescent="0.25">
      <c r="A106" s="72" t="s">
        <v>1197</v>
      </c>
      <c r="B106" s="72" t="s">
        <v>620</v>
      </c>
      <c r="C106" s="72" t="s">
        <v>1183</v>
      </c>
      <c r="D106" s="73" t="s">
        <v>76</v>
      </c>
      <c r="E106" s="240">
        <f>SUMIFS(Summary_carb_combusted!$F$53:$F$91,Summary_carb_combusted!$C$53:$C$91,calcs!$D106)+SUMIFS('CHP Distribution_calcs'!$F$42:$F$51,'CHP Distribution_calcs'!$C$42:$C$51,$D106)</f>
        <v>0</v>
      </c>
      <c r="F106" s="234">
        <f>$E106*(1+'Growth rates'!F105)</f>
        <v>0</v>
      </c>
      <c r="G106" s="335">
        <f>$E106*(1+'Growth rates'!G105)</f>
        <v>0</v>
      </c>
      <c r="H106" s="234">
        <f>$E106*(1+'Growth rates'!H105)</f>
        <v>0</v>
      </c>
      <c r="I106" s="234">
        <f>$E106*(1+'Growth rates'!I105)</f>
        <v>0</v>
      </c>
      <c r="J106" s="234">
        <f>$E106*(1+'Growth rates'!J105)</f>
        <v>0</v>
      </c>
      <c r="K106" s="234">
        <f>$E106*(1+'Growth rates'!K105)</f>
        <v>0</v>
      </c>
      <c r="L106" s="234">
        <f>$E106*(1+'Growth rates'!L105)</f>
        <v>0</v>
      </c>
      <c r="M106" s="234">
        <f>$E106*(1+'Growth rates'!M105)</f>
        <v>0</v>
      </c>
      <c r="N106" s="234">
        <f>$E106*(1+'Growth rates'!N105)</f>
        <v>0</v>
      </c>
      <c r="O106" s="234">
        <f>$E106*(1+'Growth rates'!O105)</f>
        <v>0</v>
      </c>
      <c r="P106" s="234">
        <f>$E106*(1+'Growth rates'!P105)</f>
        <v>0</v>
      </c>
      <c r="Q106" s="234">
        <f>$E106*(1+'Growth rates'!Q105)</f>
        <v>0</v>
      </c>
      <c r="R106" s="234">
        <f>$E106*(1+'Growth rates'!R105)</f>
        <v>0</v>
      </c>
      <c r="S106" s="234">
        <f>$E106*(1+'Growth rates'!S105)</f>
        <v>0</v>
      </c>
      <c r="T106" s="234">
        <f>$E106*(1+'Growth rates'!T105)</f>
        <v>0</v>
      </c>
      <c r="U106" s="234">
        <f>$E106*(1+'Growth rates'!U105)</f>
        <v>0</v>
      </c>
      <c r="V106" s="234">
        <f>$E106*(1+'Growth rates'!V105)</f>
        <v>0</v>
      </c>
      <c r="W106" s="234">
        <f>$E106*(1+'Growth rates'!W105)</f>
        <v>0</v>
      </c>
      <c r="X106" s="234">
        <f>$E106*(1+'Growth rates'!X105)</f>
        <v>0</v>
      </c>
      <c r="Y106" s="234">
        <f>$E106*(1+'Growth rates'!Y105)</f>
        <v>0</v>
      </c>
      <c r="Z106" s="234">
        <f>$E106*(1+'Growth rates'!Z105)</f>
        <v>0</v>
      </c>
      <c r="AA106" s="234">
        <f>$E106*(1+'Growth rates'!AA105)</f>
        <v>0</v>
      </c>
      <c r="AB106" s="234">
        <f>$E106*(1+'Growth rates'!AB105)</f>
        <v>0</v>
      </c>
      <c r="AC106" s="234">
        <f>$E106*(1+'Growth rates'!AC105)</f>
        <v>0</v>
      </c>
      <c r="AD106" s="234">
        <f>$E106*(1+'Growth rates'!AD105)</f>
        <v>0</v>
      </c>
      <c r="AE106" s="234">
        <f>$E106*(1+'Growth rates'!AE105)</f>
        <v>0</v>
      </c>
      <c r="AF106" s="234">
        <f>$E106*(1+'Growth rates'!AF105)</f>
        <v>0</v>
      </c>
      <c r="AG106" s="234">
        <f>$E106*(1+'Growth rates'!AG105)</f>
        <v>0</v>
      </c>
      <c r="AH106" s="234">
        <f>$E106*(1+'Growth rates'!AH105)</f>
        <v>0</v>
      </c>
      <c r="AI106" s="234">
        <f>$E106*(1+'Growth rates'!AI105)</f>
        <v>0</v>
      </c>
      <c r="AJ106" s="234">
        <f>$E106*(1+'Growth rates'!AJ105)</f>
        <v>0</v>
      </c>
      <c r="AK106" s="234">
        <f>$E106*(1+'Growth rates'!AK105)</f>
        <v>0</v>
      </c>
    </row>
    <row r="107" spans="1:37" x14ac:dyDescent="0.25">
      <c r="E107" s="238" t="b">
        <f>SUM(E82:E106)=SUM(Summary_carb_combusted!$F$53:$F$91)</f>
        <v>1</v>
      </c>
    </row>
    <row r="108" spans="1:37" x14ac:dyDescent="0.25">
      <c r="A108" s="72" t="s">
        <v>1197</v>
      </c>
      <c r="B108" s="72" t="s">
        <v>620</v>
      </c>
      <c r="C108" s="44" t="s">
        <v>1184</v>
      </c>
      <c r="D108" s="73" t="s">
        <v>52</v>
      </c>
      <c r="E108" s="240">
        <f>SUMIFS(Summary_carb_combusted!$E$53:$E$91,Summary_carb_combusted!$C$53:$C$91,calcs!$D108)+SUMIFS('CHP Distribution_calcs'!$E$42:$E$51,'CHP Distribution_calcs'!$C$42:$C$51,$D108)</f>
        <v>33570388898929.793</v>
      </c>
      <c r="F108" s="234">
        <f>$E108*(1+'Growth rates'!F107)</f>
        <v>33625596635807.25</v>
      </c>
      <c r="G108" s="335">
        <f>$E108*(1+'Growth rates'!G107)</f>
        <v>33680804372684.832</v>
      </c>
      <c r="H108" s="234">
        <f>$E108*(1+'Growth rates'!H107)</f>
        <v>33736012109562.289</v>
      </c>
      <c r="I108" s="234">
        <f>$E108*(1+'Growth rates'!I107)</f>
        <v>33791219846439.871</v>
      </c>
      <c r="J108" s="234">
        <f>$E108*(1+'Growth rates'!J107)</f>
        <v>33846427583317.336</v>
      </c>
      <c r="K108" s="234">
        <f>$E108*(1+'Growth rates'!K107)</f>
        <v>33901635320194.918</v>
      </c>
      <c r="L108" s="234">
        <f>$E108*(1+'Growth rates'!L107)</f>
        <v>33956843057072.492</v>
      </c>
      <c r="M108" s="234">
        <f>$E108*(1+'Growth rates'!M107)</f>
        <v>34012050793949.957</v>
      </c>
      <c r="N108" s="234">
        <f>$E108*(1+'Growth rates'!N107)</f>
        <v>34067258530827.539</v>
      </c>
      <c r="O108" s="234">
        <f>$E108*(1+'Growth rates'!O107)</f>
        <v>34122466267704.996</v>
      </c>
      <c r="P108" s="234">
        <f>$E108*(1+'Growth rates'!P107)</f>
        <v>34177674004582.578</v>
      </c>
      <c r="Q108" s="234">
        <f>$E108*(1+'Growth rates'!Q107)</f>
        <v>34232881741460.035</v>
      </c>
      <c r="R108" s="234">
        <f>$E108*(1+'Growth rates'!R107)</f>
        <v>34288089478337.617</v>
      </c>
      <c r="S108" s="234">
        <f>$E108*(1+'Growth rates'!S107)</f>
        <v>34343297215215.199</v>
      </c>
      <c r="T108" s="234">
        <f>$E108*(1+'Growth rates'!T107)</f>
        <v>34398504952092.656</v>
      </c>
      <c r="U108" s="234">
        <f>$E108*(1+'Growth rates'!U107)</f>
        <v>34453712688970.238</v>
      </c>
      <c r="V108" s="234">
        <f>$E108*(1+'Growth rates'!V107)</f>
        <v>34508920425847.695</v>
      </c>
      <c r="W108" s="234">
        <f>$E108*(1+'Growth rates'!W107)</f>
        <v>34564128162725.27</v>
      </c>
      <c r="X108" s="234">
        <f>$E108*(1+'Growth rates'!X107)</f>
        <v>34619335899602.742</v>
      </c>
      <c r="Y108" s="234">
        <f>$E108*(1+'Growth rates'!Y107)</f>
        <v>34674543636480.316</v>
      </c>
      <c r="Z108" s="234">
        <f>$E108*(1+'Growth rates'!Z107)</f>
        <v>34729751373357.895</v>
      </c>
      <c r="AA108" s="234">
        <f>$E108*(1+'Growth rates'!AA107)</f>
        <v>34784959110235.355</v>
      </c>
      <c r="AB108" s="234">
        <f>$E108*(1+'Growth rates'!AB107)</f>
        <v>34840166847112.938</v>
      </c>
      <c r="AC108" s="234">
        <f>$E108*(1+'Growth rates'!AC107)</f>
        <v>34895374583990.395</v>
      </c>
      <c r="AD108" s="234">
        <f>$E108*(1+'Growth rates'!AD107)</f>
        <v>34950582320867.977</v>
      </c>
      <c r="AE108" s="234">
        <f>$E108*(1+'Growth rates'!AE107)</f>
        <v>35005790057745.434</v>
      </c>
      <c r="AF108" s="234">
        <f>$E108*(1+'Growth rates'!AF107)</f>
        <v>35060997794623.016</v>
      </c>
      <c r="AG108" s="234">
        <f>$E108*(1+'Growth rates'!AG107)</f>
        <v>35116205531500.602</v>
      </c>
      <c r="AH108" s="234">
        <f>$E108*(1+'Growth rates'!AH107)</f>
        <v>35171413268378.055</v>
      </c>
      <c r="AI108" s="234">
        <f>$E108*(1+'Growth rates'!AI107)</f>
        <v>35226621005255.641</v>
      </c>
      <c r="AJ108" s="234">
        <f>$E108*(1+'Growth rates'!AJ107)</f>
        <v>35281828742133.094</v>
      </c>
      <c r="AK108" s="234">
        <f>$E108*(1+'Growth rates'!AK107)</f>
        <v>35337036479010.68</v>
      </c>
    </row>
    <row r="109" spans="1:37" x14ac:dyDescent="0.25">
      <c r="A109" s="72" t="s">
        <v>1197</v>
      </c>
      <c r="B109" s="72" t="s">
        <v>620</v>
      </c>
      <c r="C109" s="44" t="s">
        <v>1184</v>
      </c>
      <c r="D109" s="73" t="s">
        <v>53</v>
      </c>
      <c r="E109" s="240">
        <f>SUMIFS(Summary_carb_combusted!$E$53:$E$91,Summary_carb_combusted!$C$53:$C$91,calcs!$D109)+SUMIFS('CHP Distribution_calcs'!$E$42:$E$51,'CHP Distribution_calcs'!$C$42:$C$51,$D109)</f>
        <v>0</v>
      </c>
      <c r="F109" s="234">
        <f>$E109*(1+'Growth rates'!F108)</f>
        <v>0</v>
      </c>
      <c r="G109" s="335">
        <f>$E109*(1+'Growth rates'!G108)</f>
        <v>0</v>
      </c>
      <c r="H109" s="234">
        <f>$E109*(1+'Growth rates'!H108)</f>
        <v>0</v>
      </c>
      <c r="I109" s="234">
        <f>$E109*(1+'Growth rates'!I108)</f>
        <v>0</v>
      </c>
      <c r="J109" s="234">
        <f>$E109*(1+'Growth rates'!J108)</f>
        <v>0</v>
      </c>
      <c r="K109" s="234">
        <f>$E109*(1+'Growth rates'!K108)</f>
        <v>0</v>
      </c>
      <c r="L109" s="234">
        <f>$E109*(1+'Growth rates'!L108)</f>
        <v>0</v>
      </c>
      <c r="M109" s="234">
        <f>$E109*(1+'Growth rates'!M108)</f>
        <v>0</v>
      </c>
      <c r="N109" s="234">
        <f>$E109*(1+'Growth rates'!N108)</f>
        <v>0</v>
      </c>
      <c r="O109" s="234">
        <f>$E109*(1+'Growth rates'!O108)</f>
        <v>0</v>
      </c>
      <c r="P109" s="234">
        <f>$E109*(1+'Growth rates'!P108)</f>
        <v>0</v>
      </c>
      <c r="Q109" s="234">
        <f>$E109*(1+'Growth rates'!Q108)</f>
        <v>0</v>
      </c>
      <c r="R109" s="234">
        <f>$E109*(1+'Growth rates'!R108)</f>
        <v>0</v>
      </c>
      <c r="S109" s="234">
        <f>$E109*(1+'Growth rates'!S108)</f>
        <v>0</v>
      </c>
      <c r="T109" s="234">
        <f>$E109*(1+'Growth rates'!T108)</f>
        <v>0</v>
      </c>
      <c r="U109" s="234">
        <f>$E109*(1+'Growth rates'!U108)</f>
        <v>0</v>
      </c>
      <c r="V109" s="234">
        <f>$E109*(1+'Growth rates'!V108)</f>
        <v>0</v>
      </c>
      <c r="W109" s="234">
        <f>$E109*(1+'Growth rates'!W108)</f>
        <v>0</v>
      </c>
      <c r="X109" s="234">
        <f>$E109*(1+'Growth rates'!X108)</f>
        <v>0</v>
      </c>
      <c r="Y109" s="234">
        <f>$E109*(1+'Growth rates'!Y108)</f>
        <v>0</v>
      </c>
      <c r="Z109" s="234">
        <f>$E109*(1+'Growth rates'!Z108)</f>
        <v>0</v>
      </c>
      <c r="AA109" s="234">
        <f>$E109*(1+'Growth rates'!AA108)</f>
        <v>0</v>
      </c>
      <c r="AB109" s="234">
        <f>$E109*(1+'Growth rates'!AB108)</f>
        <v>0</v>
      </c>
      <c r="AC109" s="234">
        <f>$E109*(1+'Growth rates'!AC108)</f>
        <v>0</v>
      </c>
      <c r="AD109" s="234">
        <f>$E109*(1+'Growth rates'!AD108)</f>
        <v>0</v>
      </c>
      <c r="AE109" s="234">
        <f>$E109*(1+'Growth rates'!AE108)</f>
        <v>0</v>
      </c>
      <c r="AF109" s="234">
        <f>$E109*(1+'Growth rates'!AF108)</f>
        <v>0</v>
      </c>
      <c r="AG109" s="234">
        <f>$E109*(1+'Growth rates'!AG108)</f>
        <v>0</v>
      </c>
      <c r="AH109" s="234">
        <f>$E109*(1+'Growth rates'!AH108)</f>
        <v>0</v>
      </c>
      <c r="AI109" s="234">
        <f>$E109*(1+'Growth rates'!AI108)</f>
        <v>0</v>
      </c>
      <c r="AJ109" s="234">
        <f>$E109*(1+'Growth rates'!AJ108)</f>
        <v>0</v>
      </c>
      <c r="AK109" s="234">
        <f>$E109*(1+'Growth rates'!AK108)</f>
        <v>0</v>
      </c>
    </row>
    <row r="110" spans="1:37" x14ac:dyDescent="0.25">
      <c r="A110" s="72" t="s">
        <v>1197</v>
      </c>
      <c r="B110" s="72" t="s">
        <v>620</v>
      </c>
      <c r="C110" s="44" t="s">
        <v>1184</v>
      </c>
      <c r="D110" s="73" t="s">
        <v>54</v>
      </c>
      <c r="E110" s="240">
        <f>SUMIFS(Summary_carb_combusted!$E$53:$E$91,Summary_carb_combusted!$C$53:$C$91,calcs!$D110)+SUMIFS('CHP Distribution_calcs'!$E$42:$E$51,'CHP Distribution_calcs'!$C$42:$C$51,$D110)</f>
        <v>463542000000</v>
      </c>
      <c r="F110" s="234">
        <f>$E110*(1+'Growth rates'!F109)</f>
        <v>463542000000</v>
      </c>
      <c r="G110" s="335">
        <f>$E110*(1+'Growth rates'!G109)</f>
        <v>463542000000</v>
      </c>
      <c r="H110" s="234">
        <f>$E110*(1+'Growth rates'!H109)</f>
        <v>463542000000</v>
      </c>
      <c r="I110" s="234">
        <f>$E110*(1+'Growth rates'!I109)</f>
        <v>463542000000</v>
      </c>
      <c r="J110" s="234">
        <f>$E110*(1+'Growth rates'!J109)</f>
        <v>463542000000</v>
      </c>
      <c r="K110" s="234">
        <f>$E110*(1+'Growth rates'!K109)</f>
        <v>463542000000</v>
      </c>
      <c r="L110" s="234">
        <f>$E110*(1+'Growth rates'!L109)</f>
        <v>463542000000</v>
      </c>
      <c r="M110" s="234">
        <f>$E110*(1+'Growth rates'!M109)</f>
        <v>463542000000</v>
      </c>
      <c r="N110" s="234">
        <f>$E110*(1+'Growth rates'!N109)</f>
        <v>463542000000</v>
      </c>
      <c r="O110" s="234">
        <f>$E110*(1+'Growth rates'!O109)</f>
        <v>463542000000</v>
      </c>
      <c r="P110" s="234">
        <f>$E110*(1+'Growth rates'!P109)</f>
        <v>463542000000</v>
      </c>
      <c r="Q110" s="234">
        <f>$E110*(1+'Growth rates'!Q109)</f>
        <v>463542000000</v>
      </c>
      <c r="R110" s="234">
        <f>$E110*(1+'Growth rates'!R109)</f>
        <v>463542000000</v>
      </c>
      <c r="S110" s="234">
        <f>$E110*(1+'Growth rates'!S109)</f>
        <v>463542000000</v>
      </c>
      <c r="T110" s="234">
        <f>$E110*(1+'Growth rates'!T109)</f>
        <v>463542000000</v>
      </c>
      <c r="U110" s="234">
        <f>$E110*(1+'Growth rates'!U109)</f>
        <v>463542000000</v>
      </c>
      <c r="V110" s="234">
        <f>$E110*(1+'Growth rates'!V109)</f>
        <v>463542000000</v>
      </c>
      <c r="W110" s="234">
        <f>$E110*(1+'Growth rates'!W109)</f>
        <v>463542000000</v>
      </c>
      <c r="X110" s="234">
        <f>$E110*(1+'Growth rates'!X109)</f>
        <v>463542000000</v>
      </c>
      <c r="Y110" s="234">
        <f>$E110*(1+'Growth rates'!Y109)</f>
        <v>463542000000</v>
      </c>
      <c r="Z110" s="234">
        <f>$E110*(1+'Growth rates'!Z109)</f>
        <v>463542000000</v>
      </c>
      <c r="AA110" s="234">
        <f>$E110*(1+'Growth rates'!AA109)</f>
        <v>463542000000</v>
      </c>
      <c r="AB110" s="234">
        <f>$E110*(1+'Growth rates'!AB109)</f>
        <v>463542000000</v>
      </c>
      <c r="AC110" s="234">
        <f>$E110*(1+'Growth rates'!AC109)</f>
        <v>463542000000</v>
      </c>
      <c r="AD110" s="234">
        <f>$E110*(1+'Growth rates'!AD109)</f>
        <v>463542000000</v>
      </c>
      <c r="AE110" s="234">
        <f>$E110*(1+'Growth rates'!AE109)</f>
        <v>463542000000</v>
      </c>
      <c r="AF110" s="234">
        <f>$E110*(1+'Growth rates'!AF109)</f>
        <v>463542000000</v>
      </c>
      <c r="AG110" s="234">
        <f>$E110*(1+'Growth rates'!AG109)</f>
        <v>463542000000</v>
      </c>
      <c r="AH110" s="234">
        <f>$E110*(1+'Growth rates'!AH109)</f>
        <v>463542000000</v>
      </c>
      <c r="AI110" s="234">
        <f>$E110*(1+'Growth rates'!AI109)</f>
        <v>463542000000</v>
      </c>
      <c r="AJ110" s="234">
        <f>$E110*(1+'Growth rates'!AJ109)</f>
        <v>463542000000</v>
      </c>
      <c r="AK110" s="234">
        <f>$E110*(1+'Growth rates'!AK109)</f>
        <v>463542000000</v>
      </c>
    </row>
    <row r="111" spans="1:37" x14ac:dyDescent="0.25">
      <c r="A111" s="72" t="s">
        <v>1197</v>
      </c>
      <c r="B111" s="72" t="s">
        <v>620</v>
      </c>
      <c r="C111" s="44" t="s">
        <v>1184</v>
      </c>
      <c r="D111" s="73" t="s">
        <v>55</v>
      </c>
      <c r="E111" s="240">
        <f>SUMIFS(Summary_carb_combusted!$E$53:$E$91,Summary_carb_combusted!$C$53:$C$91,calcs!$D111)+SUMIFS('CHP Distribution_calcs'!$E$42:$E$51,'CHP Distribution_calcs'!$C$42:$C$51,$D111)</f>
        <v>0</v>
      </c>
      <c r="F111" s="234">
        <f>$E111*(1+'Growth rates'!F110)</f>
        <v>0</v>
      </c>
      <c r="G111" s="335">
        <f>$E111*(1+'Growth rates'!G110)</f>
        <v>0</v>
      </c>
      <c r="H111" s="234">
        <f>$E111*(1+'Growth rates'!H110)</f>
        <v>0</v>
      </c>
      <c r="I111" s="234">
        <f>$E111*(1+'Growth rates'!I110)</f>
        <v>0</v>
      </c>
      <c r="J111" s="234">
        <f>$E111*(1+'Growth rates'!J110)</f>
        <v>0</v>
      </c>
      <c r="K111" s="234">
        <f>$E111*(1+'Growth rates'!K110)</f>
        <v>0</v>
      </c>
      <c r="L111" s="234">
        <f>$E111*(1+'Growth rates'!L110)</f>
        <v>0</v>
      </c>
      <c r="M111" s="234">
        <f>$E111*(1+'Growth rates'!M110)</f>
        <v>0</v>
      </c>
      <c r="N111" s="234">
        <f>$E111*(1+'Growth rates'!N110)</f>
        <v>0</v>
      </c>
      <c r="O111" s="234">
        <f>$E111*(1+'Growth rates'!O110)</f>
        <v>0</v>
      </c>
      <c r="P111" s="234">
        <f>$E111*(1+'Growth rates'!P110)</f>
        <v>0</v>
      </c>
      <c r="Q111" s="234">
        <f>$E111*(1+'Growth rates'!Q110)</f>
        <v>0</v>
      </c>
      <c r="R111" s="234">
        <f>$E111*(1+'Growth rates'!R110)</f>
        <v>0</v>
      </c>
      <c r="S111" s="234">
        <f>$E111*(1+'Growth rates'!S110)</f>
        <v>0</v>
      </c>
      <c r="T111" s="234">
        <f>$E111*(1+'Growth rates'!T110)</f>
        <v>0</v>
      </c>
      <c r="U111" s="234">
        <f>$E111*(1+'Growth rates'!U110)</f>
        <v>0</v>
      </c>
      <c r="V111" s="234">
        <f>$E111*(1+'Growth rates'!V110)</f>
        <v>0</v>
      </c>
      <c r="W111" s="234">
        <f>$E111*(1+'Growth rates'!W110)</f>
        <v>0</v>
      </c>
      <c r="X111" s="234">
        <f>$E111*(1+'Growth rates'!X110)</f>
        <v>0</v>
      </c>
      <c r="Y111" s="234">
        <f>$E111*(1+'Growth rates'!Y110)</f>
        <v>0</v>
      </c>
      <c r="Z111" s="234">
        <f>$E111*(1+'Growth rates'!Z110)</f>
        <v>0</v>
      </c>
      <c r="AA111" s="234">
        <f>$E111*(1+'Growth rates'!AA110)</f>
        <v>0</v>
      </c>
      <c r="AB111" s="234">
        <f>$E111*(1+'Growth rates'!AB110)</f>
        <v>0</v>
      </c>
      <c r="AC111" s="234">
        <f>$E111*(1+'Growth rates'!AC110)</f>
        <v>0</v>
      </c>
      <c r="AD111" s="234">
        <f>$E111*(1+'Growth rates'!AD110)</f>
        <v>0</v>
      </c>
      <c r="AE111" s="234">
        <f>$E111*(1+'Growth rates'!AE110)</f>
        <v>0</v>
      </c>
      <c r="AF111" s="234">
        <f>$E111*(1+'Growth rates'!AF110)</f>
        <v>0</v>
      </c>
      <c r="AG111" s="234">
        <f>$E111*(1+'Growth rates'!AG110)</f>
        <v>0</v>
      </c>
      <c r="AH111" s="234">
        <f>$E111*(1+'Growth rates'!AH110)</f>
        <v>0</v>
      </c>
      <c r="AI111" s="234">
        <f>$E111*(1+'Growth rates'!AI110)</f>
        <v>0</v>
      </c>
      <c r="AJ111" s="234">
        <f>$E111*(1+'Growth rates'!AJ110)</f>
        <v>0</v>
      </c>
      <c r="AK111" s="234">
        <f>$E111*(1+'Growth rates'!AK110)</f>
        <v>0</v>
      </c>
    </row>
    <row r="112" spans="1:37" x14ac:dyDescent="0.25">
      <c r="A112" s="72" t="s">
        <v>1197</v>
      </c>
      <c r="B112" s="72" t="s">
        <v>620</v>
      </c>
      <c r="C112" s="44" t="s">
        <v>1184</v>
      </c>
      <c r="D112" s="73" t="s">
        <v>56</v>
      </c>
      <c r="E112" s="240">
        <f>SUMIFS(Summary_carb_combusted!$E$53:$E$91,Summary_carb_combusted!$C$53:$C$91,calcs!$D112)+SUMIFS('CHP Distribution_calcs'!$E$42:$E$51,'CHP Distribution_calcs'!$C$42:$C$51,$D112)</f>
        <v>0</v>
      </c>
      <c r="F112" s="234">
        <f>$E112*(1+'Growth rates'!F111)</f>
        <v>0</v>
      </c>
      <c r="G112" s="335">
        <f>$E112*(1+'Growth rates'!G111)</f>
        <v>0</v>
      </c>
      <c r="H112" s="234">
        <f>$E112*(1+'Growth rates'!H111)</f>
        <v>0</v>
      </c>
      <c r="I112" s="234">
        <f>$E112*(1+'Growth rates'!I111)</f>
        <v>0</v>
      </c>
      <c r="J112" s="234">
        <f>$E112*(1+'Growth rates'!J111)</f>
        <v>0</v>
      </c>
      <c r="K112" s="234">
        <f>$E112*(1+'Growth rates'!K111)</f>
        <v>0</v>
      </c>
      <c r="L112" s="234">
        <f>$E112*(1+'Growth rates'!L111)</f>
        <v>0</v>
      </c>
      <c r="M112" s="234">
        <f>$E112*(1+'Growth rates'!M111)</f>
        <v>0</v>
      </c>
      <c r="N112" s="234">
        <f>$E112*(1+'Growth rates'!N111)</f>
        <v>0</v>
      </c>
      <c r="O112" s="234">
        <f>$E112*(1+'Growth rates'!O111)</f>
        <v>0</v>
      </c>
      <c r="P112" s="234">
        <f>$E112*(1+'Growth rates'!P111)</f>
        <v>0</v>
      </c>
      <c r="Q112" s="234">
        <f>$E112*(1+'Growth rates'!Q111)</f>
        <v>0</v>
      </c>
      <c r="R112" s="234">
        <f>$E112*(1+'Growth rates'!R111)</f>
        <v>0</v>
      </c>
      <c r="S112" s="234">
        <f>$E112*(1+'Growth rates'!S111)</f>
        <v>0</v>
      </c>
      <c r="T112" s="234">
        <f>$E112*(1+'Growth rates'!T111)</f>
        <v>0</v>
      </c>
      <c r="U112" s="234">
        <f>$E112*(1+'Growth rates'!U111)</f>
        <v>0</v>
      </c>
      <c r="V112" s="234">
        <f>$E112*(1+'Growth rates'!V111)</f>
        <v>0</v>
      </c>
      <c r="W112" s="234">
        <f>$E112*(1+'Growth rates'!W111)</f>
        <v>0</v>
      </c>
      <c r="X112" s="234">
        <f>$E112*(1+'Growth rates'!X111)</f>
        <v>0</v>
      </c>
      <c r="Y112" s="234">
        <f>$E112*(1+'Growth rates'!Y111)</f>
        <v>0</v>
      </c>
      <c r="Z112" s="234">
        <f>$E112*(1+'Growth rates'!Z111)</f>
        <v>0</v>
      </c>
      <c r="AA112" s="234">
        <f>$E112*(1+'Growth rates'!AA111)</f>
        <v>0</v>
      </c>
      <c r="AB112" s="234">
        <f>$E112*(1+'Growth rates'!AB111)</f>
        <v>0</v>
      </c>
      <c r="AC112" s="234">
        <f>$E112*(1+'Growth rates'!AC111)</f>
        <v>0</v>
      </c>
      <c r="AD112" s="234">
        <f>$E112*(1+'Growth rates'!AD111)</f>
        <v>0</v>
      </c>
      <c r="AE112" s="234">
        <f>$E112*(1+'Growth rates'!AE111)</f>
        <v>0</v>
      </c>
      <c r="AF112" s="234">
        <f>$E112*(1+'Growth rates'!AF111)</f>
        <v>0</v>
      </c>
      <c r="AG112" s="234">
        <f>$E112*(1+'Growth rates'!AG111)</f>
        <v>0</v>
      </c>
      <c r="AH112" s="234">
        <f>$E112*(1+'Growth rates'!AH111)</f>
        <v>0</v>
      </c>
      <c r="AI112" s="234">
        <f>$E112*(1+'Growth rates'!AI111)</f>
        <v>0</v>
      </c>
      <c r="AJ112" s="234">
        <f>$E112*(1+'Growth rates'!AJ111)</f>
        <v>0</v>
      </c>
      <c r="AK112" s="234">
        <f>$E112*(1+'Growth rates'!AK111)</f>
        <v>0</v>
      </c>
    </row>
    <row r="113" spans="1:37" x14ac:dyDescent="0.25">
      <c r="A113" s="72" t="s">
        <v>1197</v>
      </c>
      <c r="B113" s="72" t="s">
        <v>620</v>
      </c>
      <c r="C113" s="44" t="s">
        <v>1184</v>
      </c>
      <c r="D113" s="73" t="s">
        <v>57</v>
      </c>
      <c r="E113" s="240">
        <f>SUMIFS(Summary_carb_combusted!$E$53:$E$91,Summary_carb_combusted!$C$53:$C$91,calcs!$D113)+SUMIFS('CHP Distribution_calcs'!$E$42:$E$51,'CHP Distribution_calcs'!$C$42:$C$51,$D113)</f>
        <v>0</v>
      </c>
      <c r="F113" s="234">
        <f>$E113*(1+'Growth rates'!F112)</f>
        <v>0</v>
      </c>
      <c r="G113" s="335">
        <f>$E113*(1+'Growth rates'!G112)</f>
        <v>0</v>
      </c>
      <c r="H113" s="234">
        <f>$E113*(1+'Growth rates'!H112)</f>
        <v>0</v>
      </c>
      <c r="I113" s="234">
        <f>$E113*(1+'Growth rates'!I112)</f>
        <v>0</v>
      </c>
      <c r="J113" s="234">
        <f>$E113*(1+'Growth rates'!J112)</f>
        <v>0</v>
      </c>
      <c r="K113" s="234">
        <f>$E113*(1+'Growth rates'!K112)</f>
        <v>0</v>
      </c>
      <c r="L113" s="234">
        <f>$E113*(1+'Growth rates'!L112)</f>
        <v>0</v>
      </c>
      <c r="M113" s="234">
        <f>$E113*(1+'Growth rates'!M112)</f>
        <v>0</v>
      </c>
      <c r="N113" s="234">
        <f>$E113*(1+'Growth rates'!N112)</f>
        <v>0</v>
      </c>
      <c r="O113" s="234">
        <f>$E113*(1+'Growth rates'!O112)</f>
        <v>0</v>
      </c>
      <c r="P113" s="234">
        <f>$E113*(1+'Growth rates'!P112)</f>
        <v>0</v>
      </c>
      <c r="Q113" s="234">
        <f>$E113*(1+'Growth rates'!Q112)</f>
        <v>0</v>
      </c>
      <c r="R113" s="234">
        <f>$E113*(1+'Growth rates'!R112)</f>
        <v>0</v>
      </c>
      <c r="S113" s="234">
        <f>$E113*(1+'Growth rates'!S112)</f>
        <v>0</v>
      </c>
      <c r="T113" s="234">
        <f>$E113*(1+'Growth rates'!T112)</f>
        <v>0</v>
      </c>
      <c r="U113" s="234">
        <f>$E113*(1+'Growth rates'!U112)</f>
        <v>0</v>
      </c>
      <c r="V113" s="234">
        <f>$E113*(1+'Growth rates'!V112)</f>
        <v>0</v>
      </c>
      <c r="W113" s="234">
        <f>$E113*(1+'Growth rates'!W112)</f>
        <v>0</v>
      </c>
      <c r="X113" s="234">
        <f>$E113*(1+'Growth rates'!X112)</f>
        <v>0</v>
      </c>
      <c r="Y113" s="234">
        <f>$E113*(1+'Growth rates'!Y112)</f>
        <v>0</v>
      </c>
      <c r="Z113" s="234">
        <f>$E113*(1+'Growth rates'!Z112)</f>
        <v>0</v>
      </c>
      <c r="AA113" s="234">
        <f>$E113*(1+'Growth rates'!AA112)</f>
        <v>0</v>
      </c>
      <c r="AB113" s="234">
        <f>$E113*(1+'Growth rates'!AB112)</f>
        <v>0</v>
      </c>
      <c r="AC113" s="234">
        <f>$E113*(1+'Growth rates'!AC112)</f>
        <v>0</v>
      </c>
      <c r="AD113" s="234">
        <f>$E113*(1+'Growth rates'!AD112)</f>
        <v>0</v>
      </c>
      <c r="AE113" s="234">
        <f>$E113*(1+'Growth rates'!AE112)</f>
        <v>0</v>
      </c>
      <c r="AF113" s="234">
        <f>$E113*(1+'Growth rates'!AF112)</f>
        <v>0</v>
      </c>
      <c r="AG113" s="234">
        <f>$E113*(1+'Growth rates'!AG112)</f>
        <v>0</v>
      </c>
      <c r="AH113" s="234">
        <f>$E113*(1+'Growth rates'!AH112)</f>
        <v>0</v>
      </c>
      <c r="AI113" s="234">
        <f>$E113*(1+'Growth rates'!AI112)</f>
        <v>0</v>
      </c>
      <c r="AJ113" s="234">
        <f>$E113*(1+'Growth rates'!AJ112)</f>
        <v>0</v>
      </c>
      <c r="AK113" s="234">
        <f>$E113*(1+'Growth rates'!AK112)</f>
        <v>0</v>
      </c>
    </row>
    <row r="114" spans="1:37" x14ac:dyDescent="0.25">
      <c r="A114" s="72" t="s">
        <v>1197</v>
      </c>
      <c r="B114" s="72" t="s">
        <v>620</v>
      </c>
      <c r="C114" s="44" t="s">
        <v>1184</v>
      </c>
      <c r="D114" s="73" t="s">
        <v>58</v>
      </c>
      <c r="E114" s="240">
        <f>SUMIFS(Summary_carb_combusted!$E$53:$E$91,Summary_carb_combusted!$C$53:$C$91,calcs!$D114)+SUMIFS('CHP Distribution_calcs'!$E$42:$E$51,'CHP Distribution_calcs'!$C$42:$C$51,$D114)</f>
        <v>0</v>
      </c>
      <c r="F114" s="234">
        <f>$E114*(1+'Growth rates'!F113)</f>
        <v>0</v>
      </c>
      <c r="G114" s="335">
        <f>$E114*(1+'Growth rates'!G113)</f>
        <v>0</v>
      </c>
      <c r="H114" s="234">
        <f>$E114*(1+'Growth rates'!H113)</f>
        <v>0</v>
      </c>
      <c r="I114" s="234">
        <f>$E114*(1+'Growth rates'!I113)</f>
        <v>0</v>
      </c>
      <c r="J114" s="234">
        <f>$E114*(1+'Growth rates'!J113)</f>
        <v>0</v>
      </c>
      <c r="K114" s="234">
        <f>$E114*(1+'Growth rates'!K113)</f>
        <v>0</v>
      </c>
      <c r="L114" s="234">
        <f>$E114*(1+'Growth rates'!L113)</f>
        <v>0</v>
      </c>
      <c r="M114" s="234">
        <f>$E114*(1+'Growth rates'!M113)</f>
        <v>0</v>
      </c>
      <c r="N114" s="234">
        <f>$E114*(1+'Growth rates'!N113)</f>
        <v>0</v>
      </c>
      <c r="O114" s="234">
        <f>$E114*(1+'Growth rates'!O113)</f>
        <v>0</v>
      </c>
      <c r="P114" s="234">
        <f>$E114*(1+'Growth rates'!P113)</f>
        <v>0</v>
      </c>
      <c r="Q114" s="234">
        <f>$E114*(1+'Growth rates'!Q113)</f>
        <v>0</v>
      </c>
      <c r="R114" s="234">
        <f>$E114*(1+'Growth rates'!R113)</f>
        <v>0</v>
      </c>
      <c r="S114" s="234">
        <f>$E114*(1+'Growth rates'!S113)</f>
        <v>0</v>
      </c>
      <c r="T114" s="234">
        <f>$E114*(1+'Growth rates'!T113)</f>
        <v>0</v>
      </c>
      <c r="U114" s="234">
        <f>$E114*(1+'Growth rates'!U113)</f>
        <v>0</v>
      </c>
      <c r="V114" s="234">
        <f>$E114*(1+'Growth rates'!V113)</f>
        <v>0</v>
      </c>
      <c r="W114" s="234">
        <f>$E114*(1+'Growth rates'!W113)</f>
        <v>0</v>
      </c>
      <c r="X114" s="234">
        <f>$E114*(1+'Growth rates'!X113)</f>
        <v>0</v>
      </c>
      <c r="Y114" s="234">
        <f>$E114*(1+'Growth rates'!Y113)</f>
        <v>0</v>
      </c>
      <c r="Z114" s="234">
        <f>$E114*(1+'Growth rates'!Z113)</f>
        <v>0</v>
      </c>
      <c r="AA114" s="234">
        <f>$E114*(1+'Growth rates'!AA113)</f>
        <v>0</v>
      </c>
      <c r="AB114" s="234">
        <f>$E114*(1+'Growth rates'!AB113)</f>
        <v>0</v>
      </c>
      <c r="AC114" s="234">
        <f>$E114*(1+'Growth rates'!AC113)</f>
        <v>0</v>
      </c>
      <c r="AD114" s="234">
        <f>$E114*(1+'Growth rates'!AD113)</f>
        <v>0</v>
      </c>
      <c r="AE114" s="234">
        <f>$E114*(1+'Growth rates'!AE113)</f>
        <v>0</v>
      </c>
      <c r="AF114" s="234">
        <f>$E114*(1+'Growth rates'!AF113)</f>
        <v>0</v>
      </c>
      <c r="AG114" s="234">
        <f>$E114*(1+'Growth rates'!AG113)</f>
        <v>0</v>
      </c>
      <c r="AH114" s="234">
        <f>$E114*(1+'Growth rates'!AH113)</f>
        <v>0</v>
      </c>
      <c r="AI114" s="234">
        <f>$E114*(1+'Growth rates'!AI113)</f>
        <v>0</v>
      </c>
      <c r="AJ114" s="234">
        <f>$E114*(1+'Growth rates'!AJ113)</f>
        <v>0</v>
      </c>
      <c r="AK114" s="234">
        <f>$E114*(1+'Growth rates'!AK113)</f>
        <v>0</v>
      </c>
    </row>
    <row r="115" spans="1:37" x14ac:dyDescent="0.25">
      <c r="A115" s="72" t="s">
        <v>1197</v>
      </c>
      <c r="B115" s="72" t="s">
        <v>620</v>
      </c>
      <c r="C115" s="44" t="s">
        <v>1184</v>
      </c>
      <c r="D115" s="73" t="s">
        <v>59</v>
      </c>
      <c r="E115" s="240">
        <f>SUMIFS(Summary_carb_combusted!$E$53:$E$91,Summary_carb_combusted!$C$53:$C$91,calcs!$D115)+SUMIFS('CHP Distribution_calcs'!$E$42:$E$51,'CHP Distribution_calcs'!$C$42:$C$51,$D115)</f>
        <v>0</v>
      </c>
      <c r="F115" s="234">
        <f>$E115*(1+'Growth rates'!F114)</f>
        <v>0</v>
      </c>
      <c r="G115" s="335">
        <f>$E115*(1+'Growth rates'!G114)</f>
        <v>0</v>
      </c>
      <c r="H115" s="234">
        <f>$E115*(1+'Growth rates'!H114)</f>
        <v>0</v>
      </c>
      <c r="I115" s="234">
        <f>$E115*(1+'Growth rates'!I114)</f>
        <v>0</v>
      </c>
      <c r="J115" s="234">
        <f>$E115*(1+'Growth rates'!J114)</f>
        <v>0</v>
      </c>
      <c r="K115" s="234">
        <f>$E115*(1+'Growth rates'!K114)</f>
        <v>0</v>
      </c>
      <c r="L115" s="234">
        <f>$E115*(1+'Growth rates'!L114)</f>
        <v>0</v>
      </c>
      <c r="M115" s="234">
        <f>$E115*(1+'Growth rates'!M114)</f>
        <v>0</v>
      </c>
      <c r="N115" s="234">
        <f>$E115*(1+'Growth rates'!N114)</f>
        <v>0</v>
      </c>
      <c r="O115" s="234">
        <f>$E115*(1+'Growth rates'!O114)</f>
        <v>0</v>
      </c>
      <c r="P115" s="234">
        <f>$E115*(1+'Growth rates'!P114)</f>
        <v>0</v>
      </c>
      <c r="Q115" s="234">
        <f>$E115*(1+'Growth rates'!Q114)</f>
        <v>0</v>
      </c>
      <c r="R115" s="234">
        <f>$E115*(1+'Growth rates'!R114)</f>
        <v>0</v>
      </c>
      <c r="S115" s="234">
        <f>$E115*(1+'Growth rates'!S114)</f>
        <v>0</v>
      </c>
      <c r="T115" s="234">
        <f>$E115*(1+'Growth rates'!T114)</f>
        <v>0</v>
      </c>
      <c r="U115" s="234">
        <f>$E115*(1+'Growth rates'!U114)</f>
        <v>0</v>
      </c>
      <c r="V115" s="234">
        <f>$E115*(1+'Growth rates'!V114)</f>
        <v>0</v>
      </c>
      <c r="W115" s="234">
        <f>$E115*(1+'Growth rates'!W114)</f>
        <v>0</v>
      </c>
      <c r="X115" s="234">
        <f>$E115*(1+'Growth rates'!X114)</f>
        <v>0</v>
      </c>
      <c r="Y115" s="234">
        <f>$E115*(1+'Growth rates'!Y114)</f>
        <v>0</v>
      </c>
      <c r="Z115" s="234">
        <f>$E115*(1+'Growth rates'!Z114)</f>
        <v>0</v>
      </c>
      <c r="AA115" s="234">
        <f>$E115*(1+'Growth rates'!AA114)</f>
        <v>0</v>
      </c>
      <c r="AB115" s="234">
        <f>$E115*(1+'Growth rates'!AB114)</f>
        <v>0</v>
      </c>
      <c r="AC115" s="234">
        <f>$E115*(1+'Growth rates'!AC114)</f>
        <v>0</v>
      </c>
      <c r="AD115" s="234">
        <f>$E115*(1+'Growth rates'!AD114)</f>
        <v>0</v>
      </c>
      <c r="AE115" s="234">
        <f>$E115*(1+'Growth rates'!AE114)</f>
        <v>0</v>
      </c>
      <c r="AF115" s="234">
        <f>$E115*(1+'Growth rates'!AF114)</f>
        <v>0</v>
      </c>
      <c r="AG115" s="234">
        <f>$E115*(1+'Growth rates'!AG114)</f>
        <v>0</v>
      </c>
      <c r="AH115" s="234">
        <f>$E115*(1+'Growth rates'!AH114)</f>
        <v>0</v>
      </c>
      <c r="AI115" s="234">
        <f>$E115*(1+'Growth rates'!AI114)</f>
        <v>0</v>
      </c>
      <c r="AJ115" s="234">
        <f>$E115*(1+'Growth rates'!AJ114)</f>
        <v>0</v>
      </c>
      <c r="AK115" s="234">
        <f>$E115*(1+'Growth rates'!AK114)</f>
        <v>0</v>
      </c>
    </row>
    <row r="116" spans="1:37" x14ac:dyDescent="0.25">
      <c r="A116" s="72" t="s">
        <v>1197</v>
      </c>
      <c r="B116" s="72" t="s">
        <v>620</v>
      </c>
      <c r="C116" s="44" t="s">
        <v>1184</v>
      </c>
      <c r="D116" s="73" t="s">
        <v>60</v>
      </c>
      <c r="E116" s="240">
        <f>SUMIFS(Summary_carb_combusted!$E$53:$E$91,Summary_carb_combusted!$C$53:$C$91,calcs!$D116)+SUMIFS('CHP Distribution_calcs'!$E$42:$E$51,'CHP Distribution_calcs'!$C$42:$C$51,$D116)</f>
        <v>354582993920604.56</v>
      </c>
      <c r="F116" s="234">
        <f>$E116*(1+'Growth rates'!F115)</f>
        <v>354582993920604.56</v>
      </c>
      <c r="G116" s="335">
        <f>$E116*(1+'Growth rates'!G115)</f>
        <v>354582993920604.56</v>
      </c>
      <c r="H116" s="234">
        <f>$E116*(1+'Growth rates'!H115)</f>
        <v>354582993920604.56</v>
      </c>
      <c r="I116" s="234">
        <f>$E116*(1+'Growth rates'!I115)</f>
        <v>354582993920604.56</v>
      </c>
      <c r="J116" s="234">
        <f>$E116*(1+'Growth rates'!J115)</f>
        <v>354582993920604.56</v>
      </c>
      <c r="K116" s="234">
        <f>$E116*(1+'Growth rates'!K115)</f>
        <v>354582993920604.56</v>
      </c>
      <c r="L116" s="234">
        <f>$E116*(1+'Growth rates'!L115)</f>
        <v>354582993920604.56</v>
      </c>
      <c r="M116" s="234">
        <f>$E116*(1+'Growth rates'!M115)</f>
        <v>354582993920604.56</v>
      </c>
      <c r="N116" s="234">
        <f>$E116*(1+'Growth rates'!N115)</f>
        <v>354582993920604.56</v>
      </c>
      <c r="O116" s="234">
        <f>$E116*(1+'Growth rates'!O115)</f>
        <v>354582993920604.56</v>
      </c>
      <c r="P116" s="234">
        <f>$E116*(1+'Growth rates'!P115)</f>
        <v>354582993920604.56</v>
      </c>
      <c r="Q116" s="234">
        <f>$E116*(1+'Growth rates'!Q115)</f>
        <v>354582993920604.56</v>
      </c>
      <c r="R116" s="234">
        <f>$E116*(1+'Growth rates'!R115)</f>
        <v>354582993920604.56</v>
      </c>
      <c r="S116" s="234">
        <f>$E116*(1+'Growth rates'!S115)</f>
        <v>354582993920604.56</v>
      </c>
      <c r="T116" s="234">
        <f>$E116*(1+'Growth rates'!T115)</f>
        <v>354582993920604.56</v>
      </c>
      <c r="U116" s="234">
        <f>$E116*(1+'Growth rates'!U115)</f>
        <v>354582993920604.56</v>
      </c>
      <c r="V116" s="234">
        <f>$E116*(1+'Growth rates'!V115)</f>
        <v>354582993920604.56</v>
      </c>
      <c r="W116" s="234">
        <f>$E116*(1+'Growth rates'!W115)</f>
        <v>354582993920604.56</v>
      </c>
      <c r="X116" s="234">
        <f>$E116*(1+'Growth rates'!X115)</f>
        <v>354582993920604.56</v>
      </c>
      <c r="Y116" s="234">
        <f>$E116*(1+'Growth rates'!Y115)</f>
        <v>354582993920604.56</v>
      </c>
      <c r="Z116" s="234">
        <f>$E116*(1+'Growth rates'!Z115)</f>
        <v>354582993920604.56</v>
      </c>
      <c r="AA116" s="234">
        <f>$E116*(1+'Growth rates'!AA115)</f>
        <v>354582993920604.56</v>
      </c>
      <c r="AB116" s="234">
        <f>$E116*(1+'Growth rates'!AB115)</f>
        <v>354582993920604.56</v>
      </c>
      <c r="AC116" s="234">
        <f>$E116*(1+'Growth rates'!AC115)</f>
        <v>354582993920604.56</v>
      </c>
      <c r="AD116" s="234">
        <f>$E116*(1+'Growth rates'!AD115)</f>
        <v>354582993920604.56</v>
      </c>
      <c r="AE116" s="234">
        <f>$E116*(1+'Growth rates'!AE115)</f>
        <v>354582993920604.56</v>
      </c>
      <c r="AF116" s="234">
        <f>$E116*(1+'Growth rates'!AF115)</f>
        <v>354582993920604.56</v>
      </c>
      <c r="AG116" s="234">
        <f>$E116*(1+'Growth rates'!AG115)</f>
        <v>354582993920604.56</v>
      </c>
      <c r="AH116" s="234">
        <f>$E116*(1+'Growth rates'!AH115)</f>
        <v>354582993920604.56</v>
      </c>
      <c r="AI116" s="234">
        <f>$E116*(1+'Growth rates'!AI115)</f>
        <v>354582993920604.56</v>
      </c>
      <c r="AJ116" s="234">
        <f>$E116*(1+'Growth rates'!AJ115)</f>
        <v>354582993920604.56</v>
      </c>
      <c r="AK116" s="234">
        <f>$E116*(1+'Growth rates'!AK115)</f>
        <v>354582993920604.56</v>
      </c>
    </row>
    <row r="117" spans="1:37" x14ac:dyDescent="0.25">
      <c r="A117" s="72" t="s">
        <v>1197</v>
      </c>
      <c r="B117" s="72" t="s">
        <v>620</v>
      </c>
      <c r="C117" s="44" t="s">
        <v>1184</v>
      </c>
      <c r="D117" s="73" t="s">
        <v>61</v>
      </c>
      <c r="E117" s="240">
        <f>SUMIFS(Summary_carb_combusted!$E$53:$E$91,Summary_carb_combusted!$C$53:$C$91,calcs!$D117)+SUMIFS('CHP Distribution_calcs'!$E$42:$E$51,'CHP Distribution_calcs'!$C$42:$C$51,$D117)</f>
        <v>0</v>
      </c>
      <c r="F117" s="234">
        <f>$E117*(1+'Growth rates'!F116)</f>
        <v>0</v>
      </c>
      <c r="G117" s="335">
        <f>$E117*(1+'Growth rates'!G116)</f>
        <v>0</v>
      </c>
      <c r="H117" s="234">
        <f>$E117*(1+'Growth rates'!H116)</f>
        <v>0</v>
      </c>
      <c r="I117" s="234">
        <f>$E117*(1+'Growth rates'!I116)</f>
        <v>0</v>
      </c>
      <c r="J117" s="234">
        <f>$E117*(1+'Growth rates'!J116)</f>
        <v>0</v>
      </c>
      <c r="K117" s="234">
        <f>$E117*(1+'Growth rates'!K116)</f>
        <v>0</v>
      </c>
      <c r="L117" s="234">
        <f>$E117*(1+'Growth rates'!L116)</f>
        <v>0</v>
      </c>
      <c r="M117" s="234">
        <f>$E117*(1+'Growth rates'!M116)</f>
        <v>0</v>
      </c>
      <c r="N117" s="234">
        <f>$E117*(1+'Growth rates'!N116)</f>
        <v>0</v>
      </c>
      <c r="O117" s="234">
        <f>$E117*(1+'Growth rates'!O116)</f>
        <v>0</v>
      </c>
      <c r="P117" s="234">
        <f>$E117*(1+'Growth rates'!P116)</f>
        <v>0</v>
      </c>
      <c r="Q117" s="234">
        <f>$E117*(1+'Growth rates'!Q116)</f>
        <v>0</v>
      </c>
      <c r="R117" s="234">
        <f>$E117*(1+'Growth rates'!R116)</f>
        <v>0</v>
      </c>
      <c r="S117" s="234">
        <f>$E117*(1+'Growth rates'!S116)</f>
        <v>0</v>
      </c>
      <c r="T117" s="234">
        <f>$E117*(1+'Growth rates'!T116)</f>
        <v>0</v>
      </c>
      <c r="U117" s="234">
        <f>$E117*(1+'Growth rates'!U116)</f>
        <v>0</v>
      </c>
      <c r="V117" s="234">
        <f>$E117*(1+'Growth rates'!V116)</f>
        <v>0</v>
      </c>
      <c r="W117" s="234">
        <f>$E117*(1+'Growth rates'!W116)</f>
        <v>0</v>
      </c>
      <c r="X117" s="234">
        <f>$E117*(1+'Growth rates'!X116)</f>
        <v>0</v>
      </c>
      <c r="Y117" s="234">
        <f>$E117*(1+'Growth rates'!Y116)</f>
        <v>0</v>
      </c>
      <c r="Z117" s="234">
        <f>$E117*(1+'Growth rates'!Z116)</f>
        <v>0</v>
      </c>
      <c r="AA117" s="234">
        <f>$E117*(1+'Growth rates'!AA116)</f>
        <v>0</v>
      </c>
      <c r="AB117" s="234">
        <f>$E117*(1+'Growth rates'!AB116)</f>
        <v>0</v>
      </c>
      <c r="AC117" s="234">
        <f>$E117*(1+'Growth rates'!AC116)</f>
        <v>0</v>
      </c>
      <c r="AD117" s="234">
        <f>$E117*(1+'Growth rates'!AD116)</f>
        <v>0</v>
      </c>
      <c r="AE117" s="234">
        <f>$E117*(1+'Growth rates'!AE116)</f>
        <v>0</v>
      </c>
      <c r="AF117" s="234">
        <f>$E117*(1+'Growth rates'!AF116)</f>
        <v>0</v>
      </c>
      <c r="AG117" s="234">
        <f>$E117*(1+'Growth rates'!AG116)</f>
        <v>0</v>
      </c>
      <c r="AH117" s="234">
        <f>$E117*(1+'Growth rates'!AH116)</f>
        <v>0</v>
      </c>
      <c r="AI117" s="234">
        <f>$E117*(1+'Growth rates'!AI116)</f>
        <v>0</v>
      </c>
      <c r="AJ117" s="234">
        <f>$E117*(1+'Growth rates'!AJ116)</f>
        <v>0</v>
      </c>
      <c r="AK117" s="234">
        <f>$E117*(1+'Growth rates'!AK116)</f>
        <v>0</v>
      </c>
    </row>
    <row r="118" spans="1:37" x14ac:dyDescent="0.25">
      <c r="A118" s="72" t="s">
        <v>1197</v>
      </c>
      <c r="B118" s="72" t="s">
        <v>620</v>
      </c>
      <c r="C118" s="44" t="s">
        <v>1184</v>
      </c>
      <c r="D118" s="73" t="s">
        <v>62</v>
      </c>
      <c r="E118" s="240">
        <f>SUMIFS(Summary_carb_combusted!$E$53:$E$91,Summary_carb_combusted!$C$53:$C$91,calcs!$D118)+SUMIFS('CHP Distribution_calcs'!$E$42:$E$51,'CHP Distribution_calcs'!$C$42:$C$51,$D118)</f>
        <v>0</v>
      </c>
      <c r="F118" s="234">
        <f>$E118*(1+'Growth rates'!F117)</f>
        <v>0</v>
      </c>
      <c r="G118" s="335">
        <f>$E118*(1+'Growth rates'!G117)</f>
        <v>0</v>
      </c>
      <c r="H118" s="234">
        <f>$E118*(1+'Growth rates'!H117)</f>
        <v>0</v>
      </c>
      <c r="I118" s="234">
        <f>$E118*(1+'Growth rates'!I117)</f>
        <v>0</v>
      </c>
      <c r="J118" s="234">
        <f>$E118*(1+'Growth rates'!J117)</f>
        <v>0</v>
      </c>
      <c r="K118" s="234">
        <f>$E118*(1+'Growth rates'!K117)</f>
        <v>0</v>
      </c>
      <c r="L118" s="234">
        <f>$E118*(1+'Growth rates'!L117)</f>
        <v>0</v>
      </c>
      <c r="M118" s="234">
        <f>$E118*(1+'Growth rates'!M117)</f>
        <v>0</v>
      </c>
      <c r="N118" s="234">
        <f>$E118*(1+'Growth rates'!N117)</f>
        <v>0</v>
      </c>
      <c r="O118" s="234">
        <f>$E118*(1+'Growth rates'!O117)</f>
        <v>0</v>
      </c>
      <c r="P118" s="234">
        <f>$E118*(1+'Growth rates'!P117)</f>
        <v>0</v>
      </c>
      <c r="Q118" s="234">
        <f>$E118*(1+'Growth rates'!Q117)</f>
        <v>0</v>
      </c>
      <c r="R118" s="234">
        <f>$E118*(1+'Growth rates'!R117)</f>
        <v>0</v>
      </c>
      <c r="S118" s="234">
        <f>$E118*(1+'Growth rates'!S117)</f>
        <v>0</v>
      </c>
      <c r="T118" s="234">
        <f>$E118*(1+'Growth rates'!T117)</f>
        <v>0</v>
      </c>
      <c r="U118" s="234">
        <f>$E118*(1+'Growth rates'!U117)</f>
        <v>0</v>
      </c>
      <c r="V118" s="234">
        <f>$E118*(1+'Growth rates'!V117)</f>
        <v>0</v>
      </c>
      <c r="W118" s="234">
        <f>$E118*(1+'Growth rates'!W117)</f>
        <v>0</v>
      </c>
      <c r="X118" s="234">
        <f>$E118*(1+'Growth rates'!X117)</f>
        <v>0</v>
      </c>
      <c r="Y118" s="234">
        <f>$E118*(1+'Growth rates'!Y117)</f>
        <v>0</v>
      </c>
      <c r="Z118" s="234">
        <f>$E118*(1+'Growth rates'!Z117)</f>
        <v>0</v>
      </c>
      <c r="AA118" s="234">
        <f>$E118*(1+'Growth rates'!AA117)</f>
        <v>0</v>
      </c>
      <c r="AB118" s="234">
        <f>$E118*(1+'Growth rates'!AB117)</f>
        <v>0</v>
      </c>
      <c r="AC118" s="234">
        <f>$E118*(1+'Growth rates'!AC117)</f>
        <v>0</v>
      </c>
      <c r="AD118" s="234">
        <f>$E118*(1+'Growth rates'!AD117)</f>
        <v>0</v>
      </c>
      <c r="AE118" s="234">
        <f>$E118*(1+'Growth rates'!AE117)</f>
        <v>0</v>
      </c>
      <c r="AF118" s="234">
        <f>$E118*(1+'Growth rates'!AF117)</f>
        <v>0</v>
      </c>
      <c r="AG118" s="234">
        <f>$E118*(1+'Growth rates'!AG117)</f>
        <v>0</v>
      </c>
      <c r="AH118" s="234">
        <f>$E118*(1+'Growth rates'!AH117)</f>
        <v>0</v>
      </c>
      <c r="AI118" s="234">
        <f>$E118*(1+'Growth rates'!AI117)</f>
        <v>0</v>
      </c>
      <c r="AJ118" s="234">
        <f>$E118*(1+'Growth rates'!AJ117)</f>
        <v>0</v>
      </c>
      <c r="AK118" s="234">
        <f>$E118*(1+'Growth rates'!AK117)</f>
        <v>0</v>
      </c>
    </row>
    <row r="119" spans="1:37" x14ac:dyDescent="0.25">
      <c r="A119" s="72" t="s">
        <v>1197</v>
      </c>
      <c r="B119" s="72" t="s">
        <v>620</v>
      </c>
      <c r="C119" s="44" t="s">
        <v>1184</v>
      </c>
      <c r="D119" s="73" t="s">
        <v>63</v>
      </c>
      <c r="E119" s="240">
        <f>SUMIFS(Summary_carb_combusted!$E$53:$E$91,Summary_carb_combusted!$C$53:$C$91,calcs!$D119)+SUMIFS('CHP Distribution_calcs'!$E$42:$E$51,'CHP Distribution_calcs'!$C$42:$C$51,$D119)</f>
        <v>0</v>
      </c>
      <c r="F119" s="234">
        <f>$E119*(1+'Growth rates'!F118)</f>
        <v>0</v>
      </c>
      <c r="G119" s="335">
        <f>$E119*(1+'Growth rates'!G118)</f>
        <v>0</v>
      </c>
      <c r="H119" s="234">
        <f>$E119*(1+'Growth rates'!H118)</f>
        <v>0</v>
      </c>
      <c r="I119" s="234">
        <f>$E119*(1+'Growth rates'!I118)</f>
        <v>0</v>
      </c>
      <c r="J119" s="234">
        <f>$E119*(1+'Growth rates'!J118)</f>
        <v>0</v>
      </c>
      <c r="K119" s="234">
        <f>$E119*(1+'Growth rates'!K118)</f>
        <v>0</v>
      </c>
      <c r="L119" s="234">
        <f>$E119*(1+'Growth rates'!L118)</f>
        <v>0</v>
      </c>
      <c r="M119" s="234">
        <f>$E119*(1+'Growth rates'!M118)</f>
        <v>0</v>
      </c>
      <c r="N119" s="234">
        <f>$E119*(1+'Growth rates'!N118)</f>
        <v>0</v>
      </c>
      <c r="O119" s="234">
        <f>$E119*(1+'Growth rates'!O118)</f>
        <v>0</v>
      </c>
      <c r="P119" s="234">
        <f>$E119*(1+'Growth rates'!P118)</f>
        <v>0</v>
      </c>
      <c r="Q119" s="234">
        <f>$E119*(1+'Growth rates'!Q118)</f>
        <v>0</v>
      </c>
      <c r="R119" s="234">
        <f>$E119*(1+'Growth rates'!R118)</f>
        <v>0</v>
      </c>
      <c r="S119" s="234">
        <f>$E119*(1+'Growth rates'!S118)</f>
        <v>0</v>
      </c>
      <c r="T119" s="234">
        <f>$E119*(1+'Growth rates'!T118)</f>
        <v>0</v>
      </c>
      <c r="U119" s="234">
        <f>$E119*(1+'Growth rates'!U118)</f>
        <v>0</v>
      </c>
      <c r="V119" s="234">
        <f>$E119*(1+'Growth rates'!V118)</f>
        <v>0</v>
      </c>
      <c r="W119" s="234">
        <f>$E119*(1+'Growth rates'!W118)</f>
        <v>0</v>
      </c>
      <c r="X119" s="234">
        <f>$E119*(1+'Growth rates'!X118)</f>
        <v>0</v>
      </c>
      <c r="Y119" s="234">
        <f>$E119*(1+'Growth rates'!Y118)</f>
        <v>0</v>
      </c>
      <c r="Z119" s="234">
        <f>$E119*(1+'Growth rates'!Z118)</f>
        <v>0</v>
      </c>
      <c r="AA119" s="234">
        <f>$E119*(1+'Growth rates'!AA118)</f>
        <v>0</v>
      </c>
      <c r="AB119" s="234">
        <f>$E119*(1+'Growth rates'!AB118)</f>
        <v>0</v>
      </c>
      <c r="AC119" s="234">
        <f>$E119*(1+'Growth rates'!AC118)</f>
        <v>0</v>
      </c>
      <c r="AD119" s="234">
        <f>$E119*(1+'Growth rates'!AD118)</f>
        <v>0</v>
      </c>
      <c r="AE119" s="234">
        <f>$E119*(1+'Growth rates'!AE118)</f>
        <v>0</v>
      </c>
      <c r="AF119" s="234">
        <f>$E119*(1+'Growth rates'!AF118)</f>
        <v>0</v>
      </c>
      <c r="AG119" s="234">
        <f>$E119*(1+'Growth rates'!AG118)</f>
        <v>0</v>
      </c>
      <c r="AH119" s="234">
        <f>$E119*(1+'Growth rates'!AH118)</f>
        <v>0</v>
      </c>
      <c r="AI119" s="234">
        <f>$E119*(1+'Growth rates'!AI118)</f>
        <v>0</v>
      </c>
      <c r="AJ119" s="234">
        <f>$E119*(1+'Growth rates'!AJ118)</f>
        <v>0</v>
      </c>
      <c r="AK119" s="234">
        <f>$E119*(1+'Growth rates'!AK118)</f>
        <v>0</v>
      </c>
    </row>
    <row r="120" spans="1:37" x14ac:dyDescent="0.25">
      <c r="A120" s="72" t="s">
        <v>1197</v>
      </c>
      <c r="B120" s="72" t="s">
        <v>620</v>
      </c>
      <c r="C120" s="44" t="s">
        <v>1184</v>
      </c>
      <c r="D120" s="73" t="s">
        <v>64</v>
      </c>
      <c r="E120" s="240">
        <f>SUMIFS(Summary_carb_combusted!$E$53:$E$91,Summary_carb_combusted!$C$53:$C$91,calcs!$D120)+SUMIFS('CHP Distribution_calcs'!$E$42:$E$51,'CHP Distribution_calcs'!$C$42:$C$51,$D120)</f>
        <v>8083074010000</v>
      </c>
      <c r="F120" s="234">
        <f>$E120*(1+'Growth rates'!F119)</f>
        <v>8201504976958.0869</v>
      </c>
      <c r="G120" s="335">
        <f>$E120*(1+'Growth rates'!G119)</f>
        <v>8319935943916.1738</v>
      </c>
      <c r="H120" s="234">
        <f>$E120*(1+'Growth rates'!H119)</f>
        <v>8438366910874.2588</v>
      </c>
      <c r="I120" s="234">
        <f>$E120*(1+'Growth rates'!I119)</f>
        <v>8556797877832.3447</v>
      </c>
      <c r="J120" s="234">
        <f>$E120*(1+'Growth rates'!J119)</f>
        <v>8675228844790.4316</v>
      </c>
      <c r="K120" s="234">
        <f>$E120*(1+'Growth rates'!K119)</f>
        <v>8793659811748.5488</v>
      </c>
      <c r="L120" s="234">
        <f>$E120*(1+'Growth rates'!L119)</f>
        <v>8912090778706.6367</v>
      </c>
      <c r="M120" s="234">
        <f>$E120*(1+'Growth rates'!M119)</f>
        <v>9030521745664.7227</v>
      </c>
      <c r="N120" s="234">
        <f>$E120*(1+'Growth rates'!N119)</f>
        <v>9148952712622.8086</v>
      </c>
      <c r="O120" s="234">
        <f>$E120*(1+'Growth rates'!O119)</f>
        <v>9267383679580.8945</v>
      </c>
      <c r="P120" s="234">
        <f>$E120*(1+'Growth rates'!P119)</f>
        <v>9385814646538.9805</v>
      </c>
      <c r="Q120" s="234">
        <f>$E120*(1+'Growth rates'!Q119)</f>
        <v>9504245613497.0664</v>
      </c>
      <c r="R120" s="234">
        <f>$E120*(1+'Growth rates'!R119)</f>
        <v>9622676580455.1543</v>
      </c>
      <c r="S120" s="234">
        <f>$E120*(1+'Growth rates'!S119)</f>
        <v>9741107547413.2402</v>
      </c>
      <c r="T120" s="234">
        <f>$E120*(1+'Growth rates'!T119)</f>
        <v>9859538514371.3262</v>
      </c>
      <c r="U120" s="234">
        <f>$E120*(1+'Growth rates'!U119)</f>
        <v>9977969481329.4141</v>
      </c>
      <c r="V120" s="234">
        <f>$E120*(1+'Growth rates'!V119)</f>
        <v>10096400448287.5</v>
      </c>
      <c r="W120" s="234">
        <f>$E120*(1+'Growth rates'!W119)</f>
        <v>10214831415245.588</v>
      </c>
      <c r="X120" s="234">
        <f>$E120*(1+'Growth rates'!X119)</f>
        <v>10333262382203.703</v>
      </c>
      <c r="Y120" s="234">
        <f>$E120*(1+'Growth rates'!Y119)</f>
        <v>10451693349161.789</v>
      </c>
      <c r="Z120" s="234">
        <f>$E120*(1+'Growth rates'!Z119)</f>
        <v>10570124316119.877</v>
      </c>
      <c r="AA120" s="234">
        <f>$E120*(1+'Growth rates'!AA119)</f>
        <v>10688555283077.963</v>
      </c>
      <c r="AB120" s="234">
        <f>$E120*(1+'Growth rates'!AB119)</f>
        <v>10806986250036.049</v>
      </c>
      <c r="AC120" s="234">
        <f>$E120*(1+'Growth rates'!AC119)</f>
        <v>10925417216994.137</v>
      </c>
      <c r="AD120" s="234">
        <f>$E120*(1+'Growth rates'!AD119)</f>
        <v>11043848183952.221</v>
      </c>
      <c r="AE120" s="234">
        <f>$E120*(1+'Growth rates'!AE119)</f>
        <v>11162279150910.309</v>
      </c>
      <c r="AF120" s="234">
        <f>$E120*(1+'Growth rates'!AF119)</f>
        <v>11280710117868.395</v>
      </c>
      <c r="AG120" s="234">
        <f>$E120*(1+'Growth rates'!AG119)</f>
        <v>11399141084826.48</v>
      </c>
      <c r="AH120" s="234">
        <f>$E120*(1+'Growth rates'!AH119)</f>
        <v>11517572051784.566</v>
      </c>
      <c r="AI120" s="234">
        <f>$E120*(1+'Growth rates'!AI119)</f>
        <v>11636003018742.654</v>
      </c>
      <c r="AJ120" s="234">
        <f>$E120*(1+'Growth rates'!AJ119)</f>
        <v>11754433985700.74</v>
      </c>
      <c r="AK120" s="234">
        <f>$E120*(1+'Growth rates'!AK119)</f>
        <v>11872864952658.826</v>
      </c>
    </row>
    <row r="121" spans="1:37" x14ac:dyDescent="0.25">
      <c r="A121" s="72" t="s">
        <v>1197</v>
      </c>
      <c r="B121" s="72" t="s">
        <v>620</v>
      </c>
      <c r="C121" s="44" t="s">
        <v>1184</v>
      </c>
      <c r="D121" s="73" t="s">
        <v>65</v>
      </c>
      <c r="E121" s="240">
        <f>SUMIFS(Summary_carb_combusted!$E$53:$E$91,Summary_carb_combusted!$C$53:$C$91,calcs!$D121)+SUMIFS('CHP Distribution_calcs'!$E$42:$E$51,'CHP Distribution_calcs'!$C$42:$C$51,$D121)</f>
        <v>0</v>
      </c>
      <c r="F121" s="234">
        <f>$E121*(1+'Growth rates'!F120)</f>
        <v>0</v>
      </c>
      <c r="G121" s="335">
        <f>$E121*(1+'Growth rates'!G120)</f>
        <v>0</v>
      </c>
      <c r="H121" s="234">
        <f>$E121*(1+'Growth rates'!H120)</f>
        <v>0</v>
      </c>
      <c r="I121" s="234">
        <f>$E121*(1+'Growth rates'!I120)</f>
        <v>0</v>
      </c>
      <c r="J121" s="234">
        <f>$E121*(1+'Growth rates'!J120)</f>
        <v>0</v>
      </c>
      <c r="K121" s="234">
        <f>$E121*(1+'Growth rates'!K120)</f>
        <v>0</v>
      </c>
      <c r="L121" s="234">
        <f>$E121*(1+'Growth rates'!L120)</f>
        <v>0</v>
      </c>
      <c r="M121" s="234">
        <f>$E121*(1+'Growth rates'!M120)</f>
        <v>0</v>
      </c>
      <c r="N121" s="234">
        <f>$E121*(1+'Growth rates'!N120)</f>
        <v>0</v>
      </c>
      <c r="O121" s="234">
        <f>$E121*(1+'Growth rates'!O120)</f>
        <v>0</v>
      </c>
      <c r="P121" s="234">
        <f>$E121*(1+'Growth rates'!P120)</f>
        <v>0</v>
      </c>
      <c r="Q121" s="234">
        <f>$E121*(1+'Growth rates'!Q120)</f>
        <v>0</v>
      </c>
      <c r="R121" s="234">
        <f>$E121*(1+'Growth rates'!R120)</f>
        <v>0</v>
      </c>
      <c r="S121" s="234">
        <f>$E121*(1+'Growth rates'!S120)</f>
        <v>0</v>
      </c>
      <c r="T121" s="234">
        <f>$E121*(1+'Growth rates'!T120)</f>
        <v>0</v>
      </c>
      <c r="U121" s="234">
        <f>$E121*(1+'Growth rates'!U120)</f>
        <v>0</v>
      </c>
      <c r="V121" s="234">
        <f>$E121*(1+'Growth rates'!V120)</f>
        <v>0</v>
      </c>
      <c r="W121" s="234">
        <f>$E121*(1+'Growth rates'!W120)</f>
        <v>0</v>
      </c>
      <c r="X121" s="234">
        <f>$E121*(1+'Growth rates'!X120)</f>
        <v>0</v>
      </c>
      <c r="Y121" s="234">
        <f>$E121*(1+'Growth rates'!Y120)</f>
        <v>0</v>
      </c>
      <c r="Z121" s="234">
        <f>$E121*(1+'Growth rates'!Z120)</f>
        <v>0</v>
      </c>
      <c r="AA121" s="234">
        <f>$E121*(1+'Growth rates'!AA120)</f>
        <v>0</v>
      </c>
      <c r="AB121" s="234">
        <f>$E121*(1+'Growth rates'!AB120)</f>
        <v>0</v>
      </c>
      <c r="AC121" s="234">
        <f>$E121*(1+'Growth rates'!AC120)</f>
        <v>0</v>
      </c>
      <c r="AD121" s="234">
        <f>$E121*(1+'Growth rates'!AD120)</f>
        <v>0</v>
      </c>
      <c r="AE121" s="234">
        <f>$E121*(1+'Growth rates'!AE120)</f>
        <v>0</v>
      </c>
      <c r="AF121" s="234">
        <f>$E121*(1+'Growth rates'!AF120)</f>
        <v>0</v>
      </c>
      <c r="AG121" s="234">
        <f>$E121*(1+'Growth rates'!AG120)</f>
        <v>0</v>
      </c>
      <c r="AH121" s="234">
        <f>$E121*(1+'Growth rates'!AH120)</f>
        <v>0</v>
      </c>
      <c r="AI121" s="234">
        <f>$E121*(1+'Growth rates'!AI120)</f>
        <v>0</v>
      </c>
      <c r="AJ121" s="234">
        <f>$E121*(1+'Growth rates'!AJ120)</f>
        <v>0</v>
      </c>
      <c r="AK121" s="234">
        <f>$E121*(1+'Growth rates'!AK120)</f>
        <v>0</v>
      </c>
    </row>
    <row r="122" spans="1:37" x14ac:dyDescent="0.25">
      <c r="A122" s="72" t="s">
        <v>1197</v>
      </c>
      <c r="B122" s="72" t="s">
        <v>620</v>
      </c>
      <c r="C122" s="44" t="s">
        <v>1184</v>
      </c>
      <c r="D122" s="73" t="s">
        <v>66</v>
      </c>
      <c r="E122" s="240">
        <f>SUMIFS(Summary_carb_combusted!$E$53:$E$91,Summary_carb_combusted!$C$53:$C$91,calcs!$D122)+SUMIFS('CHP Distribution_calcs'!$E$42:$E$51,'CHP Distribution_calcs'!$C$42:$C$51,$D122)</f>
        <v>0</v>
      </c>
      <c r="F122" s="234">
        <f>$E122*(1+'Growth rates'!F121)</f>
        <v>0</v>
      </c>
      <c r="G122" s="335">
        <f>$E122*(1+'Growth rates'!G121)</f>
        <v>0</v>
      </c>
      <c r="H122" s="234">
        <f>$E122*(1+'Growth rates'!H121)</f>
        <v>0</v>
      </c>
      <c r="I122" s="234">
        <f>$E122*(1+'Growth rates'!I121)</f>
        <v>0</v>
      </c>
      <c r="J122" s="234">
        <f>$E122*(1+'Growth rates'!J121)</f>
        <v>0</v>
      </c>
      <c r="K122" s="234">
        <f>$E122*(1+'Growth rates'!K121)</f>
        <v>0</v>
      </c>
      <c r="L122" s="234">
        <f>$E122*(1+'Growth rates'!L121)</f>
        <v>0</v>
      </c>
      <c r="M122" s="234">
        <f>$E122*(1+'Growth rates'!M121)</f>
        <v>0</v>
      </c>
      <c r="N122" s="234">
        <f>$E122*(1+'Growth rates'!N121)</f>
        <v>0</v>
      </c>
      <c r="O122" s="234">
        <f>$E122*(1+'Growth rates'!O121)</f>
        <v>0</v>
      </c>
      <c r="P122" s="234">
        <f>$E122*(1+'Growth rates'!P121)</f>
        <v>0</v>
      </c>
      <c r="Q122" s="234">
        <f>$E122*(1+'Growth rates'!Q121)</f>
        <v>0</v>
      </c>
      <c r="R122" s="234">
        <f>$E122*(1+'Growth rates'!R121)</f>
        <v>0</v>
      </c>
      <c r="S122" s="234">
        <f>$E122*(1+'Growth rates'!S121)</f>
        <v>0</v>
      </c>
      <c r="T122" s="234">
        <f>$E122*(1+'Growth rates'!T121)</f>
        <v>0</v>
      </c>
      <c r="U122" s="234">
        <f>$E122*(1+'Growth rates'!U121)</f>
        <v>0</v>
      </c>
      <c r="V122" s="234">
        <f>$E122*(1+'Growth rates'!V121)</f>
        <v>0</v>
      </c>
      <c r="W122" s="234">
        <f>$E122*(1+'Growth rates'!W121)</f>
        <v>0</v>
      </c>
      <c r="X122" s="234">
        <f>$E122*(1+'Growth rates'!X121)</f>
        <v>0</v>
      </c>
      <c r="Y122" s="234">
        <f>$E122*(1+'Growth rates'!Y121)</f>
        <v>0</v>
      </c>
      <c r="Z122" s="234">
        <f>$E122*(1+'Growth rates'!Z121)</f>
        <v>0</v>
      </c>
      <c r="AA122" s="234">
        <f>$E122*(1+'Growth rates'!AA121)</f>
        <v>0</v>
      </c>
      <c r="AB122" s="234">
        <f>$E122*(1+'Growth rates'!AB121)</f>
        <v>0</v>
      </c>
      <c r="AC122" s="234">
        <f>$E122*(1+'Growth rates'!AC121)</f>
        <v>0</v>
      </c>
      <c r="AD122" s="234">
        <f>$E122*(1+'Growth rates'!AD121)</f>
        <v>0</v>
      </c>
      <c r="AE122" s="234">
        <f>$E122*(1+'Growth rates'!AE121)</f>
        <v>0</v>
      </c>
      <c r="AF122" s="234">
        <f>$E122*(1+'Growth rates'!AF121)</f>
        <v>0</v>
      </c>
      <c r="AG122" s="234">
        <f>$E122*(1+'Growth rates'!AG121)</f>
        <v>0</v>
      </c>
      <c r="AH122" s="234">
        <f>$E122*(1+'Growth rates'!AH121)</f>
        <v>0</v>
      </c>
      <c r="AI122" s="234">
        <f>$E122*(1+'Growth rates'!AI121)</f>
        <v>0</v>
      </c>
      <c r="AJ122" s="234">
        <f>$E122*(1+'Growth rates'!AJ121)</f>
        <v>0</v>
      </c>
      <c r="AK122" s="234">
        <f>$E122*(1+'Growth rates'!AK121)</f>
        <v>0</v>
      </c>
    </row>
    <row r="123" spans="1:37" x14ac:dyDescent="0.25">
      <c r="A123" s="72" t="s">
        <v>1197</v>
      </c>
      <c r="B123" s="72" t="s">
        <v>620</v>
      </c>
      <c r="C123" s="44" t="s">
        <v>1184</v>
      </c>
      <c r="D123" s="73" t="s">
        <v>67</v>
      </c>
      <c r="E123" s="240">
        <f>SUMIFS(Summary_carb_combusted!$E$53:$E$91,Summary_carb_combusted!$C$53:$C$91,calcs!$D123)+SUMIFS('CHP Distribution_calcs'!$E$42:$E$51,'CHP Distribution_calcs'!$C$42:$C$51,$D123)</f>
        <v>0</v>
      </c>
      <c r="F123" s="234">
        <f>$E123*(1+'Growth rates'!F122)</f>
        <v>0</v>
      </c>
      <c r="G123" s="335">
        <f>$E123*(1+'Growth rates'!G122)</f>
        <v>0</v>
      </c>
      <c r="H123" s="234">
        <f>$E123*(1+'Growth rates'!H122)</f>
        <v>0</v>
      </c>
      <c r="I123" s="234">
        <f>$E123*(1+'Growth rates'!I122)</f>
        <v>0</v>
      </c>
      <c r="J123" s="234">
        <f>$E123*(1+'Growth rates'!J122)</f>
        <v>0</v>
      </c>
      <c r="K123" s="234">
        <f>$E123*(1+'Growth rates'!K122)</f>
        <v>0</v>
      </c>
      <c r="L123" s="234">
        <f>$E123*(1+'Growth rates'!L122)</f>
        <v>0</v>
      </c>
      <c r="M123" s="234">
        <f>$E123*(1+'Growth rates'!M122)</f>
        <v>0</v>
      </c>
      <c r="N123" s="234">
        <f>$E123*(1+'Growth rates'!N122)</f>
        <v>0</v>
      </c>
      <c r="O123" s="234">
        <f>$E123*(1+'Growth rates'!O122)</f>
        <v>0</v>
      </c>
      <c r="P123" s="234">
        <f>$E123*(1+'Growth rates'!P122)</f>
        <v>0</v>
      </c>
      <c r="Q123" s="234">
        <f>$E123*(1+'Growth rates'!Q122)</f>
        <v>0</v>
      </c>
      <c r="R123" s="234">
        <f>$E123*(1+'Growth rates'!R122)</f>
        <v>0</v>
      </c>
      <c r="S123" s="234">
        <f>$E123*(1+'Growth rates'!S122)</f>
        <v>0</v>
      </c>
      <c r="T123" s="234">
        <f>$E123*(1+'Growth rates'!T122)</f>
        <v>0</v>
      </c>
      <c r="U123" s="234">
        <f>$E123*(1+'Growth rates'!U122)</f>
        <v>0</v>
      </c>
      <c r="V123" s="234">
        <f>$E123*(1+'Growth rates'!V122)</f>
        <v>0</v>
      </c>
      <c r="W123" s="234">
        <f>$E123*(1+'Growth rates'!W122)</f>
        <v>0</v>
      </c>
      <c r="X123" s="234">
        <f>$E123*(1+'Growth rates'!X122)</f>
        <v>0</v>
      </c>
      <c r="Y123" s="234">
        <f>$E123*(1+'Growth rates'!Y122)</f>
        <v>0</v>
      </c>
      <c r="Z123" s="234">
        <f>$E123*(1+'Growth rates'!Z122)</f>
        <v>0</v>
      </c>
      <c r="AA123" s="234">
        <f>$E123*(1+'Growth rates'!AA122)</f>
        <v>0</v>
      </c>
      <c r="AB123" s="234">
        <f>$E123*(1+'Growth rates'!AB122)</f>
        <v>0</v>
      </c>
      <c r="AC123" s="234">
        <f>$E123*(1+'Growth rates'!AC122)</f>
        <v>0</v>
      </c>
      <c r="AD123" s="234">
        <f>$E123*(1+'Growth rates'!AD122)</f>
        <v>0</v>
      </c>
      <c r="AE123" s="234">
        <f>$E123*(1+'Growth rates'!AE122)</f>
        <v>0</v>
      </c>
      <c r="AF123" s="234">
        <f>$E123*(1+'Growth rates'!AF122)</f>
        <v>0</v>
      </c>
      <c r="AG123" s="234">
        <f>$E123*(1+'Growth rates'!AG122)</f>
        <v>0</v>
      </c>
      <c r="AH123" s="234">
        <f>$E123*(1+'Growth rates'!AH122)</f>
        <v>0</v>
      </c>
      <c r="AI123" s="234">
        <f>$E123*(1+'Growth rates'!AI122)</f>
        <v>0</v>
      </c>
      <c r="AJ123" s="234">
        <f>$E123*(1+'Growth rates'!AJ122)</f>
        <v>0</v>
      </c>
      <c r="AK123" s="234">
        <f>$E123*(1+'Growth rates'!AK122)</f>
        <v>0</v>
      </c>
    </row>
    <row r="124" spans="1:37" x14ac:dyDescent="0.25">
      <c r="A124" s="72" t="s">
        <v>1197</v>
      </c>
      <c r="B124" s="72" t="s">
        <v>620</v>
      </c>
      <c r="C124" s="44" t="s">
        <v>1184</v>
      </c>
      <c r="D124" s="73" t="s">
        <v>68</v>
      </c>
      <c r="E124" s="240">
        <f>SUMIFS(Summary_carb_combusted!$E$53:$E$91,Summary_carb_combusted!$C$53:$C$91,calcs!$D124)+SUMIFS('CHP Distribution_calcs'!$E$42:$E$51,'CHP Distribution_calcs'!$C$42:$C$51,$D124)</f>
        <v>0</v>
      </c>
      <c r="F124" s="234">
        <f>$E124*(1+'Growth rates'!F123)</f>
        <v>0</v>
      </c>
      <c r="G124" s="335">
        <f>$E124*(1+'Growth rates'!G123)</f>
        <v>0</v>
      </c>
      <c r="H124" s="234">
        <f>$E124*(1+'Growth rates'!H123)</f>
        <v>0</v>
      </c>
      <c r="I124" s="234">
        <f>$E124*(1+'Growth rates'!I123)</f>
        <v>0</v>
      </c>
      <c r="J124" s="234">
        <f>$E124*(1+'Growth rates'!J123)</f>
        <v>0</v>
      </c>
      <c r="K124" s="234">
        <f>$E124*(1+'Growth rates'!K123)</f>
        <v>0</v>
      </c>
      <c r="L124" s="234">
        <f>$E124*(1+'Growth rates'!L123)</f>
        <v>0</v>
      </c>
      <c r="M124" s="234">
        <f>$E124*(1+'Growth rates'!M123)</f>
        <v>0</v>
      </c>
      <c r="N124" s="234">
        <f>$E124*(1+'Growth rates'!N123)</f>
        <v>0</v>
      </c>
      <c r="O124" s="234">
        <f>$E124*(1+'Growth rates'!O123)</f>
        <v>0</v>
      </c>
      <c r="P124" s="234">
        <f>$E124*(1+'Growth rates'!P123)</f>
        <v>0</v>
      </c>
      <c r="Q124" s="234">
        <f>$E124*(1+'Growth rates'!Q123)</f>
        <v>0</v>
      </c>
      <c r="R124" s="234">
        <f>$E124*(1+'Growth rates'!R123)</f>
        <v>0</v>
      </c>
      <c r="S124" s="234">
        <f>$E124*(1+'Growth rates'!S123)</f>
        <v>0</v>
      </c>
      <c r="T124" s="234">
        <f>$E124*(1+'Growth rates'!T123)</f>
        <v>0</v>
      </c>
      <c r="U124" s="234">
        <f>$E124*(1+'Growth rates'!U123)</f>
        <v>0</v>
      </c>
      <c r="V124" s="234">
        <f>$E124*(1+'Growth rates'!V123)</f>
        <v>0</v>
      </c>
      <c r="W124" s="234">
        <f>$E124*(1+'Growth rates'!W123)</f>
        <v>0</v>
      </c>
      <c r="X124" s="234">
        <f>$E124*(1+'Growth rates'!X123)</f>
        <v>0</v>
      </c>
      <c r="Y124" s="234">
        <f>$E124*(1+'Growth rates'!Y123)</f>
        <v>0</v>
      </c>
      <c r="Z124" s="234">
        <f>$E124*(1+'Growth rates'!Z123)</f>
        <v>0</v>
      </c>
      <c r="AA124" s="234">
        <f>$E124*(1+'Growth rates'!AA123)</f>
        <v>0</v>
      </c>
      <c r="AB124" s="234">
        <f>$E124*(1+'Growth rates'!AB123)</f>
        <v>0</v>
      </c>
      <c r="AC124" s="234">
        <f>$E124*(1+'Growth rates'!AC123)</f>
        <v>0</v>
      </c>
      <c r="AD124" s="234">
        <f>$E124*(1+'Growth rates'!AD123)</f>
        <v>0</v>
      </c>
      <c r="AE124" s="234">
        <f>$E124*(1+'Growth rates'!AE123)</f>
        <v>0</v>
      </c>
      <c r="AF124" s="234">
        <f>$E124*(1+'Growth rates'!AF123)</f>
        <v>0</v>
      </c>
      <c r="AG124" s="234">
        <f>$E124*(1+'Growth rates'!AG123)</f>
        <v>0</v>
      </c>
      <c r="AH124" s="234">
        <f>$E124*(1+'Growth rates'!AH123)</f>
        <v>0</v>
      </c>
      <c r="AI124" s="234">
        <f>$E124*(1+'Growth rates'!AI123)</f>
        <v>0</v>
      </c>
      <c r="AJ124" s="234">
        <f>$E124*(1+'Growth rates'!AJ123)</f>
        <v>0</v>
      </c>
      <c r="AK124" s="234">
        <f>$E124*(1+'Growth rates'!AK123)</f>
        <v>0</v>
      </c>
    </row>
    <row r="125" spans="1:37" x14ac:dyDescent="0.25">
      <c r="A125" s="72" t="s">
        <v>1197</v>
      </c>
      <c r="B125" s="72" t="s">
        <v>620</v>
      </c>
      <c r="C125" s="44" t="s">
        <v>1184</v>
      </c>
      <c r="D125" s="73" t="s">
        <v>69</v>
      </c>
      <c r="E125" s="240">
        <f>SUMIFS(Summary_carb_combusted!$E$53:$E$91,Summary_carb_combusted!$C$53:$C$91,calcs!$D125)+SUMIFS('CHP Distribution_calcs'!$E$42:$E$51,'CHP Distribution_calcs'!$C$42:$C$51,$D125)</f>
        <v>0</v>
      </c>
      <c r="F125" s="234">
        <f>$E125*(1+'Growth rates'!F124)</f>
        <v>0</v>
      </c>
      <c r="G125" s="335">
        <f>$E125*(1+'Growth rates'!G124)</f>
        <v>0</v>
      </c>
      <c r="H125" s="234">
        <f>$E125*(1+'Growth rates'!H124)</f>
        <v>0</v>
      </c>
      <c r="I125" s="234">
        <f>$E125*(1+'Growth rates'!I124)</f>
        <v>0</v>
      </c>
      <c r="J125" s="234">
        <f>$E125*(1+'Growth rates'!J124)</f>
        <v>0</v>
      </c>
      <c r="K125" s="234">
        <f>$E125*(1+'Growth rates'!K124)</f>
        <v>0</v>
      </c>
      <c r="L125" s="234">
        <f>$E125*(1+'Growth rates'!L124)</f>
        <v>0</v>
      </c>
      <c r="M125" s="234">
        <f>$E125*(1+'Growth rates'!M124)</f>
        <v>0</v>
      </c>
      <c r="N125" s="234">
        <f>$E125*(1+'Growth rates'!N124)</f>
        <v>0</v>
      </c>
      <c r="O125" s="234">
        <f>$E125*(1+'Growth rates'!O124)</f>
        <v>0</v>
      </c>
      <c r="P125" s="234">
        <f>$E125*(1+'Growth rates'!P124)</f>
        <v>0</v>
      </c>
      <c r="Q125" s="234">
        <f>$E125*(1+'Growth rates'!Q124)</f>
        <v>0</v>
      </c>
      <c r="R125" s="234">
        <f>$E125*(1+'Growth rates'!R124)</f>
        <v>0</v>
      </c>
      <c r="S125" s="234">
        <f>$E125*(1+'Growth rates'!S124)</f>
        <v>0</v>
      </c>
      <c r="T125" s="234">
        <f>$E125*(1+'Growth rates'!T124)</f>
        <v>0</v>
      </c>
      <c r="U125" s="234">
        <f>$E125*(1+'Growth rates'!U124)</f>
        <v>0</v>
      </c>
      <c r="V125" s="234">
        <f>$E125*(1+'Growth rates'!V124)</f>
        <v>0</v>
      </c>
      <c r="W125" s="234">
        <f>$E125*(1+'Growth rates'!W124)</f>
        <v>0</v>
      </c>
      <c r="X125" s="234">
        <f>$E125*(1+'Growth rates'!X124)</f>
        <v>0</v>
      </c>
      <c r="Y125" s="234">
        <f>$E125*(1+'Growth rates'!Y124)</f>
        <v>0</v>
      </c>
      <c r="Z125" s="234">
        <f>$E125*(1+'Growth rates'!Z124)</f>
        <v>0</v>
      </c>
      <c r="AA125" s="234">
        <f>$E125*(1+'Growth rates'!AA124)</f>
        <v>0</v>
      </c>
      <c r="AB125" s="234">
        <f>$E125*(1+'Growth rates'!AB124)</f>
        <v>0</v>
      </c>
      <c r="AC125" s="234">
        <f>$E125*(1+'Growth rates'!AC124)</f>
        <v>0</v>
      </c>
      <c r="AD125" s="234">
        <f>$E125*(1+'Growth rates'!AD124)</f>
        <v>0</v>
      </c>
      <c r="AE125" s="234">
        <f>$E125*(1+'Growth rates'!AE124)</f>
        <v>0</v>
      </c>
      <c r="AF125" s="234">
        <f>$E125*(1+'Growth rates'!AF124)</f>
        <v>0</v>
      </c>
      <c r="AG125" s="234">
        <f>$E125*(1+'Growth rates'!AG124)</f>
        <v>0</v>
      </c>
      <c r="AH125" s="234">
        <f>$E125*(1+'Growth rates'!AH124)</f>
        <v>0</v>
      </c>
      <c r="AI125" s="234">
        <f>$E125*(1+'Growth rates'!AI124)</f>
        <v>0</v>
      </c>
      <c r="AJ125" s="234">
        <f>$E125*(1+'Growth rates'!AJ124)</f>
        <v>0</v>
      </c>
      <c r="AK125" s="234">
        <f>$E125*(1+'Growth rates'!AK124)</f>
        <v>0</v>
      </c>
    </row>
    <row r="126" spans="1:37" x14ac:dyDescent="0.25">
      <c r="A126" s="72" t="s">
        <v>1197</v>
      </c>
      <c r="B126" s="72" t="s">
        <v>620</v>
      </c>
      <c r="C126" s="44" t="s">
        <v>1184</v>
      </c>
      <c r="D126" s="73" t="s">
        <v>70</v>
      </c>
      <c r="E126" s="240">
        <f>SUMIFS(Summary_carb_combusted!$E$53:$E$91,Summary_carb_combusted!$C$53:$C$91,calcs!$D126)+SUMIFS('CHP Distribution_calcs'!$E$42:$E$51,'CHP Distribution_calcs'!$C$42:$C$51,$D126)</f>
        <v>12852468885738.832</v>
      </c>
      <c r="F126" s="234">
        <f>$E126*(1+'Growth rates'!F125)</f>
        <v>13040779708583.416</v>
      </c>
      <c r="G126" s="335">
        <f>$E126*(1+'Growth rates'!G125)</f>
        <v>13229090531428.002</v>
      </c>
      <c r="H126" s="234">
        <f>$E126*(1+'Growth rates'!H125)</f>
        <v>13417401354272.584</v>
      </c>
      <c r="I126" s="234">
        <f>$E126*(1+'Growth rates'!I125)</f>
        <v>13605712177117.164</v>
      </c>
      <c r="J126" s="234">
        <f>$E126*(1+'Growth rates'!J125)</f>
        <v>13794022999961.75</v>
      </c>
      <c r="K126" s="234">
        <f>$E126*(1+'Growth rates'!K125)</f>
        <v>13982333822806.383</v>
      </c>
      <c r="L126" s="234">
        <f>$E126*(1+'Growth rates'!L125)</f>
        <v>14170644645650.967</v>
      </c>
      <c r="M126" s="234">
        <f>$E126*(1+'Growth rates'!M125)</f>
        <v>14358955468495.553</v>
      </c>
      <c r="N126" s="234">
        <f>$E126*(1+'Growth rates'!N125)</f>
        <v>14547266291340.135</v>
      </c>
      <c r="O126" s="234">
        <f>$E126*(1+'Growth rates'!O125)</f>
        <v>14735577114184.719</v>
      </c>
      <c r="P126" s="234">
        <f>$E126*(1+'Growth rates'!P125)</f>
        <v>14923887937029.301</v>
      </c>
      <c r="Q126" s="234">
        <f>$E126*(1+'Growth rates'!Q125)</f>
        <v>15112198759873.885</v>
      </c>
      <c r="R126" s="234">
        <f>$E126*(1+'Growth rates'!R125)</f>
        <v>15300509582718.471</v>
      </c>
      <c r="S126" s="234">
        <f>$E126*(1+'Growth rates'!S125)</f>
        <v>15488820405563.055</v>
      </c>
      <c r="T126" s="234">
        <f>$E126*(1+'Growth rates'!T125)</f>
        <v>15677131228407.637</v>
      </c>
      <c r="U126" s="234">
        <f>$E126*(1+'Growth rates'!U125)</f>
        <v>15865442051252.221</v>
      </c>
      <c r="V126" s="234">
        <f>$E126*(1+'Growth rates'!V125)</f>
        <v>16053752874096.805</v>
      </c>
      <c r="W126" s="234">
        <f>$E126*(1+'Growth rates'!W125)</f>
        <v>16242063696941.391</v>
      </c>
      <c r="X126" s="234">
        <f>$E126*(1+'Growth rates'!X125)</f>
        <v>16430374519786.021</v>
      </c>
      <c r="Y126" s="234">
        <f>$E126*(1+'Growth rates'!Y125)</f>
        <v>16618685342630.605</v>
      </c>
      <c r="Z126" s="234">
        <f>$E126*(1+'Growth rates'!Z125)</f>
        <v>16806996165475.189</v>
      </c>
      <c r="AA126" s="234">
        <f>$E126*(1+'Growth rates'!AA125)</f>
        <v>16995306988319.771</v>
      </c>
      <c r="AB126" s="234">
        <f>$E126*(1+'Growth rates'!AB125)</f>
        <v>17183617811164.355</v>
      </c>
      <c r="AC126" s="234">
        <f>$E126*(1+'Growth rates'!AC125)</f>
        <v>17371928634008.941</v>
      </c>
      <c r="AD126" s="234">
        <f>$E126*(1+'Growth rates'!AD125)</f>
        <v>17560239456853.523</v>
      </c>
      <c r="AE126" s="234">
        <f>$E126*(1+'Growth rates'!AE125)</f>
        <v>17748550279698.109</v>
      </c>
      <c r="AF126" s="234">
        <f>$E126*(1+'Growth rates'!AF125)</f>
        <v>17936861102542.691</v>
      </c>
      <c r="AG126" s="234">
        <f>$E126*(1+'Growth rates'!AG125)</f>
        <v>18125171925387.273</v>
      </c>
      <c r="AH126" s="234">
        <f>$E126*(1+'Growth rates'!AH125)</f>
        <v>18313482748231.859</v>
      </c>
      <c r="AI126" s="234">
        <f>$E126*(1+'Growth rates'!AI125)</f>
        <v>18501793571076.441</v>
      </c>
      <c r="AJ126" s="234">
        <f>$E126*(1+'Growth rates'!AJ125)</f>
        <v>18690104393921.023</v>
      </c>
      <c r="AK126" s="234">
        <f>$E126*(1+'Growth rates'!AK125)</f>
        <v>18878415216765.609</v>
      </c>
    </row>
    <row r="127" spans="1:37" x14ac:dyDescent="0.25">
      <c r="A127" s="72" t="s">
        <v>1197</v>
      </c>
      <c r="B127" s="72" t="s">
        <v>620</v>
      </c>
      <c r="C127" s="44" t="s">
        <v>1184</v>
      </c>
      <c r="D127" s="73" t="s">
        <v>71</v>
      </c>
      <c r="E127" s="240">
        <f>SUMIFS(Summary_carb_combusted!$E$53:$E$91,Summary_carb_combusted!$C$53:$C$91,calcs!$D127)+SUMIFS('CHP Distribution_calcs'!$E$42:$E$51,'CHP Distribution_calcs'!$C$42:$C$51,$D127)</f>
        <v>0</v>
      </c>
      <c r="F127" s="234">
        <f>$E127*(1+'Growth rates'!F126)</f>
        <v>0</v>
      </c>
      <c r="G127" s="335">
        <f>$E127*(1+'Growth rates'!G126)</f>
        <v>0</v>
      </c>
      <c r="H127" s="234">
        <f>$E127*(1+'Growth rates'!H126)</f>
        <v>0</v>
      </c>
      <c r="I127" s="234">
        <f>$E127*(1+'Growth rates'!I126)</f>
        <v>0</v>
      </c>
      <c r="J127" s="234">
        <f>$E127*(1+'Growth rates'!J126)</f>
        <v>0</v>
      </c>
      <c r="K127" s="234">
        <f>$E127*(1+'Growth rates'!K126)</f>
        <v>0</v>
      </c>
      <c r="L127" s="234">
        <f>$E127*(1+'Growth rates'!L126)</f>
        <v>0</v>
      </c>
      <c r="M127" s="234">
        <f>$E127*(1+'Growth rates'!M126)</f>
        <v>0</v>
      </c>
      <c r="N127" s="234">
        <f>$E127*(1+'Growth rates'!N126)</f>
        <v>0</v>
      </c>
      <c r="O127" s="234">
        <f>$E127*(1+'Growth rates'!O126)</f>
        <v>0</v>
      </c>
      <c r="P127" s="234">
        <f>$E127*(1+'Growth rates'!P126)</f>
        <v>0</v>
      </c>
      <c r="Q127" s="234">
        <f>$E127*(1+'Growth rates'!Q126)</f>
        <v>0</v>
      </c>
      <c r="R127" s="234">
        <f>$E127*(1+'Growth rates'!R126)</f>
        <v>0</v>
      </c>
      <c r="S127" s="234">
        <f>$E127*(1+'Growth rates'!S126)</f>
        <v>0</v>
      </c>
      <c r="T127" s="234">
        <f>$E127*(1+'Growth rates'!T126)</f>
        <v>0</v>
      </c>
      <c r="U127" s="234">
        <f>$E127*(1+'Growth rates'!U126)</f>
        <v>0</v>
      </c>
      <c r="V127" s="234">
        <f>$E127*(1+'Growth rates'!V126)</f>
        <v>0</v>
      </c>
      <c r="W127" s="234">
        <f>$E127*(1+'Growth rates'!W126)</f>
        <v>0</v>
      </c>
      <c r="X127" s="234">
        <f>$E127*(1+'Growth rates'!X126)</f>
        <v>0</v>
      </c>
      <c r="Y127" s="234">
        <f>$E127*(1+'Growth rates'!Y126)</f>
        <v>0</v>
      </c>
      <c r="Z127" s="234">
        <f>$E127*(1+'Growth rates'!Z126)</f>
        <v>0</v>
      </c>
      <c r="AA127" s="234">
        <f>$E127*(1+'Growth rates'!AA126)</f>
        <v>0</v>
      </c>
      <c r="AB127" s="234">
        <f>$E127*(1+'Growth rates'!AB126)</f>
        <v>0</v>
      </c>
      <c r="AC127" s="234">
        <f>$E127*(1+'Growth rates'!AC126)</f>
        <v>0</v>
      </c>
      <c r="AD127" s="234">
        <f>$E127*(1+'Growth rates'!AD126)</f>
        <v>0</v>
      </c>
      <c r="AE127" s="234">
        <f>$E127*(1+'Growth rates'!AE126)</f>
        <v>0</v>
      </c>
      <c r="AF127" s="234">
        <f>$E127*(1+'Growth rates'!AF126)</f>
        <v>0</v>
      </c>
      <c r="AG127" s="234">
        <f>$E127*(1+'Growth rates'!AG126)</f>
        <v>0</v>
      </c>
      <c r="AH127" s="234">
        <f>$E127*(1+'Growth rates'!AH126)</f>
        <v>0</v>
      </c>
      <c r="AI127" s="234">
        <f>$E127*(1+'Growth rates'!AI126)</f>
        <v>0</v>
      </c>
      <c r="AJ127" s="234">
        <f>$E127*(1+'Growth rates'!AJ126)</f>
        <v>0</v>
      </c>
      <c r="AK127" s="234">
        <f>$E127*(1+'Growth rates'!AK126)</f>
        <v>0</v>
      </c>
    </row>
    <row r="128" spans="1:37" x14ac:dyDescent="0.25">
      <c r="A128" s="72" t="s">
        <v>1197</v>
      </c>
      <c r="B128" s="72" t="s">
        <v>620</v>
      </c>
      <c r="C128" s="44" t="s">
        <v>1184</v>
      </c>
      <c r="D128" s="73" t="s">
        <v>72</v>
      </c>
      <c r="E128" s="240">
        <f>SUMIFS(Summary_carb_combusted!$E$53:$E$91,Summary_carb_combusted!$C$53:$C$91,calcs!$D128)+SUMIFS('CHP Distribution_calcs'!$E$42:$E$51,'CHP Distribution_calcs'!$C$42:$C$51,$D128)</f>
        <v>0</v>
      </c>
      <c r="F128" s="234">
        <f>$E128*(1+'Growth rates'!F127)</f>
        <v>0</v>
      </c>
      <c r="G128" s="335">
        <f>$E128*(1+'Growth rates'!G127)</f>
        <v>0</v>
      </c>
      <c r="H128" s="234">
        <f>$E128*(1+'Growth rates'!H127)</f>
        <v>0</v>
      </c>
      <c r="I128" s="234">
        <f>$E128*(1+'Growth rates'!I127)</f>
        <v>0</v>
      </c>
      <c r="J128" s="234">
        <f>$E128*(1+'Growth rates'!J127)</f>
        <v>0</v>
      </c>
      <c r="K128" s="234">
        <f>$E128*(1+'Growth rates'!K127)</f>
        <v>0</v>
      </c>
      <c r="L128" s="234">
        <f>$E128*(1+'Growth rates'!L127)</f>
        <v>0</v>
      </c>
      <c r="M128" s="234">
        <f>$E128*(1+'Growth rates'!M127)</f>
        <v>0</v>
      </c>
      <c r="N128" s="234">
        <f>$E128*(1+'Growth rates'!N127)</f>
        <v>0</v>
      </c>
      <c r="O128" s="234">
        <f>$E128*(1+'Growth rates'!O127)</f>
        <v>0</v>
      </c>
      <c r="P128" s="234">
        <f>$E128*(1+'Growth rates'!P127)</f>
        <v>0</v>
      </c>
      <c r="Q128" s="234">
        <f>$E128*(1+'Growth rates'!Q127)</f>
        <v>0</v>
      </c>
      <c r="R128" s="234">
        <f>$E128*(1+'Growth rates'!R127)</f>
        <v>0</v>
      </c>
      <c r="S128" s="234">
        <f>$E128*(1+'Growth rates'!S127)</f>
        <v>0</v>
      </c>
      <c r="T128" s="234">
        <f>$E128*(1+'Growth rates'!T127)</f>
        <v>0</v>
      </c>
      <c r="U128" s="234">
        <f>$E128*(1+'Growth rates'!U127)</f>
        <v>0</v>
      </c>
      <c r="V128" s="234">
        <f>$E128*(1+'Growth rates'!V127)</f>
        <v>0</v>
      </c>
      <c r="W128" s="234">
        <f>$E128*(1+'Growth rates'!W127)</f>
        <v>0</v>
      </c>
      <c r="X128" s="234">
        <f>$E128*(1+'Growth rates'!X127)</f>
        <v>0</v>
      </c>
      <c r="Y128" s="234">
        <f>$E128*(1+'Growth rates'!Y127)</f>
        <v>0</v>
      </c>
      <c r="Z128" s="234">
        <f>$E128*(1+'Growth rates'!Z127)</f>
        <v>0</v>
      </c>
      <c r="AA128" s="234">
        <f>$E128*(1+'Growth rates'!AA127)</f>
        <v>0</v>
      </c>
      <c r="AB128" s="234">
        <f>$E128*(1+'Growth rates'!AB127)</f>
        <v>0</v>
      </c>
      <c r="AC128" s="234">
        <f>$E128*(1+'Growth rates'!AC127)</f>
        <v>0</v>
      </c>
      <c r="AD128" s="234">
        <f>$E128*(1+'Growth rates'!AD127)</f>
        <v>0</v>
      </c>
      <c r="AE128" s="234">
        <f>$E128*(1+'Growth rates'!AE127)</f>
        <v>0</v>
      </c>
      <c r="AF128" s="234">
        <f>$E128*(1+'Growth rates'!AF127)</f>
        <v>0</v>
      </c>
      <c r="AG128" s="234">
        <f>$E128*(1+'Growth rates'!AG127)</f>
        <v>0</v>
      </c>
      <c r="AH128" s="234">
        <f>$E128*(1+'Growth rates'!AH127)</f>
        <v>0</v>
      </c>
      <c r="AI128" s="234">
        <f>$E128*(1+'Growth rates'!AI127)</f>
        <v>0</v>
      </c>
      <c r="AJ128" s="234">
        <f>$E128*(1+'Growth rates'!AJ127)</f>
        <v>0</v>
      </c>
      <c r="AK128" s="234">
        <f>$E128*(1+'Growth rates'!AK127)</f>
        <v>0</v>
      </c>
    </row>
    <row r="129" spans="1:37" x14ac:dyDescent="0.25">
      <c r="A129" s="72" t="s">
        <v>1197</v>
      </c>
      <c r="B129" s="72" t="s">
        <v>620</v>
      </c>
      <c r="C129" s="44" t="s">
        <v>1184</v>
      </c>
      <c r="D129" s="73" t="s">
        <v>73</v>
      </c>
      <c r="E129" s="240">
        <f>SUMIFS(Summary_carb_combusted!$E$53:$E$91,Summary_carb_combusted!$C$53:$C$91,calcs!$D129)+SUMIFS('CHP Distribution_calcs'!$E$42:$E$51,'CHP Distribution_calcs'!$C$42:$C$51,$D129)</f>
        <v>0</v>
      </c>
      <c r="F129" s="234">
        <f>$E129*(1+'Growth rates'!F128)</f>
        <v>0</v>
      </c>
      <c r="G129" s="335">
        <f>$E129*(1+'Growth rates'!G128)</f>
        <v>0</v>
      </c>
      <c r="H129" s="234">
        <f>$E129*(1+'Growth rates'!H128)</f>
        <v>0</v>
      </c>
      <c r="I129" s="234">
        <f>$E129*(1+'Growth rates'!I128)</f>
        <v>0</v>
      </c>
      <c r="J129" s="234">
        <f>$E129*(1+'Growth rates'!J128)</f>
        <v>0</v>
      </c>
      <c r="K129" s="234">
        <f>$E129*(1+'Growth rates'!K128)</f>
        <v>0</v>
      </c>
      <c r="L129" s="234">
        <f>$E129*(1+'Growth rates'!L128)</f>
        <v>0</v>
      </c>
      <c r="M129" s="234">
        <f>$E129*(1+'Growth rates'!M128)</f>
        <v>0</v>
      </c>
      <c r="N129" s="234">
        <f>$E129*(1+'Growth rates'!N128)</f>
        <v>0</v>
      </c>
      <c r="O129" s="234">
        <f>$E129*(1+'Growth rates'!O128)</f>
        <v>0</v>
      </c>
      <c r="P129" s="234">
        <f>$E129*(1+'Growth rates'!P128)</f>
        <v>0</v>
      </c>
      <c r="Q129" s="234">
        <f>$E129*(1+'Growth rates'!Q128)</f>
        <v>0</v>
      </c>
      <c r="R129" s="234">
        <f>$E129*(1+'Growth rates'!R128)</f>
        <v>0</v>
      </c>
      <c r="S129" s="234">
        <f>$E129*(1+'Growth rates'!S128)</f>
        <v>0</v>
      </c>
      <c r="T129" s="234">
        <f>$E129*(1+'Growth rates'!T128)</f>
        <v>0</v>
      </c>
      <c r="U129" s="234">
        <f>$E129*(1+'Growth rates'!U128)</f>
        <v>0</v>
      </c>
      <c r="V129" s="234">
        <f>$E129*(1+'Growth rates'!V128)</f>
        <v>0</v>
      </c>
      <c r="W129" s="234">
        <f>$E129*(1+'Growth rates'!W128)</f>
        <v>0</v>
      </c>
      <c r="X129" s="234">
        <f>$E129*(1+'Growth rates'!X128)</f>
        <v>0</v>
      </c>
      <c r="Y129" s="234">
        <f>$E129*(1+'Growth rates'!Y128)</f>
        <v>0</v>
      </c>
      <c r="Z129" s="234">
        <f>$E129*(1+'Growth rates'!Z128)</f>
        <v>0</v>
      </c>
      <c r="AA129" s="234">
        <f>$E129*(1+'Growth rates'!AA128)</f>
        <v>0</v>
      </c>
      <c r="AB129" s="234">
        <f>$E129*(1+'Growth rates'!AB128)</f>
        <v>0</v>
      </c>
      <c r="AC129" s="234">
        <f>$E129*(1+'Growth rates'!AC128)</f>
        <v>0</v>
      </c>
      <c r="AD129" s="234">
        <f>$E129*(1+'Growth rates'!AD128)</f>
        <v>0</v>
      </c>
      <c r="AE129" s="234">
        <f>$E129*(1+'Growth rates'!AE128)</f>
        <v>0</v>
      </c>
      <c r="AF129" s="234">
        <f>$E129*(1+'Growth rates'!AF128)</f>
        <v>0</v>
      </c>
      <c r="AG129" s="234">
        <f>$E129*(1+'Growth rates'!AG128)</f>
        <v>0</v>
      </c>
      <c r="AH129" s="234">
        <f>$E129*(1+'Growth rates'!AH128)</f>
        <v>0</v>
      </c>
      <c r="AI129" s="234">
        <f>$E129*(1+'Growth rates'!AI128)</f>
        <v>0</v>
      </c>
      <c r="AJ129" s="234">
        <f>$E129*(1+'Growth rates'!AJ128)</f>
        <v>0</v>
      </c>
      <c r="AK129" s="234">
        <f>$E129*(1+'Growth rates'!AK128)</f>
        <v>0</v>
      </c>
    </row>
    <row r="130" spans="1:37" x14ac:dyDescent="0.25">
      <c r="A130" s="72" t="s">
        <v>1197</v>
      </c>
      <c r="B130" s="72" t="s">
        <v>620</v>
      </c>
      <c r="C130" s="44" t="s">
        <v>1184</v>
      </c>
      <c r="D130" s="73" t="s">
        <v>74</v>
      </c>
      <c r="E130" s="240">
        <f>SUMIFS(Summary_carb_combusted!$E$53:$E$91,Summary_carb_combusted!$C$53:$C$91,calcs!$D130)+SUMIFS('CHP Distribution_calcs'!$E$42:$E$51,'CHP Distribution_calcs'!$C$42:$C$51,$D130)</f>
        <v>0</v>
      </c>
      <c r="F130" s="234">
        <f>$E130*(1+'Growth rates'!F129)</f>
        <v>0</v>
      </c>
      <c r="G130" s="335">
        <f>$E130*(1+'Growth rates'!G129)</f>
        <v>0</v>
      </c>
      <c r="H130" s="234">
        <f>$E130*(1+'Growth rates'!H129)</f>
        <v>0</v>
      </c>
      <c r="I130" s="234">
        <f>$E130*(1+'Growth rates'!I129)</f>
        <v>0</v>
      </c>
      <c r="J130" s="234">
        <f>$E130*(1+'Growth rates'!J129)</f>
        <v>0</v>
      </c>
      <c r="K130" s="234">
        <f>$E130*(1+'Growth rates'!K129)</f>
        <v>0</v>
      </c>
      <c r="L130" s="234">
        <f>$E130*(1+'Growth rates'!L129)</f>
        <v>0</v>
      </c>
      <c r="M130" s="234">
        <f>$E130*(1+'Growth rates'!M129)</f>
        <v>0</v>
      </c>
      <c r="N130" s="234">
        <f>$E130*(1+'Growth rates'!N129)</f>
        <v>0</v>
      </c>
      <c r="O130" s="234">
        <f>$E130*(1+'Growth rates'!O129)</f>
        <v>0</v>
      </c>
      <c r="P130" s="234">
        <f>$E130*(1+'Growth rates'!P129)</f>
        <v>0</v>
      </c>
      <c r="Q130" s="234">
        <f>$E130*(1+'Growth rates'!Q129)</f>
        <v>0</v>
      </c>
      <c r="R130" s="234">
        <f>$E130*(1+'Growth rates'!R129)</f>
        <v>0</v>
      </c>
      <c r="S130" s="234">
        <f>$E130*(1+'Growth rates'!S129)</f>
        <v>0</v>
      </c>
      <c r="T130" s="234">
        <f>$E130*(1+'Growth rates'!T129)</f>
        <v>0</v>
      </c>
      <c r="U130" s="234">
        <f>$E130*(1+'Growth rates'!U129)</f>
        <v>0</v>
      </c>
      <c r="V130" s="234">
        <f>$E130*(1+'Growth rates'!V129)</f>
        <v>0</v>
      </c>
      <c r="W130" s="234">
        <f>$E130*(1+'Growth rates'!W129)</f>
        <v>0</v>
      </c>
      <c r="X130" s="234">
        <f>$E130*(1+'Growth rates'!X129)</f>
        <v>0</v>
      </c>
      <c r="Y130" s="234">
        <f>$E130*(1+'Growth rates'!Y129)</f>
        <v>0</v>
      </c>
      <c r="Z130" s="234">
        <f>$E130*(1+'Growth rates'!Z129)</f>
        <v>0</v>
      </c>
      <c r="AA130" s="234">
        <f>$E130*(1+'Growth rates'!AA129)</f>
        <v>0</v>
      </c>
      <c r="AB130" s="234">
        <f>$E130*(1+'Growth rates'!AB129)</f>
        <v>0</v>
      </c>
      <c r="AC130" s="234">
        <f>$E130*(1+'Growth rates'!AC129)</f>
        <v>0</v>
      </c>
      <c r="AD130" s="234">
        <f>$E130*(1+'Growth rates'!AD129)</f>
        <v>0</v>
      </c>
      <c r="AE130" s="234">
        <f>$E130*(1+'Growth rates'!AE129)</f>
        <v>0</v>
      </c>
      <c r="AF130" s="234">
        <f>$E130*(1+'Growth rates'!AF129)</f>
        <v>0</v>
      </c>
      <c r="AG130" s="234">
        <f>$E130*(1+'Growth rates'!AG129)</f>
        <v>0</v>
      </c>
      <c r="AH130" s="234">
        <f>$E130*(1+'Growth rates'!AH129)</f>
        <v>0</v>
      </c>
      <c r="AI130" s="234">
        <f>$E130*(1+'Growth rates'!AI129)</f>
        <v>0</v>
      </c>
      <c r="AJ130" s="234">
        <f>$E130*(1+'Growth rates'!AJ129)</f>
        <v>0</v>
      </c>
      <c r="AK130" s="234">
        <f>$E130*(1+'Growth rates'!AK129)</f>
        <v>0</v>
      </c>
    </row>
    <row r="131" spans="1:37" x14ac:dyDescent="0.25">
      <c r="A131" s="72" t="s">
        <v>1197</v>
      </c>
      <c r="B131" s="72" t="s">
        <v>620</v>
      </c>
      <c r="C131" s="44" t="s">
        <v>1184</v>
      </c>
      <c r="D131" s="73" t="s">
        <v>75</v>
      </c>
      <c r="E131" s="240">
        <f>SUMIFS(Summary_carb_combusted!$E$53:$E$91,Summary_carb_combusted!$C$53:$C$91,calcs!$D131)+SUMIFS('CHP Distribution_calcs'!$E$42:$E$51,'CHP Distribution_calcs'!$C$42:$C$51,$D131)</f>
        <v>0</v>
      </c>
      <c r="F131" s="234">
        <f>$E131*(1+'Growth rates'!F130)</f>
        <v>0</v>
      </c>
      <c r="G131" s="335">
        <f>$E131*(1+'Growth rates'!G130)</f>
        <v>0</v>
      </c>
      <c r="H131" s="234">
        <f>$E131*(1+'Growth rates'!H130)</f>
        <v>0</v>
      </c>
      <c r="I131" s="234">
        <f>$E131*(1+'Growth rates'!I130)</f>
        <v>0</v>
      </c>
      <c r="J131" s="234">
        <f>$E131*(1+'Growth rates'!J130)</f>
        <v>0</v>
      </c>
      <c r="K131" s="234">
        <f>$E131*(1+'Growth rates'!K130)</f>
        <v>0</v>
      </c>
      <c r="L131" s="234">
        <f>$E131*(1+'Growth rates'!L130)</f>
        <v>0</v>
      </c>
      <c r="M131" s="234">
        <f>$E131*(1+'Growth rates'!M130)</f>
        <v>0</v>
      </c>
      <c r="N131" s="234">
        <f>$E131*(1+'Growth rates'!N130)</f>
        <v>0</v>
      </c>
      <c r="O131" s="234">
        <f>$E131*(1+'Growth rates'!O130)</f>
        <v>0</v>
      </c>
      <c r="P131" s="234">
        <f>$E131*(1+'Growth rates'!P130)</f>
        <v>0</v>
      </c>
      <c r="Q131" s="234">
        <f>$E131*(1+'Growth rates'!Q130)</f>
        <v>0</v>
      </c>
      <c r="R131" s="234">
        <f>$E131*(1+'Growth rates'!R130)</f>
        <v>0</v>
      </c>
      <c r="S131" s="234">
        <f>$E131*(1+'Growth rates'!S130)</f>
        <v>0</v>
      </c>
      <c r="T131" s="234">
        <f>$E131*(1+'Growth rates'!T130)</f>
        <v>0</v>
      </c>
      <c r="U131" s="234">
        <f>$E131*(1+'Growth rates'!U130)</f>
        <v>0</v>
      </c>
      <c r="V131" s="234">
        <f>$E131*(1+'Growth rates'!V130)</f>
        <v>0</v>
      </c>
      <c r="W131" s="234">
        <f>$E131*(1+'Growth rates'!W130)</f>
        <v>0</v>
      </c>
      <c r="X131" s="234">
        <f>$E131*(1+'Growth rates'!X130)</f>
        <v>0</v>
      </c>
      <c r="Y131" s="234">
        <f>$E131*(1+'Growth rates'!Y130)</f>
        <v>0</v>
      </c>
      <c r="Z131" s="234">
        <f>$E131*(1+'Growth rates'!Z130)</f>
        <v>0</v>
      </c>
      <c r="AA131" s="234">
        <f>$E131*(1+'Growth rates'!AA130)</f>
        <v>0</v>
      </c>
      <c r="AB131" s="234">
        <f>$E131*(1+'Growth rates'!AB130)</f>
        <v>0</v>
      </c>
      <c r="AC131" s="234">
        <f>$E131*(1+'Growth rates'!AC130)</f>
        <v>0</v>
      </c>
      <c r="AD131" s="234">
        <f>$E131*(1+'Growth rates'!AD130)</f>
        <v>0</v>
      </c>
      <c r="AE131" s="234">
        <f>$E131*(1+'Growth rates'!AE130)</f>
        <v>0</v>
      </c>
      <c r="AF131" s="234">
        <f>$E131*(1+'Growth rates'!AF130)</f>
        <v>0</v>
      </c>
      <c r="AG131" s="234">
        <f>$E131*(1+'Growth rates'!AG130)</f>
        <v>0</v>
      </c>
      <c r="AH131" s="234">
        <f>$E131*(1+'Growth rates'!AH130)</f>
        <v>0</v>
      </c>
      <c r="AI131" s="234">
        <f>$E131*(1+'Growth rates'!AI130)</f>
        <v>0</v>
      </c>
      <c r="AJ131" s="234">
        <f>$E131*(1+'Growth rates'!AJ130)</f>
        <v>0</v>
      </c>
      <c r="AK131" s="234">
        <f>$E131*(1+'Growth rates'!AK130)</f>
        <v>0</v>
      </c>
    </row>
    <row r="132" spans="1:37" x14ac:dyDescent="0.25">
      <c r="A132" s="72" t="s">
        <v>1197</v>
      </c>
      <c r="B132" s="72" t="s">
        <v>620</v>
      </c>
      <c r="C132" s="44" t="s">
        <v>1184</v>
      </c>
      <c r="D132" s="73" t="s">
        <v>76</v>
      </c>
      <c r="E132" s="240">
        <f>SUMIFS(Summary_carb_combusted!$E$53:$E$91,Summary_carb_combusted!$C$53:$C$91,calcs!$D132)+SUMIFS('CHP Distribution_calcs'!$E$42:$E$51,'CHP Distribution_calcs'!$C$42:$C$51,$D132)</f>
        <v>295356160482.67096</v>
      </c>
      <c r="F132" s="234">
        <f>$E132*(1+'Growth rates'!F131)</f>
        <v>306274196204.13446</v>
      </c>
      <c r="G132" s="335">
        <f>$E132*(1+'Growth rates'!G131)</f>
        <v>316359654589.86743</v>
      </c>
      <c r="H132" s="234">
        <f>$E132*(1+'Growth rates'!H131)</f>
        <v>327277690311.33093</v>
      </c>
      <c r="I132" s="234">
        <f>$E132*(1+'Growth rates'!I131)</f>
        <v>338195726032.79431</v>
      </c>
      <c r="J132" s="234">
        <f>$E132*(1+'Growth rates'!J131)</f>
        <v>349113761754.25781</v>
      </c>
      <c r="K132" s="234">
        <f>$E132*(1+'Growth rates'!K131)</f>
        <v>359199220139.99091</v>
      </c>
      <c r="L132" s="234">
        <f>$E132*(1+'Growth rates'!L131)</f>
        <v>364289214511.33649</v>
      </c>
      <c r="M132" s="234">
        <f>$E132*(1+'Growth rates'!M131)</f>
        <v>368546631546.95172</v>
      </c>
      <c r="N132" s="234">
        <f>$E132*(1+'Growth rates'!N131)</f>
        <v>372804048582.56696</v>
      </c>
      <c r="O132" s="234">
        <f>$E132*(1+'Growth rates'!O131)</f>
        <v>377061465618.18225</v>
      </c>
      <c r="P132" s="234">
        <f>$E132*(1+'Growth rates'!P131)</f>
        <v>381318882653.79749</v>
      </c>
      <c r="Q132" s="234">
        <f>$E132*(1+'Growth rates'!Q131)</f>
        <v>385576299689.41278</v>
      </c>
      <c r="R132" s="234">
        <f>$E132*(1+'Growth rates'!R131)</f>
        <v>389833716725.02795</v>
      </c>
      <c r="S132" s="234">
        <f>$E132*(1+'Growth rates'!S131)</f>
        <v>394091133760.64331</v>
      </c>
      <c r="T132" s="234">
        <f>$E132*(1+'Growth rates'!T131)</f>
        <v>398348550796.25854</v>
      </c>
      <c r="U132" s="234">
        <f>$E132*(1+'Growth rates'!U131)</f>
        <v>402605967831.87378</v>
      </c>
      <c r="V132" s="234">
        <f>$E132*(1+'Growth rates'!V131)</f>
        <v>406863384867.48901</v>
      </c>
      <c r="W132" s="234">
        <f>$E132*(1+'Growth rates'!W131)</f>
        <v>411120801903.10425</v>
      </c>
      <c r="X132" s="234">
        <f>$E132*(1+'Growth rates'!X131)</f>
        <v>415378218938.71954</v>
      </c>
      <c r="Y132" s="234">
        <f>$E132*(1+'Growth rates'!Y131)</f>
        <v>419635635974.33478</v>
      </c>
      <c r="Z132" s="234">
        <f>$E132*(1+'Growth rates'!Z131)</f>
        <v>423893053009.95001</v>
      </c>
      <c r="AA132" s="234">
        <f>$E132*(1+'Growth rates'!AA131)</f>
        <v>428150470045.56525</v>
      </c>
      <c r="AB132" s="234">
        <f>$E132*(1+'Growth rates'!AB131)</f>
        <v>432407887081.1806</v>
      </c>
      <c r="AC132" s="234">
        <f>$E132*(1+'Growth rates'!AC131)</f>
        <v>436665304116.79578</v>
      </c>
      <c r="AD132" s="234">
        <f>$E132*(1+'Growth rates'!AD131)</f>
        <v>440922721152.41107</v>
      </c>
      <c r="AE132" s="234">
        <f>$E132*(1+'Growth rates'!AE131)</f>
        <v>445180138188.02631</v>
      </c>
      <c r="AF132" s="234">
        <f>$E132*(1+'Growth rates'!AF131)</f>
        <v>449437555223.64154</v>
      </c>
      <c r="AG132" s="234">
        <f>$E132*(1+'Growth rates'!AG131)</f>
        <v>453694972259.25684</v>
      </c>
      <c r="AH132" s="234">
        <f>$E132*(1+'Growth rates'!AH131)</f>
        <v>457952389294.87207</v>
      </c>
      <c r="AI132" s="234">
        <f>$E132*(1+'Growth rates'!AI131)</f>
        <v>462209806330.4873</v>
      </c>
      <c r="AJ132" s="234">
        <f>$E132*(1+'Growth rates'!AJ131)</f>
        <v>466467223366.10254</v>
      </c>
      <c r="AK132" s="234">
        <f>$E132*(1+'Growth rates'!AK131)</f>
        <v>470724640401.71783</v>
      </c>
    </row>
    <row r="133" spans="1:37" x14ac:dyDescent="0.25">
      <c r="E133" s="238" t="b">
        <f>SUM(E108:E132)=SUM(Summary_carb_combusted!$E$53:$E$91)</f>
        <v>1</v>
      </c>
    </row>
    <row r="134" spans="1:37" hidden="1" x14ac:dyDescent="0.25">
      <c r="A134" s="72" t="s">
        <v>1198</v>
      </c>
      <c r="B134" s="72" t="s">
        <v>1186</v>
      </c>
      <c r="C134" s="72" t="s">
        <v>1185</v>
      </c>
      <c r="D134" s="73" t="s">
        <v>52</v>
      </c>
      <c r="E134" s="242"/>
      <c r="F134" s="235"/>
      <c r="G134" s="336"/>
      <c r="H134" s="235"/>
      <c r="I134" s="235"/>
      <c r="J134" s="235"/>
      <c r="K134" s="235"/>
      <c r="L134" s="235"/>
      <c r="M134" s="235"/>
      <c r="N134" s="235"/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</row>
    <row r="135" spans="1:37" hidden="1" x14ac:dyDescent="0.25">
      <c r="A135" s="72" t="s">
        <v>1198</v>
      </c>
      <c r="B135" s="72" t="s">
        <v>1186</v>
      </c>
      <c r="C135" s="72" t="s">
        <v>1185</v>
      </c>
      <c r="D135" s="73" t="s">
        <v>53</v>
      </c>
      <c r="E135" s="242"/>
      <c r="F135" s="235"/>
      <c r="G135" s="336"/>
      <c r="H135" s="235"/>
      <c r="I135" s="235"/>
      <c r="J135" s="235"/>
      <c r="K135" s="235"/>
      <c r="L135" s="235"/>
      <c r="M135" s="235"/>
      <c r="N135" s="235"/>
      <c r="O135" s="235"/>
      <c r="P135" s="235"/>
      <c r="Q135" s="235"/>
      <c r="R135" s="235"/>
      <c r="S135" s="235"/>
      <c r="T135" s="235"/>
      <c r="U135" s="235"/>
      <c r="V135" s="235"/>
      <c r="W135" s="235"/>
      <c r="X135" s="235"/>
      <c r="Y135" s="235"/>
      <c r="Z135" s="235"/>
      <c r="AA135" s="235"/>
      <c r="AB135" s="235"/>
      <c r="AC135" s="235"/>
      <c r="AD135" s="235"/>
      <c r="AE135" s="235"/>
      <c r="AF135" s="235"/>
      <c r="AG135" s="235"/>
      <c r="AH135" s="235"/>
      <c r="AI135" s="235"/>
    </row>
    <row r="136" spans="1:37" hidden="1" x14ac:dyDescent="0.25">
      <c r="A136" s="72" t="s">
        <v>1198</v>
      </c>
      <c r="B136" s="72" t="s">
        <v>1186</v>
      </c>
      <c r="C136" s="72" t="s">
        <v>1185</v>
      </c>
      <c r="D136" s="73" t="s">
        <v>54</v>
      </c>
      <c r="E136" s="242"/>
      <c r="F136" s="235"/>
      <c r="G136" s="336"/>
      <c r="H136" s="235"/>
      <c r="I136" s="235"/>
      <c r="J136" s="235"/>
      <c r="K136" s="235"/>
      <c r="L136" s="235"/>
      <c r="M136" s="235"/>
      <c r="N136" s="235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</row>
    <row r="137" spans="1:37" hidden="1" x14ac:dyDescent="0.25">
      <c r="A137" s="72" t="s">
        <v>1198</v>
      </c>
      <c r="B137" s="72" t="s">
        <v>1186</v>
      </c>
      <c r="C137" s="72" t="s">
        <v>1185</v>
      </c>
      <c r="D137" s="73" t="s">
        <v>55</v>
      </c>
      <c r="E137" s="242"/>
      <c r="F137" s="235"/>
      <c r="G137" s="336"/>
      <c r="H137" s="235"/>
      <c r="I137" s="235"/>
      <c r="J137" s="235"/>
      <c r="K137" s="235"/>
      <c r="L137" s="235"/>
      <c r="M137" s="235"/>
      <c r="N137" s="235"/>
      <c r="O137" s="235"/>
      <c r="P137" s="235"/>
      <c r="Q137" s="235"/>
      <c r="R137" s="235"/>
      <c r="S137" s="235"/>
      <c r="T137" s="235"/>
      <c r="U137" s="235"/>
      <c r="V137" s="235"/>
      <c r="W137" s="235"/>
      <c r="X137" s="235"/>
      <c r="Y137" s="235"/>
      <c r="Z137" s="235"/>
      <c r="AA137" s="235"/>
      <c r="AB137" s="235"/>
      <c r="AC137" s="235"/>
      <c r="AD137" s="235"/>
      <c r="AE137" s="235"/>
      <c r="AF137" s="235"/>
      <c r="AG137" s="235"/>
      <c r="AH137" s="235"/>
      <c r="AI137" s="235"/>
    </row>
    <row r="138" spans="1:37" hidden="1" x14ac:dyDescent="0.25">
      <c r="A138" s="72" t="s">
        <v>1198</v>
      </c>
      <c r="B138" s="72" t="s">
        <v>1186</v>
      </c>
      <c r="C138" s="72" t="s">
        <v>1185</v>
      </c>
      <c r="D138" s="73" t="s">
        <v>56</v>
      </c>
      <c r="E138" s="242"/>
      <c r="F138" s="235"/>
      <c r="G138" s="336"/>
      <c r="H138" s="235"/>
      <c r="I138" s="235"/>
      <c r="J138" s="235"/>
      <c r="K138" s="235"/>
      <c r="L138" s="235"/>
      <c r="M138" s="235"/>
      <c r="N138" s="235"/>
      <c r="O138" s="235"/>
      <c r="P138" s="235"/>
      <c r="Q138" s="235"/>
      <c r="R138" s="235"/>
      <c r="S138" s="235"/>
      <c r="T138" s="235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</row>
    <row r="139" spans="1:37" hidden="1" x14ac:dyDescent="0.25">
      <c r="A139" s="72" t="s">
        <v>1198</v>
      </c>
      <c r="B139" s="72" t="s">
        <v>1186</v>
      </c>
      <c r="C139" s="72" t="s">
        <v>1185</v>
      </c>
      <c r="D139" s="73" t="s">
        <v>57</v>
      </c>
      <c r="E139" s="242"/>
      <c r="F139" s="235"/>
      <c r="G139" s="336"/>
      <c r="H139" s="235"/>
      <c r="I139" s="235"/>
      <c r="J139" s="235"/>
      <c r="K139" s="235"/>
      <c r="L139" s="235"/>
      <c r="M139" s="235"/>
      <c r="N139" s="235"/>
      <c r="O139" s="235"/>
      <c r="P139" s="235"/>
      <c r="Q139" s="235"/>
      <c r="R139" s="235"/>
      <c r="S139" s="235"/>
      <c r="T139" s="235"/>
      <c r="U139" s="235"/>
      <c r="V139" s="235"/>
      <c r="W139" s="235"/>
      <c r="X139" s="235"/>
      <c r="Y139" s="235"/>
      <c r="Z139" s="235"/>
      <c r="AA139" s="235"/>
      <c r="AB139" s="235"/>
      <c r="AC139" s="235"/>
      <c r="AD139" s="235"/>
      <c r="AE139" s="235"/>
      <c r="AF139" s="235"/>
      <c r="AG139" s="235"/>
      <c r="AH139" s="235"/>
      <c r="AI139" s="235"/>
    </row>
    <row r="140" spans="1:37" hidden="1" x14ac:dyDescent="0.25">
      <c r="A140" s="72" t="s">
        <v>1198</v>
      </c>
      <c r="B140" s="72" t="s">
        <v>1186</v>
      </c>
      <c r="C140" s="72" t="s">
        <v>1185</v>
      </c>
      <c r="D140" s="73" t="s">
        <v>58</v>
      </c>
      <c r="E140" s="242"/>
      <c r="F140" s="235"/>
      <c r="G140" s="336"/>
      <c r="H140" s="235"/>
      <c r="I140" s="235"/>
      <c r="J140" s="235"/>
      <c r="K140" s="235"/>
      <c r="L140" s="235"/>
      <c r="M140" s="235"/>
      <c r="N140" s="235"/>
      <c r="O140" s="235"/>
      <c r="P140" s="235"/>
      <c r="Q140" s="235"/>
      <c r="R140" s="235"/>
      <c r="S140" s="235"/>
      <c r="T140" s="235"/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</row>
    <row r="141" spans="1:37" hidden="1" x14ac:dyDescent="0.25">
      <c r="A141" s="72" t="s">
        <v>1198</v>
      </c>
      <c r="B141" s="72" t="s">
        <v>1186</v>
      </c>
      <c r="C141" s="72" t="s">
        <v>1185</v>
      </c>
      <c r="D141" s="73" t="s">
        <v>59</v>
      </c>
      <c r="E141" s="242"/>
      <c r="F141" s="235"/>
      <c r="G141" s="336"/>
      <c r="H141" s="235"/>
      <c r="I141" s="235"/>
      <c r="J141" s="235"/>
      <c r="K141" s="235"/>
      <c r="L141" s="235"/>
      <c r="M141" s="235"/>
      <c r="N141" s="235"/>
      <c r="O141" s="235"/>
      <c r="P141" s="235"/>
      <c r="Q141" s="235"/>
      <c r="R141" s="235"/>
      <c r="S141" s="235"/>
      <c r="T141" s="235"/>
      <c r="U141" s="235"/>
      <c r="V141" s="235"/>
      <c r="W141" s="235"/>
      <c r="X141" s="235"/>
      <c r="Y141" s="235"/>
      <c r="Z141" s="235"/>
      <c r="AA141" s="235"/>
      <c r="AB141" s="235"/>
      <c r="AC141" s="235"/>
      <c r="AD141" s="235"/>
      <c r="AE141" s="235"/>
      <c r="AF141" s="235"/>
      <c r="AG141" s="235"/>
      <c r="AH141" s="235"/>
      <c r="AI141" s="235"/>
    </row>
    <row r="142" spans="1:37" hidden="1" x14ac:dyDescent="0.25">
      <c r="A142" s="72" t="s">
        <v>1198</v>
      </c>
      <c r="B142" s="72" t="s">
        <v>1186</v>
      </c>
      <c r="C142" s="72" t="s">
        <v>1185</v>
      </c>
      <c r="D142" s="73" t="s">
        <v>60</v>
      </c>
      <c r="E142" s="242"/>
      <c r="F142" s="235"/>
      <c r="G142" s="336"/>
      <c r="H142" s="235"/>
      <c r="I142" s="235"/>
      <c r="J142" s="235"/>
      <c r="K142" s="235"/>
      <c r="L142" s="235"/>
      <c r="M142" s="235"/>
      <c r="N142" s="235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</row>
    <row r="143" spans="1:37" hidden="1" x14ac:dyDescent="0.25">
      <c r="A143" s="72" t="s">
        <v>1198</v>
      </c>
      <c r="B143" s="72" t="s">
        <v>1186</v>
      </c>
      <c r="C143" s="72" t="s">
        <v>1185</v>
      </c>
      <c r="D143" s="73" t="s">
        <v>61</v>
      </c>
      <c r="E143" s="242"/>
      <c r="F143" s="235"/>
      <c r="G143" s="336"/>
      <c r="H143" s="235"/>
      <c r="I143" s="235"/>
      <c r="J143" s="235"/>
      <c r="K143" s="235"/>
      <c r="L143" s="235"/>
      <c r="M143" s="235"/>
      <c r="N143" s="235"/>
      <c r="O143" s="235"/>
      <c r="P143" s="235"/>
      <c r="Q143" s="235"/>
      <c r="R143" s="235"/>
      <c r="S143" s="235"/>
      <c r="T143" s="235"/>
      <c r="U143" s="235"/>
      <c r="V143" s="235"/>
      <c r="W143" s="235"/>
      <c r="X143" s="235"/>
      <c r="Y143" s="235"/>
      <c r="Z143" s="235"/>
      <c r="AA143" s="235"/>
      <c r="AB143" s="235"/>
      <c r="AC143" s="235"/>
      <c r="AD143" s="235"/>
      <c r="AE143" s="235"/>
      <c r="AF143" s="235"/>
      <c r="AG143" s="235"/>
      <c r="AH143" s="235"/>
      <c r="AI143" s="235"/>
    </row>
    <row r="144" spans="1:37" hidden="1" x14ac:dyDescent="0.25">
      <c r="A144" s="72" t="s">
        <v>1198</v>
      </c>
      <c r="B144" s="72" t="s">
        <v>1186</v>
      </c>
      <c r="C144" s="72" t="s">
        <v>1185</v>
      </c>
      <c r="D144" s="73" t="s">
        <v>62</v>
      </c>
      <c r="E144" s="242"/>
      <c r="F144" s="235"/>
      <c r="G144" s="336"/>
      <c r="H144" s="235"/>
      <c r="I144" s="235"/>
      <c r="J144" s="235"/>
      <c r="K144" s="235"/>
      <c r="L144" s="235"/>
      <c r="M144" s="235"/>
      <c r="N144" s="235"/>
      <c r="O144" s="235"/>
      <c r="P144" s="235"/>
      <c r="Q144" s="235"/>
      <c r="R144" s="235"/>
      <c r="S144" s="235"/>
      <c r="T144" s="235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235"/>
      <c r="AI144" s="235"/>
    </row>
    <row r="145" spans="1:35" hidden="1" x14ac:dyDescent="0.25">
      <c r="A145" s="72" t="s">
        <v>1198</v>
      </c>
      <c r="B145" s="72" t="s">
        <v>1186</v>
      </c>
      <c r="C145" s="72" t="s">
        <v>1185</v>
      </c>
      <c r="D145" s="73" t="s">
        <v>63</v>
      </c>
      <c r="E145" s="242"/>
      <c r="F145" s="235"/>
      <c r="G145" s="336"/>
      <c r="H145" s="235"/>
      <c r="I145" s="235"/>
      <c r="J145" s="235"/>
      <c r="K145" s="235"/>
      <c r="L145" s="235"/>
      <c r="M145" s="235"/>
      <c r="N145" s="235"/>
      <c r="O145" s="235"/>
      <c r="P145" s="235"/>
      <c r="Q145" s="235"/>
      <c r="R145" s="235"/>
      <c r="S145" s="235"/>
      <c r="T145" s="235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35"/>
      <c r="AI145" s="235"/>
    </row>
    <row r="146" spans="1:35" hidden="1" x14ac:dyDescent="0.25">
      <c r="A146" s="72" t="s">
        <v>1198</v>
      </c>
      <c r="B146" s="72" t="s">
        <v>1186</v>
      </c>
      <c r="C146" s="72" t="s">
        <v>1185</v>
      </c>
      <c r="D146" s="73" t="s">
        <v>64</v>
      </c>
      <c r="E146" s="242"/>
      <c r="F146" s="235"/>
      <c r="G146" s="336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</row>
    <row r="147" spans="1:35" hidden="1" x14ac:dyDescent="0.25">
      <c r="A147" s="72" t="s">
        <v>1198</v>
      </c>
      <c r="B147" s="72" t="s">
        <v>1186</v>
      </c>
      <c r="C147" s="72" t="s">
        <v>1185</v>
      </c>
      <c r="D147" s="73" t="s">
        <v>65</v>
      </c>
      <c r="E147" s="242"/>
      <c r="F147" s="235"/>
      <c r="G147" s="336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  <c r="R147" s="235"/>
      <c r="S147" s="235"/>
      <c r="T147" s="235"/>
      <c r="U147" s="235"/>
      <c r="V147" s="235"/>
      <c r="W147" s="235"/>
      <c r="X147" s="235"/>
      <c r="Y147" s="235"/>
      <c r="Z147" s="235"/>
      <c r="AA147" s="235"/>
      <c r="AB147" s="235"/>
      <c r="AC147" s="235"/>
      <c r="AD147" s="235"/>
      <c r="AE147" s="235"/>
      <c r="AF147" s="235"/>
      <c r="AG147" s="235"/>
      <c r="AH147" s="235"/>
      <c r="AI147" s="235"/>
    </row>
    <row r="148" spans="1:35" hidden="1" x14ac:dyDescent="0.25">
      <c r="A148" s="72" t="s">
        <v>1198</v>
      </c>
      <c r="B148" s="72" t="s">
        <v>1186</v>
      </c>
      <c r="C148" s="72" t="s">
        <v>1185</v>
      </c>
      <c r="D148" s="73" t="s">
        <v>66</v>
      </c>
      <c r="E148" s="242"/>
      <c r="F148" s="235"/>
      <c r="G148" s="336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  <c r="AI148" s="235"/>
    </row>
    <row r="149" spans="1:35" hidden="1" x14ac:dyDescent="0.25">
      <c r="A149" s="72" t="s">
        <v>1198</v>
      </c>
      <c r="B149" s="72" t="s">
        <v>1186</v>
      </c>
      <c r="C149" s="72" t="s">
        <v>1185</v>
      </c>
      <c r="D149" s="73" t="s">
        <v>67</v>
      </c>
      <c r="E149" s="242"/>
      <c r="F149" s="235"/>
      <c r="G149" s="336"/>
      <c r="H149" s="235"/>
      <c r="I149" s="235"/>
      <c r="J149" s="235"/>
      <c r="K149" s="235"/>
      <c r="L149" s="235"/>
      <c r="M149" s="235"/>
      <c r="N149" s="235"/>
      <c r="O149" s="235"/>
      <c r="P149" s="235"/>
      <c r="Q149" s="235"/>
      <c r="R149" s="235"/>
      <c r="S149" s="235"/>
      <c r="T149" s="235"/>
      <c r="U149" s="235"/>
      <c r="V149" s="235"/>
      <c r="W149" s="235"/>
      <c r="X149" s="235"/>
      <c r="Y149" s="235"/>
      <c r="Z149" s="235"/>
      <c r="AA149" s="235"/>
      <c r="AB149" s="235"/>
      <c r="AC149" s="235"/>
      <c r="AD149" s="235"/>
      <c r="AE149" s="235"/>
      <c r="AF149" s="235"/>
      <c r="AG149" s="235"/>
      <c r="AH149" s="235"/>
      <c r="AI149" s="235"/>
    </row>
    <row r="150" spans="1:35" hidden="1" x14ac:dyDescent="0.25">
      <c r="A150" s="72" t="s">
        <v>1198</v>
      </c>
      <c r="B150" s="72" t="s">
        <v>1186</v>
      </c>
      <c r="C150" s="72" t="s">
        <v>1185</v>
      </c>
      <c r="D150" s="73" t="s">
        <v>68</v>
      </c>
      <c r="E150" s="242"/>
      <c r="F150" s="235"/>
      <c r="G150" s="336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</row>
    <row r="151" spans="1:35" hidden="1" x14ac:dyDescent="0.25">
      <c r="A151" s="72" t="s">
        <v>1198</v>
      </c>
      <c r="B151" s="72" t="s">
        <v>1186</v>
      </c>
      <c r="C151" s="72" t="s">
        <v>1185</v>
      </c>
      <c r="D151" s="73" t="s">
        <v>69</v>
      </c>
      <c r="E151" s="242"/>
      <c r="F151" s="235"/>
      <c r="G151" s="336"/>
      <c r="H151" s="235"/>
      <c r="I151" s="235"/>
      <c r="J151" s="235"/>
      <c r="K151" s="235"/>
      <c r="L151" s="235"/>
      <c r="M151" s="235"/>
      <c r="N151" s="235"/>
      <c r="O151" s="235"/>
      <c r="P151" s="235"/>
      <c r="Q151" s="235"/>
      <c r="R151" s="235"/>
      <c r="S151" s="235"/>
      <c r="T151" s="235"/>
      <c r="U151" s="235"/>
      <c r="V151" s="235"/>
      <c r="W151" s="235"/>
      <c r="X151" s="235"/>
      <c r="Y151" s="235"/>
      <c r="Z151" s="235"/>
      <c r="AA151" s="235"/>
      <c r="AB151" s="235"/>
      <c r="AC151" s="235"/>
      <c r="AD151" s="235"/>
      <c r="AE151" s="235"/>
      <c r="AF151" s="235"/>
      <c r="AG151" s="235"/>
      <c r="AH151" s="235"/>
      <c r="AI151" s="235"/>
    </row>
    <row r="152" spans="1:35" hidden="1" x14ac:dyDescent="0.25">
      <c r="A152" s="72" t="s">
        <v>1198</v>
      </c>
      <c r="B152" s="72" t="s">
        <v>1186</v>
      </c>
      <c r="C152" s="72" t="s">
        <v>1185</v>
      </c>
      <c r="D152" s="73" t="s">
        <v>70</v>
      </c>
      <c r="E152" s="242"/>
      <c r="F152" s="235"/>
      <c r="G152" s="336"/>
      <c r="H152" s="235"/>
      <c r="I152" s="235"/>
      <c r="J152" s="235"/>
      <c r="K152" s="235"/>
      <c r="L152" s="235"/>
      <c r="M152" s="235"/>
      <c r="N152" s="235"/>
      <c r="O152" s="235"/>
      <c r="P152" s="235"/>
      <c r="Q152" s="235"/>
      <c r="R152" s="235"/>
      <c r="S152" s="235"/>
      <c r="T152" s="235"/>
      <c r="U152" s="235"/>
      <c r="V152" s="235"/>
      <c r="W152" s="235"/>
      <c r="X152" s="235"/>
      <c r="Y152" s="235"/>
      <c r="Z152" s="235"/>
      <c r="AA152" s="235"/>
      <c r="AB152" s="235"/>
      <c r="AC152" s="235"/>
      <c r="AD152" s="235"/>
      <c r="AE152" s="235"/>
      <c r="AF152" s="235"/>
      <c r="AG152" s="235"/>
      <c r="AH152" s="235"/>
      <c r="AI152" s="235"/>
    </row>
    <row r="153" spans="1:35" hidden="1" x14ac:dyDescent="0.25">
      <c r="A153" s="72" t="s">
        <v>1198</v>
      </c>
      <c r="B153" s="72" t="s">
        <v>1186</v>
      </c>
      <c r="C153" s="72" t="s">
        <v>1185</v>
      </c>
      <c r="D153" s="73" t="s">
        <v>71</v>
      </c>
      <c r="E153" s="242"/>
      <c r="F153" s="235"/>
      <c r="G153" s="336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  <c r="AI153" s="235"/>
    </row>
    <row r="154" spans="1:35" hidden="1" x14ac:dyDescent="0.25">
      <c r="A154" s="72" t="s">
        <v>1198</v>
      </c>
      <c r="B154" s="72" t="s">
        <v>1186</v>
      </c>
      <c r="C154" s="72" t="s">
        <v>1185</v>
      </c>
      <c r="D154" s="73" t="s">
        <v>72</v>
      </c>
      <c r="E154" s="242"/>
      <c r="F154" s="235"/>
      <c r="G154" s="336"/>
      <c r="H154" s="235"/>
      <c r="I154" s="235"/>
      <c r="J154" s="235"/>
      <c r="K154" s="235"/>
      <c r="L154" s="235"/>
      <c r="M154" s="235"/>
      <c r="N154" s="235"/>
      <c r="O154" s="235"/>
      <c r="P154" s="235"/>
      <c r="Q154" s="235"/>
      <c r="R154" s="235"/>
      <c r="S154" s="235"/>
      <c r="T154" s="235"/>
      <c r="U154" s="235"/>
      <c r="V154" s="235"/>
      <c r="W154" s="235"/>
      <c r="X154" s="235"/>
      <c r="Y154" s="235"/>
      <c r="Z154" s="235"/>
      <c r="AA154" s="235"/>
      <c r="AB154" s="235"/>
      <c r="AC154" s="235"/>
      <c r="AD154" s="235"/>
      <c r="AE154" s="235"/>
      <c r="AF154" s="235"/>
      <c r="AG154" s="235"/>
      <c r="AH154" s="235"/>
      <c r="AI154" s="235"/>
    </row>
    <row r="155" spans="1:35" hidden="1" x14ac:dyDescent="0.25">
      <c r="A155" s="72" t="s">
        <v>1198</v>
      </c>
      <c r="B155" s="72" t="s">
        <v>1186</v>
      </c>
      <c r="C155" s="72" t="s">
        <v>1185</v>
      </c>
      <c r="D155" s="73" t="s">
        <v>73</v>
      </c>
      <c r="E155" s="242"/>
      <c r="F155" s="235"/>
      <c r="G155" s="336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  <c r="R155" s="235"/>
      <c r="S155" s="235"/>
      <c r="T155" s="235"/>
      <c r="U155" s="235"/>
      <c r="V155" s="235"/>
      <c r="W155" s="235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  <c r="AI155" s="235"/>
    </row>
    <row r="156" spans="1:35" hidden="1" x14ac:dyDescent="0.25">
      <c r="A156" s="72" t="s">
        <v>1198</v>
      </c>
      <c r="B156" s="72" t="s">
        <v>1186</v>
      </c>
      <c r="C156" s="72" t="s">
        <v>1185</v>
      </c>
      <c r="D156" s="73" t="s">
        <v>74</v>
      </c>
      <c r="E156" s="242"/>
      <c r="F156" s="235"/>
      <c r="G156" s="336"/>
      <c r="H156" s="235"/>
      <c r="I156" s="235"/>
      <c r="J156" s="235"/>
      <c r="K156" s="235"/>
      <c r="L156" s="235"/>
      <c r="M156" s="235"/>
      <c r="N156" s="235"/>
      <c r="O156" s="235"/>
      <c r="P156" s="235"/>
      <c r="Q156" s="235"/>
      <c r="R156" s="235"/>
      <c r="S156" s="235"/>
      <c r="T156" s="235"/>
      <c r="U156" s="235"/>
      <c r="V156" s="235"/>
      <c r="W156" s="235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35"/>
      <c r="AI156" s="235"/>
    </row>
    <row r="157" spans="1:35" hidden="1" x14ac:dyDescent="0.25">
      <c r="A157" s="72" t="s">
        <v>1198</v>
      </c>
      <c r="B157" s="72" t="s">
        <v>1186</v>
      </c>
      <c r="C157" s="72" t="s">
        <v>1185</v>
      </c>
      <c r="D157" s="73" t="s">
        <v>75</v>
      </c>
      <c r="E157" s="242"/>
      <c r="F157" s="235"/>
      <c r="G157" s="336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</row>
    <row r="158" spans="1:35" hidden="1" x14ac:dyDescent="0.25">
      <c r="A158" s="72" t="s">
        <v>1198</v>
      </c>
      <c r="B158" s="72" t="s">
        <v>1186</v>
      </c>
      <c r="C158" s="72" t="s">
        <v>1185</v>
      </c>
      <c r="D158" s="73" t="s">
        <v>76</v>
      </c>
      <c r="E158" s="242"/>
      <c r="F158" s="235"/>
      <c r="G158" s="336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235"/>
      <c r="AI158" s="235"/>
    </row>
    <row r="159" spans="1:35" hidden="1" x14ac:dyDescent="0.25"/>
    <row r="160" spans="1:35" hidden="1" x14ac:dyDescent="0.25">
      <c r="A160" s="72" t="s">
        <v>1197</v>
      </c>
      <c r="B160" s="72" t="s">
        <v>620</v>
      </c>
      <c r="C160" s="72" t="s">
        <v>1187</v>
      </c>
      <c r="D160" s="73" t="s">
        <v>52</v>
      </c>
      <c r="E160" s="241"/>
      <c r="F160" s="234"/>
      <c r="G160" s="335"/>
      <c r="H160" s="234"/>
      <c r="I160" s="234"/>
      <c r="J160" s="234"/>
      <c r="K160" s="234"/>
      <c r="L160" s="234"/>
      <c r="M160" s="234"/>
      <c r="N160" s="234"/>
      <c r="O160" s="234"/>
      <c r="P160" s="234"/>
      <c r="Q160" s="234"/>
      <c r="R160" s="234"/>
      <c r="S160" s="234"/>
      <c r="T160" s="234"/>
      <c r="U160" s="234"/>
      <c r="V160" s="234"/>
      <c r="W160" s="234"/>
      <c r="X160" s="234"/>
      <c r="Y160" s="234"/>
      <c r="Z160" s="234"/>
      <c r="AA160" s="234"/>
      <c r="AB160" s="234"/>
      <c r="AC160" s="234"/>
      <c r="AD160" s="234"/>
      <c r="AE160" s="234"/>
      <c r="AF160" s="234"/>
      <c r="AG160" s="234"/>
      <c r="AH160" s="234"/>
      <c r="AI160" s="234"/>
    </row>
    <row r="161" spans="1:35" hidden="1" x14ac:dyDescent="0.25">
      <c r="A161" s="72" t="s">
        <v>1197</v>
      </c>
      <c r="B161" s="72" t="s">
        <v>620</v>
      </c>
      <c r="C161" s="72" t="s">
        <v>1187</v>
      </c>
      <c r="D161" s="73" t="s">
        <v>53</v>
      </c>
      <c r="E161" s="241"/>
      <c r="F161" s="234"/>
      <c r="G161" s="335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4"/>
      <c r="S161" s="234"/>
      <c r="T161" s="234"/>
      <c r="U161" s="234"/>
      <c r="V161" s="234"/>
      <c r="W161" s="234"/>
      <c r="X161" s="234"/>
      <c r="Y161" s="234"/>
      <c r="Z161" s="234"/>
      <c r="AA161" s="234"/>
      <c r="AB161" s="234"/>
      <c r="AC161" s="234"/>
      <c r="AD161" s="234"/>
      <c r="AE161" s="234"/>
      <c r="AF161" s="234"/>
      <c r="AG161" s="234"/>
      <c r="AH161" s="234"/>
      <c r="AI161" s="234"/>
    </row>
    <row r="162" spans="1:35" hidden="1" x14ac:dyDescent="0.25">
      <c r="A162" s="72" t="s">
        <v>1197</v>
      </c>
      <c r="B162" s="72" t="s">
        <v>620</v>
      </c>
      <c r="C162" s="72" t="s">
        <v>1187</v>
      </c>
      <c r="D162" s="73" t="s">
        <v>54</v>
      </c>
      <c r="E162" s="241"/>
      <c r="F162" s="234"/>
      <c r="G162" s="335"/>
      <c r="H162" s="234"/>
      <c r="I162" s="234"/>
      <c r="J162" s="234"/>
      <c r="K162" s="234"/>
      <c r="L162" s="234"/>
      <c r="M162" s="234"/>
      <c r="N162" s="234"/>
      <c r="O162" s="234"/>
      <c r="P162" s="234"/>
      <c r="Q162" s="234"/>
      <c r="R162" s="234"/>
      <c r="S162" s="234"/>
      <c r="T162" s="234"/>
      <c r="U162" s="234"/>
      <c r="V162" s="234"/>
      <c r="W162" s="234"/>
      <c r="X162" s="234"/>
      <c r="Y162" s="234"/>
      <c r="Z162" s="234"/>
      <c r="AA162" s="234"/>
      <c r="AB162" s="234"/>
      <c r="AC162" s="234"/>
      <c r="AD162" s="234"/>
      <c r="AE162" s="234"/>
      <c r="AF162" s="234"/>
      <c r="AG162" s="234"/>
      <c r="AH162" s="234"/>
      <c r="AI162" s="234"/>
    </row>
    <row r="163" spans="1:35" hidden="1" x14ac:dyDescent="0.25">
      <c r="A163" s="72" t="s">
        <v>1197</v>
      </c>
      <c r="B163" s="72" t="s">
        <v>620</v>
      </c>
      <c r="C163" s="72" t="s">
        <v>1187</v>
      </c>
      <c r="D163" s="73" t="s">
        <v>55</v>
      </c>
      <c r="E163" s="241"/>
      <c r="F163" s="234"/>
      <c r="G163" s="335"/>
      <c r="H163" s="234"/>
      <c r="I163" s="234"/>
      <c r="J163" s="234"/>
      <c r="K163" s="234"/>
      <c r="L163" s="234"/>
      <c r="M163" s="234"/>
      <c r="N163" s="234"/>
      <c r="O163" s="234"/>
      <c r="P163" s="234"/>
      <c r="Q163" s="234"/>
      <c r="R163" s="234"/>
      <c r="S163" s="234"/>
      <c r="T163" s="234"/>
      <c r="U163" s="234"/>
      <c r="V163" s="234"/>
      <c r="W163" s="234"/>
      <c r="X163" s="234"/>
      <c r="Y163" s="234"/>
      <c r="Z163" s="234"/>
      <c r="AA163" s="234"/>
      <c r="AB163" s="234"/>
      <c r="AC163" s="234"/>
      <c r="AD163" s="234"/>
      <c r="AE163" s="234"/>
      <c r="AF163" s="234"/>
      <c r="AG163" s="234"/>
      <c r="AH163" s="234"/>
      <c r="AI163" s="234"/>
    </row>
    <row r="164" spans="1:35" hidden="1" x14ac:dyDescent="0.25">
      <c r="A164" s="72" t="s">
        <v>1197</v>
      </c>
      <c r="B164" s="72" t="s">
        <v>620</v>
      </c>
      <c r="C164" s="72" t="s">
        <v>1187</v>
      </c>
      <c r="D164" s="73" t="s">
        <v>56</v>
      </c>
      <c r="E164" s="241"/>
      <c r="F164" s="234"/>
      <c r="G164" s="335"/>
      <c r="H164" s="234"/>
      <c r="I164" s="234"/>
      <c r="J164" s="234"/>
      <c r="K164" s="234"/>
      <c r="L164" s="234"/>
      <c r="M164" s="234"/>
      <c r="N164" s="234"/>
      <c r="O164" s="234"/>
      <c r="P164" s="234"/>
      <c r="Q164" s="234"/>
      <c r="R164" s="234"/>
      <c r="S164" s="234"/>
      <c r="T164" s="234"/>
      <c r="U164" s="234"/>
      <c r="V164" s="234"/>
      <c r="W164" s="234"/>
      <c r="X164" s="234"/>
      <c r="Y164" s="234"/>
      <c r="Z164" s="234"/>
      <c r="AA164" s="234"/>
      <c r="AB164" s="234"/>
      <c r="AC164" s="234"/>
      <c r="AD164" s="234"/>
      <c r="AE164" s="234"/>
      <c r="AF164" s="234"/>
      <c r="AG164" s="234"/>
      <c r="AH164" s="234"/>
      <c r="AI164" s="234"/>
    </row>
    <row r="165" spans="1:35" hidden="1" x14ac:dyDescent="0.25">
      <c r="A165" s="72" t="s">
        <v>1197</v>
      </c>
      <c r="B165" s="72" t="s">
        <v>620</v>
      </c>
      <c r="C165" s="72" t="s">
        <v>1187</v>
      </c>
      <c r="D165" s="73" t="s">
        <v>57</v>
      </c>
      <c r="E165" s="241"/>
      <c r="F165" s="234"/>
      <c r="G165" s="335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  <c r="Y165" s="234"/>
      <c r="Z165" s="234"/>
      <c r="AA165" s="234"/>
      <c r="AB165" s="234"/>
      <c r="AC165" s="234"/>
      <c r="AD165" s="234"/>
      <c r="AE165" s="234"/>
      <c r="AF165" s="234"/>
      <c r="AG165" s="234"/>
      <c r="AH165" s="234"/>
      <c r="AI165" s="234"/>
    </row>
    <row r="166" spans="1:35" hidden="1" x14ac:dyDescent="0.25">
      <c r="A166" s="72" t="s">
        <v>1197</v>
      </c>
      <c r="B166" s="72" t="s">
        <v>620</v>
      </c>
      <c r="C166" s="72" t="s">
        <v>1187</v>
      </c>
      <c r="D166" s="73" t="s">
        <v>58</v>
      </c>
      <c r="E166" s="241"/>
      <c r="F166" s="234"/>
      <c r="G166" s="335"/>
      <c r="H166" s="234"/>
      <c r="I166" s="234"/>
      <c r="J166" s="234"/>
      <c r="K166" s="234"/>
      <c r="L166" s="234"/>
      <c r="M166" s="234"/>
      <c r="N166" s="234"/>
      <c r="O166" s="234"/>
      <c r="P166" s="234"/>
      <c r="Q166" s="234"/>
      <c r="R166" s="234"/>
      <c r="S166" s="234"/>
      <c r="T166" s="234"/>
      <c r="U166" s="234"/>
      <c r="V166" s="234"/>
      <c r="W166" s="234"/>
      <c r="X166" s="234"/>
      <c r="Y166" s="234"/>
      <c r="Z166" s="234"/>
      <c r="AA166" s="234"/>
      <c r="AB166" s="234"/>
      <c r="AC166" s="234"/>
      <c r="AD166" s="234"/>
      <c r="AE166" s="234"/>
      <c r="AF166" s="234"/>
      <c r="AG166" s="234"/>
      <c r="AH166" s="234"/>
      <c r="AI166" s="234"/>
    </row>
    <row r="167" spans="1:35" hidden="1" x14ac:dyDescent="0.25">
      <c r="A167" s="72" t="s">
        <v>1197</v>
      </c>
      <c r="B167" s="72" t="s">
        <v>620</v>
      </c>
      <c r="C167" s="72" t="s">
        <v>1187</v>
      </c>
      <c r="D167" s="73" t="s">
        <v>59</v>
      </c>
      <c r="E167" s="241"/>
      <c r="F167" s="234"/>
      <c r="G167" s="335"/>
      <c r="H167" s="234"/>
      <c r="I167" s="234"/>
      <c r="J167" s="234"/>
      <c r="K167" s="234"/>
      <c r="L167" s="234"/>
      <c r="M167" s="234"/>
      <c r="N167" s="234"/>
      <c r="O167" s="234"/>
      <c r="P167" s="234"/>
      <c r="Q167" s="234"/>
      <c r="R167" s="234"/>
      <c r="S167" s="234"/>
      <c r="T167" s="234"/>
      <c r="U167" s="234"/>
      <c r="V167" s="234"/>
      <c r="W167" s="234"/>
      <c r="X167" s="234"/>
      <c r="Y167" s="234"/>
      <c r="Z167" s="234"/>
      <c r="AA167" s="234"/>
      <c r="AB167" s="234"/>
      <c r="AC167" s="234"/>
      <c r="AD167" s="234"/>
      <c r="AE167" s="234"/>
      <c r="AF167" s="234"/>
      <c r="AG167" s="234"/>
      <c r="AH167" s="234"/>
      <c r="AI167" s="234"/>
    </row>
    <row r="168" spans="1:35" hidden="1" x14ac:dyDescent="0.25">
      <c r="A168" s="72" t="s">
        <v>1197</v>
      </c>
      <c r="B168" s="72" t="s">
        <v>620</v>
      </c>
      <c r="C168" s="72" t="s">
        <v>1187</v>
      </c>
      <c r="D168" s="73" t="s">
        <v>60</v>
      </c>
      <c r="E168" s="241"/>
      <c r="F168" s="234"/>
      <c r="G168" s="335"/>
      <c r="H168" s="234"/>
      <c r="I168" s="234"/>
      <c r="J168" s="234"/>
      <c r="K168" s="234"/>
      <c r="L168" s="234"/>
      <c r="M168" s="234"/>
      <c r="N168" s="234"/>
      <c r="O168" s="234"/>
      <c r="P168" s="234"/>
      <c r="Q168" s="234"/>
      <c r="R168" s="234"/>
      <c r="S168" s="234"/>
      <c r="T168" s="234"/>
      <c r="U168" s="234"/>
      <c r="V168" s="234"/>
      <c r="W168" s="234"/>
      <c r="X168" s="234"/>
      <c r="Y168" s="234"/>
      <c r="Z168" s="234"/>
      <c r="AA168" s="234"/>
      <c r="AB168" s="234"/>
      <c r="AC168" s="234"/>
      <c r="AD168" s="234"/>
      <c r="AE168" s="234"/>
      <c r="AF168" s="234"/>
      <c r="AG168" s="234"/>
      <c r="AH168" s="234"/>
      <c r="AI168" s="234"/>
    </row>
    <row r="169" spans="1:35" hidden="1" x14ac:dyDescent="0.25">
      <c r="A169" s="72" t="s">
        <v>1197</v>
      </c>
      <c r="B169" s="72" t="s">
        <v>620</v>
      </c>
      <c r="C169" s="72" t="s">
        <v>1187</v>
      </c>
      <c r="D169" s="73" t="s">
        <v>61</v>
      </c>
      <c r="E169" s="241"/>
      <c r="F169" s="234"/>
      <c r="G169" s="335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  <c r="Y169" s="234"/>
      <c r="Z169" s="234"/>
      <c r="AA169" s="234"/>
      <c r="AB169" s="234"/>
      <c r="AC169" s="234"/>
      <c r="AD169" s="234"/>
      <c r="AE169" s="234"/>
      <c r="AF169" s="234"/>
      <c r="AG169" s="234"/>
      <c r="AH169" s="234"/>
      <c r="AI169" s="234"/>
    </row>
    <row r="170" spans="1:35" hidden="1" x14ac:dyDescent="0.25">
      <c r="A170" s="72" t="s">
        <v>1197</v>
      </c>
      <c r="B170" s="72" t="s">
        <v>620</v>
      </c>
      <c r="C170" s="72" t="s">
        <v>1187</v>
      </c>
      <c r="D170" s="73" t="s">
        <v>62</v>
      </c>
      <c r="E170" s="241"/>
      <c r="F170" s="234"/>
      <c r="G170" s="335"/>
      <c r="H170" s="234"/>
      <c r="I170" s="234"/>
      <c r="J170" s="234"/>
      <c r="K170" s="234"/>
      <c r="L170" s="234"/>
      <c r="M170" s="234"/>
      <c r="N170" s="234"/>
      <c r="O170" s="234"/>
      <c r="P170" s="234"/>
      <c r="Q170" s="234"/>
      <c r="R170" s="234"/>
      <c r="S170" s="234"/>
      <c r="T170" s="234"/>
      <c r="U170" s="234"/>
      <c r="V170" s="234"/>
      <c r="W170" s="234"/>
      <c r="X170" s="234"/>
      <c r="Y170" s="234"/>
      <c r="Z170" s="234"/>
      <c r="AA170" s="234"/>
      <c r="AB170" s="234"/>
      <c r="AC170" s="234"/>
      <c r="AD170" s="234"/>
      <c r="AE170" s="234"/>
      <c r="AF170" s="234"/>
      <c r="AG170" s="234"/>
      <c r="AH170" s="234"/>
      <c r="AI170" s="234"/>
    </row>
    <row r="171" spans="1:35" hidden="1" x14ac:dyDescent="0.25">
      <c r="A171" s="72" t="s">
        <v>1197</v>
      </c>
      <c r="B171" s="72" t="s">
        <v>620</v>
      </c>
      <c r="C171" s="72" t="s">
        <v>1187</v>
      </c>
      <c r="D171" s="73" t="s">
        <v>63</v>
      </c>
      <c r="E171" s="241"/>
      <c r="F171" s="234"/>
      <c r="G171" s="335"/>
      <c r="H171" s="234"/>
      <c r="I171" s="234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  <c r="Y171" s="234"/>
      <c r="Z171" s="234"/>
      <c r="AA171" s="234"/>
      <c r="AB171" s="234"/>
      <c r="AC171" s="234"/>
      <c r="AD171" s="234"/>
      <c r="AE171" s="234"/>
      <c r="AF171" s="234"/>
      <c r="AG171" s="234"/>
      <c r="AH171" s="234"/>
      <c r="AI171" s="234"/>
    </row>
    <row r="172" spans="1:35" hidden="1" x14ac:dyDescent="0.25">
      <c r="A172" s="72" t="s">
        <v>1197</v>
      </c>
      <c r="B172" s="72" t="s">
        <v>620</v>
      </c>
      <c r="C172" s="72" t="s">
        <v>1187</v>
      </c>
      <c r="D172" s="73" t="s">
        <v>64</v>
      </c>
      <c r="E172" s="241"/>
      <c r="F172" s="234"/>
      <c r="G172" s="335"/>
      <c r="H172" s="234"/>
      <c r="I172" s="234"/>
      <c r="J172" s="234"/>
      <c r="K172" s="234"/>
      <c r="L172" s="234"/>
      <c r="M172" s="234"/>
      <c r="N172" s="234"/>
      <c r="O172" s="234"/>
      <c r="P172" s="234"/>
      <c r="Q172" s="234"/>
      <c r="R172" s="234"/>
      <c r="S172" s="234"/>
      <c r="T172" s="234"/>
      <c r="U172" s="234"/>
      <c r="V172" s="234"/>
      <c r="W172" s="234"/>
      <c r="X172" s="234"/>
      <c r="Y172" s="234"/>
      <c r="Z172" s="234"/>
      <c r="AA172" s="234"/>
      <c r="AB172" s="234"/>
      <c r="AC172" s="234"/>
      <c r="AD172" s="234"/>
      <c r="AE172" s="234"/>
      <c r="AF172" s="234"/>
      <c r="AG172" s="234"/>
      <c r="AH172" s="234"/>
      <c r="AI172" s="234"/>
    </row>
    <row r="173" spans="1:35" hidden="1" x14ac:dyDescent="0.25">
      <c r="A173" s="72" t="s">
        <v>1197</v>
      </c>
      <c r="B173" s="72" t="s">
        <v>620</v>
      </c>
      <c r="C173" s="72" t="s">
        <v>1187</v>
      </c>
      <c r="D173" s="73" t="s">
        <v>65</v>
      </c>
      <c r="E173" s="241"/>
      <c r="F173" s="234"/>
      <c r="G173" s="335"/>
      <c r="H173" s="234"/>
      <c r="I173" s="234"/>
      <c r="J173" s="234"/>
      <c r="K173" s="234"/>
      <c r="L173" s="234"/>
      <c r="M173" s="234"/>
      <c r="N173" s="234"/>
      <c r="O173" s="234"/>
      <c r="P173" s="234"/>
      <c r="Q173" s="234"/>
      <c r="R173" s="234"/>
      <c r="S173" s="234"/>
      <c r="T173" s="234"/>
      <c r="U173" s="234"/>
      <c r="V173" s="234"/>
      <c r="W173" s="234"/>
      <c r="X173" s="234"/>
      <c r="Y173" s="234"/>
      <c r="Z173" s="234"/>
      <c r="AA173" s="234"/>
      <c r="AB173" s="234"/>
      <c r="AC173" s="234"/>
      <c r="AD173" s="234"/>
      <c r="AE173" s="234"/>
      <c r="AF173" s="234"/>
      <c r="AG173" s="234"/>
      <c r="AH173" s="234"/>
      <c r="AI173" s="234"/>
    </row>
    <row r="174" spans="1:35" hidden="1" x14ac:dyDescent="0.25">
      <c r="A174" s="72" t="s">
        <v>1197</v>
      </c>
      <c r="B174" s="72" t="s">
        <v>620</v>
      </c>
      <c r="C174" s="72" t="s">
        <v>1187</v>
      </c>
      <c r="D174" s="73" t="s">
        <v>66</v>
      </c>
      <c r="E174" s="241"/>
      <c r="F174" s="234"/>
      <c r="G174" s="335"/>
      <c r="H174" s="234"/>
      <c r="I174" s="234"/>
      <c r="J174" s="234"/>
      <c r="K174" s="234"/>
      <c r="L174" s="234"/>
      <c r="M174" s="234"/>
      <c r="N174" s="234"/>
      <c r="O174" s="234"/>
      <c r="P174" s="234"/>
      <c r="Q174" s="234"/>
      <c r="R174" s="234"/>
      <c r="S174" s="234"/>
      <c r="T174" s="234"/>
      <c r="U174" s="234"/>
      <c r="V174" s="234"/>
      <c r="W174" s="234"/>
      <c r="X174" s="234"/>
      <c r="Y174" s="234"/>
      <c r="Z174" s="234"/>
      <c r="AA174" s="234"/>
      <c r="AB174" s="234"/>
      <c r="AC174" s="234"/>
      <c r="AD174" s="234"/>
      <c r="AE174" s="234"/>
      <c r="AF174" s="234"/>
      <c r="AG174" s="234"/>
      <c r="AH174" s="234"/>
      <c r="AI174" s="234"/>
    </row>
    <row r="175" spans="1:35" hidden="1" x14ac:dyDescent="0.25">
      <c r="A175" s="72" t="s">
        <v>1197</v>
      </c>
      <c r="B175" s="72" t="s">
        <v>620</v>
      </c>
      <c r="C175" s="72" t="s">
        <v>1187</v>
      </c>
      <c r="D175" s="73" t="s">
        <v>67</v>
      </c>
      <c r="E175" s="241"/>
      <c r="F175" s="234"/>
      <c r="G175" s="335"/>
      <c r="H175" s="234"/>
      <c r="I175" s="234"/>
      <c r="J175" s="234"/>
      <c r="K175" s="234"/>
      <c r="L175" s="234"/>
      <c r="M175" s="234"/>
      <c r="N175" s="234"/>
      <c r="O175" s="234"/>
      <c r="P175" s="234"/>
      <c r="Q175" s="234"/>
      <c r="R175" s="234"/>
      <c r="S175" s="234"/>
      <c r="T175" s="234"/>
      <c r="U175" s="234"/>
      <c r="V175" s="234"/>
      <c r="W175" s="234"/>
      <c r="X175" s="234"/>
      <c r="Y175" s="234"/>
      <c r="Z175" s="234"/>
      <c r="AA175" s="234"/>
      <c r="AB175" s="234"/>
      <c r="AC175" s="234"/>
      <c r="AD175" s="234"/>
      <c r="AE175" s="234"/>
      <c r="AF175" s="234"/>
      <c r="AG175" s="234"/>
      <c r="AH175" s="234"/>
      <c r="AI175" s="234"/>
    </row>
    <row r="176" spans="1:35" hidden="1" x14ac:dyDescent="0.25">
      <c r="A176" s="72" t="s">
        <v>1197</v>
      </c>
      <c r="B176" s="72" t="s">
        <v>620</v>
      </c>
      <c r="C176" s="72" t="s">
        <v>1187</v>
      </c>
      <c r="D176" s="73" t="s">
        <v>68</v>
      </c>
      <c r="E176" s="241"/>
      <c r="F176" s="234"/>
      <c r="G176" s="335"/>
      <c r="H176" s="234"/>
      <c r="I176" s="234"/>
      <c r="J176" s="234"/>
      <c r="K176" s="234"/>
      <c r="L176" s="234"/>
      <c r="M176" s="234"/>
      <c r="N176" s="234"/>
      <c r="O176" s="234"/>
      <c r="P176" s="234"/>
      <c r="Q176" s="234"/>
      <c r="R176" s="234"/>
      <c r="S176" s="234"/>
      <c r="T176" s="234"/>
      <c r="U176" s="234"/>
      <c r="V176" s="234"/>
      <c r="W176" s="234"/>
      <c r="X176" s="234"/>
      <c r="Y176" s="234"/>
      <c r="Z176" s="234"/>
      <c r="AA176" s="234"/>
      <c r="AB176" s="234"/>
      <c r="AC176" s="234"/>
      <c r="AD176" s="234"/>
      <c r="AE176" s="234"/>
      <c r="AF176" s="234"/>
      <c r="AG176" s="234"/>
      <c r="AH176" s="234"/>
      <c r="AI176" s="234"/>
    </row>
    <row r="177" spans="1:37" hidden="1" x14ac:dyDescent="0.25">
      <c r="A177" s="72" t="s">
        <v>1197</v>
      </c>
      <c r="B177" s="72" t="s">
        <v>620</v>
      </c>
      <c r="C177" s="72" t="s">
        <v>1187</v>
      </c>
      <c r="D177" s="73" t="s">
        <v>69</v>
      </c>
      <c r="E177" s="241"/>
      <c r="F177" s="234"/>
      <c r="G177" s="335"/>
      <c r="H177" s="234"/>
      <c r="I177" s="234"/>
      <c r="J177" s="234"/>
      <c r="K177" s="234"/>
      <c r="L177" s="234"/>
      <c r="M177" s="234"/>
      <c r="N177" s="234"/>
      <c r="O177" s="234"/>
      <c r="P177" s="234"/>
      <c r="Q177" s="234"/>
      <c r="R177" s="234"/>
      <c r="S177" s="234"/>
      <c r="T177" s="234"/>
      <c r="U177" s="234"/>
      <c r="V177" s="234"/>
      <c r="W177" s="234"/>
      <c r="X177" s="234"/>
      <c r="Y177" s="234"/>
      <c r="Z177" s="234"/>
      <c r="AA177" s="234"/>
      <c r="AB177" s="234"/>
      <c r="AC177" s="234"/>
      <c r="AD177" s="234"/>
      <c r="AE177" s="234"/>
      <c r="AF177" s="234"/>
      <c r="AG177" s="234"/>
      <c r="AH177" s="234"/>
      <c r="AI177" s="234"/>
    </row>
    <row r="178" spans="1:37" hidden="1" x14ac:dyDescent="0.25">
      <c r="A178" s="72" t="s">
        <v>1197</v>
      </c>
      <c r="B178" s="72" t="s">
        <v>620</v>
      </c>
      <c r="C178" s="72" t="s">
        <v>1187</v>
      </c>
      <c r="D178" s="73" t="s">
        <v>70</v>
      </c>
      <c r="E178" s="241"/>
      <c r="F178" s="234"/>
      <c r="G178" s="335"/>
      <c r="H178" s="234"/>
      <c r="I178" s="234"/>
      <c r="J178" s="234"/>
      <c r="K178" s="234"/>
      <c r="L178" s="234"/>
      <c r="M178" s="234"/>
      <c r="N178" s="234"/>
      <c r="O178" s="234"/>
      <c r="P178" s="234"/>
      <c r="Q178" s="234"/>
      <c r="R178" s="234"/>
      <c r="S178" s="234"/>
      <c r="T178" s="234"/>
      <c r="U178" s="234"/>
      <c r="V178" s="234"/>
      <c r="W178" s="234"/>
      <c r="X178" s="234"/>
      <c r="Y178" s="234"/>
      <c r="Z178" s="234"/>
      <c r="AA178" s="234"/>
      <c r="AB178" s="234"/>
      <c r="AC178" s="234"/>
      <c r="AD178" s="234"/>
      <c r="AE178" s="234"/>
      <c r="AF178" s="234"/>
      <c r="AG178" s="234"/>
      <c r="AH178" s="234"/>
      <c r="AI178" s="234"/>
    </row>
    <row r="179" spans="1:37" hidden="1" x14ac:dyDescent="0.25">
      <c r="A179" s="72" t="s">
        <v>1197</v>
      </c>
      <c r="B179" s="72" t="s">
        <v>620</v>
      </c>
      <c r="C179" s="72" t="s">
        <v>1187</v>
      </c>
      <c r="D179" s="73" t="s">
        <v>71</v>
      </c>
      <c r="E179" s="241"/>
      <c r="F179" s="234"/>
      <c r="G179" s="335"/>
      <c r="H179" s="234"/>
      <c r="I179" s="234"/>
      <c r="J179" s="234"/>
      <c r="K179" s="234"/>
      <c r="L179" s="234"/>
      <c r="M179" s="234"/>
      <c r="N179" s="234"/>
      <c r="O179" s="234"/>
      <c r="P179" s="234"/>
      <c r="Q179" s="234"/>
      <c r="R179" s="234"/>
      <c r="S179" s="234"/>
      <c r="T179" s="234"/>
      <c r="U179" s="234"/>
      <c r="V179" s="234"/>
      <c r="W179" s="234"/>
      <c r="X179" s="234"/>
      <c r="Y179" s="234"/>
      <c r="Z179" s="234"/>
      <c r="AA179" s="234"/>
      <c r="AB179" s="234"/>
      <c r="AC179" s="234"/>
      <c r="AD179" s="234"/>
      <c r="AE179" s="234"/>
      <c r="AF179" s="234"/>
      <c r="AG179" s="234"/>
      <c r="AH179" s="234"/>
      <c r="AI179" s="234"/>
    </row>
    <row r="180" spans="1:37" hidden="1" x14ac:dyDescent="0.25">
      <c r="A180" s="72" t="s">
        <v>1197</v>
      </c>
      <c r="B180" s="72" t="s">
        <v>620</v>
      </c>
      <c r="C180" s="72" t="s">
        <v>1187</v>
      </c>
      <c r="D180" s="73" t="s">
        <v>72</v>
      </c>
      <c r="E180" s="241"/>
      <c r="F180" s="234"/>
      <c r="G180" s="335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4"/>
      <c r="S180" s="234"/>
      <c r="T180" s="234"/>
      <c r="U180" s="234"/>
      <c r="V180" s="234"/>
      <c r="W180" s="234"/>
      <c r="X180" s="234"/>
      <c r="Y180" s="234"/>
      <c r="Z180" s="234"/>
      <c r="AA180" s="234"/>
      <c r="AB180" s="234"/>
      <c r="AC180" s="234"/>
      <c r="AD180" s="234"/>
      <c r="AE180" s="234"/>
      <c r="AF180" s="234"/>
      <c r="AG180" s="234"/>
      <c r="AH180" s="234"/>
      <c r="AI180" s="234"/>
    </row>
    <row r="181" spans="1:37" hidden="1" x14ac:dyDescent="0.25">
      <c r="A181" s="72" t="s">
        <v>1197</v>
      </c>
      <c r="B181" s="72" t="s">
        <v>620</v>
      </c>
      <c r="C181" s="72" t="s">
        <v>1187</v>
      </c>
      <c r="D181" s="73" t="s">
        <v>73</v>
      </c>
      <c r="E181" s="241"/>
      <c r="F181" s="234"/>
      <c r="G181" s="335"/>
      <c r="H181" s="234"/>
      <c r="I181" s="234"/>
      <c r="J181" s="234"/>
      <c r="K181" s="234"/>
      <c r="L181" s="234"/>
      <c r="M181" s="234"/>
      <c r="N181" s="234"/>
      <c r="O181" s="234"/>
      <c r="P181" s="234"/>
      <c r="Q181" s="234"/>
      <c r="R181" s="234"/>
      <c r="S181" s="234"/>
      <c r="T181" s="234"/>
      <c r="U181" s="234"/>
      <c r="V181" s="234"/>
      <c r="W181" s="234"/>
      <c r="X181" s="234"/>
      <c r="Y181" s="234"/>
      <c r="Z181" s="234"/>
      <c r="AA181" s="234"/>
      <c r="AB181" s="234"/>
      <c r="AC181" s="234"/>
      <c r="AD181" s="234"/>
      <c r="AE181" s="234"/>
      <c r="AF181" s="234"/>
      <c r="AG181" s="234"/>
      <c r="AH181" s="234"/>
      <c r="AI181" s="234"/>
    </row>
    <row r="182" spans="1:37" hidden="1" x14ac:dyDescent="0.25">
      <c r="A182" s="72" t="s">
        <v>1197</v>
      </c>
      <c r="B182" s="72" t="s">
        <v>620</v>
      </c>
      <c r="C182" s="72" t="s">
        <v>1187</v>
      </c>
      <c r="D182" s="73" t="s">
        <v>74</v>
      </c>
      <c r="E182" s="241"/>
      <c r="F182" s="234"/>
      <c r="G182" s="335"/>
      <c r="H182" s="234"/>
      <c r="I182" s="234"/>
      <c r="J182" s="234"/>
      <c r="K182" s="234"/>
      <c r="L182" s="234"/>
      <c r="M182" s="234"/>
      <c r="N182" s="234"/>
      <c r="O182" s="234"/>
      <c r="P182" s="234"/>
      <c r="Q182" s="234"/>
      <c r="R182" s="234"/>
      <c r="S182" s="234"/>
      <c r="T182" s="234"/>
      <c r="U182" s="234"/>
      <c r="V182" s="234"/>
      <c r="W182" s="234"/>
      <c r="X182" s="234"/>
      <c r="Y182" s="234"/>
      <c r="Z182" s="234"/>
      <c r="AA182" s="234"/>
      <c r="AB182" s="234"/>
      <c r="AC182" s="234"/>
      <c r="AD182" s="234"/>
      <c r="AE182" s="234"/>
      <c r="AF182" s="234"/>
      <c r="AG182" s="234"/>
      <c r="AH182" s="234"/>
      <c r="AI182" s="234"/>
    </row>
    <row r="183" spans="1:37" hidden="1" x14ac:dyDescent="0.25">
      <c r="A183" s="72" t="s">
        <v>1197</v>
      </c>
      <c r="B183" s="72" t="s">
        <v>620</v>
      </c>
      <c r="C183" s="72" t="s">
        <v>1187</v>
      </c>
      <c r="D183" s="73" t="s">
        <v>75</v>
      </c>
      <c r="E183" s="241"/>
      <c r="F183" s="234"/>
      <c r="G183" s="335"/>
      <c r="H183" s="234"/>
      <c r="I183" s="234"/>
      <c r="J183" s="234"/>
      <c r="K183" s="234"/>
      <c r="L183" s="234"/>
      <c r="M183" s="234"/>
      <c r="N183" s="234"/>
      <c r="O183" s="234"/>
      <c r="P183" s="234"/>
      <c r="Q183" s="234"/>
      <c r="R183" s="234"/>
      <c r="S183" s="234"/>
      <c r="T183" s="234"/>
      <c r="U183" s="234"/>
      <c r="V183" s="234"/>
      <c r="W183" s="234"/>
      <c r="X183" s="234"/>
      <c r="Y183" s="234"/>
      <c r="Z183" s="234"/>
      <c r="AA183" s="234"/>
      <c r="AB183" s="234"/>
      <c r="AC183" s="234"/>
      <c r="AD183" s="234"/>
      <c r="AE183" s="234"/>
      <c r="AF183" s="234"/>
      <c r="AG183" s="234"/>
      <c r="AH183" s="234"/>
      <c r="AI183" s="234"/>
    </row>
    <row r="184" spans="1:37" hidden="1" x14ac:dyDescent="0.25">
      <c r="A184" s="72" t="s">
        <v>1197</v>
      </c>
      <c r="B184" s="72" t="s">
        <v>620</v>
      </c>
      <c r="C184" s="72" t="s">
        <v>1187</v>
      </c>
      <c r="D184" s="73" t="s">
        <v>76</v>
      </c>
      <c r="E184" s="241"/>
      <c r="F184" s="234"/>
      <c r="G184" s="335"/>
      <c r="H184" s="234"/>
      <c r="I184" s="234"/>
      <c r="J184" s="234"/>
      <c r="K184" s="234"/>
      <c r="L184" s="234"/>
      <c r="M184" s="234"/>
      <c r="N184" s="234"/>
      <c r="O184" s="234"/>
      <c r="P184" s="234"/>
      <c r="Q184" s="234"/>
      <c r="R184" s="234"/>
      <c r="S184" s="234"/>
      <c r="T184" s="234"/>
      <c r="U184" s="234"/>
      <c r="V184" s="234"/>
      <c r="W184" s="234"/>
      <c r="X184" s="234"/>
      <c r="Y184" s="234"/>
      <c r="Z184" s="234"/>
      <c r="AA184" s="234"/>
      <c r="AB184" s="234"/>
      <c r="AC184" s="234"/>
      <c r="AD184" s="234"/>
      <c r="AE184" s="234"/>
      <c r="AF184" s="234"/>
      <c r="AG184" s="234"/>
      <c r="AH184" s="234"/>
      <c r="AI184" s="234"/>
    </row>
    <row r="186" spans="1:37" x14ac:dyDescent="0.25">
      <c r="A186" s="72" t="s">
        <v>1197</v>
      </c>
      <c r="B186" s="72" t="s">
        <v>620</v>
      </c>
      <c r="C186" s="72" t="s">
        <v>1188</v>
      </c>
      <c r="D186" s="73" t="s">
        <v>52</v>
      </c>
      <c r="E186" s="240">
        <f>SUMIFS(Summary_carb_combusted!$J$53:$J$91,Summary_carb_combusted!$C$53:$C$91,calcs!$D186)+SUMIFS('CHP Distribution_calcs'!$J$42:$J$51,'CHP Distribution_calcs'!$C$42:$C$51,$D186)</f>
        <v>0</v>
      </c>
      <c r="F186" s="234">
        <f>$E186*(1+'Growth rates'!F185)</f>
        <v>0</v>
      </c>
      <c r="G186" s="335">
        <f>$E186*(1+'Growth rates'!G185)</f>
        <v>0</v>
      </c>
      <c r="H186" s="234">
        <f>$E186*(1+'Growth rates'!H185)</f>
        <v>0</v>
      </c>
      <c r="I186" s="234">
        <f>$E186*(1+'Growth rates'!I185)</f>
        <v>0</v>
      </c>
      <c r="J186" s="234">
        <f>$E186*(1+'Growth rates'!J185)</f>
        <v>0</v>
      </c>
      <c r="K186" s="234">
        <f>$E186*(1+'Growth rates'!K185)</f>
        <v>0</v>
      </c>
      <c r="L186" s="234">
        <f>$E186*(1+'Growth rates'!L185)</f>
        <v>0</v>
      </c>
      <c r="M186" s="234">
        <f>$E186*(1+'Growth rates'!M185)</f>
        <v>0</v>
      </c>
      <c r="N186" s="234">
        <f>$E186*(1+'Growth rates'!N185)</f>
        <v>0</v>
      </c>
      <c r="O186" s="234">
        <f>$E186*(1+'Growth rates'!O185)</f>
        <v>0</v>
      </c>
      <c r="P186" s="234">
        <f>$E186*(1+'Growth rates'!P185)</f>
        <v>0</v>
      </c>
      <c r="Q186" s="234">
        <f>$E186*(1+'Growth rates'!Q185)</f>
        <v>0</v>
      </c>
      <c r="R186" s="234">
        <f>$E186*(1+'Growth rates'!R185)</f>
        <v>0</v>
      </c>
      <c r="S186" s="234">
        <f>$E186*(1+'Growth rates'!S185)</f>
        <v>0</v>
      </c>
      <c r="T186" s="234">
        <f>$E186*(1+'Growth rates'!T185)</f>
        <v>0</v>
      </c>
      <c r="U186" s="234">
        <f>$E186*(1+'Growth rates'!U185)</f>
        <v>0</v>
      </c>
      <c r="V186" s="234">
        <f>$E186*(1+'Growth rates'!V185)</f>
        <v>0</v>
      </c>
      <c r="W186" s="234">
        <f>$E186*(1+'Growth rates'!W185)</f>
        <v>0</v>
      </c>
      <c r="X186" s="234">
        <f>$E186*(1+'Growth rates'!X185)</f>
        <v>0</v>
      </c>
      <c r="Y186" s="234">
        <f>$E186*(1+'Growth rates'!Y185)</f>
        <v>0</v>
      </c>
      <c r="Z186" s="234">
        <f>$E186*(1+'Growth rates'!Z185)</f>
        <v>0</v>
      </c>
      <c r="AA186" s="234">
        <f>$E186*(1+'Growth rates'!AA185)</f>
        <v>0</v>
      </c>
      <c r="AB186" s="234">
        <f>$E186*(1+'Growth rates'!AB185)</f>
        <v>0</v>
      </c>
      <c r="AC186" s="234">
        <f>$E186*(1+'Growth rates'!AC185)</f>
        <v>0</v>
      </c>
      <c r="AD186" s="234">
        <f>$E186*(1+'Growth rates'!AD185)</f>
        <v>0</v>
      </c>
      <c r="AE186" s="234">
        <f>$E186*(1+'Growth rates'!AE185)</f>
        <v>0</v>
      </c>
      <c r="AF186" s="234">
        <f>$E186*(1+'Growth rates'!AF185)</f>
        <v>0</v>
      </c>
      <c r="AG186" s="234">
        <f>$E186*(1+'Growth rates'!AG185)</f>
        <v>0</v>
      </c>
      <c r="AH186" s="234">
        <f>$E186*(1+'Growth rates'!AH185)</f>
        <v>0</v>
      </c>
      <c r="AI186" s="234">
        <f>$E186*(1+'Growth rates'!AI185)</f>
        <v>0</v>
      </c>
      <c r="AJ186" s="234">
        <f>$E186*(1+'Growth rates'!AJ185)</f>
        <v>0</v>
      </c>
      <c r="AK186" s="234">
        <f>$E186*(1+'Growth rates'!AK185)</f>
        <v>0</v>
      </c>
    </row>
    <row r="187" spans="1:37" x14ac:dyDescent="0.25">
      <c r="A187" s="72" t="s">
        <v>1197</v>
      </c>
      <c r="B187" s="72" t="s">
        <v>620</v>
      </c>
      <c r="C187" s="72" t="s">
        <v>1188</v>
      </c>
      <c r="D187" s="73" t="s">
        <v>53</v>
      </c>
      <c r="E187" s="240">
        <f>SUMIFS(Summary_carb_combusted!$J$53:$J$91,Summary_carb_combusted!$C$53:$C$91,calcs!$D187)+SUMIFS('CHP Distribution_calcs'!$J$42:$J$51,'CHP Distribution_calcs'!$C$42:$C$51,$D187)</f>
        <v>0</v>
      </c>
      <c r="F187" s="234">
        <f>$E187*(1+'Growth rates'!F186)</f>
        <v>0</v>
      </c>
      <c r="G187" s="335">
        <f>$E187*(1+'Growth rates'!G186)</f>
        <v>0</v>
      </c>
      <c r="H187" s="234">
        <f>$E187*(1+'Growth rates'!H186)</f>
        <v>0</v>
      </c>
      <c r="I187" s="234">
        <f>$E187*(1+'Growth rates'!I186)</f>
        <v>0</v>
      </c>
      <c r="J187" s="234">
        <f>$E187*(1+'Growth rates'!J186)</f>
        <v>0</v>
      </c>
      <c r="K187" s="234">
        <f>$E187*(1+'Growth rates'!K186)</f>
        <v>0</v>
      </c>
      <c r="L187" s="234">
        <f>$E187*(1+'Growth rates'!L186)</f>
        <v>0</v>
      </c>
      <c r="M187" s="234">
        <f>$E187*(1+'Growth rates'!M186)</f>
        <v>0</v>
      </c>
      <c r="N187" s="234">
        <f>$E187*(1+'Growth rates'!N186)</f>
        <v>0</v>
      </c>
      <c r="O187" s="234">
        <f>$E187*(1+'Growth rates'!O186)</f>
        <v>0</v>
      </c>
      <c r="P187" s="234">
        <f>$E187*(1+'Growth rates'!P186)</f>
        <v>0</v>
      </c>
      <c r="Q187" s="234">
        <f>$E187*(1+'Growth rates'!Q186)</f>
        <v>0</v>
      </c>
      <c r="R187" s="234">
        <f>$E187*(1+'Growth rates'!R186)</f>
        <v>0</v>
      </c>
      <c r="S187" s="234">
        <f>$E187*(1+'Growth rates'!S186)</f>
        <v>0</v>
      </c>
      <c r="T187" s="234">
        <f>$E187*(1+'Growth rates'!T186)</f>
        <v>0</v>
      </c>
      <c r="U187" s="234">
        <f>$E187*(1+'Growth rates'!U186)</f>
        <v>0</v>
      </c>
      <c r="V187" s="234">
        <f>$E187*(1+'Growth rates'!V186)</f>
        <v>0</v>
      </c>
      <c r="W187" s="234">
        <f>$E187*(1+'Growth rates'!W186)</f>
        <v>0</v>
      </c>
      <c r="X187" s="234">
        <f>$E187*(1+'Growth rates'!X186)</f>
        <v>0</v>
      </c>
      <c r="Y187" s="234">
        <f>$E187*(1+'Growth rates'!Y186)</f>
        <v>0</v>
      </c>
      <c r="Z187" s="234">
        <f>$E187*(1+'Growth rates'!Z186)</f>
        <v>0</v>
      </c>
      <c r="AA187" s="234">
        <f>$E187*(1+'Growth rates'!AA186)</f>
        <v>0</v>
      </c>
      <c r="AB187" s="234">
        <f>$E187*(1+'Growth rates'!AB186)</f>
        <v>0</v>
      </c>
      <c r="AC187" s="234">
        <f>$E187*(1+'Growth rates'!AC186)</f>
        <v>0</v>
      </c>
      <c r="AD187" s="234">
        <f>$E187*(1+'Growth rates'!AD186)</f>
        <v>0</v>
      </c>
      <c r="AE187" s="234">
        <f>$E187*(1+'Growth rates'!AE186)</f>
        <v>0</v>
      </c>
      <c r="AF187" s="234">
        <f>$E187*(1+'Growth rates'!AF186)</f>
        <v>0</v>
      </c>
      <c r="AG187" s="234">
        <f>$E187*(1+'Growth rates'!AG186)</f>
        <v>0</v>
      </c>
      <c r="AH187" s="234">
        <f>$E187*(1+'Growth rates'!AH186)</f>
        <v>0</v>
      </c>
      <c r="AI187" s="234">
        <f>$E187*(1+'Growth rates'!AI186)</f>
        <v>0</v>
      </c>
      <c r="AJ187" s="234">
        <f>$E187*(1+'Growth rates'!AJ186)</f>
        <v>0</v>
      </c>
      <c r="AK187" s="234">
        <f>$E187*(1+'Growth rates'!AK186)</f>
        <v>0</v>
      </c>
    </row>
    <row r="188" spans="1:37" x14ac:dyDescent="0.25">
      <c r="A188" s="72" t="s">
        <v>1197</v>
      </c>
      <c r="B188" s="72" t="s">
        <v>620</v>
      </c>
      <c r="C188" s="72" t="s">
        <v>1188</v>
      </c>
      <c r="D188" s="73" t="s">
        <v>54</v>
      </c>
      <c r="E188" s="240">
        <f>SUMIFS(Summary_carb_combusted!$J$53:$J$91,Summary_carb_combusted!$C$53:$C$91,calcs!$D188)+SUMIFS('CHP Distribution_calcs'!$J$42:$J$51,'CHP Distribution_calcs'!$C$42:$C$51,$D188)</f>
        <v>0</v>
      </c>
      <c r="F188" s="234">
        <f>$E188*(1+'Growth rates'!F187)</f>
        <v>0</v>
      </c>
      <c r="G188" s="335">
        <f>$E188*(1+'Growth rates'!G187)</f>
        <v>0</v>
      </c>
      <c r="H188" s="234">
        <f>$E188*(1+'Growth rates'!H187)</f>
        <v>0</v>
      </c>
      <c r="I188" s="234">
        <f>$E188*(1+'Growth rates'!I187)</f>
        <v>0</v>
      </c>
      <c r="J188" s="234">
        <f>$E188*(1+'Growth rates'!J187)</f>
        <v>0</v>
      </c>
      <c r="K188" s="234">
        <f>$E188*(1+'Growth rates'!K187)</f>
        <v>0</v>
      </c>
      <c r="L188" s="234">
        <f>$E188*(1+'Growth rates'!L187)</f>
        <v>0</v>
      </c>
      <c r="M188" s="234">
        <f>$E188*(1+'Growth rates'!M187)</f>
        <v>0</v>
      </c>
      <c r="N188" s="234">
        <f>$E188*(1+'Growth rates'!N187)</f>
        <v>0</v>
      </c>
      <c r="O188" s="234">
        <f>$E188*(1+'Growth rates'!O187)</f>
        <v>0</v>
      </c>
      <c r="P188" s="234">
        <f>$E188*(1+'Growth rates'!P187)</f>
        <v>0</v>
      </c>
      <c r="Q188" s="234">
        <f>$E188*(1+'Growth rates'!Q187)</f>
        <v>0</v>
      </c>
      <c r="R188" s="234">
        <f>$E188*(1+'Growth rates'!R187)</f>
        <v>0</v>
      </c>
      <c r="S188" s="234">
        <f>$E188*(1+'Growth rates'!S187)</f>
        <v>0</v>
      </c>
      <c r="T188" s="234">
        <f>$E188*(1+'Growth rates'!T187)</f>
        <v>0</v>
      </c>
      <c r="U188" s="234">
        <f>$E188*(1+'Growth rates'!U187)</f>
        <v>0</v>
      </c>
      <c r="V188" s="234">
        <f>$E188*(1+'Growth rates'!V187)</f>
        <v>0</v>
      </c>
      <c r="W188" s="234">
        <f>$E188*(1+'Growth rates'!W187)</f>
        <v>0</v>
      </c>
      <c r="X188" s="234">
        <f>$E188*(1+'Growth rates'!X187)</f>
        <v>0</v>
      </c>
      <c r="Y188" s="234">
        <f>$E188*(1+'Growth rates'!Y187)</f>
        <v>0</v>
      </c>
      <c r="Z188" s="234">
        <f>$E188*(1+'Growth rates'!Z187)</f>
        <v>0</v>
      </c>
      <c r="AA188" s="234">
        <f>$E188*(1+'Growth rates'!AA187)</f>
        <v>0</v>
      </c>
      <c r="AB188" s="234">
        <f>$E188*(1+'Growth rates'!AB187)</f>
        <v>0</v>
      </c>
      <c r="AC188" s="234">
        <f>$E188*(1+'Growth rates'!AC187)</f>
        <v>0</v>
      </c>
      <c r="AD188" s="234">
        <f>$E188*(1+'Growth rates'!AD187)</f>
        <v>0</v>
      </c>
      <c r="AE188" s="234">
        <f>$E188*(1+'Growth rates'!AE187)</f>
        <v>0</v>
      </c>
      <c r="AF188" s="234">
        <f>$E188*(1+'Growth rates'!AF187)</f>
        <v>0</v>
      </c>
      <c r="AG188" s="234">
        <f>$E188*(1+'Growth rates'!AG187)</f>
        <v>0</v>
      </c>
      <c r="AH188" s="234">
        <f>$E188*(1+'Growth rates'!AH187)</f>
        <v>0</v>
      </c>
      <c r="AI188" s="234">
        <f>$E188*(1+'Growth rates'!AI187)</f>
        <v>0</v>
      </c>
      <c r="AJ188" s="234">
        <f>$E188*(1+'Growth rates'!AJ187)</f>
        <v>0</v>
      </c>
      <c r="AK188" s="234">
        <f>$E188*(1+'Growth rates'!AK187)</f>
        <v>0</v>
      </c>
    </row>
    <row r="189" spans="1:37" x14ac:dyDescent="0.25">
      <c r="A189" s="72" t="s">
        <v>1197</v>
      </c>
      <c r="B189" s="72" t="s">
        <v>620</v>
      </c>
      <c r="C189" s="72" t="s">
        <v>1188</v>
      </c>
      <c r="D189" s="73" t="s">
        <v>55</v>
      </c>
      <c r="E189" s="240">
        <f>SUMIFS(Summary_carb_combusted!$J$53:$J$91,Summary_carb_combusted!$C$53:$C$91,calcs!$D189)+SUMIFS('CHP Distribution_calcs'!$J$42:$J$51,'CHP Distribution_calcs'!$C$42:$C$51,$D189)</f>
        <v>0</v>
      </c>
      <c r="F189" s="234">
        <f>$E189*(1+'Growth rates'!F188)</f>
        <v>0</v>
      </c>
      <c r="G189" s="335">
        <f>$E189*(1+'Growth rates'!G188)</f>
        <v>0</v>
      </c>
      <c r="H189" s="234">
        <f>$E189*(1+'Growth rates'!H188)</f>
        <v>0</v>
      </c>
      <c r="I189" s="234">
        <f>$E189*(1+'Growth rates'!I188)</f>
        <v>0</v>
      </c>
      <c r="J189" s="234">
        <f>$E189*(1+'Growth rates'!J188)</f>
        <v>0</v>
      </c>
      <c r="K189" s="234">
        <f>$E189*(1+'Growth rates'!K188)</f>
        <v>0</v>
      </c>
      <c r="L189" s="234">
        <f>$E189*(1+'Growth rates'!L188)</f>
        <v>0</v>
      </c>
      <c r="M189" s="234">
        <f>$E189*(1+'Growth rates'!M188)</f>
        <v>0</v>
      </c>
      <c r="N189" s="234">
        <f>$E189*(1+'Growth rates'!N188)</f>
        <v>0</v>
      </c>
      <c r="O189" s="234">
        <f>$E189*(1+'Growth rates'!O188)</f>
        <v>0</v>
      </c>
      <c r="P189" s="234">
        <f>$E189*(1+'Growth rates'!P188)</f>
        <v>0</v>
      </c>
      <c r="Q189" s="234">
        <f>$E189*(1+'Growth rates'!Q188)</f>
        <v>0</v>
      </c>
      <c r="R189" s="234">
        <f>$E189*(1+'Growth rates'!R188)</f>
        <v>0</v>
      </c>
      <c r="S189" s="234">
        <f>$E189*(1+'Growth rates'!S188)</f>
        <v>0</v>
      </c>
      <c r="T189" s="234">
        <f>$E189*(1+'Growth rates'!T188)</f>
        <v>0</v>
      </c>
      <c r="U189" s="234">
        <f>$E189*(1+'Growth rates'!U188)</f>
        <v>0</v>
      </c>
      <c r="V189" s="234">
        <f>$E189*(1+'Growth rates'!V188)</f>
        <v>0</v>
      </c>
      <c r="W189" s="234">
        <f>$E189*(1+'Growth rates'!W188)</f>
        <v>0</v>
      </c>
      <c r="X189" s="234">
        <f>$E189*(1+'Growth rates'!X188)</f>
        <v>0</v>
      </c>
      <c r="Y189" s="234">
        <f>$E189*(1+'Growth rates'!Y188)</f>
        <v>0</v>
      </c>
      <c r="Z189" s="234">
        <f>$E189*(1+'Growth rates'!Z188)</f>
        <v>0</v>
      </c>
      <c r="AA189" s="234">
        <f>$E189*(1+'Growth rates'!AA188)</f>
        <v>0</v>
      </c>
      <c r="AB189" s="234">
        <f>$E189*(1+'Growth rates'!AB188)</f>
        <v>0</v>
      </c>
      <c r="AC189" s="234">
        <f>$E189*(1+'Growth rates'!AC188)</f>
        <v>0</v>
      </c>
      <c r="AD189" s="234">
        <f>$E189*(1+'Growth rates'!AD188)</f>
        <v>0</v>
      </c>
      <c r="AE189" s="234">
        <f>$E189*(1+'Growth rates'!AE188)</f>
        <v>0</v>
      </c>
      <c r="AF189" s="234">
        <f>$E189*(1+'Growth rates'!AF188)</f>
        <v>0</v>
      </c>
      <c r="AG189" s="234">
        <f>$E189*(1+'Growth rates'!AG188)</f>
        <v>0</v>
      </c>
      <c r="AH189" s="234">
        <f>$E189*(1+'Growth rates'!AH188)</f>
        <v>0</v>
      </c>
      <c r="AI189" s="234">
        <f>$E189*(1+'Growth rates'!AI188)</f>
        <v>0</v>
      </c>
      <c r="AJ189" s="234">
        <f>$E189*(1+'Growth rates'!AJ188)</f>
        <v>0</v>
      </c>
      <c r="AK189" s="234">
        <f>$E189*(1+'Growth rates'!AK188)</f>
        <v>0</v>
      </c>
    </row>
    <row r="190" spans="1:37" x14ac:dyDescent="0.25">
      <c r="A190" s="72" t="s">
        <v>1197</v>
      </c>
      <c r="B190" s="72" t="s">
        <v>620</v>
      </c>
      <c r="C190" s="72" t="s">
        <v>1188</v>
      </c>
      <c r="D190" s="73" t="s">
        <v>56</v>
      </c>
      <c r="E190" s="240">
        <f>SUMIFS(Summary_carb_combusted!$J$53:$J$91,Summary_carb_combusted!$C$53:$C$91,calcs!$D190)+SUMIFS('CHP Distribution_calcs'!$J$42:$J$51,'CHP Distribution_calcs'!$C$42:$C$51,$D190)</f>
        <v>0</v>
      </c>
      <c r="F190" s="234">
        <f>$E190*(1+'Growth rates'!F189)</f>
        <v>0</v>
      </c>
      <c r="G190" s="335">
        <f>$E190*(1+'Growth rates'!G189)</f>
        <v>0</v>
      </c>
      <c r="H190" s="234">
        <f>$E190*(1+'Growth rates'!H189)</f>
        <v>0</v>
      </c>
      <c r="I190" s="234">
        <f>$E190*(1+'Growth rates'!I189)</f>
        <v>0</v>
      </c>
      <c r="J190" s="234">
        <f>$E190*(1+'Growth rates'!J189)</f>
        <v>0</v>
      </c>
      <c r="K190" s="234">
        <f>$E190*(1+'Growth rates'!K189)</f>
        <v>0</v>
      </c>
      <c r="L190" s="234">
        <f>$E190*(1+'Growth rates'!L189)</f>
        <v>0</v>
      </c>
      <c r="M190" s="234">
        <f>$E190*(1+'Growth rates'!M189)</f>
        <v>0</v>
      </c>
      <c r="N190" s="234">
        <f>$E190*(1+'Growth rates'!N189)</f>
        <v>0</v>
      </c>
      <c r="O190" s="234">
        <f>$E190*(1+'Growth rates'!O189)</f>
        <v>0</v>
      </c>
      <c r="P190" s="234">
        <f>$E190*(1+'Growth rates'!P189)</f>
        <v>0</v>
      </c>
      <c r="Q190" s="234">
        <f>$E190*(1+'Growth rates'!Q189)</f>
        <v>0</v>
      </c>
      <c r="R190" s="234">
        <f>$E190*(1+'Growth rates'!R189)</f>
        <v>0</v>
      </c>
      <c r="S190" s="234">
        <f>$E190*(1+'Growth rates'!S189)</f>
        <v>0</v>
      </c>
      <c r="T190" s="234">
        <f>$E190*(1+'Growth rates'!T189)</f>
        <v>0</v>
      </c>
      <c r="U190" s="234">
        <f>$E190*(1+'Growth rates'!U189)</f>
        <v>0</v>
      </c>
      <c r="V190" s="234">
        <f>$E190*(1+'Growth rates'!V189)</f>
        <v>0</v>
      </c>
      <c r="W190" s="234">
        <f>$E190*(1+'Growth rates'!W189)</f>
        <v>0</v>
      </c>
      <c r="X190" s="234">
        <f>$E190*(1+'Growth rates'!X189)</f>
        <v>0</v>
      </c>
      <c r="Y190" s="234">
        <f>$E190*(1+'Growth rates'!Y189)</f>
        <v>0</v>
      </c>
      <c r="Z190" s="234">
        <f>$E190*(1+'Growth rates'!Z189)</f>
        <v>0</v>
      </c>
      <c r="AA190" s="234">
        <f>$E190*(1+'Growth rates'!AA189)</f>
        <v>0</v>
      </c>
      <c r="AB190" s="234">
        <f>$E190*(1+'Growth rates'!AB189)</f>
        <v>0</v>
      </c>
      <c r="AC190" s="234">
        <f>$E190*(1+'Growth rates'!AC189)</f>
        <v>0</v>
      </c>
      <c r="AD190" s="234">
        <f>$E190*(1+'Growth rates'!AD189)</f>
        <v>0</v>
      </c>
      <c r="AE190" s="234">
        <f>$E190*(1+'Growth rates'!AE189)</f>
        <v>0</v>
      </c>
      <c r="AF190" s="234">
        <f>$E190*(1+'Growth rates'!AF189)</f>
        <v>0</v>
      </c>
      <c r="AG190" s="234">
        <f>$E190*(1+'Growth rates'!AG189)</f>
        <v>0</v>
      </c>
      <c r="AH190" s="234">
        <f>$E190*(1+'Growth rates'!AH189)</f>
        <v>0</v>
      </c>
      <c r="AI190" s="234">
        <f>$E190*(1+'Growth rates'!AI189)</f>
        <v>0</v>
      </c>
      <c r="AJ190" s="234">
        <f>$E190*(1+'Growth rates'!AJ189)</f>
        <v>0</v>
      </c>
      <c r="AK190" s="234">
        <f>$E190*(1+'Growth rates'!AK189)</f>
        <v>0</v>
      </c>
    </row>
    <row r="191" spans="1:37" x14ac:dyDescent="0.25">
      <c r="A191" s="72" t="s">
        <v>1197</v>
      </c>
      <c r="B191" s="72" t="s">
        <v>620</v>
      </c>
      <c r="C191" s="72" t="s">
        <v>1188</v>
      </c>
      <c r="D191" s="73" t="s">
        <v>57</v>
      </c>
      <c r="E191" s="240">
        <f>SUMIFS(Summary_carb_combusted!$J$53:$J$91,Summary_carb_combusted!$C$53:$C$91,calcs!$D191)+SUMIFS('CHP Distribution_calcs'!$J$42:$J$51,'CHP Distribution_calcs'!$C$42:$C$51,$D191)</f>
        <v>0</v>
      </c>
      <c r="F191" s="234">
        <f>$E191*(1+'Growth rates'!F190)</f>
        <v>0</v>
      </c>
      <c r="G191" s="335">
        <f>$E191*(1+'Growth rates'!G190)</f>
        <v>0</v>
      </c>
      <c r="H191" s="234">
        <f>$E191*(1+'Growth rates'!H190)</f>
        <v>0</v>
      </c>
      <c r="I191" s="234">
        <f>$E191*(1+'Growth rates'!I190)</f>
        <v>0</v>
      </c>
      <c r="J191" s="234">
        <f>$E191*(1+'Growth rates'!J190)</f>
        <v>0</v>
      </c>
      <c r="K191" s="234">
        <f>$E191*(1+'Growth rates'!K190)</f>
        <v>0</v>
      </c>
      <c r="L191" s="234">
        <f>$E191*(1+'Growth rates'!L190)</f>
        <v>0</v>
      </c>
      <c r="M191" s="234">
        <f>$E191*(1+'Growth rates'!M190)</f>
        <v>0</v>
      </c>
      <c r="N191" s="234">
        <f>$E191*(1+'Growth rates'!N190)</f>
        <v>0</v>
      </c>
      <c r="O191" s="234">
        <f>$E191*(1+'Growth rates'!O190)</f>
        <v>0</v>
      </c>
      <c r="P191" s="234">
        <f>$E191*(1+'Growth rates'!P190)</f>
        <v>0</v>
      </c>
      <c r="Q191" s="234">
        <f>$E191*(1+'Growth rates'!Q190)</f>
        <v>0</v>
      </c>
      <c r="R191" s="234">
        <f>$E191*(1+'Growth rates'!R190)</f>
        <v>0</v>
      </c>
      <c r="S191" s="234">
        <f>$E191*(1+'Growth rates'!S190)</f>
        <v>0</v>
      </c>
      <c r="T191" s="234">
        <f>$E191*(1+'Growth rates'!T190)</f>
        <v>0</v>
      </c>
      <c r="U191" s="234">
        <f>$E191*(1+'Growth rates'!U190)</f>
        <v>0</v>
      </c>
      <c r="V191" s="234">
        <f>$E191*(1+'Growth rates'!V190)</f>
        <v>0</v>
      </c>
      <c r="W191" s="234">
        <f>$E191*(1+'Growth rates'!W190)</f>
        <v>0</v>
      </c>
      <c r="X191" s="234">
        <f>$E191*(1+'Growth rates'!X190)</f>
        <v>0</v>
      </c>
      <c r="Y191" s="234">
        <f>$E191*(1+'Growth rates'!Y190)</f>
        <v>0</v>
      </c>
      <c r="Z191" s="234">
        <f>$E191*(1+'Growth rates'!Z190)</f>
        <v>0</v>
      </c>
      <c r="AA191" s="234">
        <f>$E191*(1+'Growth rates'!AA190)</f>
        <v>0</v>
      </c>
      <c r="AB191" s="234">
        <f>$E191*(1+'Growth rates'!AB190)</f>
        <v>0</v>
      </c>
      <c r="AC191" s="234">
        <f>$E191*(1+'Growth rates'!AC190)</f>
        <v>0</v>
      </c>
      <c r="AD191" s="234">
        <f>$E191*(1+'Growth rates'!AD190)</f>
        <v>0</v>
      </c>
      <c r="AE191" s="234">
        <f>$E191*(1+'Growth rates'!AE190)</f>
        <v>0</v>
      </c>
      <c r="AF191" s="234">
        <f>$E191*(1+'Growth rates'!AF190)</f>
        <v>0</v>
      </c>
      <c r="AG191" s="234">
        <f>$E191*(1+'Growth rates'!AG190)</f>
        <v>0</v>
      </c>
      <c r="AH191" s="234">
        <f>$E191*(1+'Growth rates'!AH190)</f>
        <v>0</v>
      </c>
      <c r="AI191" s="234">
        <f>$E191*(1+'Growth rates'!AI190)</f>
        <v>0</v>
      </c>
      <c r="AJ191" s="234">
        <f>$E191*(1+'Growth rates'!AJ190)</f>
        <v>0</v>
      </c>
      <c r="AK191" s="234">
        <f>$E191*(1+'Growth rates'!AK190)</f>
        <v>0</v>
      </c>
    </row>
    <row r="192" spans="1:37" x14ac:dyDescent="0.25">
      <c r="A192" s="72" t="s">
        <v>1197</v>
      </c>
      <c r="B192" s="72" t="s">
        <v>620</v>
      </c>
      <c r="C192" s="72" t="s">
        <v>1188</v>
      </c>
      <c r="D192" s="73" t="s">
        <v>58</v>
      </c>
      <c r="E192" s="240">
        <f>SUMIFS(Summary_carb_combusted!$J$53:$J$91,Summary_carb_combusted!$C$53:$C$91,calcs!$D192)+SUMIFS('CHP Distribution_calcs'!$J$42:$J$51,'CHP Distribution_calcs'!$C$42:$C$51,$D192)</f>
        <v>0</v>
      </c>
      <c r="F192" s="234">
        <f>$E192*(1+'Growth rates'!F191)</f>
        <v>0</v>
      </c>
      <c r="G192" s="335">
        <f>$E192*(1+'Growth rates'!G191)</f>
        <v>0</v>
      </c>
      <c r="H192" s="234">
        <f>$E192*(1+'Growth rates'!H191)</f>
        <v>0</v>
      </c>
      <c r="I192" s="234">
        <f>$E192*(1+'Growth rates'!I191)</f>
        <v>0</v>
      </c>
      <c r="J192" s="234">
        <f>$E192*(1+'Growth rates'!J191)</f>
        <v>0</v>
      </c>
      <c r="K192" s="234">
        <f>$E192*(1+'Growth rates'!K191)</f>
        <v>0</v>
      </c>
      <c r="L192" s="234">
        <f>$E192*(1+'Growth rates'!L191)</f>
        <v>0</v>
      </c>
      <c r="M192" s="234">
        <f>$E192*(1+'Growth rates'!M191)</f>
        <v>0</v>
      </c>
      <c r="N192" s="234">
        <f>$E192*(1+'Growth rates'!N191)</f>
        <v>0</v>
      </c>
      <c r="O192" s="234">
        <f>$E192*(1+'Growth rates'!O191)</f>
        <v>0</v>
      </c>
      <c r="P192" s="234">
        <f>$E192*(1+'Growth rates'!P191)</f>
        <v>0</v>
      </c>
      <c r="Q192" s="234">
        <f>$E192*(1+'Growth rates'!Q191)</f>
        <v>0</v>
      </c>
      <c r="R192" s="234">
        <f>$E192*(1+'Growth rates'!R191)</f>
        <v>0</v>
      </c>
      <c r="S192" s="234">
        <f>$E192*(1+'Growth rates'!S191)</f>
        <v>0</v>
      </c>
      <c r="T192" s="234">
        <f>$E192*(1+'Growth rates'!T191)</f>
        <v>0</v>
      </c>
      <c r="U192" s="234">
        <f>$E192*(1+'Growth rates'!U191)</f>
        <v>0</v>
      </c>
      <c r="V192" s="234">
        <f>$E192*(1+'Growth rates'!V191)</f>
        <v>0</v>
      </c>
      <c r="W192" s="234">
        <f>$E192*(1+'Growth rates'!W191)</f>
        <v>0</v>
      </c>
      <c r="X192" s="234">
        <f>$E192*(1+'Growth rates'!X191)</f>
        <v>0</v>
      </c>
      <c r="Y192" s="234">
        <f>$E192*(1+'Growth rates'!Y191)</f>
        <v>0</v>
      </c>
      <c r="Z192" s="234">
        <f>$E192*(1+'Growth rates'!Z191)</f>
        <v>0</v>
      </c>
      <c r="AA192" s="234">
        <f>$E192*(1+'Growth rates'!AA191)</f>
        <v>0</v>
      </c>
      <c r="AB192" s="234">
        <f>$E192*(1+'Growth rates'!AB191)</f>
        <v>0</v>
      </c>
      <c r="AC192" s="234">
        <f>$E192*(1+'Growth rates'!AC191)</f>
        <v>0</v>
      </c>
      <c r="AD192" s="234">
        <f>$E192*(1+'Growth rates'!AD191)</f>
        <v>0</v>
      </c>
      <c r="AE192" s="234">
        <f>$E192*(1+'Growth rates'!AE191)</f>
        <v>0</v>
      </c>
      <c r="AF192" s="234">
        <f>$E192*(1+'Growth rates'!AF191)</f>
        <v>0</v>
      </c>
      <c r="AG192" s="234">
        <f>$E192*(1+'Growth rates'!AG191)</f>
        <v>0</v>
      </c>
      <c r="AH192" s="234">
        <f>$E192*(1+'Growth rates'!AH191)</f>
        <v>0</v>
      </c>
      <c r="AI192" s="234">
        <f>$E192*(1+'Growth rates'!AI191)</f>
        <v>0</v>
      </c>
      <c r="AJ192" s="234">
        <f>$E192*(1+'Growth rates'!AJ191)</f>
        <v>0</v>
      </c>
      <c r="AK192" s="234">
        <f>$E192*(1+'Growth rates'!AK191)</f>
        <v>0</v>
      </c>
    </row>
    <row r="193" spans="1:37" x14ac:dyDescent="0.25">
      <c r="A193" s="72" t="s">
        <v>1197</v>
      </c>
      <c r="B193" s="72" t="s">
        <v>620</v>
      </c>
      <c r="C193" s="72" t="s">
        <v>1188</v>
      </c>
      <c r="D193" s="73" t="s">
        <v>59</v>
      </c>
      <c r="E193" s="240">
        <f>SUMIFS(Summary_carb_combusted!$J$53:$J$91,Summary_carb_combusted!$C$53:$C$91,calcs!$D193)+SUMIFS('CHP Distribution_calcs'!$J$42:$J$51,'CHP Distribution_calcs'!$C$42:$C$51,$D193)</f>
        <v>0</v>
      </c>
      <c r="F193" s="234">
        <f>$E193*(1+'Growth rates'!F192)</f>
        <v>0</v>
      </c>
      <c r="G193" s="335">
        <f>$E193*(1+'Growth rates'!G192)</f>
        <v>0</v>
      </c>
      <c r="H193" s="234">
        <f>$E193*(1+'Growth rates'!H192)</f>
        <v>0</v>
      </c>
      <c r="I193" s="234">
        <f>$E193*(1+'Growth rates'!I192)</f>
        <v>0</v>
      </c>
      <c r="J193" s="234">
        <f>$E193*(1+'Growth rates'!J192)</f>
        <v>0</v>
      </c>
      <c r="K193" s="234">
        <f>$E193*(1+'Growth rates'!K192)</f>
        <v>0</v>
      </c>
      <c r="L193" s="234">
        <f>$E193*(1+'Growth rates'!L192)</f>
        <v>0</v>
      </c>
      <c r="M193" s="234">
        <f>$E193*(1+'Growth rates'!M192)</f>
        <v>0</v>
      </c>
      <c r="N193" s="234">
        <f>$E193*(1+'Growth rates'!N192)</f>
        <v>0</v>
      </c>
      <c r="O193" s="234">
        <f>$E193*(1+'Growth rates'!O192)</f>
        <v>0</v>
      </c>
      <c r="P193" s="234">
        <f>$E193*(1+'Growth rates'!P192)</f>
        <v>0</v>
      </c>
      <c r="Q193" s="234">
        <f>$E193*(1+'Growth rates'!Q192)</f>
        <v>0</v>
      </c>
      <c r="R193" s="234">
        <f>$E193*(1+'Growth rates'!R192)</f>
        <v>0</v>
      </c>
      <c r="S193" s="234">
        <f>$E193*(1+'Growth rates'!S192)</f>
        <v>0</v>
      </c>
      <c r="T193" s="234">
        <f>$E193*(1+'Growth rates'!T192)</f>
        <v>0</v>
      </c>
      <c r="U193" s="234">
        <f>$E193*(1+'Growth rates'!U192)</f>
        <v>0</v>
      </c>
      <c r="V193" s="234">
        <f>$E193*(1+'Growth rates'!V192)</f>
        <v>0</v>
      </c>
      <c r="W193" s="234">
        <f>$E193*(1+'Growth rates'!W192)</f>
        <v>0</v>
      </c>
      <c r="X193" s="234">
        <f>$E193*(1+'Growth rates'!X192)</f>
        <v>0</v>
      </c>
      <c r="Y193" s="234">
        <f>$E193*(1+'Growth rates'!Y192)</f>
        <v>0</v>
      </c>
      <c r="Z193" s="234">
        <f>$E193*(1+'Growth rates'!Z192)</f>
        <v>0</v>
      </c>
      <c r="AA193" s="234">
        <f>$E193*(1+'Growth rates'!AA192)</f>
        <v>0</v>
      </c>
      <c r="AB193" s="234">
        <f>$E193*(1+'Growth rates'!AB192)</f>
        <v>0</v>
      </c>
      <c r="AC193" s="234">
        <f>$E193*(1+'Growth rates'!AC192)</f>
        <v>0</v>
      </c>
      <c r="AD193" s="234">
        <f>$E193*(1+'Growth rates'!AD192)</f>
        <v>0</v>
      </c>
      <c r="AE193" s="234">
        <f>$E193*(1+'Growth rates'!AE192)</f>
        <v>0</v>
      </c>
      <c r="AF193" s="234">
        <f>$E193*(1+'Growth rates'!AF192)</f>
        <v>0</v>
      </c>
      <c r="AG193" s="234">
        <f>$E193*(1+'Growth rates'!AG192)</f>
        <v>0</v>
      </c>
      <c r="AH193" s="234">
        <f>$E193*(1+'Growth rates'!AH192)</f>
        <v>0</v>
      </c>
      <c r="AI193" s="234">
        <f>$E193*(1+'Growth rates'!AI192)</f>
        <v>0</v>
      </c>
      <c r="AJ193" s="234">
        <f>$E193*(1+'Growth rates'!AJ192)</f>
        <v>0</v>
      </c>
      <c r="AK193" s="234">
        <f>$E193*(1+'Growth rates'!AK192)</f>
        <v>0</v>
      </c>
    </row>
    <row r="194" spans="1:37" x14ac:dyDescent="0.25">
      <c r="A194" s="72" t="s">
        <v>1197</v>
      </c>
      <c r="B194" s="72" t="s">
        <v>620</v>
      </c>
      <c r="C194" s="72" t="s">
        <v>1188</v>
      </c>
      <c r="D194" s="73" t="s">
        <v>60</v>
      </c>
      <c r="E194" s="240">
        <f>SUMIFS(Summary_carb_combusted!$J$53:$J$91,Summary_carb_combusted!$C$53:$C$91,calcs!$D194)+SUMIFS('CHP Distribution_calcs'!$J$42:$J$51,'CHP Distribution_calcs'!$C$42:$C$51,$D194)</f>
        <v>2693174400000</v>
      </c>
      <c r="F194" s="234">
        <f>$E194*(1+'Growth rates'!F193)</f>
        <v>2693174400000</v>
      </c>
      <c r="G194" s="335">
        <f>$E194*(1+'Growth rates'!G193)</f>
        <v>2693174400000</v>
      </c>
      <c r="H194" s="234">
        <f>$E194*(1+'Growth rates'!H193)</f>
        <v>2580870510778.9141</v>
      </c>
      <c r="I194" s="234">
        <f>$E194*(1+'Growth rates'!I193)</f>
        <v>2794883582690.7949</v>
      </c>
      <c r="J194" s="234">
        <f>$E194*(1+'Growth rates'!J193)</f>
        <v>3040680774193.5488</v>
      </c>
      <c r="K194" s="234">
        <f>$E194*(1+'Growth rates'!K193)</f>
        <v>3163579369944.9248</v>
      </c>
      <c r="L194" s="234">
        <f>$E194*(1+'Growth rates'!L193)</f>
        <v>3290715848308.418</v>
      </c>
      <c r="M194" s="234">
        <f>$E194*(1+'Growth rates'!M193)</f>
        <v>3377592441856.8057</v>
      </c>
      <c r="N194" s="234">
        <f>$E194*(1+'Growth rates'!N193)</f>
        <v>3436922798426.4355</v>
      </c>
      <c r="O194" s="234">
        <f>$E194*(1+'Growth rates'!O193)</f>
        <v>3466587976711.251</v>
      </c>
      <c r="P194" s="234">
        <f>$E194*(1+'Growth rates'!P193)</f>
        <v>3502609978914.2407</v>
      </c>
      <c r="Q194" s="234">
        <f>$E194*(1+'Growth rates'!Q193)</f>
        <v>3547107746341.4629</v>
      </c>
      <c r="R194" s="234">
        <f>$E194*(1+'Growth rates'!R193)</f>
        <v>3585248689850.5107</v>
      </c>
      <c r="S194" s="234">
        <f>$E194*(1+'Growth rates'!S193)</f>
        <v>3578891865932.3369</v>
      </c>
      <c r="T194" s="234">
        <f>$E194*(1+'Growth rates'!T193)</f>
        <v>3587367631156.5698</v>
      </c>
      <c r="U194" s="234">
        <f>$E194*(1+'Growth rates'!U193)</f>
        <v>3589486572462.6279</v>
      </c>
      <c r="V194" s="234">
        <f>$E194*(1+'Growth rates'!V193)</f>
        <v>3574653983320.2197</v>
      </c>
      <c r="W194" s="234">
        <f>$E194*(1+'Growth rates'!W193)</f>
        <v>3557702452871.7544</v>
      </c>
      <c r="X194" s="234">
        <f>$E194*(1+'Growth rates'!X193)</f>
        <v>3551345628953.5796</v>
      </c>
      <c r="Y194" s="234">
        <f>$E194*(1+'Growth rates'!Y193)</f>
        <v>3540750922423.2886</v>
      </c>
      <c r="Z194" s="234">
        <f>$E194*(1+'Growth rates'!Z193)</f>
        <v>3534394098505.1143</v>
      </c>
      <c r="AA194" s="234">
        <f>$E194*(1+'Growth rates'!AA193)</f>
        <v>3521680450668.7646</v>
      </c>
      <c r="AB194" s="234">
        <f>$E194*(1+'Growth rates'!AB193)</f>
        <v>3513204685444.5317</v>
      </c>
      <c r="AC194" s="234">
        <f>$E194*(1+'Growth rates'!AC193)</f>
        <v>3525918333280.8809</v>
      </c>
      <c r="AD194" s="234">
        <f>$E194*(1+'Growth rates'!AD193)</f>
        <v>3542869863729.3472</v>
      </c>
      <c r="AE194" s="234">
        <f>$E194*(1+'Growth rates'!AE193)</f>
        <v>3549226687647.5215</v>
      </c>
      <c r="AF194" s="234">
        <f>$E194*(1+'Growth rates'!AF193)</f>
        <v>3536513039811.1719</v>
      </c>
      <c r="AG194" s="234">
        <f>$E194*(1+'Growth rates'!AG193)</f>
        <v>3536513039811.1719</v>
      </c>
      <c r="AH194" s="234">
        <f>$E194*(1+'Growth rates'!AH193)</f>
        <v>3536513039811.1719</v>
      </c>
      <c r="AI194" s="234">
        <f>$E194*(1+'Growth rates'!AI193)</f>
        <v>3528037274586.9395</v>
      </c>
      <c r="AJ194" s="234">
        <f>$E194*(1+'Growth rates'!AJ193)</f>
        <v>3523799391974.8228</v>
      </c>
      <c r="AK194" s="234">
        <f>$E194*(1+'Growth rates'!AK193)</f>
        <v>3506847861526.3574</v>
      </c>
    </row>
    <row r="195" spans="1:37" x14ac:dyDescent="0.25">
      <c r="A195" s="72" t="s">
        <v>1197</v>
      </c>
      <c r="B195" s="72" t="s">
        <v>620</v>
      </c>
      <c r="C195" s="72" t="s">
        <v>1188</v>
      </c>
      <c r="D195" s="73" t="s">
        <v>61</v>
      </c>
      <c r="E195" s="240">
        <f>SUMIFS(Summary_carb_combusted!$J$53:$J$91,Summary_carb_combusted!$C$53:$C$91,calcs!$D195)+SUMIFS('CHP Distribution_calcs'!$J$42:$J$51,'CHP Distribution_calcs'!$C$42:$C$51,$D195)</f>
        <v>0</v>
      </c>
      <c r="F195" s="234">
        <f>$E195*(1+'Growth rates'!F194)</f>
        <v>0</v>
      </c>
      <c r="G195" s="335">
        <f>$E195*(1+'Growth rates'!G194)</f>
        <v>0</v>
      </c>
      <c r="H195" s="234">
        <f>$E195*(1+'Growth rates'!H194)</f>
        <v>0</v>
      </c>
      <c r="I195" s="234">
        <f>$E195*(1+'Growth rates'!I194)</f>
        <v>0</v>
      </c>
      <c r="J195" s="234">
        <f>$E195*(1+'Growth rates'!J194)</f>
        <v>0</v>
      </c>
      <c r="K195" s="234">
        <f>$E195*(1+'Growth rates'!K194)</f>
        <v>0</v>
      </c>
      <c r="L195" s="234">
        <f>$E195*(1+'Growth rates'!L194)</f>
        <v>0</v>
      </c>
      <c r="M195" s="234">
        <f>$E195*(1+'Growth rates'!M194)</f>
        <v>0</v>
      </c>
      <c r="N195" s="234">
        <f>$E195*(1+'Growth rates'!N194)</f>
        <v>0</v>
      </c>
      <c r="O195" s="234">
        <f>$E195*(1+'Growth rates'!O194)</f>
        <v>0</v>
      </c>
      <c r="P195" s="234">
        <f>$E195*(1+'Growth rates'!P194)</f>
        <v>0</v>
      </c>
      <c r="Q195" s="234">
        <f>$E195*(1+'Growth rates'!Q194)</f>
        <v>0</v>
      </c>
      <c r="R195" s="234">
        <f>$E195*(1+'Growth rates'!R194)</f>
        <v>0</v>
      </c>
      <c r="S195" s="234">
        <f>$E195*(1+'Growth rates'!S194)</f>
        <v>0</v>
      </c>
      <c r="T195" s="234">
        <f>$E195*(1+'Growth rates'!T194)</f>
        <v>0</v>
      </c>
      <c r="U195" s="234">
        <f>$E195*(1+'Growth rates'!U194)</f>
        <v>0</v>
      </c>
      <c r="V195" s="234">
        <f>$E195*(1+'Growth rates'!V194)</f>
        <v>0</v>
      </c>
      <c r="W195" s="234">
        <f>$E195*(1+'Growth rates'!W194)</f>
        <v>0</v>
      </c>
      <c r="X195" s="234">
        <f>$E195*(1+'Growth rates'!X194)</f>
        <v>0</v>
      </c>
      <c r="Y195" s="234">
        <f>$E195*(1+'Growth rates'!Y194)</f>
        <v>0</v>
      </c>
      <c r="Z195" s="234">
        <f>$E195*(1+'Growth rates'!Z194)</f>
        <v>0</v>
      </c>
      <c r="AA195" s="234">
        <f>$E195*(1+'Growth rates'!AA194)</f>
        <v>0</v>
      </c>
      <c r="AB195" s="234">
        <f>$E195*(1+'Growth rates'!AB194)</f>
        <v>0</v>
      </c>
      <c r="AC195" s="234">
        <f>$E195*(1+'Growth rates'!AC194)</f>
        <v>0</v>
      </c>
      <c r="AD195" s="234">
        <f>$E195*(1+'Growth rates'!AD194)</f>
        <v>0</v>
      </c>
      <c r="AE195" s="234">
        <f>$E195*(1+'Growth rates'!AE194)</f>
        <v>0</v>
      </c>
      <c r="AF195" s="234">
        <f>$E195*(1+'Growth rates'!AF194)</f>
        <v>0</v>
      </c>
      <c r="AG195" s="234">
        <f>$E195*(1+'Growth rates'!AG194)</f>
        <v>0</v>
      </c>
      <c r="AH195" s="234">
        <f>$E195*(1+'Growth rates'!AH194)</f>
        <v>0</v>
      </c>
      <c r="AI195" s="234">
        <f>$E195*(1+'Growth rates'!AI194)</f>
        <v>0</v>
      </c>
      <c r="AJ195" s="234">
        <f>$E195*(1+'Growth rates'!AJ194)</f>
        <v>0</v>
      </c>
      <c r="AK195" s="234">
        <f>$E195*(1+'Growth rates'!AK194)</f>
        <v>0</v>
      </c>
    </row>
    <row r="196" spans="1:37" x14ac:dyDescent="0.25">
      <c r="A196" s="72" t="s">
        <v>1197</v>
      </c>
      <c r="B196" s="72" t="s">
        <v>620</v>
      </c>
      <c r="C196" s="72" t="s">
        <v>1188</v>
      </c>
      <c r="D196" s="73" t="s">
        <v>62</v>
      </c>
      <c r="E196" s="240">
        <f>SUMIFS(Summary_carb_combusted!$J$53:$J$91,Summary_carb_combusted!$C$53:$C$91,calcs!$D196)+SUMIFS('CHP Distribution_calcs'!$J$42:$J$51,'CHP Distribution_calcs'!$C$42:$C$51,$D196)</f>
        <v>0</v>
      </c>
      <c r="F196" s="234">
        <f>$E196*(1+'Growth rates'!F195)</f>
        <v>0</v>
      </c>
      <c r="G196" s="335">
        <f>$E196*(1+'Growth rates'!G195)</f>
        <v>0</v>
      </c>
      <c r="H196" s="234">
        <f>$E196*(1+'Growth rates'!H195)</f>
        <v>0</v>
      </c>
      <c r="I196" s="234">
        <f>$E196*(1+'Growth rates'!I195)</f>
        <v>0</v>
      </c>
      <c r="J196" s="234">
        <f>$E196*(1+'Growth rates'!J195)</f>
        <v>0</v>
      </c>
      <c r="K196" s="234">
        <f>$E196*(1+'Growth rates'!K195)</f>
        <v>0</v>
      </c>
      <c r="L196" s="234">
        <f>$E196*(1+'Growth rates'!L195)</f>
        <v>0</v>
      </c>
      <c r="M196" s="234">
        <f>$E196*(1+'Growth rates'!M195)</f>
        <v>0</v>
      </c>
      <c r="N196" s="234">
        <f>$E196*(1+'Growth rates'!N195)</f>
        <v>0</v>
      </c>
      <c r="O196" s="234">
        <f>$E196*(1+'Growth rates'!O195)</f>
        <v>0</v>
      </c>
      <c r="P196" s="234">
        <f>$E196*(1+'Growth rates'!P195)</f>
        <v>0</v>
      </c>
      <c r="Q196" s="234">
        <f>$E196*(1+'Growth rates'!Q195)</f>
        <v>0</v>
      </c>
      <c r="R196" s="234">
        <f>$E196*(1+'Growth rates'!R195)</f>
        <v>0</v>
      </c>
      <c r="S196" s="234">
        <f>$E196*(1+'Growth rates'!S195)</f>
        <v>0</v>
      </c>
      <c r="T196" s="234">
        <f>$E196*(1+'Growth rates'!T195)</f>
        <v>0</v>
      </c>
      <c r="U196" s="234">
        <f>$E196*(1+'Growth rates'!U195)</f>
        <v>0</v>
      </c>
      <c r="V196" s="234">
        <f>$E196*(1+'Growth rates'!V195)</f>
        <v>0</v>
      </c>
      <c r="W196" s="234">
        <f>$E196*(1+'Growth rates'!W195)</f>
        <v>0</v>
      </c>
      <c r="X196" s="234">
        <f>$E196*(1+'Growth rates'!X195)</f>
        <v>0</v>
      </c>
      <c r="Y196" s="234">
        <f>$E196*(1+'Growth rates'!Y195)</f>
        <v>0</v>
      </c>
      <c r="Z196" s="234">
        <f>$E196*(1+'Growth rates'!Z195)</f>
        <v>0</v>
      </c>
      <c r="AA196" s="234">
        <f>$E196*(1+'Growth rates'!AA195)</f>
        <v>0</v>
      </c>
      <c r="AB196" s="234">
        <f>$E196*(1+'Growth rates'!AB195)</f>
        <v>0</v>
      </c>
      <c r="AC196" s="234">
        <f>$E196*(1+'Growth rates'!AC195)</f>
        <v>0</v>
      </c>
      <c r="AD196" s="234">
        <f>$E196*(1+'Growth rates'!AD195)</f>
        <v>0</v>
      </c>
      <c r="AE196" s="234">
        <f>$E196*(1+'Growth rates'!AE195)</f>
        <v>0</v>
      </c>
      <c r="AF196" s="234">
        <f>$E196*(1+'Growth rates'!AF195)</f>
        <v>0</v>
      </c>
      <c r="AG196" s="234">
        <f>$E196*(1+'Growth rates'!AG195)</f>
        <v>0</v>
      </c>
      <c r="AH196" s="234">
        <f>$E196*(1+'Growth rates'!AH195)</f>
        <v>0</v>
      </c>
      <c r="AI196" s="234">
        <f>$E196*(1+'Growth rates'!AI195)</f>
        <v>0</v>
      </c>
      <c r="AJ196" s="234">
        <f>$E196*(1+'Growth rates'!AJ195)</f>
        <v>0</v>
      </c>
      <c r="AK196" s="234">
        <f>$E196*(1+'Growth rates'!AK195)</f>
        <v>0</v>
      </c>
    </row>
    <row r="197" spans="1:37" x14ac:dyDescent="0.25">
      <c r="A197" s="72" t="s">
        <v>1197</v>
      </c>
      <c r="B197" s="72" t="s">
        <v>620</v>
      </c>
      <c r="C197" s="72" t="s">
        <v>1188</v>
      </c>
      <c r="D197" s="73" t="s">
        <v>63</v>
      </c>
      <c r="E197" s="240">
        <f>SUMIFS(Summary_carb_combusted!$J$53:$J$91,Summary_carb_combusted!$C$53:$C$91,calcs!$D197)+SUMIFS('CHP Distribution_calcs'!$J$42:$J$51,'CHP Distribution_calcs'!$C$42:$C$51,$D197)</f>
        <v>0</v>
      </c>
      <c r="F197" s="234">
        <f>$E197*(1+'Growth rates'!F196)</f>
        <v>0</v>
      </c>
      <c r="G197" s="335">
        <f>$E197*(1+'Growth rates'!G196)</f>
        <v>0</v>
      </c>
      <c r="H197" s="234">
        <f>$E197*(1+'Growth rates'!H196)</f>
        <v>0</v>
      </c>
      <c r="I197" s="234">
        <f>$E197*(1+'Growth rates'!I196)</f>
        <v>0</v>
      </c>
      <c r="J197" s="234">
        <f>$E197*(1+'Growth rates'!J196)</f>
        <v>0</v>
      </c>
      <c r="K197" s="234">
        <f>$E197*(1+'Growth rates'!K196)</f>
        <v>0</v>
      </c>
      <c r="L197" s="234">
        <f>$E197*(1+'Growth rates'!L196)</f>
        <v>0</v>
      </c>
      <c r="M197" s="234">
        <f>$E197*(1+'Growth rates'!M196)</f>
        <v>0</v>
      </c>
      <c r="N197" s="234">
        <f>$E197*(1+'Growth rates'!N196)</f>
        <v>0</v>
      </c>
      <c r="O197" s="234">
        <f>$E197*(1+'Growth rates'!O196)</f>
        <v>0</v>
      </c>
      <c r="P197" s="234">
        <f>$E197*(1+'Growth rates'!P196)</f>
        <v>0</v>
      </c>
      <c r="Q197" s="234">
        <f>$E197*(1+'Growth rates'!Q196)</f>
        <v>0</v>
      </c>
      <c r="R197" s="234">
        <f>$E197*(1+'Growth rates'!R196)</f>
        <v>0</v>
      </c>
      <c r="S197" s="234">
        <f>$E197*(1+'Growth rates'!S196)</f>
        <v>0</v>
      </c>
      <c r="T197" s="234">
        <f>$E197*(1+'Growth rates'!T196)</f>
        <v>0</v>
      </c>
      <c r="U197" s="234">
        <f>$E197*(1+'Growth rates'!U196)</f>
        <v>0</v>
      </c>
      <c r="V197" s="234">
        <f>$E197*(1+'Growth rates'!V196)</f>
        <v>0</v>
      </c>
      <c r="W197" s="234">
        <f>$E197*(1+'Growth rates'!W196)</f>
        <v>0</v>
      </c>
      <c r="X197" s="234">
        <f>$E197*(1+'Growth rates'!X196)</f>
        <v>0</v>
      </c>
      <c r="Y197" s="234">
        <f>$E197*(1+'Growth rates'!Y196)</f>
        <v>0</v>
      </c>
      <c r="Z197" s="234">
        <f>$E197*(1+'Growth rates'!Z196)</f>
        <v>0</v>
      </c>
      <c r="AA197" s="234">
        <f>$E197*(1+'Growth rates'!AA196)</f>
        <v>0</v>
      </c>
      <c r="AB197" s="234">
        <f>$E197*(1+'Growth rates'!AB196)</f>
        <v>0</v>
      </c>
      <c r="AC197" s="234">
        <f>$E197*(1+'Growth rates'!AC196)</f>
        <v>0</v>
      </c>
      <c r="AD197" s="234">
        <f>$E197*(1+'Growth rates'!AD196)</f>
        <v>0</v>
      </c>
      <c r="AE197" s="234">
        <f>$E197*(1+'Growth rates'!AE196)</f>
        <v>0</v>
      </c>
      <c r="AF197" s="234">
        <f>$E197*(1+'Growth rates'!AF196)</f>
        <v>0</v>
      </c>
      <c r="AG197" s="234">
        <f>$E197*(1+'Growth rates'!AG196)</f>
        <v>0</v>
      </c>
      <c r="AH197" s="234">
        <f>$E197*(1+'Growth rates'!AH196)</f>
        <v>0</v>
      </c>
      <c r="AI197" s="234">
        <f>$E197*(1+'Growth rates'!AI196)</f>
        <v>0</v>
      </c>
      <c r="AJ197" s="234">
        <f>$E197*(1+'Growth rates'!AJ196)</f>
        <v>0</v>
      </c>
      <c r="AK197" s="234">
        <f>$E197*(1+'Growth rates'!AK196)</f>
        <v>0</v>
      </c>
    </row>
    <row r="198" spans="1:37" x14ac:dyDescent="0.25">
      <c r="A198" s="72" t="s">
        <v>1197</v>
      </c>
      <c r="B198" s="72" t="s">
        <v>620</v>
      </c>
      <c r="C198" s="72" t="s">
        <v>1188</v>
      </c>
      <c r="D198" s="73" t="s">
        <v>64</v>
      </c>
      <c r="E198" s="240">
        <f>SUMIFS(Summary_carb_combusted!$J$53:$J$91,Summary_carb_combusted!$C$53:$C$91,calcs!$D198)+SUMIFS('CHP Distribution_calcs'!$J$42:$J$51,'CHP Distribution_calcs'!$C$42:$C$51,$D198)</f>
        <v>0</v>
      </c>
      <c r="F198" s="234">
        <f>$E198*(1+'Growth rates'!F197)</f>
        <v>0</v>
      </c>
      <c r="G198" s="335">
        <f>$E198*(1+'Growth rates'!G197)</f>
        <v>0</v>
      </c>
      <c r="H198" s="234">
        <f>$E198*(1+'Growth rates'!H197)</f>
        <v>0</v>
      </c>
      <c r="I198" s="234">
        <f>$E198*(1+'Growth rates'!I197)</f>
        <v>0</v>
      </c>
      <c r="J198" s="234">
        <f>$E198*(1+'Growth rates'!J197)</f>
        <v>0</v>
      </c>
      <c r="K198" s="234">
        <f>$E198*(1+'Growth rates'!K197)</f>
        <v>0</v>
      </c>
      <c r="L198" s="234">
        <f>$E198*(1+'Growth rates'!L197)</f>
        <v>0</v>
      </c>
      <c r="M198" s="234">
        <f>$E198*(1+'Growth rates'!M197)</f>
        <v>0</v>
      </c>
      <c r="N198" s="234">
        <f>$E198*(1+'Growth rates'!N197)</f>
        <v>0</v>
      </c>
      <c r="O198" s="234">
        <f>$E198*(1+'Growth rates'!O197)</f>
        <v>0</v>
      </c>
      <c r="P198" s="234">
        <f>$E198*(1+'Growth rates'!P197)</f>
        <v>0</v>
      </c>
      <c r="Q198" s="234">
        <f>$E198*(1+'Growth rates'!Q197)</f>
        <v>0</v>
      </c>
      <c r="R198" s="234">
        <f>$E198*(1+'Growth rates'!R197)</f>
        <v>0</v>
      </c>
      <c r="S198" s="234">
        <f>$E198*(1+'Growth rates'!S197)</f>
        <v>0</v>
      </c>
      <c r="T198" s="234">
        <f>$E198*(1+'Growth rates'!T197)</f>
        <v>0</v>
      </c>
      <c r="U198" s="234">
        <f>$E198*(1+'Growth rates'!U197)</f>
        <v>0</v>
      </c>
      <c r="V198" s="234">
        <f>$E198*(1+'Growth rates'!V197)</f>
        <v>0</v>
      </c>
      <c r="W198" s="234">
        <f>$E198*(1+'Growth rates'!W197)</f>
        <v>0</v>
      </c>
      <c r="X198" s="234">
        <f>$E198*(1+'Growth rates'!X197)</f>
        <v>0</v>
      </c>
      <c r="Y198" s="234">
        <f>$E198*(1+'Growth rates'!Y197)</f>
        <v>0</v>
      </c>
      <c r="Z198" s="234">
        <f>$E198*(1+'Growth rates'!Z197)</f>
        <v>0</v>
      </c>
      <c r="AA198" s="234">
        <f>$E198*(1+'Growth rates'!AA197)</f>
        <v>0</v>
      </c>
      <c r="AB198" s="234">
        <f>$E198*(1+'Growth rates'!AB197)</f>
        <v>0</v>
      </c>
      <c r="AC198" s="234">
        <f>$E198*(1+'Growth rates'!AC197)</f>
        <v>0</v>
      </c>
      <c r="AD198" s="234">
        <f>$E198*(1+'Growth rates'!AD197)</f>
        <v>0</v>
      </c>
      <c r="AE198" s="234">
        <f>$E198*(1+'Growth rates'!AE197)</f>
        <v>0</v>
      </c>
      <c r="AF198" s="234">
        <f>$E198*(1+'Growth rates'!AF197)</f>
        <v>0</v>
      </c>
      <c r="AG198" s="234">
        <f>$E198*(1+'Growth rates'!AG197)</f>
        <v>0</v>
      </c>
      <c r="AH198" s="234">
        <f>$E198*(1+'Growth rates'!AH197)</f>
        <v>0</v>
      </c>
      <c r="AI198" s="234">
        <f>$E198*(1+'Growth rates'!AI197)</f>
        <v>0</v>
      </c>
      <c r="AJ198" s="234">
        <f>$E198*(1+'Growth rates'!AJ197)</f>
        <v>0</v>
      </c>
      <c r="AK198" s="234">
        <f>$E198*(1+'Growth rates'!AK197)</f>
        <v>0</v>
      </c>
    </row>
    <row r="199" spans="1:37" x14ac:dyDescent="0.25">
      <c r="A199" s="72" t="s">
        <v>1197</v>
      </c>
      <c r="B199" s="72" t="s">
        <v>620</v>
      </c>
      <c r="C199" s="72" t="s">
        <v>1188</v>
      </c>
      <c r="D199" s="73" t="s">
        <v>65</v>
      </c>
      <c r="E199" s="240">
        <f>SUMIFS(Summary_carb_combusted!$J$53:$J$91,Summary_carb_combusted!$C$53:$C$91,calcs!$D199)+SUMIFS('CHP Distribution_calcs'!$J$42:$J$51,'CHP Distribution_calcs'!$C$42:$C$51,$D199)</f>
        <v>0</v>
      </c>
      <c r="F199" s="234">
        <f>$E199*(1+'Growth rates'!F198)</f>
        <v>0</v>
      </c>
      <c r="G199" s="335">
        <f>$E199*(1+'Growth rates'!G198)</f>
        <v>0</v>
      </c>
      <c r="H199" s="234">
        <f>$E199*(1+'Growth rates'!H198)</f>
        <v>0</v>
      </c>
      <c r="I199" s="234">
        <f>$E199*(1+'Growth rates'!I198)</f>
        <v>0</v>
      </c>
      <c r="J199" s="234">
        <f>$E199*(1+'Growth rates'!J198)</f>
        <v>0</v>
      </c>
      <c r="K199" s="234">
        <f>$E199*(1+'Growth rates'!K198)</f>
        <v>0</v>
      </c>
      <c r="L199" s="234">
        <f>$E199*(1+'Growth rates'!L198)</f>
        <v>0</v>
      </c>
      <c r="M199" s="234">
        <f>$E199*(1+'Growth rates'!M198)</f>
        <v>0</v>
      </c>
      <c r="N199" s="234">
        <f>$E199*(1+'Growth rates'!N198)</f>
        <v>0</v>
      </c>
      <c r="O199" s="234">
        <f>$E199*(1+'Growth rates'!O198)</f>
        <v>0</v>
      </c>
      <c r="P199" s="234">
        <f>$E199*(1+'Growth rates'!P198)</f>
        <v>0</v>
      </c>
      <c r="Q199" s="234">
        <f>$E199*(1+'Growth rates'!Q198)</f>
        <v>0</v>
      </c>
      <c r="R199" s="234">
        <f>$E199*(1+'Growth rates'!R198)</f>
        <v>0</v>
      </c>
      <c r="S199" s="234">
        <f>$E199*(1+'Growth rates'!S198)</f>
        <v>0</v>
      </c>
      <c r="T199" s="234">
        <f>$E199*(1+'Growth rates'!T198)</f>
        <v>0</v>
      </c>
      <c r="U199" s="234">
        <f>$E199*(1+'Growth rates'!U198)</f>
        <v>0</v>
      </c>
      <c r="V199" s="234">
        <f>$E199*(1+'Growth rates'!V198)</f>
        <v>0</v>
      </c>
      <c r="W199" s="234">
        <f>$E199*(1+'Growth rates'!W198)</f>
        <v>0</v>
      </c>
      <c r="X199" s="234">
        <f>$E199*(1+'Growth rates'!X198)</f>
        <v>0</v>
      </c>
      <c r="Y199" s="234">
        <f>$E199*(1+'Growth rates'!Y198)</f>
        <v>0</v>
      </c>
      <c r="Z199" s="234">
        <f>$E199*(1+'Growth rates'!Z198)</f>
        <v>0</v>
      </c>
      <c r="AA199" s="234">
        <f>$E199*(1+'Growth rates'!AA198)</f>
        <v>0</v>
      </c>
      <c r="AB199" s="234">
        <f>$E199*(1+'Growth rates'!AB198)</f>
        <v>0</v>
      </c>
      <c r="AC199" s="234">
        <f>$E199*(1+'Growth rates'!AC198)</f>
        <v>0</v>
      </c>
      <c r="AD199" s="234">
        <f>$E199*(1+'Growth rates'!AD198)</f>
        <v>0</v>
      </c>
      <c r="AE199" s="234">
        <f>$E199*(1+'Growth rates'!AE198)</f>
        <v>0</v>
      </c>
      <c r="AF199" s="234">
        <f>$E199*(1+'Growth rates'!AF198)</f>
        <v>0</v>
      </c>
      <c r="AG199" s="234">
        <f>$E199*(1+'Growth rates'!AG198)</f>
        <v>0</v>
      </c>
      <c r="AH199" s="234">
        <f>$E199*(1+'Growth rates'!AH198)</f>
        <v>0</v>
      </c>
      <c r="AI199" s="234">
        <f>$E199*(1+'Growth rates'!AI198)</f>
        <v>0</v>
      </c>
      <c r="AJ199" s="234">
        <f>$E199*(1+'Growth rates'!AJ198)</f>
        <v>0</v>
      </c>
      <c r="AK199" s="234">
        <f>$E199*(1+'Growth rates'!AK198)</f>
        <v>0</v>
      </c>
    </row>
    <row r="200" spans="1:37" x14ac:dyDescent="0.25">
      <c r="A200" s="72" t="s">
        <v>1197</v>
      </c>
      <c r="B200" s="72" t="s">
        <v>620</v>
      </c>
      <c r="C200" s="72" t="s">
        <v>1188</v>
      </c>
      <c r="D200" s="73" t="s">
        <v>66</v>
      </c>
      <c r="E200" s="240">
        <f>SUMIFS(Summary_carb_combusted!$J$53:$J$91,Summary_carb_combusted!$C$53:$C$91,calcs!$D200)+SUMIFS('CHP Distribution_calcs'!$J$42:$J$51,'CHP Distribution_calcs'!$C$42:$C$51,$D200)</f>
        <v>0</v>
      </c>
      <c r="F200" s="234">
        <f>$E200*(1+'Growth rates'!F199)</f>
        <v>0</v>
      </c>
      <c r="G200" s="335">
        <f>$E200*(1+'Growth rates'!G199)</f>
        <v>0</v>
      </c>
      <c r="H200" s="234">
        <f>$E200*(1+'Growth rates'!H199)</f>
        <v>0</v>
      </c>
      <c r="I200" s="234">
        <f>$E200*(1+'Growth rates'!I199)</f>
        <v>0</v>
      </c>
      <c r="J200" s="234">
        <f>$E200*(1+'Growth rates'!J199)</f>
        <v>0</v>
      </c>
      <c r="K200" s="234">
        <f>$E200*(1+'Growth rates'!K199)</f>
        <v>0</v>
      </c>
      <c r="L200" s="234">
        <f>$E200*(1+'Growth rates'!L199)</f>
        <v>0</v>
      </c>
      <c r="M200" s="234">
        <f>$E200*(1+'Growth rates'!M199)</f>
        <v>0</v>
      </c>
      <c r="N200" s="234">
        <f>$E200*(1+'Growth rates'!N199)</f>
        <v>0</v>
      </c>
      <c r="O200" s="234">
        <f>$E200*(1+'Growth rates'!O199)</f>
        <v>0</v>
      </c>
      <c r="P200" s="234">
        <f>$E200*(1+'Growth rates'!P199)</f>
        <v>0</v>
      </c>
      <c r="Q200" s="234">
        <f>$E200*(1+'Growth rates'!Q199)</f>
        <v>0</v>
      </c>
      <c r="R200" s="234">
        <f>$E200*(1+'Growth rates'!R199)</f>
        <v>0</v>
      </c>
      <c r="S200" s="234">
        <f>$E200*(1+'Growth rates'!S199)</f>
        <v>0</v>
      </c>
      <c r="T200" s="234">
        <f>$E200*(1+'Growth rates'!T199)</f>
        <v>0</v>
      </c>
      <c r="U200" s="234">
        <f>$E200*(1+'Growth rates'!U199)</f>
        <v>0</v>
      </c>
      <c r="V200" s="234">
        <f>$E200*(1+'Growth rates'!V199)</f>
        <v>0</v>
      </c>
      <c r="W200" s="234">
        <f>$E200*(1+'Growth rates'!W199)</f>
        <v>0</v>
      </c>
      <c r="X200" s="234">
        <f>$E200*(1+'Growth rates'!X199)</f>
        <v>0</v>
      </c>
      <c r="Y200" s="234">
        <f>$E200*(1+'Growth rates'!Y199)</f>
        <v>0</v>
      </c>
      <c r="Z200" s="234">
        <f>$E200*(1+'Growth rates'!Z199)</f>
        <v>0</v>
      </c>
      <c r="AA200" s="234">
        <f>$E200*(1+'Growth rates'!AA199)</f>
        <v>0</v>
      </c>
      <c r="AB200" s="234">
        <f>$E200*(1+'Growth rates'!AB199)</f>
        <v>0</v>
      </c>
      <c r="AC200" s="234">
        <f>$E200*(1+'Growth rates'!AC199)</f>
        <v>0</v>
      </c>
      <c r="AD200" s="234">
        <f>$E200*(1+'Growth rates'!AD199)</f>
        <v>0</v>
      </c>
      <c r="AE200" s="234">
        <f>$E200*(1+'Growth rates'!AE199)</f>
        <v>0</v>
      </c>
      <c r="AF200" s="234">
        <f>$E200*(1+'Growth rates'!AF199)</f>
        <v>0</v>
      </c>
      <c r="AG200" s="234">
        <f>$E200*(1+'Growth rates'!AG199)</f>
        <v>0</v>
      </c>
      <c r="AH200" s="234">
        <f>$E200*(1+'Growth rates'!AH199)</f>
        <v>0</v>
      </c>
      <c r="AI200" s="234">
        <f>$E200*(1+'Growth rates'!AI199)</f>
        <v>0</v>
      </c>
      <c r="AJ200" s="234">
        <f>$E200*(1+'Growth rates'!AJ199)</f>
        <v>0</v>
      </c>
      <c r="AK200" s="234">
        <f>$E200*(1+'Growth rates'!AK199)</f>
        <v>0</v>
      </c>
    </row>
    <row r="201" spans="1:37" x14ac:dyDescent="0.25">
      <c r="A201" s="72" t="s">
        <v>1197</v>
      </c>
      <c r="B201" s="72" t="s">
        <v>620</v>
      </c>
      <c r="C201" s="72" t="s">
        <v>1188</v>
      </c>
      <c r="D201" s="73" t="s">
        <v>67</v>
      </c>
      <c r="E201" s="240">
        <f>SUMIFS(Summary_carb_combusted!$J$53:$J$91,Summary_carb_combusted!$C$53:$C$91,calcs!$D201)+SUMIFS('CHP Distribution_calcs'!$J$42:$J$51,'CHP Distribution_calcs'!$C$42:$C$51,$D201)</f>
        <v>0</v>
      </c>
      <c r="F201" s="234">
        <f>$E201*(1+'Growth rates'!F200)</f>
        <v>0</v>
      </c>
      <c r="G201" s="335">
        <f>$E201*(1+'Growth rates'!G200)</f>
        <v>0</v>
      </c>
      <c r="H201" s="234">
        <f>$E201*(1+'Growth rates'!H200)</f>
        <v>0</v>
      </c>
      <c r="I201" s="234">
        <f>$E201*(1+'Growth rates'!I200)</f>
        <v>0</v>
      </c>
      <c r="J201" s="234">
        <f>$E201*(1+'Growth rates'!J200)</f>
        <v>0</v>
      </c>
      <c r="K201" s="234">
        <f>$E201*(1+'Growth rates'!K200)</f>
        <v>0</v>
      </c>
      <c r="L201" s="234">
        <f>$E201*(1+'Growth rates'!L200)</f>
        <v>0</v>
      </c>
      <c r="M201" s="234">
        <f>$E201*(1+'Growth rates'!M200)</f>
        <v>0</v>
      </c>
      <c r="N201" s="234">
        <f>$E201*(1+'Growth rates'!N200)</f>
        <v>0</v>
      </c>
      <c r="O201" s="234">
        <f>$E201*(1+'Growth rates'!O200)</f>
        <v>0</v>
      </c>
      <c r="P201" s="234">
        <f>$E201*(1+'Growth rates'!P200)</f>
        <v>0</v>
      </c>
      <c r="Q201" s="234">
        <f>$E201*(1+'Growth rates'!Q200)</f>
        <v>0</v>
      </c>
      <c r="R201" s="234">
        <f>$E201*(1+'Growth rates'!R200)</f>
        <v>0</v>
      </c>
      <c r="S201" s="234">
        <f>$E201*(1+'Growth rates'!S200)</f>
        <v>0</v>
      </c>
      <c r="T201" s="234">
        <f>$E201*(1+'Growth rates'!T200)</f>
        <v>0</v>
      </c>
      <c r="U201" s="234">
        <f>$E201*(1+'Growth rates'!U200)</f>
        <v>0</v>
      </c>
      <c r="V201" s="234">
        <f>$E201*(1+'Growth rates'!V200)</f>
        <v>0</v>
      </c>
      <c r="W201" s="234">
        <f>$E201*(1+'Growth rates'!W200)</f>
        <v>0</v>
      </c>
      <c r="X201" s="234">
        <f>$E201*(1+'Growth rates'!X200)</f>
        <v>0</v>
      </c>
      <c r="Y201" s="234">
        <f>$E201*(1+'Growth rates'!Y200)</f>
        <v>0</v>
      </c>
      <c r="Z201" s="234">
        <f>$E201*(1+'Growth rates'!Z200)</f>
        <v>0</v>
      </c>
      <c r="AA201" s="234">
        <f>$E201*(1+'Growth rates'!AA200)</f>
        <v>0</v>
      </c>
      <c r="AB201" s="234">
        <f>$E201*(1+'Growth rates'!AB200)</f>
        <v>0</v>
      </c>
      <c r="AC201" s="234">
        <f>$E201*(1+'Growth rates'!AC200)</f>
        <v>0</v>
      </c>
      <c r="AD201" s="234">
        <f>$E201*(1+'Growth rates'!AD200)</f>
        <v>0</v>
      </c>
      <c r="AE201" s="234">
        <f>$E201*(1+'Growth rates'!AE200)</f>
        <v>0</v>
      </c>
      <c r="AF201" s="234">
        <f>$E201*(1+'Growth rates'!AF200)</f>
        <v>0</v>
      </c>
      <c r="AG201" s="234">
        <f>$E201*(1+'Growth rates'!AG200)</f>
        <v>0</v>
      </c>
      <c r="AH201" s="234">
        <f>$E201*(1+'Growth rates'!AH200)</f>
        <v>0</v>
      </c>
      <c r="AI201" s="234">
        <f>$E201*(1+'Growth rates'!AI200)</f>
        <v>0</v>
      </c>
      <c r="AJ201" s="234">
        <f>$E201*(1+'Growth rates'!AJ200)</f>
        <v>0</v>
      </c>
      <c r="AK201" s="234">
        <f>$E201*(1+'Growth rates'!AK200)</f>
        <v>0</v>
      </c>
    </row>
    <row r="202" spans="1:37" x14ac:dyDescent="0.25">
      <c r="A202" s="72" t="s">
        <v>1197</v>
      </c>
      <c r="B202" s="72" t="s">
        <v>620</v>
      </c>
      <c r="C202" s="72" t="s">
        <v>1188</v>
      </c>
      <c r="D202" s="73" t="s">
        <v>68</v>
      </c>
      <c r="E202" s="240">
        <f>SUMIFS(Summary_carb_combusted!$J$53:$J$91,Summary_carb_combusted!$C$53:$C$91,calcs!$D202)+SUMIFS('CHP Distribution_calcs'!$J$42:$J$51,'CHP Distribution_calcs'!$C$42:$C$51,$D202)</f>
        <v>0</v>
      </c>
      <c r="F202" s="234">
        <f>$E202*(1+'Growth rates'!F201)</f>
        <v>0</v>
      </c>
      <c r="G202" s="335">
        <f>$E202*(1+'Growth rates'!G201)</f>
        <v>0</v>
      </c>
      <c r="H202" s="234">
        <f>$E202*(1+'Growth rates'!H201)</f>
        <v>0</v>
      </c>
      <c r="I202" s="234">
        <f>$E202*(1+'Growth rates'!I201)</f>
        <v>0</v>
      </c>
      <c r="J202" s="234">
        <f>$E202*(1+'Growth rates'!J201)</f>
        <v>0</v>
      </c>
      <c r="K202" s="234">
        <f>$E202*(1+'Growth rates'!K201)</f>
        <v>0</v>
      </c>
      <c r="L202" s="234">
        <f>$E202*(1+'Growth rates'!L201)</f>
        <v>0</v>
      </c>
      <c r="M202" s="234">
        <f>$E202*(1+'Growth rates'!M201)</f>
        <v>0</v>
      </c>
      <c r="N202" s="234">
        <f>$E202*(1+'Growth rates'!N201)</f>
        <v>0</v>
      </c>
      <c r="O202" s="234">
        <f>$E202*(1+'Growth rates'!O201)</f>
        <v>0</v>
      </c>
      <c r="P202" s="234">
        <f>$E202*(1+'Growth rates'!P201)</f>
        <v>0</v>
      </c>
      <c r="Q202" s="234">
        <f>$E202*(1+'Growth rates'!Q201)</f>
        <v>0</v>
      </c>
      <c r="R202" s="234">
        <f>$E202*(1+'Growth rates'!R201)</f>
        <v>0</v>
      </c>
      <c r="S202" s="234">
        <f>$E202*(1+'Growth rates'!S201)</f>
        <v>0</v>
      </c>
      <c r="T202" s="234">
        <f>$E202*(1+'Growth rates'!T201)</f>
        <v>0</v>
      </c>
      <c r="U202" s="234">
        <f>$E202*(1+'Growth rates'!U201)</f>
        <v>0</v>
      </c>
      <c r="V202" s="234">
        <f>$E202*(1+'Growth rates'!V201)</f>
        <v>0</v>
      </c>
      <c r="W202" s="234">
        <f>$E202*(1+'Growth rates'!W201)</f>
        <v>0</v>
      </c>
      <c r="X202" s="234">
        <f>$E202*(1+'Growth rates'!X201)</f>
        <v>0</v>
      </c>
      <c r="Y202" s="234">
        <f>$E202*(1+'Growth rates'!Y201)</f>
        <v>0</v>
      </c>
      <c r="Z202" s="234">
        <f>$E202*(1+'Growth rates'!Z201)</f>
        <v>0</v>
      </c>
      <c r="AA202" s="234">
        <f>$E202*(1+'Growth rates'!AA201)</f>
        <v>0</v>
      </c>
      <c r="AB202" s="234">
        <f>$E202*(1+'Growth rates'!AB201)</f>
        <v>0</v>
      </c>
      <c r="AC202" s="234">
        <f>$E202*(1+'Growth rates'!AC201)</f>
        <v>0</v>
      </c>
      <c r="AD202" s="234">
        <f>$E202*(1+'Growth rates'!AD201)</f>
        <v>0</v>
      </c>
      <c r="AE202" s="234">
        <f>$E202*(1+'Growth rates'!AE201)</f>
        <v>0</v>
      </c>
      <c r="AF202" s="234">
        <f>$E202*(1+'Growth rates'!AF201)</f>
        <v>0</v>
      </c>
      <c r="AG202" s="234">
        <f>$E202*(1+'Growth rates'!AG201)</f>
        <v>0</v>
      </c>
      <c r="AH202" s="234">
        <f>$E202*(1+'Growth rates'!AH201)</f>
        <v>0</v>
      </c>
      <c r="AI202" s="234">
        <f>$E202*(1+'Growth rates'!AI201)</f>
        <v>0</v>
      </c>
      <c r="AJ202" s="234">
        <f>$E202*(1+'Growth rates'!AJ201)</f>
        <v>0</v>
      </c>
      <c r="AK202" s="234">
        <f>$E202*(1+'Growth rates'!AK201)</f>
        <v>0</v>
      </c>
    </row>
    <row r="203" spans="1:37" x14ac:dyDescent="0.25">
      <c r="A203" s="72" t="s">
        <v>1197</v>
      </c>
      <c r="B203" s="72" t="s">
        <v>620</v>
      </c>
      <c r="C203" s="72" t="s">
        <v>1188</v>
      </c>
      <c r="D203" s="73" t="s">
        <v>69</v>
      </c>
      <c r="E203" s="240">
        <f>SUMIFS(Summary_carb_combusted!$J$53:$J$91,Summary_carb_combusted!$C$53:$C$91,calcs!$D203)+SUMIFS('CHP Distribution_calcs'!$J$42:$J$51,'CHP Distribution_calcs'!$C$42:$C$51,$D203)</f>
        <v>0</v>
      </c>
      <c r="F203" s="234">
        <f>$E203*(1+'Growth rates'!F202)</f>
        <v>0</v>
      </c>
      <c r="G203" s="335">
        <f>$E203*(1+'Growth rates'!G202)</f>
        <v>0</v>
      </c>
      <c r="H203" s="234">
        <f>$E203*(1+'Growth rates'!H202)</f>
        <v>0</v>
      </c>
      <c r="I203" s="234">
        <f>$E203*(1+'Growth rates'!I202)</f>
        <v>0</v>
      </c>
      <c r="J203" s="234">
        <f>$E203*(1+'Growth rates'!J202)</f>
        <v>0</v>
      </c>
      <c r="K203" s="234">
        <f>$E203*(1+'Growth rates'!K202)</f>
        <v>0</v>
      </c>
      <c r="L203" s="234">
        <f>$E203*(1+'Growth rates'!L202)</f>
        <v>0</v>
      </c>
      <c r="M203" s="234">
        <f>$E203*(1+'Growth rates'!M202)</f>
        <v>0</v>
      </c>
      <c r="N203" s="234">
        <f>$E203*(1+'Growth rates'!N202)</f>
        <v>0</v>
      </c>
      <c r="O203" s="234">
        <f>$E203*(1+'Growth rates'!O202)</f>
        <v>0</v>
      </c>
      <c r="P203" s="234">
        <f>$E203*(1+'Growth rates'!P202)</f>
        <v>0</v>
      </c>
      <c r="Q203" s="234">
        <f>$E203*(1+'Growth rates'!Q202)</f>
        <v>0</v>
      </c>
      <c r="R203" s="234">
        <f>$E203*(1+'Growth rates'!R202)</f>
        <v>0</v>
      </c>
      <c r="S203" s="234">
        <f>$E203*(1+'Growth rates'!S202)</f>
        <v>0</v>
      </c>
      <c r="T203" s="234">
        <f>$E203*(1+'Growth rates'!T202)</f>
        <v>0</v>
      </c>
      <c r="U203" s="234">
        <f>$E203*(1+'Growth rates'!U202)</f>
        <v>0</v>
      </c>
      <c r="V203" s="234">
        <f>$E203*(1+'Growth rates'!V202)</f>
        <v>0</v>
      </c>
      <c r="W203" s="234">
        <f>$E203*(1+'Growth rates'!W202)</f>
        <v>0</v>
      </c>
      <c r="X203" s="234">
        <f>$E203*(1+'Growth rates'!X202)</f>
        <v>0</v>
      </c>
      <c r="Y203" s="234">
        <f>$E203*(1+'Growth rates'!Y202)</f>
        <v>0</v>
      </c>
      <c r="Z203" s="234">
        <f>$E203*(1+'Growth rates'!Z202)</f>
        <v>0</v>
      </c>
      <c r="AA203" s="234">
        <f>$E203*(1+'Growth rates'!AA202)</f>
        <v>0</v>
      </c>
      <c r="AB203" s="234">
        <f>$E203*(1+'Growth rates'!AB202)</f>
        <v>0</v>
      </c>
      <c r="AC203" s="234">
        <f>$E203*(1+'Growth rates'!AC202)</f>
        <v>0</v>
      </c>
      <c r="AD203" s="234">
        <f>$E203*(1+'Growth rates'!AD202)</f>
        <v>0</v>
      </c>
      <c r="AE203" s="234">
        <f>$E203*(1+'Growth rates'!AE202)</f>
        <v>0</v>
      </c>
      <c r="AF203" s="234">
        <f>$E203*(1+'Growth rates'!AF202)</f>
        <v>0</v>
      </c>
      <c r="AG203" s="234">
        <f>$E203*(1+'Growth rates'!AG202)</f>
        <v>0</v>
      </c>
      <c r="AH203" s="234">
        <f>$E203*(1+'Growth rates'!AH202)</f>
        <v>0</v>
      </c>
      <c r="AI203" s="234">
        <f>$E203*(1+'Growth rates'!AI202)</f>
        <v>0</v>
      </c>
      <c r="AJ203" s="234">
        <f>$E203*(1+'Growth rates'!AJ202)</f>
        <v>0</v>
      </c>
      <c r="AK203" s="234">
        <f>$E203*(1+'Growth rates'!AK202)</f>
        <v>0</v>
      </c>
    </row>
    <row r="204" spans="1:37" x14ac:dyDescent="0.25">
      <c r="A204" s="72" t="s">
        <v>1197</v>
      </c>
      <c r="B204" s="72" t="s">
        <v>620</v>
      </c>
      <c r="C204" s="72" t="s">
        <v>1188</v>
      </c>
      <c r="D204" s="73" t="s">
        <v>70</v>
      </c>
      <c r="E204" s="240">
        <f>SUMIFS(Summary_carb_combusted!$J$53:$J$91,Summary_carb_combusted!$C$53:$C$91,calcs!$D204)+SUMIFS('CHP Distribution_calcs'!$J$42:$J$51,'CHP Distribution_calcs'!$C$42:$C$51,$D204)</f>
        <v>66000000000</v>
      </c>
      <c r="F204" s="234">
        <f>$E204*(1+'Growth rates'!F203)</f>
        <v>66000000000</v>
      </c>
      <c r="G204" s="335">
        <f>$E204*(1+'Growth rates'!G203)</f>
        <v>66000000000</v>
      </c>
      <c r="H204" s="234">
        <f>$E204*(1+'Growth rates'!H203)</f>
        <v>63247836349.33123</v>
      </c>
      <c r="I204" s="234">
        <f>$E204*(1+'Growth rates'!I203)</f>
        <v>68492525570.417</v>
      </c>
      <c r="J204" s="234">
        <f>$E204*(1+'Growth rates'!J203)</f>
        <v>74516129032.258072</v>
      </c>
      <c r="K204" s="234">
        <f>$E204*(1+'Growth rates'!K203)</f>
        <v>77527930763.178589</v>
      </c>
      <c r="L204" s="234">
        <f>$E204*(1+'Growth rates'!L203)</f>
        <v>80643587726.199829</v>
      </c>
      <c r="M204" s="234">
        <f>$E204*(1+'Growth rates'!M203)</f>
        <v>82772619984.264359</v>
      </c>
      <c r="N204" s="234">
        <f>$E204*(1+'Growth rates'!N203)</f>
        <v>84226593233.674271</v>
      </c>
      <c r="O204" s="234">
        <f>$E204*(1+'Growth rates'!O203)</f>
        <v>84953579858.379227</v>
      </c>
      <c r="P204" s="234">
        <f>$E204*(1+'Growth rates'!P203)</f>
        <v>85836349331.235245</v>
      </c>
      <c r="Q204" s="234">
        <f>$E204*(1+'Growth rates'!Q203)</f>
        <v>86926829268.292679</v>
      </c>
      <c r="R204" s="234">
        <f>$E204*(1+'Growth rates'!R203)</f>
        <v>87861526357.199051</v>
      </c>
      <c r="S204" s="234">
        <f>$E204*(1+'Growth rates'!S203)</f>
        <v>87705743509.047989</v>
      </c>
      <c r="T204" s="234">
        <f>$E204*(1+'Growth rates'!T203)</f>
        <v>87913453973.249405</v>
      </c>
      <c r="U204" s="234">
        <f>$E204*(1+'Growth rates'!U203)</f>
        <v>87965381589.299759</v>
      </c>
      <c r="V204" s="234">
        <f>$E204*(1+'Growth rates'!V203)</f>
        <v>87601888276.947281</v>
      </c>
      <c r="W204" s="234">
        <f>$E204*(1+'Growth rates'!W203)</f>
        <v>87186467348.544449</v>
      </c>
      <c r="X204" s="234">
        <f>$E204*(1+'Growth rates'!X203)</f>
        <v>87030684500.393387</v>
      </c>
      <c r="Y204" s="234">
        <f>$E204*(1+'Growth rates'!Y203)</f>
        <v>86771046420.141617</v>
      </c>
      <c r="Z204" s="234">
        <f>$E204*(1+'Growth rates'!Z203)</f>
        <v>86615263571.99057</v>
      </c>
      <c r="AA204" s="234">
        <f>$E204*(1+'Growth rates'!AA203)</f>
        <v>86303697875.688431</v>
      </c>
      <c r="AB204" s="234">
        <f>$E204*(1+'Growth rates'!AB203)</f>
        <v>86095987411.487015</v>
      </c>
      <c r="AC204" s="234">
        <f>$E204*(1+'Growth rates'!AC203)</f>
        <v>86407553107.789139</v>
      </c>
      <c r="AD204" s="234">
        <f>$E204*(1+'Growth rates'!AD203)</f>
        <v>86822974036.191986</v>
      </c>
      <c r="AE204" s="234">
        <f>$E204*(1+'Growth rates'!AE203)</f>
        <v>86978756884.343033</v>
      </c>
      <c r="AF204" s="234">
        <f>$E204*(1+'Growth rates'!AF203)</f>
        <v>86667191188.040909</v>
      </c>
      <c r="AG204" s="234">
        <f>$E204*(1+'Growth rates'!AG203)</f>
        <v>86667191188.040909</v>
      </c>
      <c r="AH204" s="234">
        <f>$E204*(1+'Growth rates'!AH203)</f>
        <v>86667191188.040909</v>
      </c>
      <c r="AI204" s="234">
        <f>$E204*(1+'Growth rates'!AI203)</f>
        <v>86459480723.839508</v>
      </c>
      <c r="AJ204" s="234">
        <f>$E204*(1+'Growth rates'!AJ203)</f>
        <v>86355625491.738785</v>
      </c>
      <c r="AK204" s="234">
        <f>$E204*(1+'Growth rates'!AK203)</f>
        <v>85940204563.335968</v>
      </c>
    </row>
    <row r="205" spans="1:37" x14ac:dyDescent="0.25">
      <c r="A205" s="72" t="s">
        <v>1197</v>
      </c>
      <c r="B205" s="72" t="s">
        <v>620</v>
      </c>
      <c r="C205" s="72" t="s">
        <v>1188</v>
      </c>
      <c r="D205" s="73" t="s">
        <v>71</v>
      </c>
      <c r="E205" s="240">
        <f>SUMIFS(Summary_carb_combusted!$J$53:$J$91,Summary_carb_combusted!$C$53:$C$91,calcs!$D205)+SUMIFS('CHP Distribution_calcs'!$J$42:$J$51,'CHP Distribution_calcs'!$C$42:$C$51,$D205)</f>
        <v>0</v>
      </c>
      <c r="F205" s="234">
        <f>$E205*(1+'Growth rates'!F204)</f>
        <v>0</v>
      </c>
      <c r="G205" s="335">
        <f>$E205*(1+'Growth rates'!G204)</f>
        <v>0</v>
      </c>
      <c r="H205" s="234">
        <f>$E205*(1+'Growth rates'!H204)</f>
        <v>0</v>
      </c>
      <c r="I205" s="234">
        <f>$E205*(1+'Growth rates'!I204)</f>
        <v>0</v>
      </c>
      <c r="J205" s="234">
        <f>$E205*(1+'Growth rates'!J204)</f>
        <v>0</v>
      </c>
      <c r="K205" s="234">
        <f>$E205*(1+'Growth rates'!K204)</f>
        <v>0</v>
      </c>
      <c r="L205" s="234">
        <f>$E205*(1+'Growth rates'!L204)</f>
        <v>0</v>
      </c>
      <c r="M205" s="234">
        <f>$E205*(1+'Growth rates'!M204)</f>
        <v>0</v>
      </c>
      <c r="N205" s="234">
        <f>$E205*(1+'Growth rates'!N204)</f>
        <v>0</v>
      </c>
      <c r="O205" s="234">
        <f>$E205*(1+'Growth rates'!O204)</f>
        <v>0</v>
      </c>
      <c r="P205" s="234">
        <f>$E205*(1+'Growth rates'!P204)</f>
        <v>0</v>
      </c>
      <c r="Q205" s="234">
        <f>$E205*(1+'Growth rates'!Q204)</f>
        <v>0</v>
      </c>
      <c r="R205" s="234">
        <f>$E205*(1+'Growth rates'!R204)</f>
        <v>0</v>
      </c>
      <c r="S205" s="234">
        <f>$E205*(1+'Growth rates'!S204)</f>
        <v>0</v>
      </c>
      <c r="T205" s="234">
        <f>$E205*(1+'Growth rates'!T204)</f>
        <v>0</v>
      </c>
      <c r="U205" s="234">
        <f>$E205*(1+'Growth rates'!U204)</f>
        <v>0</v>
      </c>
      <c r="V205" s="234">
        <f>$E205*(1+'Growth rates'!V204)</f>
        <v>0</v>
      </c>
      <c r="W205" s="234">
        <f>$E205*(1+'Growth rates'!W204)</f>
        <v>0</v>
      </c>
      <c r="X205" s="234">
        <f>$E205*(1+'Growth rates'!X204)</f>
        <v>0</v>
      </c>
      <c r="Y205" s="234">
        <f>$E205*(1+'Growth rates'!Y204)</f>
        <v>0</v>
      </c>
      <c r="Z205" s="234">
        <f>$E205*(1+'Growth rates'!Z204)</f>
        <v>0</v>
      </c>
      <c r="AA205" s="234">
        <f>$E205*(1+'Growth rates'!AA204)</f>
        <v>0</v>
      </c>
      <c r="AB205" s="234">
        <f>$E205*(1+'Growth rates'!AB204)</f>
        <v>0</v>
      </c>
      <c r="AC205" s="234">
        <f>$E205*(1+'Growth rates'!AC204)</f>
        <v>0</v>
      </c>
      <c r="AD205" s="234">
        <f>$E205*(1+'Growth rates'!AD204)</f>
        <v>0</v>
      </c>
      <c r="AE205" s="234">
        <f>$E205*(1+'Growth rates'!AE204)</f>
        <v>0</v>
      </c>
      <c r="AF205" s="234">
        <f>$E205*(1+'Growth rates'!AF204)</f>
        <v>0</v>
      </c>
      <c r="AG205" s="234">
        <f>$E205*(1+'Growth rates'!AG204)</f>
        <v>0</v>
      </c>
      <c r="AH205" s="234">
        <f>$E205*(1+'Growth rates'!AH204)</f>
        <v>0</v>
      </c>
      <c r="AI205" s="234">
        <f>$E205*(1+'Growth rates'!AI204)</f>
        <v>0</v>
      </c>
      <c r="AJ205" s="234">
        <f>$E205*(1+'Growth rates'!AJ204)</f>
        <v>0</v>
      </c>
      <c r="AK205" s="234">
        <f>$E205*(1+'Growth rates'!AK204)</f>
        <v>0</v>
      </c>
    </row>
    <row r="206" spans="1:37" x14ac:dyDescent="0.25">
      <c r="A206" s="72" t="s">
        <v>1197</v>
      </c>
      <c r="B206" s="72" t="s">
        <v>620</v>
      </c>
      <c r="C206" s="72" t="s">
        <v>1188</v>
      </c>
      <c r="D206" s="73" t="s">
        <v>72</v>
      </c>
      <c r="E206" s="240">
        <f>SUMIFS(Summary_carb_combusted!$J$53:$J$91,Summary_carb_combusted!$C$53:$C$91,calcs!$D206)+SUMIFS('CHP Distribution_calcs'!$J$42:$J$51,'CHP Distribution_calcs'!$C$42:$C$51,$D206)</f>
        <v>0</v>
      </c>
      <c r="F206" s="234">
        <f>$E206*(1+'Growth rates'!F205)</f>
        <v>0</v>
      </c>
      <c r="G206" s="335">
        <f>$E206*(1+'Growth rates'!G205)</f>
        <v>0</v>
      </c>
      <c r="H206" s="234">
        <f>$E206*(1+'Growth rates'!H205)</f>
        <v>0</v>
      </c>
      <c r="I206" s="234">
        <f>$E206*(1+'Growth rates'!I205)</f>
        <v>0</v>
      </c>
      <c r="J206" s="234">
        <f>$E206*(1+'Growth rates'!J205)</f>
        <v>0</v>
      </c>
      <c r="K206" s="234">
        <f>$E206*(1+'Growth rates'!K205)</f>
        <v>0</v>
      </c>
      <c r="L206" s="234">
        <f>$E206*(1+'Growth rates'!L205)</f>
        <v>0</v>
      </c>
      <c r="M206" s="234">
        <f>$E206*(1+'Growth rates'!M205)</f>
        <v>0</v>
      </c>
      <c r="N206" s="234">
        <f>$E206*(1+'Growth rates'!N205)</f>
        <v>0</v>
      </c>
      <c r="O206" s="234">
        <f>$E206*(1+'Growth rates'!O205)</f>
        <v>0</v>
      </c>
      <c r="P206" s="234">
        <f>$E206*(1+'Growth rates'!P205)</f>
        <v>0</v>
      </c>
      <c r="Q206" s="234">
        <f>$E206*(1+'Growth rates'!Q205)</f>
        <v>0</v>
      </c>
      <c r="R206" s="234">
        <f>$E206*(1+'Growth rates'!R205)</f>
        <v>0</v>
      </c>
      <c r="S206" s="234">
        <f>$E206*(1+'Growth rates'!S205)</f>
        <v>0</v>
      </c>
      <c r="T206" s="234">
        <f>$E206*(1+'Growth rates'!T205)</f>
        <v>0</v>
      </c>
      <c r="U206" s="234">
        <f>$E206*(1+'Growth rates'!U205)</f>
        <v>0</v>
      </c>
      <c r="V206" s="234">
        <f>$E206*(1+'Growth rates'!V205)</f>
        <v>0</v>
      </c>
      <c r="W206" s="234">
        <f>$E206*(1+'Growth rates'!W205)</f>
        <v>0</v>
      </c>
      <c r="X206" s="234">
        <f>$E206*(1+'Growth rates'!X205)</f>
        <v>0</v>
      </c>
      <c r="Y206" s="234">
        <f>$E206*(1+'Growth rates'!Y205)</f>
        <v>0</v>
      </c>
      <c r="Z206" s="234">
        <f>$E206*(1+'Growth rates'!Z205)</f>
        <v>0</v>
      </c>
      <c r="AA206" s="234">
        <f>$E206*(1+'Growth rates'!AA205)</f>
        <v>0</v>
      </c>
      <c r="AB206" s="234">
        <f>$E206*(1+'Growth rates'!AB205)</f>
        <v>0</v>
      </c>
      <c r="AC206" s="234">
        <f>$E206*(1+'Growth rates'!AC205)</f>
        <v>0</v>
      </c>
      <c r="AD206" s="234">
        <f>$E206*(1+'Growth rates'!AD205)</f>
        <v>0</v>
      </c>
      <c r="AE206" s="234">
        <f>$E206*(1+'Growth rates'!AE205)</f>
        <v>0</v>
      </c>
      <c r="AF206" s="234">
        <f>$E206*(1+'Growth rates'!AF205)</f>
        <v>0</v>
      </c>
      <c r="AG206" s="234">
        <f>$E206*(1+'Growth rates'!AG205)</f>
        <v>0</v>
      </c>
      <c r="AH206" s="234">
        <f>$E206*(1+'Growth rates'!AH205)</f>
        <v>0</v>
      </c>
      <c r="AI206" s="234">
        <f>$E206*(1+'Growth rates'!AI205)</f>
        <v>0</v>
      </c>
      <c r="AJ206" s="234">
        <f>$E206*(1+'Growth rates'!AJ205)</f>
        <v>0</v>
      </c>
      <c r="AK206" s="234">
        <f>$E206*(1+'Growth rates'!AK205)</f>
        <v>0</v>
      </c>
    </row>
    <row r="207" spans="1:37" x14ac:dyDescent="0.25">
      <c r="A207" s="72" t="s">
        <v>1197</v>
      </c>
      <c r="B207" s="72" t="s">
        <v>620</v>
      </c>
      <c r="C207" s="72" t="s">
        <v>1188</v>
      </c>
      <c r="D207" s="73" t="s">
        <v>73</v>
      </c>
      <c r="E207" s="240">
        <f>SUMIFS(Summary_carb_combusted!$J$53:$J$91,Summary_carb_combusted!$C$53:$C$91,calcs!$D207)+SUMIFS('CHP Distribution_calcs'!$J$42:$J$51,'CHP Distribution_calcs'!$C$42:$C$51,$D207)</f>
        <v>0</v>
      </c>
      <c r="F207" s="234">
        <f>$E207*(1+'Growth rates'!F206)</f>
        <v>0</v>
      </c>
      <c r="G207" s="335">
        <f>$E207*(1+'Growth rates'!G206)</f>
        <v>0</v>
      </c>
      <c r="H207" s="234">
        <f>$E207*(1+'Growth rates'!H206)</f>
        <v>0</v>
      </c>
      <c r="I207" s="234">
        <f>$E207*(1+'Growth rates'!I206)</f>
        <v>0</v>
      </c>
      <c r="J207" s="234">
        <f>$E207*(1+'Growth rates'!J206)</f>
        <v>0</v>
      </c>
      <c r="K207" s="234">
        <f>$E207*(1+'Growth rates'!K206)</f>
        <v>0</v>
      </c>
      <c r="L207" s="234">
        <f>$E207*(1+'Growth rates'!L206)</f>
        <v>0</v>
      </c>
      <c r="M207" s="234">
        <f>$E207*(1+'Growth rates'!M206)</f>
        <v>0</v>
      </c>
      <c r="N207" s="234">
        <f>$E207*(1+'Growth rates'!N206)</f>
        <v>0</v>
      </c>
      <c r="O207" s="234">
        <f>$E207*(1+'Growth rates'!O206)</f>
        <v>0</v>
      </c>
      <c r="P207" s="234">
        <f>$E207*(1+'Growth rates'!P206)</f>
        <v>0</v>
      </c>
      <c r="Q207" s="234">
        <f>$E207*(1+'Growth rates'!Q206)</f>
        <v>0</v>
      </c>
      <c r="R207" s="234">
        <f>$E207*(1+'Growth rates'!R206)</f>
        <v>0</v>
      </c>
      <c r="S207" s="234">
        <f>$E207*(1+'Growth rates'!S206)</f>
        <v>0</v>
      </c>
      <c r="T207" s="234">
        <f>$E207*(1+'Growth rates'!T206)</f>
        <v>0</v>
      </c>
      <c r="U207" s="234">
        <f>$E207*(1+'Growth rates'!U206)</f>
        <v>0</v>
      </c>
      <c r="V207" s="234">
        <f>$E207*(1+'Growth rates'!V206)</f>
        <v>0</v>
      </c>
      <c r="W207" s="234">
        <f>$E207*(1+'Growth rates'!W206)</f>
        <v>0</v>
      </c>
      <c r="X207" s="234">
        <f>$E207*(1+'Growth rates'!X206)</f>
        <v>0</v>
      </c>
      <c r="Y207" s="234">
        <f>$E207*(1+'Growth rates'!Y206)</f>
        <v>0</v>
      </c>
      <c r="Z207" s="234">
        <f>$E207*(1+'Growth rates'!Z206)</f>
        <v>0</v>
      </c>
      <c r="AA207" s="234">
        <f>$E207*(1+'Growth rates'!AA206)</f>
        <v>0</v>
      </c>
      <c r="AB207" s="234">
        <f>$E207*(1+'Growth rates'!AB206)</f>
        <v>0</v>
      </c>
      <c r="AC207" s="234">
        <f>$E207*(1+'Growth rates'!AC206)</f>
        <v>0</v>
      </c>
      <c r="AD207" s="234">
        <f>$E207*(1+'Growth rates'!AD206)</f>
        <v>0</v>
      </c>
      <c r="AE207" s="234">
        <f>$E207*(1+'Growth rates'!AE206)</f>
        <v>0</v>
      </c>
      <c r="AF207" s="234">
        <f>$E207*(1+'Growth rates'!AF206)</f>
        <v>0</v>
      </c>
      <c r="AG207" s="234">
        <f>$E207*(1+'Growth rates'!AG206)</f>
        <v>0</v>
      </c>
      <c r="AH207" s="234">
        <f>$E207*(1+'Growth rates'!AH206)</f>
        <v>0</v>
      </c>
      <c r="AI207" s="234">
        <f>$E207*(1+'Growth rates'!AI206)</f>
        <v>0</v>
      </c>
      <c r="AJ207" s="234">
        <f>$E207*(1+'Growth rates'!AJ206)</f>
        <v>0</v>
      </c>
      <c r="AK207" s="234">
        <f>$E207*(1+'Growth rates'!AK206)</f>
        <v>0</v>
      </c>
    </row>
    <row r="208" spans="1:37" x14ac:dyDescent="0.25">
      <c r="A208" s="72" t="s">
        <v>1197</v>
      </c>
      <c r="B208" s="72" t="s">
        <v>620</v>
      </c>
      <c r="C208" s="72" t="s">
        <v>1188</v>
      </c>
      <c r="D208" s="73" t="s">
        <v>74</v>
      </c>
      <c r="E208" s="240">
        <f>SUMIFS(Summary_carb_combusted!$J$53:$J$91,Summary_carb_combusted!$C$53:$C$91,calcs!$D208)+SUMIFS('CHP Distribution_calcs'!$J$42:$J$51,'CHP Distribution_calcs'!$C$42:$C$51,$D208)</f>
        <v>0</v>
      </c>
      <c r="F208" s="234">
        <f>$E208*(1+'Growth rates'!F207)</f>
        <v>0</v>
      </c>
      <c r="G208" s="335">
        <f>$E208*(1+'Growth rates'!G207)</f>
        <v>0</v>
      </c>
      <c r="H208" s="234">
        <f>$E208*(1+'Growth rates'!H207)</f>
        <v>0</v>
      </c>
      <c r="I208" s="234">
        <f>$E208*(1+'Growth rates'!I207)</f>
        <v>0</v>
      </c>
      <c r="J208" s="234">
        <f>$E208*(1+'Growth rates'!J207)</f>
        <v>0</v>
      </c>
      <c r="K208" s="234">
        <f>$E208*(1+'Growth rates'!K207)</f>
        <v>0</v>
      </c>
      <c r="L208" s="234">
        <f>$E208*(1+'Growth rates'!L207)</f>
        <v>0</v>
      </c>
      <c r="M208" s="234">
        <f>$E208*(1+'Growth rates'!M207)</f>
        <v>0</v>
      </c>
      <c r="N208" s="234">
        <f>$E208*(1+'Growth rates'!N207)</f>
        <v>0</v>
      </c>
      <c r="O208" s="234">
        <f>$E208*(1+'Growth rates'!O207)</f>
        <v>0</v>
      </c>
      <c r="P208" s="234">
        <f>$E208*(1+'Growth rates'!P207)</f>
        <v>0</v>
      </c>
      <c r="Q208" s="234">
        <f>$E208*(1+'Growth rates'!Q207)</f>
        <v>0</v>
      </c>
      <c r="R208" s="234">
        <f>$E208*(1+'Growth rates'!R207)</f>
        <v>0</v>
      </c>
      <c r="S208" s="234">
        <f>$E208*(1+'Growth rates'!S207)</f>
        <v>0</v>
      </c>
      <c r="T208" s="234">
        <f>$E208*(1+'Growth rates'!T207)</f>
        <v>0</v>
      </c>
      <c r="U208" s="234">
        <f>$E208*(1+'Growth rates'!U207)</f>
        <v>0</v>
      </c>
      <c r="V208" s="234">
        <f>$E208*(1+'Growth rates'!V207)</f>
        <v>0</v>
      </c>
      <c r="W208" s="234">
        <f>$E208*(1+'Growth rates'!W207)</f>
        <v>0</v>
      </c>
      <c r="X208" s="234">
        <f>$E208*(1+'Growth rates'!X207)</f>
        <v>0</v>
      </c>
      <c r="Y208" s="234">
        <f>$E208*(1+'Growth rates'!Y207)</f>
        <v>0</v>
      </c>
      <c r="Z208" s="234">
        <f>$E208*(1+'Growth rates'!Z207)</f>
        <v>0</v>
      </c>
      <c r="AA208" s="234">
        <f>$E208*(1+'Growth rates'!AA207)</f>
        <v>0</v>
      </c>
      <c r="AB208" s="234">
        <f>$E208*(1+'Growth rates'!AB207)</f>
        <v>0</v>
      </c>
      <c r="AC208" s="234">
        <f>$E208*(1+'Growth rates'!AC207)</f>
        <v>0</v>
      </c>
      <c r="AD208" s="234">
        <f>$E208*(1+'Growth rates'!AD207)</f>
        <v>0</v>
      </c>
      <c r="AE208" s="234">
        <f>$E208*(1+'Growth rates'!AE207)</f>
        <v>0</v>
      </c>
      <c r="AF208" s="234">
        <f>$E208*(1+'Growth rates'!AF207)</f>
        <v>0</v>
      </c>
      <c r="AG208" s="234">
        <f>$E208*(1+'Growth rates'!AG207)</f>
        <v>0</v>
      </c>
      <c r="AH208" s="234">
        <f>$E208*(1+'Growth rates'!AH207)</f>
        <v>0</v>
      </c>
      <c r="AI208" s="234">
        <f>$E208*(1+'Growth rates'!AI207)</f>
        <v>0</v>
      </c>
      <c r="AJ208" s="234">
        <f>$E208*(1+'Growth rates'!AJ207)</f>
        <v>0</v>
      </c>
      <c r="AK208" s="234">
        <f>$E208*(1+'Growth rates'!AK207)</f>
        <v>0</v>
      </c>
    </row>
    <row r="209" spans="1:37" x14ac:dyDescent="0.25">
      <c r="A209" s="72" t="s">
        <v>1197</v>
      </c>
      <c r="B209" s="72" t="s">
        <v>620</v>
      </c>
      <c r="C209" s="72" t="s">
        <v>1188</v>
      </c>
      <c r="D209" s="73" t="s">
        <v>75</v>
      </c>
      <c r="E209" s="240">
        <f>SUMIFS(Summary_carb_combusted!$J$53:$J$91,Summary_carb_combusted!$C$53:$C$91,calcs!$D209)+SUMIFS('CHP Distribution_calcs'!$J$42:$J$51,'CHP Distribution_calcs'!$C$42:$C$51,$D209)</f>
        <v>0</v>
      </c>
      <c r="F209" s="234">
        <f>$E209*(1+'Growth rates'!F208)</f>
        <v>0</v>
      </c>
      <c r="G209" s="335">
        <f>$E209*(1+'Growth rates'!G208)</f>
        <v>0</v>
      </c>
      <c r="H209" s="234">
        <f>$E209*(1+'Growth rates'!H208)</f>
        <v>0</v>
      </c>
      <c r="I209" s="234">
        <f>$E209*(1+'Growth rates'!I208)</f>
        <v>0</v>
      </c>
      <c r="J209" s="234">
        <f>$E209*(1+'Growth rates'!J208)</f>
        <v>0</v>
      </c>
      <c r="K209" s="234">
        <f>$E209*(1+'Growth rates'!K208)</f>
        <v>0</v>
      </c>
      <c r="L209" s="234">
        <f>$E209*(1+'Growth rates'!L208)</f>
        <v>0</v>
      </c>
      <c r="M209" s="234">
        <f>$E209*(1+'Growth rates'!M208)</f>
        <v>0</v>
      </c>
      <c r="N209" s="234">
        <f>$E209*(1+'Growth rates'!N208)</f>
        <v>0</v>
      </c>
      <c r="O209" s="234">
        <f>$E209*(1+'Growth rates'!O208)</f>
        <v>0</v>
      </c>
      <c r="P209" s="234">
        <f>$E209*(1+'Growth rates'!P208)</f>
        <v>0</v>
      </c>
      <c r="Q209" s="234">
        <f>$E209*(1+'Growth rates'!Q208)</f>
        <v>0</v>
      </c>
      <c r="R209" s="234">
        <f>$E209*(1+'Growth rates'!R208)</f>
        <v>0</v>
      </c>
      <c r="S209" s="234">
        <f>$E209*(1+'Growth rates'!S208)</f>
        <v>0</v>
      </c>
      <c r="T209" s="234">
        <f>$E209*(1+'Growth rates'!T208)</f>
        <v>0</v>
      </c>
      <c r="U209" s="234">
        <f>$E209*(1+'Growth rates'!U208)</f>
        <v>0</v>
      </c>
      <c r="V209" s="234">
        <f>$E209*(1+'Growth rates'!V208)</f>
        <v>0</v>
      </c>
      <c r="W209" s="234">
        <f>$E209*(1+'Growth rates'!W208)</f>
        <v>0</v>
      </c>
      <c r="X209" s="234">
        <f>$E209*(1+'Growth rates'!X208)</f>
        <v>0</v>
      </c>
      <c r="Y209" s="234">
        <f>$E209*(1+'Growth rates'!Y208)</f>
        <v>0</v>
      </c>
      <c r="Z209" s="234">
        <f>$E209*(1+'Growth rates'!Z208)</f>
        <v>0</v>
      </c>
      <c r="AA209" s="234">
        <f>$E209*(1+'Growth rates'!AA208)</f>
        <v>0</v>
      </c>
      <c r="AB209" s="234">
        <f>$E209*(1+'Growth rates'!AB208)</f>
        <v>0</v>
      </c>
      <c r="AC209" s="234">
        <f>$E209*(1+'Growth rates'!AC208)</f>
        <v>0</v>
      </c>
      <c r="AD209" s="234">
        <f>$E209*(1+'Growth rates'!AD208)</f>
        <v>0</v>
      </c>
      <c r="AE209" s="234">
        <f>$E209*(1+'Growth rates'!AE208)</f>
        <v>0</v>
      </c>
      <c r="AF209" s="234">
        <f>$E209*(1+'Growth rates'!AF208)</f>
        <v>0</v>
      </c>
      <c r="AG209" s="234">
        <f>$E209*(1+'Growth rates'!AG208)</f>
        <v>0</v>
      </c>
      <c r="AH209" s="234">
        <f>$E209*(1+'Growth rates'!AH208)</f>
        <v>0</v>
      </c>
      <c r="AI209" s="234">
        <f>$E209*(1+'Growth rates'!AI208)</f>
        <v>0</v>
      </c>
      <c r="AJ209" s="234">
        <f>$E209*(1+'Growth rates'!AJ208)</f>
        <v>0</v>
      </c>
      <c r="AK209" s="234">
        <f>$E209*(1+'Growth rates'!AK208)</f>
        <v>0</v>
      </c>
    </row>
    <row r="210" spans="1:37" x14ac:dyDescent="0.25">
      <c r="A210" s="72" t="s">
        <v>1197</v>
      </c>
      <c r="B210" s="72" t="s">
        <v>620</v>
      </c>
      <c r="C210" s="72" t="s">
        <v>1188</v>
      </c>
      <c r="D210" s="73" t="s">
        <v>76</v>
      </c>
      <c r="E210" s="240">
        <f>SUMIFS(Summary_carb_combusted!$J$53:$J$91,Summary_carb_combusted!$C$53:$C$91,calcs!$D210)+SUMIFS('CHP Distribution_calcs'!$J$42:$J$51,'CHP Distribution_calcs'!$C$42:$C$51,$D210)</f>
        <v>0</v>
      </c>
      <c r="F210" s="234">
        <f>$E210*(1+'Growth rates'!F209)</f>
        <v>0</v>
      </c>
      <c r="G210" s="335">
        <f>$E210*(1+'Growth rates'!G209)</f>
        <v>0</v>
      </c>
      <c r="H210" s="234">
        <f>$E210*(1+'Growth rates'!H209)</f>
        <v>0</v>
      </c>
      <c r="I210" s="234">
        <f>$E210*(1+'Growth rates'!I209)</f>
        <v>0</v>
      </c>
      <c r="J210" s="234">
        <f>$E210*(1+'Growth rates'!J209)</f>
        <v>0</v>
      </c>
      <c r="K210" s="234">
        <f>$E210*(1+'Growth rates'!K209)</f>
        <v>0</v>
      </c>
      <c r="L210" s="234">
        <f>$E210*(1+'Growth rates'!L209)</f>
        <v>0</v>
      </c>
      <c r="M210" s="234">
        <f>$E210*(1+'Growth rates'!M209)</f>
        <v>0</v>
      </c>
      <c r="N210" s="234">
        <f>$E210*(1+'Growth rates'!N209)</f>
        <v>0</v>
      </c>
      <c r="O210" s="234">
        <f>$E210*(1+'Growth rates'!O209)</f>
        <v>0</v>
      </c>
      <c r="P210" s="234">
        <f>$E210*(1+'Growth rates'!P209)</f>
        <v>0</v>
      </c>
      <c r="Q210" s="234">
        <f>$E210*(1+'Growth rates'!Q209)</f>
        <v>0</v>
      </c>
      <c r="R210" s="234">
        <f>$E210*(1+'Growth rates'!R209)</f>
        <v>0</v>
      </c>
      <c r="S210" s="234">
        <f>$E210*(1+'Growth rates'!S209)</f>
        <v>0</v>
      </c>
      <c r="T210" s="234">
        <f>$E210*(1+'Growth rates'!T209)</f>
        <v>0</v>
      </c>
      <c r="U210" s="234">
        <f>$E210*(1+'Growth rates'!U209)</f>
        <v>0</v>
      </c>
      <c r="V210" s="234">
        <f>$E210*(1+'Growth rates'!V209)</f>
        <v>0</v>
      </c>
      <c r="W210" s="234">
        <f>$E210*(1+'Growth rates'!W209)</f>
        <v>0</v>
      </c>
      <c r="X210" s="234">
        <f>$E210*(1+'Growth rates'!X209)</f>
        <v>0</v>
      </c>
      <c r="Y210" s="234">
        <f>$E210*(1+'Growth rates'!Y209)</f>
        <v>0</v>
      </c>
      <c r="Z210" s="234">
        <f>$E210*(1+'Growth rates'!Z209)</f>
        <v>0</v>
      </c>
      <c r="AA210" s="234">
        <f>$E210*(1+'Growth rates'!AA209)</f>
        <v>0</v>
      </c>
      <c r="AB210" s="234">
        <f>$E210*(1+'Growth rates'!AB209)</f>
        <v>0</v>
      </c>
      <c r="AC210" s="234">
        <f>$E210*(1+'Growth rates'!AC209)</f>
        <v>0</v>
      </c>
      <c r="AD210" s="234">
        <f>$E210*(1+'Growth rates'!AD209)</f>
        <v>0</v>
      </c>
      <c r="AE210" s="234">
        <f>$E210*(1+'Growth rates'!AE209)</f>
        <v>0</v>
      </c>
      <c r="AF210" s="234">
        <f>$E210*(1+'Growth rates'!AF209)</f>
        <v>0</v>
      </c>
      <c r="AG210" s="234">
        <f>$E210*(1+'Growth rates'!AG209)</f>
        <v>0</v>
      </c>
      <c r="AH210" s="234">
        <f>$E210*(1+'Growth rates'!AH209)</f>
        <v>0</v>
      </c>
      <c r="AI210" s="234">
        <f>$E210*(1+'Growth rates'!AI209)</f>
        <v>0</v>
      </c>
      <c r="AJ210" s="234">
        <f>$E210*(1+'Growth rates'!AJ209)</f>
        <v>0</v>
      </c>
      <c r="AK210" s="234">
        <f>$E210*(1+'Growth rates'!AK209)</f>
        <v>0</v>
      </c>
    </row>
    <row r="211" spans="1:37" x14ac:dyDescent="0.25">
      <c r="E211" s="238" t="b">
        <f>SUM(E186:E210)=SUM(Summary_carb_combusted!$J$53:$J$91)</f>
        <v>1</v>
      </c>
    </row>
    <row r="212" spans="1:37" x14ac:dyDescent="0.25">
      <c r="A212" s="72" t="s">
        <v>1197</v>
      </c>
      <c r="B212" s="72" t="s">
        <v>620</v>
      </c>
      <c r="C212" s="72" t="s">
        <v>1189</v>
      </c>
      <c r="D212" s="73" t="s">
        <v>52</v>
      </c>
      <c r="E212" s="240">
        <f>SUMIFS(Summary_carb_combusted!$I$53:$I$91,Summary_carb_combusted!$C$53:$C$91,calcs!$D212)+SUMIFS('CHP Distribution_calcs'!$I$42:$I$51,'CHP Distribution_calcs'!$C$42:$C$51,$D212)</f>
        <v>0</v>
      </c>
      <c r="F212" s="234">
        <f>$E212*(1+'Growth rates'!F211)</f>
        <v>0</v>
      </c>
      <c r="G212" s="335">
        <f>$E212*(1+'Growth rates'!G211)</f>
        <v>0</v>
      </c>
      <c r="H212" s="234">
        <f>$E212*(1+'Growth rates'!H211)</f>
        <v>0</v>
      </c>
      <c r="I212" s="234">
        <f>$E212*(1+'Growth rates'!I211)</f>
        <v>0</v>
      </c>
      <c r="J212" s="234">
        <f>$E212*(1+'Growth rates'!J211)</f>
        <v>0</v>
      </c>
      <c r="K212" s="234">
        <f>$E212*(1+'Growth rates'!K211)</f>
        <v>0</v>
      </c>
      <c r="L212" s="234">
        <f>$E212*(1+'Growth rates'!L211)</f>
        <v>0</v>
      </c>
      <c r="M212" s="234">
        <f>$E212*(1+'Growth rates'!M211)</f>
        <v>0</v>
      </c>
      <c r="N212" s="234">
        <f>$E212*(1+'Growth rates'!N211)</f>
        <v>0</v>
      </c>
      <c r="O212" s="234">
        <f>$E212*(1+'Growth rates'!O211)</f>
        <v>0</v>
      </c>
      <c r="P212" s="234">
        <f>$E212*(1+'Growth rates'!P211)</f>
        <v>0</v>
      </c>
      <c r="Q212" s="234">
        <f>$E212*(1+'Growth rates'!Q211)</f>
        <v>0</v>
      </c>
      <c r="R212" s="234">
        <f>$E212*(1+'Growth rates'!R211)</f>
        <v>0</v>
      </c>
      <c r="S212" s="234">
        <f>$E212*(1+'Growth rates'!S211)</f>
        <v>0</v>
      </c>
      <c r="T212" s="234">
        <f>$E212*(1+'Growth rates'!T211)</f>
        <v>0</v>
      </c>
      <c r="U212" s="234">
        <f>$E212*(1+'Growth rates'!U211)</f>
        <v>0</v>
      </c>
      <c r="V212" s="234">
        <f>$E212*(1+'Growth rates'!V211)</f>
        <v>0</v>
      </c>
      <c r="W212" s="234">
        <f>$E212*(1+'Growth rates'!W211)</f>
        <v>0</v>
      </c>
      <c r="X212" s="234">
        <f>$E212*(1+'Growth rates'!X211)</f>
        <v>0</v>
      </c>
      <c r="Y212" s="234">
        <f>$E212*(1+'Growth rates'!Y211)</f>
        <v>0</v>
      </c>
      <c r="Z212" s="234">
        <f>$E212*(1+'Growth rates'!Z211)</f>
        <v>0</v>
      </c>
      <c r="AA212" s="234">
        <f>$E212*(1+'Growth rates'!AA211)</f>
        <v>0</v>
      </c>
      <c r="AB212" s="234">
        <f>$E212*(1+'Growth rates'!AB211)</f>
        <v>0</v>
      </c>
      <c r="AC212" s="234">
        <f>$E212*(1+'Growth rates'!AC211)</f>
        <v>0</v>
      </c>
      <c r="AD212" s="234">
        <f>$E212*(1+'Growth rates'!AD211)</f>
        <v>0</v>
      </c>
      <c r="AE212" s="234">
        <f>$E212*(1+'Growth rates'!AE211)</f>
        <v>0</v>
      </c>
      <c r="AF212" s="234">
        <f>$E212*(1+'Growth rates'!AF211)</f>
        <v>0</v>
      </c>
      <c r="AG212" s="234">
        <f>$E212*(1+'Growth rates'!AG211)</f>
        <v>0</v>
      </c>
      <c r="AH212" s="234">
        <f>$E212*(1+'Growth rates'!AH211)</f>
        <v>0</v>
      </c>
      <c r="AI212" s="234">
        <f>$E212*(1+'Growth rates'!AI211)</f>
        <v>0</v>
      </c>
      <c r="AJ212" s="234">
        <f>$E212*(1+'Growth rates'!AJ211)</f>
        <v>0</v>
      </c>
      <c r="AK212" s="234">
        <f>$E212*(1+'Growth rates'!AK211)</f>
        <v>0</v>
      </c>
    </row>
    <row r="213" spans="1:37" x14ac:dyDescent="0.25">
      <c r="A213" s="72" t="s">
        <v>1197</v>
      </c>
      <c r="B213" s="72" t="s">
        <v>620</v>
      </c>
      <c r="C213" s="72" t="s">
        <v>1189</v>
      </c>
      <c r="D213" s="73" t="s">
        <v>53</v>
      </c>
      <c r="E213" s="240">
        <f>SUMIFS(Summary_carb_combusted!$I$53:$I$91,Summary_carb_combusted!$C$53:$C$91,calcs!$D213)+SUMIFS('CHP Distribution_calcs'!$I$42:$I$51,'CHP Distribution_calcs'!$C$42:$C$51,$D213)</f>
        <v>0</v>
      </c>
      <c r="F213" s="234">
        <f>$E213*(1+'Growth rates'!F212)</f>
        <v>0</v>
      </c>
      <c r="G213" s="335">
        <f>$E213*(1+'Growth rates'!G212)</f>
        <v>0</v>
      </c>
      <c r="H213" s="234">
        <f>$E213*(1+'Growth rates'!H212)</f>
        <v>0</v>
      </c>
      <c r="I213" s="234">
        <f>$E213*(1+'Growth rates'!I212)</f>
        <v>0</v>
      </c>
      <c r="J213" s="234">
        <f>$E213*(1+'Growth rates'!J212)</f>
        <v>0</v>
      </c>
      <c r="K213" s="234">
        <f>$E213*(1+'Growth rates'!K212)</f>
        <v>0</v>
      </c>
      <c r="L213" s="234">
        <f>$E213*(1+'Growth rates'!L212)</f>
        <v>0</v>
      </c>
      <c r="M213" s="234">
        <f>$E213*(1+'Growth rates'!M212)</f>
        <v>0</v>
      </c>
      <c r="N213" s="234">
        <f>$E213*(1+'Growth rates'!N212)</f>
        <v>0</v>
      </c>
      <c r="O213" s="234">
        <f>$E213*(1+'Growth rates'!O212)</f>
        <v>0</v>
      </c>
      <c r="P213" s="234">
        <f>$E213*(1+'Growth rates'!P212)</f>
        <v>0</v>
      </c>
      <c r="Q213" s="234">
        <f>$E213*(1+'Growth rates'!Q212)</f>
        <v>0</v>
      </c>
      <c r="R213" s="234">
        <f>$E213*(1+'Growth rates'!R212)</f>
        <v>0</v>
      </c>
      <c r="S213" s="234">
        <f>$E213*(1+'Growth rates'!S212)</f>
        <v>0</v>
      </c>
      <c r="T213" s="234">
        <f>$E213*(1+'Growth rates'!T212)</f>
        <v>0</v>
      </c>
      <c r="U213" s="234">
        <f>$E213*(1+'Growth rates'!U212)</f>
        <v>0</v>
      </c>
      <c r="V213" s="234">
        <f>$E213*(1+'Growth rates'!V212)</f>
        <v>0</v>
      </c>
      <c r="W213" s="234">
        <f>$E213*(1+'Growth rates'!W212)</f>
        <v>0</v>
      </c>
      <c r="X213" s="234">
        <f>$E213*(1+'Growth rates'!X212)</f>
        <v>0</v>
      </c>
      <c r="Y213" s="234">
        <f>$E213*(1+'Growth rates'!Y212)</f>
        <v>0</v>
      </c>
      <c r="Z213" s="234">
        <f>$E213*(1+'Growth rates'!Z212)</f>
        <v>0</v>
      </c>
      <c r="AA213" s="234">
        <f>$E213*(1+'Growth rates'!AA212)</f>
        <v>0</v>
      </c>
      <c r="AB213" s="234">
        <f>$E213*(1+'Growth rates'!AB212)</f>
        <v>0</v>
      </c>
      <c r="AC213" s="234">
        <f>$E213*(1+'Growth rates'!AC212)</f>
        <v>0</v>
      </c>
      <c r="AD213" s="234">
        <f>$E213*(1+'Growth rates'!AD212)</f>
        <v>0</v>
      </c>
      <c r="AE213" s="234">
        <f>$E213*(1+'Growth rates'!AE212)</f>
        <v>0</v>
      </c>
      <c r="AF213" s="234">
        <f>$E213*(1+'Growth rates'!AF212)</f>
        <v>0</v>
      </c>
      <c r="AG213" s="234">
        <f>$E213*(1+'Growth rates'!AG212)</f>
        <v>0</v>
      </c>
      <c r="AH213" s="234">
        <f>$E213*(1+'Growth rates'!AH212)</f>
        <v>0</v>
      </c>
      <c r="AI213" s="234">
        <f>$E213*(1+'Growth rates'!AI212)</f>
        <v>0</v>
      </c>
      <c r="AJ213" s="234">
        <f>$E213*(1+'Growth rates'!AJ212)</f>
        <v>0</v>
      </c>
      <c r="AK213" s="234">
        <f>$E213*(1+'Growth rates'!AK212)</f>
        <v>0</v>
      </c>
    </row>
    <row r="214" spans="1:37" x14ac:dyDescent="0.25">
      <c r="A214" s="72" t="s">
        <v>1197</v>
      </c>
      <c r="B214" s="72" t="s">
        <v>620</v>
      </c>
      <c r="C214" s="72" t="s">
        <v>1189</v>
      </c>
      <c r="D214" s="73" t="s">
        <v>54</v>
      </c>
      <c r="E214" s="240">
        <f>SUMIFS(Summary_carb_combusted!$I$53:$I$91,Summary_carb_combusted!$C$53:$C$91,calcs!$D214)+SUMIFS('CHP Distribution_calcs'!$I$42:$I$51,'CHP Distribution_calcs'!$C$42:$C$51,$D214)</f>
        <v>0</v>
      </c>
      <c r="F214" s="234">
        <f>$E214*(1+'Growth rates'!F213)</f>
        <v>0</v>
      </c>
      <c r="G214" s="335">
        <f>$E214*(1+'Growth rates'!G213)</f>
        <v>0</v>
      </c>
      <c r="H214" s="234">
        <f>$E214*(1+'Growth rates'!H213)</f>
        <v>0</v>
      </c>
      <c r="I214" s="234">
        <f>$E214*(1+'Growth rates'!I213)</f>
        <v>0</v>
      </c>
      <c r="J214" s="234">
        <f>$E214*(1+'Growth rates'!J213)</f>
        <v>0</v>
      </c>
      <c r="K214" s="234">
        <f>$E214*(1+'Growth rates'!K213)</f>
        <v>0</v>
      </c>
      <c r="L214" s="234">
        <f>$E214*(1+'Growth rates'!L213)</f>
        <v>0</v>
      </c>
      <c r="M214" s="234">
        <f>$E214*(1+'Growth rates'!M213)</f>
        <v>0</v>
      </c>
      <c r="N214" s="234">
        <f>$E214*(1+'Growth rates'!N213)</f>
        <v>0</v>
      </c>
      <c r="O214" s="234">
        <f>$E214*(1+'Growth rates'!O213)</f>
        <v>0</v>
      </c>
      <c r="P214" s="234">
        <f>$E214*(1+'Growth rates'!P213)</f>
        <v>0</v>
      </c>
      <c r="Q214" s="234">
        <f>$E214*(1+'Growth rates'!Q213)</f>
        <v>0</v>
      </c>
      <c r="R214" s="234">
        <f>$E214*(1+'Growth rates'!R213)</f>
        <v>0</v>
      </c>
      <c r="S214" s="234">
        <f>$E214*(1+'Growth rates'!S213)</f>
        <v>0</v>
      </c>
      <c r="T214" s="234">
        <f>$E214*(1+'Growth rates'!T213)</f>
        <v>0</v>
      </c>
      <c r="U214" s="234">
        <f>$E214*(1+'Growth rates'!U213)</f>
        <v>0</v>
      </c>
      <c r="V214" s="234">
        <f>$E214*(1+'Growth rates'!V213)</f>
        <v>0</v>
      </c>
      <c r="W214" s="234">
        <f>$E214*(1+'Growth rates'!W213)</f>
        <v>0</v>
      </c>
      <c r="X214" s="234">
        <f>$E214*(1+'Growth rates'!X213)</f>
        <v>0</v>
      </c>
      <c r="Y214" s="234">
        <f>$E214*(1+'Growth rates'!Y213)</f>
        <v>0</v>
      </c>
      <c r="Z214" s="234">
        <f>$E214*(1+'Growth rates'!Z213)</f>
        <v>0</v>
      </c>
      <c r="AA214" s="234">
        <f>$E214*(1+'Growth rates'!AA213)</f>
        <v>0</v>
      </c>
      <c r="AB214" s="234">
        <f>$E214*(1+'Growth rates'!AB213)</f>
        <v>0</v>
      </c>
      <c r="AC214" s="234">
        <f>$E214*(1+'Growth rates'!AC213)</f>
        <v>0</v>
      </c>
      <c r="AD214" s="234">
        <f>$E214*(1+'Growth rates'!AD213)</f>
        <v>0</v>
      </c>
      <c r="AE214" s="234">
        <f>$E214*(1+'Growth rates'!AE213)</f>
        <v>0</v>
      </c>
      <c r="AF214" s="234">
        <f>$E214*(1+'Growth rates'!AF213)</f>
        <v>0</v>
      </c>
      <c r="AG214" s="234">
        <f>$E214*(1+'Growth rates'!AG213)</f>
        <v>0</v>
      </c>
      <c r="AH214" s="234">
        <f>$E214*(1+'Growth rates'!AH213)</f>
        <v>0</v>
      </c>
      <c r="AI214" s="234">
        <f>$E214*(1+'Growth rates'!AI213)</f>
        <v>0</v>
      </c>
      <c r="AJ214" s="234">
        <f>$E214*(1+'Growth rates'!AJ213)</f>
        <v>0</v>
      </c>
      <c r="AK214" s="234">
        <f>$E214*(1+'Growth rates'!AK213)</f>
        <v>0</v>
      </c>
    </row>
    <row r="215" spans="1:37" x14ac:dyDescent="0.25">
      <c r="A215" s="72" t="s">
        <v>1197</v>
      </c>
      <c r="B215" s="72" t="s">
        <v>620</v>
      </c>
      <c r="C215" s="72" t="s">
        <v>1189</v>
      </c>
      <c r="D215" s="73" t="s">
        <v>55</v>
      </c>
      <c r="E215" s="240">
        <f>SUMIFS(Summary_carb_combusted!$I$53:$I$91,Summary_carb_combusted!$C$53:$C$91,calcs!$D215)+SUMIFS('CHP Distribution_calcs'!$I$42:$I$51,'CHP Distribution_calcs'!$C$42:$C$51,$D215)</f>
        <v>0</v>
      </c>
      <c r="F215" s="234">
        <f>$E215*(1+'Growth rates'!F214)</f>
        <v>0</v>
      </c>
      <c r="G215" s="335">
        <f>$E215*(1+'Growth rates'!G214)</f>
        <v>0</v>
      </c>
      <c r="H215" s="234">
        <f>$E215*(1+'Growth rates'!H214)</f>
        <v>0</v>
      </c>
      <c r="I215" s="234">
        <f>$E215*(1+'Growth rates'!I214)</f>
        <v>0</v>
      </c>
      <c r="J215" s="234">
        <f>$E215*(1+'Growth rates'!J214)</f>
        <v>0</v>
      </c>
      <c r="K215" s="234">
        <f>$E215*(1+'Growth rates'!K214)</f>
        <v>0</v>
      </c>
      <c r="L215" s="234">
        <f>$E215*(1+'Growth rates'!L214)</f>
        <v>0</v>
      </c>
      <c r="M215" s="234">
        <f>$E215*(1+'Growth rates'!M214)</f>
        <v>0</v>
      </c>
      <c r="N215" s="234">
        <f>$E215*(1+'Growth rates'!N214)</f>
        <v>0</v>
      </c>
      <c r="O215" s="234">
        <f>$E215*(1+'Growth rates'!O214)</f>
        <v>0</v>
      </c>
      <c r="P215" s="234">
        <f>$E215*(1+'Growth rates'!P214)</f>
        <v>0</v>
      </c>
      <c r="Q215" s="234">
        <f>$E215*(1+'Growth rates'!Q214)</f>
        <v>0</v>
      </c>
      <c r="R215" s="234">
        <f>$E215*(1+'Growth rates'!R214)</f>
        <v>0</v>
      </c>
      <c r="S215" s="234">
        <f>$E215*(1+'Growth rates'!S214)</f>
        <v>0</v>
      </c>
      <c r="T215" s="234">
        <f>$E215*(1+'Growth rates'!T214)</f>
        <v>0</v>
      </c>
      <c r="U215" s="234">
        <f>$E215*(1+'Growth rates'!U214)</f>
        <v>0</v>
      </c>
      <c r="V215" s="234">
        <f>$E215*(1+'Growth rates'!V214)</f>
        <v>0</v>
      </c>
      <c r="W215" s="234">
        <f>$E215*(1+'Growth rates'!W214)</f>
        <v>0</v>
      </c>
      <c r="X215" s="234">
        <f>$E215*(1+'Growth rates'!X214)</f>
        <v>0</v>
      </c>
      <c r="Y215" s="234">
        <f>$E215*(1+'Growth rates'!Y214)</f>
        <v>0</v>
      </c>
      <c r="Z215" s="234">
        <f>$E215*(1+'Growth rates'!Z214)</f>
        <v>0</v>
      </c>
      <c r="AA215" s="234">
        <f>$E215*(1+'Growth rates'!AA214)</f>
        <v>0</v>
      </c>
      <c r="AB215" s="234">
        <f>$E215*(1+'Growth rates'!AB214)</f>
        <v>0</v>
      </c>
      <c r="AC215" s="234">
        <f>$E215*(1+'Growth rates'!AC214)</f>
        <v>0</v>
      </c>
      <c r="AD215" s="234">
        <f>$E215*(1+'Growth rates'!AD214)</f>
        <v>0</v>
      </c>
      <c r="AE215" s="234">
        <f>$E215*(1+'Growth rates'!AE214)</f>
        <v>0</v>
      </c>
      <c r="AF215" s="234">
        <f>$E215*(1+'Growth rates'!AF214)</f>
        <v>0</v>
      </c>
      <c r="AG215" s="234">
        <f>$E215*(1+'Growth rates'!AG214)</f>
        <v>0</v>
      </c>
      <c r="AH215" s="234">
        <f>$E215*(1+'Growth rates'!AH214)</f>
        <v>0</v>
      </c>
      <c r="AI215" s="234">
        <f>$E215*(1+'Growth rates'!AI214)</f>
        <v>0</v>
      </c>
      <c r="AJ215" s="234">
        <f>$E215*(1+'Growth rates'!AJ214)</f>
        <v>0</v>
      </c>
      <c r="AK215" s="234">
        <f>$E215*(1+'Growth rates'!AK214)</f>
        <v>0</v>
      </c>
    </row>
    <row r="216" spans="1:37" x14ac:dyDescent="0.25">
      <c r="A216" s="72" t="s">
        <v>1197</v>
      </c>
      <c r="B216" s="72" t="s">
        <v>620</v>
      </c>
      <c r="C216" s="72" t="s">
        <v>1189</v>
      </c>
      <c r="D216" s="73" t="s">
        <v>56</v>
      </c>
      <c r="E216" s="240">
        <f>SUMIFS(Summary_carb_combusted!$I$53:$I$91,Summary_carb_combusted!$C$53:$C$91,calcs!$D216)+SUMIFS('CHP Distribution_calcs'!$I$42:$I$51,'CHP Distribution_calcs'!$C$42:$C$51,$D216)</f>
        <v>0</v>
      </c>
      <c r="F216" s="234">
        <f>$E216*(1+'Growth rates'!F215)</f>
        <v>0</v>
      </c>
      <c r="G216" s="335">
        <f>$E216*(1+'Growth rates'!G215)</f>
        <v>0</v>
      </c>
      <c r="H216" s="234">
        <f>$E216*(1+'Growth rates'!H215)</f>
        <v>0</v>
      </c>
      <c r="I216" s="234">
        <f>$E216*(1+'Growth rates'!I215)</f>
        <v>0</v>
      </c>
      <c r="J216" s="234">
        <f>$E216*(1+'Growth rates'!J215)</f>
        <v>0</v>
      </c>
      <c r="K216" s="234">
        <f>$E216*(1+'Growth rates'!K215)</f>
        <v>0</v>
      </c>
      <c r="L216" s="234">
        <f>$E216*(1+'Growth rates'!L215)</f>
        <v>0</v>
      </c>
      <c r="M216" s="234">
        <f>$E216*(1+'Growth rates'!M215)</f>
        <v>0</v>
      </c>
      <c r="N216" s="234">
        <f>$E216*(1+'Growth rates'!N215)</f>
        <v>0</v>
      </c>
      <c r="O216" s="234">
        <f>$E216*(1+'Growth rates'!O215)</f>
        <v>0</v>
      </c>
      <c r="P216" s="234">
        <f>$E216*(1+'Growth rates'!P215)</f>
        <v>0</v>
      </c>
      <c r="Q216" s="234">
        <f>$E216*(1+'Growth rates'!Q215)</f>
        <v>0</v>
      </c>
      <c r="R216" s="234">
        <f>$E216*(1+'Growth rates'!R215)</f>
        <v>0</v>
      </c>
      <c r="S216" s="234">
        <f>$E216*(1+'Growth rates'!S215)</f>
        <v>0</v>
      </c>
      <c r="T216" s="234">
        <f>$E216*(1+'Growth rates'!T215)</f>
        <v>0</v>
      </c>
      <c r="U216" s="234">
        <f>$E216*(1+'Growth rates'!U215)</f>
        <v>0</v>
      </c>
      <c r="V216" s="234">
        <f>$E216*(1+'Growth rates'!V215)</f>
        <v>0</v>
      </c>
      <c r="W216" s="234">
        <f>$E216*(1+'Growth rates'!W215)</f>
        <v>0</v>
      </c>
      <c r="X216" s="234">
        <f>$E216*(1+'Growth rates'!X215)</f>
        <v>0</v>
      </c>
      <c r="Y216" s="234">
        <f>$E216*(1+'Growth rates'!Y215)</f>
        <v>0</v>
      </c>
      <c r="Z216" s="234">
        <f>$E216*(1+'Growth rates'!Z215)</f>
        <v>0</v>
      </c>
      <c r="AA216" s="234">
        <f>$E216*(1+'Growth rates'!AA215)</f>
        <v>0</v>
      </c>
      <c r="AB216" s="234">
        <f>$E216*(1+'Growth rates'!AB215)</f>
        <v>0</v>
      </c>
      <c r="AC216" s="234">
        <f>$E216*(1+'Growth rates'!AC215)</f>
        <v>0</v>
      </c>
      <c r="AD216" s="234">
        <f>$E216*(1+'Growth rates'!AD215)</f>
        <v>0</v>
      </c>
      <c r="AE216" s="234">
        <f>$E216*(1+'Growth rates'!AE215)</f>
        <v>0</v>
      </c>
      <c r="AF216" s="234">
        <f>$E216*(1+'Growth rates'!AF215)</f>
        <v>0</v>
      </c>
      <c r="AG216" s="234">
        <f>$E216*(1+'Growth rates'!AG215)</f>
        <v>0</v>
      </c>
      <c r="AH216" s="234">
        <f>$E216*(1+'Growth rates'!AH215)</f>
        <v>0</v>
      </c>
      <c r="AI216" s="234">
        <f>$E216*(1+'Growth rates'!AI215)</f>
        <v>0</v>
      </c>
      <c r="AJ216" s="234">
        <f>$E216*(1+'Growth rates'!AJ215)</f>
        <v>0</v>
      </c>
      <c r="AK216" s="234">
        <f>$E216*(1+'Growth rates'!AK215)</f>
        <v>0</v>
      </c>
    </row>
    <row r="217" spans="1:37" x14ac:dyDescent="0.25">
      <c r="A217" s="72" t="s">
        <v>1197</v>
      </c>
      <c r="B217" s="72" t="s">
        <v>620</v>
      </c>
      <c r="C217" s="72" t="s">
        <v>1189</v>
      </c>
      <c r="D217" s="73" t="s">
        <v>57</v>
      </c>
      <c r="E217" s="240">
        <f>SUMIFS(Summary_carb_combusted!$I$53:$I$91,Summary_carb_combusted!$C$53:$C$91,calcs!$D217)+SUMIFS('CHP Distribution_calcs'!$I$42:$I$51,'CHP Distribution_calcs'!$C$42:$C$51,$D217)</f>
        <v>0</v>
      </c>
      <c r="F217" s="234">
        <f>$E217*(1+'Growth rates'!F216)</f>
        <v>0</v>
      </c>
      <c r="G217" s="335">
        <f>$E217*(1+'Growth rates'!G216)</f>
        <v>0</v>
      </c>
      <c r="H217" s="234">
        <f>$E217*(1+'Growth rates'!H216)</f>
        <v>0</v>
      </c>
      <c r="I217" s="234">
        <f>$E217*(1+'Growth rates'!I216)</f>
        <v>0</v>
      </c>
      <c r="J217" s="234">
        <f>$E217*(1+'Growth rates'!J216)</f>
        <v>0</v>
      </c>
      <c r="K217" s="234">
        <f>$E217*(1+'Growth rates'!K216)</f>
        <v>0</v>
      </c>
      <c r="L217" s="234">
        <f>$E217*(1+'Growth rates'!L216)</f>
        <v>0</v>
      </c>
      <c r="M217" s="234">
        <f>$E217*(1+'Growth rates'!M216)</f>
        <v>0</v>
      </c>
      <c r="N217" s="234">
        <f>$E217*(1+'Growth rates'!N216)</f>
        <v>0</v>
      </c>
      <c r="O217" s="234">
        <f>$E217*(1+'Growth rates'!O216)</f>
        <v>0</v>
      </c>
      <c r="P217" s="234">
        <f>$E217*(1+'Growth rates'!P216)</f>
        <v>0</v>
      </c>
      <c r="Q217" s="234">
        <f>$E217*(1+'Growth rates'!Q216)</f>
        <v>0</v>
      </c>
      <c r="R217" s="234">
        <f>$E217*(1+'Growth rates'!R216)</f>
        <v>0</v>
      </c>
      <c r="S217" s="234">
        <f>$E217*(1+'Growth rates'!S216)</f>
        <v>0</v>
      </c>
      <c r="T217" s="234">
        <f>$E217*(1+'Growth rates'!T216)</f>
        <v>0</v>
      </c>
      <c r="U217" s="234">
        <f>$E217*(1+'Growth rates'!U216)</f>
        <v>0</v>
      </c>
      <c r="V217" s="234">
        <f>$E217*(1+'Growth rates'!V216)</f>
        <v>0</v>
      </c>
      <c r="W217" s="234">
        <f>$E217*(1+'Growth rates'!W216)</f>
        <v>0</v>
      </c>
      <c r="X217" s="234">
        <f>$E217*(1+'Growth rates'!X216)</f>
        <v>0</v>
      </c>
      <c r="Y217" s="234">
        <f>$E217*(1+'Growth rates'!Y216)</f>
        <v>0</v>
      </c>
      <c r="Z217" s="234">
        <f>$E217*(1+'Growth rates'!Z216)</f>
        <v>0</v>
      </c>
      <c r="AA217" s="234">
        <f>$E217*(1+'Growth rates'!AA216)</f>
        <v>0</v>
      </c>
      <c r="AB217" s="234">
        <f>$E217*(1+'Growth rates'!AB216)</f>
        <v>0</v>
      </c>
      <c r="AC217" s="234">
        <f>$E217*(1+'Growth rates'!AC216)</f>
        <v>0</v>
      </c>
      <c r="AD217" s="234">
        <f>$E217*(1+'Growth rates'!AD216)</f>
        <v>0</v>
      </c>
      <c r="AE217" s="234">
        <f>$E217*(1+'Growth rates'!AE216)</f>
        <v>0</v>
      </c>
      <c r="AF217" s="234">
        <f>$E217*(1+'Growth rates'!AF216)</f>
        <v>0</v>
      </c>
      <c r="AG217" s="234">
        <f>$E217*(1+'Growth rates'!AG216)</f>
        <v>0</v>
      </c>
      <c r="AH217" s="234">
        <f>$E217*(1+'Growth rates'!AH216)</f>
        <v>0</v>
      </c>
      <c r="AI217" s="234">
        <f>$E217*(1+'Growth rates'!AI216)</f>
        <v>0</v>
      </c>
      <c r="AJ217" s="234">
        <f>$E217*(1+'Growth rates'!AJ216)</f>
        <v>0</v>
      </c>
      <c r="AK217" s="234">
        <f>$E217*(1+'Growth rates'!AK216)</f>
        <v>0</v>
      </c>
    </row>
    <row r="218" spans="1:37" x14ac:dyDescent="0.25">
      <c r="A218" s="72" t="s">
        <v>1197</v>
      </c>
      <c r="B218" s="72" t="s">
        <v>620</v>
      </c>
      <c r="C218" s="72" t="s">
        <v>1189</v>
      </c>
      <c r="D218" s="73" t="s">
        <v>58</v>
      </c>
      <c r="E218" s="240">
        <f>SUMIFS(Summary_carb_combusted!$I$53:$I$91,Summary_carb_combusted!$C$53:$C$91,calcs!$D218)+SUMIFS('CHP Distribution_calcs'!$I$42:$I$51,'CHP Distribution_calcs'!$C$42:$C$51,$D218)</f>
        <v>0</v>
      </c>
      <c r="F218" s="234">
        <f>$E218*(1+'Growth rates'!F217)</f>
        <v>0</v>
      </c>
      <c r="G218" s="335">
        <f>$E218*(1+'Growth rates'!G217)</f>
        <v>0</v>
      </c>
      <c r="H218" s="234">
        <f>$E218*(1+'Growth rates'!H217)</f>
        <v>0</v>
      </c>
      <c r="I218" s="234">
        <f>$E218*(1+'Growth rates'!I217)</f>
        <v>0</v>
      </c>
      <c r="J218" s="234">
        <f>$E218*(1+'Growth rates'!J217)</f>
        <v>0</v>
      </c>
      <c r="K218" s="234">
        <f>$E218*(1+'Growth rates'!K217)</f>
        <v>0</v>
      </c>
      <c r="L218" s="234">
        <f>$E218*(1+'Growth rates'!L217)</f>
        <v>0</v>
      </c>
      <c r="M218" s="234">
        <f>$E218*(1+'Growth rates'!M217)</f>
        <v>0</v>
      </c>
      <c r="N218" s="234">
        <f>$E218*(1+'Growth rates'!N217)</f>
        <v>0</v>
      </c>
      <c r="O218" s="234">
        <f>$E218*(1+'Growth rates'!O217)</f>
        <v>0</v>
      </c>
      <c r="P218" s="234">
        <f>$E218*(1+'Growth rates'!P217)</f>
        <v>0</v>
      </c>
      <c r="Q218" s="234">
        <f>$E218*(1+'Growth rates'!Q217)</f>
        <v>0</v>
      </c>
      <c r="R218" s="234">
        <f>$E218*(1+'Growth rates'!R217)</f>
        <v>0</v>
      </c>
      <c r="S218" s="234">
        <f>$E218*(1+'Growth rates'!S217)</f>
        <v>0</v>
      </c>
      <c r="T218" s="234">
        <f>$E218*(1+'Growth rates'!T217)</f>
        <v>0</v>
      </c>
      <c r="U218" s="234">
        <f>$E218*(1+'Growth rates'!U217)</f>
        <v>0</v>
      </c>
      <c r="V218" s="234">
        <f>$E218*(1+'Growth rates'!V217)</f>
        <v>0</v>
      </c>
      <c r="W218" s="234">
        <f>$E218*(1+'Growth rates'!W217)</f>
        <v>0</v>
      </c>
      <c r="X218" s="234">
        <f>$E218*(1+'Growth rates'!X217)</f>
        <v>0</v>
      </c>
      <c r="Y218" s="234">
        <f>$E218*(1+'Growth rates'!Y217)</f>
        <v>0</v>
      </c>
      <c r="Z218" s="234">
        <f>$E218*(1+'Growth rates'!Z217)</f>
        <v>0</v>
      </c>
      <c r="AA218" s="234">
        <f>$E218*(1+'Growth rates'!AA217)</f>
        <v>0</v>
      </c>
      <c r="AB218" s="234">
        <f>$E218*(1+'Growth rates'!AB217)</f>
        <v>0</v>
      </c>
      <c r="AC218" s="234">
        <f>$E218*(1+'Growth rates'!AC217)</f>
        <v>0</v>
      </c>
      <c r="AD218" s="234">
        <f>$E218*(1+'Growth rates'!AD217)</f>
        <v>0</v>
      </c>
      <c r="AE218" s="234">
        <f>$E218*(1+'Growth rates'!AE217)</f>
        <v>0</v>
      </c>
      <c r="AF218" s="234">
        <f>$E218*(1+'Growth rates'!AF217)</f>
        <v>0</v>
      </c>
      <c r="AG218" s="234">
        <f>$E218*(1+'Growth rates'!AG217)</f>
        <v>0</v>
      </c>
      <c r="AH218" s="234">
        <f>$E218*(1+'Growth rates'!AH217)</f>
        <v>0</v>
      </c>
      <c r="AI218" s="234">
        <f>$E218*(1+'Growth rates'!AI217)</f>
        <v>0</v>
      </c>
      <c r="AJ218" s="234">
        <f>$E218*(1+'Growth rates'!AJ217)</f>
        <v>0</v>
      </c>
      <c r="AK218" s="234">
        <f>$E218*(1+'Growth rates'!AK217)</f>
        <v>0</v>
      </c>
    </row>
    <row r="219" spans="1:37" x14ac:dyDescent="0.25">
      <c r="A219" s="72" t="s">
        <v>1197</v>
      </c>
      <c r="B219" s="72" t="s">
        <v>620</v>
      </c>
      <c r="C219" s="72" t="s">
        <v>1189</v>
      </c>
      <c r="D219" s="73" t="s">
        <v>59</v>
      </c>
      <c r="E219" s="240">
        <f>SUMIFS(Summary_carb_combusted!$I$53:$I$91,Summary_carb_combusted!$C$53:$C$91,calcs!$D219)+SUMIFS('CHP Distribution_calcs'!$I$42:$I$51,'CHP Distribution_calcs'!$C$42:$C$51,$D219)</f>
        <v>0</v>
      </c>
      <c r="F219" s="234">
        <f>$E219*(1+'Growth rates'!F218)</f>
        <v>0</v>
      </c>
      <c r="G219" s="335">
        <f>$E219*(1+'Growth rates'!G218)</f>
        <v>0</v>
      </c>
      <c r="H219" s="234">
        <f>$E219*(1+'Growth rates'!H218)</f>
        <v>0</v>
      </c>
      <c r="I219" s="234">
        <f>$E219*(1+'Growth rates'!I218)</f>
        <v>0</v>
      </c>
      <c r="J219" s="234">
        <f>$E219*(1+'Growth rates'!J218)</f>
        <v>0</v>
      </c>
      <c r="K219" s="234">
        <f>$E219*(1+'Growth rates'!K218)</f>
        <v>0</v>
      </c>
      <c r="L219" s="234">
        <f>$E219*(1+'Growth rates'!L218)</f>
        <v>0</v>
      </c>
      <c r="M219" s="234">
        <f>$E219*(1+'Growth rates'!M218)</f>
        <v>0</v>
      </c>
      <c r="N219" s="234">
        <f>$E219*(1+'Growth rates'!N218)</f>
        <v>0</v>
      </c>
      <c r="O219" s="234">
        <f>$E219*(1+'Growth rates'!O218)</f>
        <v>0</v>
      </c>
      <c r="P219" s="234">
        <f>$E219*(1+'Growth rates'!P218)</f>
        <v>0</v>
      </c>
      <c r="Q219" s="234">
        <f>$E219*(1+'Growth rates'!Q218)</f>
        <v>0</v>
      </c>
      <c r="R219" s="234">
        <f>$E219*(1+'Growth rates'!R218)</f>
        <v>0</v>
      </c>
      <c r="S219" s="234">
        <f>$E219*(1+'Growth rates'!S218)</f>
        <v>0</v>
      </c>
      <c r="T219" s="234">
        <f>$E219*(1+'Growth rates'!T218)</f>
        <v>0</v>
      </c>
      <c r="U219" s="234">
        <f>$E219*(1+'Growth rates'!U218)</f>
        <v>0</v>
      </c>
      <c r="V219" s="234">
        <f>$E219*(1+'Growth rates'!V218)</f>
        <v>0</v>
      </c>
      <c r="W219" s="234">
        <f>$E219*(1+'Growth rates'!W218)</f>
        <v>0</v>
      </c>
      <c r="X219" s="234">
        <f>$E219*(1+'Growth rates'!X218)</f>
        <v>0</v>
      </c>
      <c r="Y219" s="234">
        <f>$E219*(1+'Growth rates'!Y218)</f>
        <v>0</v>
      </c>
      <c r="Z219" s="234">
        <f>$E219*(1+'Growth rates'!Z218)</f>
        <v>0</v>
      </c>
      <c r="AA219" s="234">
        <f>$E219*(1+'Growth rates'!AA218)</f>
        <v>0</v>
      </c>
      <c r="AB219" s="234">
        <f>$E219*(1+'Growth rates'!AB218)</f>
        <v>0</v>
      </c>
      <c r="AC219" s="234">
        <f>$E219*(1+'Growth rates'!AC218)</f>
        <v>0</v>
      </c>
      <c r="AD219" s="234">
        <f>$E219*(1+'Growth rates'!AD218)</f>
        <v>0</v>
      </c>
      <c r="AE219" s="234">
        <f>$E219*(1+'Growth rates'!AE218)</f>
        <v>0</v>
      </c>
      <c r="AF219" s="234">
        <f>$E219*(1+'Growth rates'!AF218)</f>
        <v>0</v>
      </c>
      <c r="AG219" s="234">
        <f>$E219*(1+'Growth rates'!AG218)</f>
        <v>0</v>
      </c>
      <c r="AH219" s="234">
        <f>$E219*(1+'Growth rates'!AH218)</f>
        <v>0</v>
      </c>
      <c r="AI219" s="234">
        <f>$E219*(1+'Growth rates'!AI218)</f>
        <v>0</v>
      </c>
      <c r="AJ219" s="234">
        <f>$E219*(1+'Growth rates'!AJ218)</f>
        <v>0</v>
      </c>
      <c r="AK219" s="234">
        <f>$E219*(1+'Growth rates'!AK218)</f>
        <v>0</v>
      </c>
    </row>
    <row r="220" spans="1:37" x14ac:dyDescent="0.25">
      <c r="A220" s="72" t="s">
        <v>1197</v>
      </c>
      <c r="B220" s="72" t="s">
        <v>620</v>
      </c>
      <c r="C220" s="72" t="s">
        <v>1189</v>
      </c>
      <c r="D220" s="73" t="s">
        <v>60</v>
      </c>
      <c r="E220" s="240">
        <f>SUMIFS(Summary_carb_combusted!$I$53:$I$91,Summary_carb_combusted!$C$53:$C$91,calcs!$D220)+SUMIFS('CHP Distribution_calcs'!$I$42:$I$51,'CHP Distribution_calcs'!$C$42:$C$51,$D220)</f>
        <v>202895617350.4574</v>
      </c>
      <c r="F220" s="234">
        <f>$E220*(1+'Growth rates'!F219)</f>
        <v>202895617350.4574</v>
      </c>
      <c r="G220" s="335">
        <f>$E220*(1+'Growth rates'!G219)</f>
        <v>202895617350.4574</v>
      </c>
      <c r="H220" s="234">
        <f>$E220*(1+'Growth rates'!H219)</f>
        <v>178763062050.30734</v>
      </c>
      <c r="I220" s="234">
        <f>$E220*(1+'Growth rates'!I219)</f>
        <v>157432857968.57584</v>
      </c>
      <c r="J220" s="234">
        <f>$E220*(1+'Growth rates'!J219)</f>
        <v>160752566335.01004</v>
      </c>
      <c r="K220" s="234">
        <f>$E220*(1+'Growth rates'!K219)</f>
        <v>160208263502.20184</v>
      </c>
      <c r="L220" s="234">
        <f>$E220*(1+'Growth rates'!L219)</f>
        <v>161560936878.78461</v>
      </c>
      <c r="M220" s="234">
        <f>$E220*(1+'Growth rates'!M219)</f>
        <v>162509424983.48013</v>
      </c>
      <c r="N220" s="234">
        <f>$E220*(1+'Growth rates'!N219)</f>
        <v>163770483031.76843</v>
      </c>
      <c r="O220" s="234">
        <f>$E220*(1+'Growth rates'!O219)</f>
        <v>164616577534.25247</v>
      </c>
      <c r="P220" s="234">
        <f>$E220*(1+'Growth rates'!P219)</f>
        <v>165936916089.08426</v>
      </c>
      <c r="Q220" s="234">
        <f>$E220*(1+'Growth rates'!Q219)</f>
        <v>168081792598.5661</v>
      </c>
      <c r="R220" s="234">
        <f>$E220*(1+'Growth rates'!R219)</f>
        <v>169585361809.98682</v>
      </c>
      <c r="S220" s="234">
        <f>$E220*(1+'Growth rates'!S219)</f>
        <v>171234437719.2869</v>
      </c>
      <c r="T220" s="234">
        <f>$E220*(1+'Growth rates'!T219)</f>
        <v>173055966011.25894</v>
      </c>
      <c r="U220" s="234">
        <f>$E220*(1+'Growth rates'!U219)</f>
        <v>175049946685.90283</v>
      </c>
      <c r="V220" s="234">
        <f>$E220*(1+'Growth rates'!V219)</f>
        <v>176990035990.96182</v>
      </c>
      <c r="W220" s="234">
        <f>$E220*(1+'Growth rates'!W219)</f>
        <v>178563663982.84296</v>
      </c>
      <c r="X220" s="234">
        <f>$E220*(1+'Growth rates'!X219)</f>
        <v>180051065783.38818</v>
      </c>
      <c r="Y220" s="234">
        <f>$E220*(1+'Growth rates'!Y219)</f>
        <v>181673196007.89578</v>
      </c>
      <c r="Z220" s="234">
        <f>$E220*(1+'Growth rates'!Z219)</f>
        <v>183192932630.19199</v>
      </c>
      <c r="AA220" s="234">
        <f>$E220*(1+'Growth rates'!AA219)</f>
        <v>184216868652.30643</v>
      </c>
      <c r="AB220" s="234">
        <f>$E220*(1+'Growth rates'!AB219)</f>
        <v>185876722835.52353</v>
      </c>
      <c r="AC220" s="234">
        <f>$E220*(1+'Growth rates'!AC219)</f>
        <v>187983875386.29593</v>
      </c>
      <c r="AD220" s="234">
        <f>$E220*(1+'Growth rates'!AD219)</f>
        <v>190031747430.52481</v>
      </c>
      <c r="AE220" s="234">
        <f>$E220*(1+'Growth rates'!AE219)</f>
        <v>192101176022.58768</v>
      </c>
      <c r="AF220" s="234">
        <f>$E220*(1+'Growth rates'!AF219)</f>
        <v>194456228873.45093</v>
      </c>
      <c r="AG220" s="234">
        <f>$E220*(1+'Growth rates'!AG219)</f>
        <v>196369372493.71738</v>
      </c>
      <c r="AH220" s="234">
        <f>$E220*(1+'Growth rates'!AH219)</f>
        <v>198390298853.15381</v>
      </c>
      <c r="AI220" s="234">
        <f>$E220*(1+'Growth rates'!AI219)</f>
        <v>200642958101.8056</v>
      </c>
      <c r="AJ220" s="234">
        <f>$E220*(1+'Growth rates'!AJ219)</f>
        <v>203412974498.47311</v>
      </c>
      <c r="AK220" s="234">
        <f>$E220*(1+'Growth rates'!AK219)</f>
        <v>206123710388.59717</v>
      </c>
    </row>
    <row r="221" spans="1:37" x14ac:dyDescent="0.25">
      <c r="A221" s="72" t="s">
        <v>1197</v>
      </c>
      <c r="B221" s="72" t="s">
        <v>620</v>
      </c>
      <c r="C221" s="72" t="s">
        <v>1189</v>
      </c>
      <c r="D221" s="73" t="s">
        <v>61</v>
      </c>
      <c r="E221" s="240">
        <f>SUMIFS(Summary_carb_combusted!$I$53:$I$91,Summary_carb_combusted!$C$53:$C$91,calcs!$D221)+SUMIFS('CHP Distribution_calcs'!$I$42:$I$51,'CHP Distribution_calcs'!$C$42:$C$51,$D221)</f>
        <v>0</v>
      </c>
      <c r="F221" s="234">
        <f>$E221*(1+'Growth rates'!F220)</f>
        <v>0</v>
      </c>
      <c r="G221" s="335">
        <f>$E221*(1+'Growth rates'!G220)</f>
        <v>0</v>
      </c>
      <c r="H221" s="234">
        <f>$E221*(1+'Growth rates'!H220)</f>
        <v>0</v>
      </c>
      <c r="I221" s="234">
        <f>$E221*(1+'Growth rates'!I220)</f>
        <v>0</v>
      </c>
      <c r="J221" s="234">
        <f>$E221*(1+'Growth rates'!J220)</f>
        <v>0</v>
      </c>
      <c r="K221" s="234">
        <f>$E221*(1+'Growth rates'!K220)</f>
        <v>0</v>
      </c>
      <c r="L221" s="234">
        <f>$E221*(1+'Growth rates'!L220)</f>
        <v>0</v>
      </c>
      <c r="M221" s="234">
        <f>$E221*(1+'Growth rates'!M220)</f>
        <v>0</v>
      </c>
      <c r="N221" s="234">
        <f>$E221*(1+'Growth rates'!N220)</f>
        <v>0</v>
      </c>
      <c r="O221" s="234">
        <f>$E221*(1+'Growth rates'!O220)</f>
        <v>0</v>
      </c>
      <c r="P221" s="234">
        <f>$E221*(1+'Growth rates'!P220)</f>
        <v>0</v>
      </c>
      <c r="Q221" s="234">
        <f>$E221*(1+'Growth rates'!Q220)</f>
        <v>0</v>
      </c>
      <c r="R221" s="234">
        <f>$E221*(1+'Growth rates'!R220)</f>
        <v>0</v>
      </c>
      <c r="S221" s="234">
        <f>$E221*(1+'Growth rates'!S220)</f>
        <v>0</v>
      </c>
      <c r="T221" s="234">
        <f>$E221*(1+'Growth rates'!T220)</f>
        <v>0</v>
      </c>
      <c r="U221" s="234">
        <f>$E221*(1+'Growth rates'!U220)</f>
        <v>0</v>
      </c>
      <c r="V221" s="234">
        <f>$E221*(1+'Growth rates'!V220)</f>
        <v>0</v>
      </c>
      <c r="W221" s="234">
        <f>$E221*(1+'Growth rates'!W220)</f>
        <v>0</v>
      </c>
      <c r="X221" s="234">
        <f>$E221*(1+'Growth rates'!X220)</f>
        <v>0</v>
      </c>
      <c r="Y221" s="234">
        <f>$E221*(1+'Growth rates'!Y220)</f>
        <v>0</v>
      </c>
      <c r="Z221" s="234">
        <f>$E221*(1+'Growth rates'!Z220)</f>
        <v>0</v>
      </c>
      <c r="AA221" s="234">
        <f>$E221*(1+'Growth rates'!AA220)</f>
        <v>0</v>
      </c>
      <c r="AB221" s="234">
        <f>$E221*(1+'Growth rates'!AB220)</f>
        <v>0</v>
      </c>
      <c r="AC221" s="234">
        <f>$E221*(1+'Growth rates'!AC220)</f>
        <v>0</v>
      </c>
      <c r="AD221" s="234">
        <f>$E221*(1+'Growth rates'!AD220)</f>
        <v>0</v>
      </c>
      <c r="AE221" s="234">
        <f>$E221*(1+'Growth rates'!AE220)</f>
        <v>0</v>
      </c>
      <c r="AF221" s="234">
        <f>$E221*(1+'Growth rates'!AF220)</f>
        <v>0</v>
      </c>
      <c r="AG221" s="234">
        <f>$E221*(1+'Growth rates'!AG220)</f>
        <v>0</v>
      </c>
      <c r="AH221" s="234">
        <f>$E221*(1+'Growth rates'!AH220)</f>
        <v>0</v>
      </c>
      <c r="AI221" s="234">
        <f>$E221*(1+'Growth rates'!AI220)</f>
        <v>0</v>
      </c>
      <c r="AJ221" s="234">
        <f>$E221*(1+'Growth rates'!AJ220)</f>
        <v>0</v>
      </c>
      <c r="AK221" s="234">
        <f>$E221*(1+'Growth rates'!AK220)</f>
        <v>0</v>
      </c>
    </row>
    <row r="222" spans="1:37" x14ac:dyDescent="0.25">
      <c r="A222" s="72" t="s">
        <v>1197</v>
      </c>
      <c r="B222" s="72" t="s">
        <v>620</v>
      </c>
      <c r="C222" s="72" t="s">
        <v>1189</v>
      </c>
      <c r="D222" s="73" t="s">
        <v>62</v>
      </c>
      <c r="E222" s="240">
        <f>SUMIFS(Summary_carb_combusted!$I$53:$I$91,Summary_carb_combusted!$C$53:$C$91,calcs!$D222)+SUMIFS('CHP Distribution_calcs'!$I$42:$I$51,'CHP Distribution_calcs'!$C$42:$C$51,$D222)</f>
        <v>0</v>
      </c>
      <c r="F222" s="234">
        <f>$E222*(1+'Growth rates'!F221)</f>
        <v>0</v>
      </c>
      <c r="G222" s="335">
        <f>$E222*(1+'Growth rates'!G221)</f>
        <v>0</v>
      </c>
      <c r="H222" s="234">
        <f>$E222*(1+'Growth rates'!H221)</f>
        <v>0</v>
      </c>
      <c r="I222" s="234">
        <f>$E222*(1+'Growth rates'!I221)</f>
        <v>0</v>
      </c>
      <c r="J222" s="234">
        <f>$E222*(1+'Growth rates'!J221)</f>
        <v>0</v>
      </c>
      <c r="K222" s="234">
        <f>$E222*(1+'Growth rates'!K221)</f>
        <v>0</v>
      </c>
      <c r="L222" s="234">
        <f>$E222*(1+'Growth rates'!L221)</f>
        <v>0</v>
      </c>
      <c r="M222" s="234">
        <f>$E222*(1+'Growth rates'!M221)</f>
        <v>0</v>
      </c>
      <c r="N222" s="234">
        <f>$E222*(1+'Growth rates'!N221)</f>
        <v>0</v>
      </c>
      <c r="O222" s="234">
        <f>$E222*(1+'Growth rates'!O221)</f>
        <v>0</v>
      </c>
      <c r="P222" s="234">
        <f>$E222*(1+'Growth rates'!P221)</f>
        <v>0</v>
      </c>
      <c r="Q222" s="234">
        <f>$E222*(1+'Growth rates'!Q221)</f>
        <v>0</v>
      </c>
      <c r="R222" s="234">
        <f>$E222*(1+'Growth rates'!R221)</f>
        <v>0</v>
      </c>
      <c r="S222" s="234">
        <f>$E222*(1+'Growth rates'!S221)</f>
        <v>0</v>
      </c>
      <c r="T222" s="234">
        <f>$E222*(1+'Growth rates'!T221)</f>
        <v>0</v>
      </c>
      <c r="U222" s="234">
        <f>$E222*(1+'Growth rates'!U221)</f>
        <v>0</v>
      </c>
      <c r="V222" s="234">
        <f>$E222*(1+'Growth rates'!V221)</f>
        <v>0</v>
      </c>
      <c r="W222" s="234">
        <f>$E222*(1+'Growth rates'!W221)</f>
        <v>0</v>
      </c>
      <c r="X222" s="234">
        <f>$E222*(1+'Growth rates'!X221)</f>
        <v>0</v>
      </c>
      <c r="Y222" s="234">
        <f>$E222*(1+'Growth rates'!Y221)</f>
        <v>0</v>
      </c>
      <c r="Z222" s="234">
        <f>$E222*(1+'Growth rates'!Z221)</f>
        <v>0</v>
      </c>
      <c r="AA222" s="234">
        <f>$E222*(1+'Growth rates'!AA221)</f>
        <v>0</v>
      </c>
      <c r="AB222" s="234">
        <f>$E222*(1+'Growth rates'!AB221)</f>
        <v>0</v>
      </c>
      <c r="AC222" s="234">
        <f>$E222*(1+'Growth rates'!AC221)</f>
        <v>0</v>
      </c>
      <c r="AD222" s="234">
        <f>$E222*(1+'Growth rates'!AD221)</f>
        <v>0</v>
      </c>
      <c r="AE222" s="234">
        <f>$E222*(1+'Growth rates'!AE221)</f>
        <v>0</v>
      </c>
      <c r="AF222" s="234">
        <f>$E222*(1+'Growth rates'!AF221)</f>
        <v>0</v>
      </c>
      <c r="AG222" s="234">
        <f>$E222*(1+'Growth rates'!AG221)</f>
        <v>0</v>
      </c>
      <c r="AH222" s="234">
        <f>$E222*(1+'Growth rates'!AH221)</f>
        <v>0</v>
      </c>
      <c r="AI222" s="234">
        <f>$E222*(1+'Growth rates'!AI221)</f>
        <v>0</v>
      </c>
      <c r="AJ222" s="234">
        <f>$E222*(1+'Growth rates'!AJ221)</f>
        <v>0</v>
      </c>
      <c r="AK222" s="234">
        <f>$E222*(1+'Growth rates'!AK221)</f>
        <v>0</v>
      </c>
    </row>
    <row r="223" spans="1:37" x14ac:dyDescent="0.25">
      <c r="A223" s="72" t="s">
        <v>1197</v>
      </c>
      <c r="B223" s="72" t="s">
        <v>620</v>
      </c>
      <c r="C223" s="72" t="s">
        <v>1189</v>
      </c>
      <c r="D223" s="73" t="s">
        <v>63</v>
      </c>
      <c r="E223" s="240">
        <f>SUMIFS(Summary_carb_combusted!$I$53:$I$91,Summary_carb_combusted!$C$53:$C$91,calcs!$D223)+SUMIFS('CHP Distribution_calcs'!$I$42:$I$51,'CHP Distribution_calcs'!$C$42:$C$51,$D223)</f>
        <v>0</v>
      </c>
      <c r="F223" s="234">
        <f>$E223*(1+'Growth rates'!F222)</f>
        <v>0</v>
      </c>
      <c r="G223" s="335">
        <f>$E223*(1+'Growth rates'!G222)</f>
        <v>0</v>
      </c>
      <c r="H223" s="234">
        <f>$E223*(1+'Growth rates'!H222)</f>
        <v>0</v>
      </c>
      <c r="I223" s="234">
        <f>$E223*(1+'Growth rates'!I222)</f>
        <v>0</v>
      </c>
      <c r="J223" s="234">
        <f>$E223*(1+'Growth rates'!J222)</f>
        <v>0</v>
      </c>
      <c r="K223" s="234">
        <f>$E223*(1+'Growth rates'!K222)</f>
        <v>0</v>
      </c>
      <c r="L223" s="234">
        <f>$E223*(1+'Growth rates'!L222)</f>
        <v>0</v>
      </c>
      <c r="M223" s="234">
        <f>$E223*(1+'Growth rates'!M222)</f>
        <v>0</v>
      </c>
      <c r="N223" s="234">
        <f>$E223*(1+'Growth rates'!N222)</f>
        <v>0</v>
      </c>
      <c r="O223" s="234">
        <f>$E223*(1+'Growth rates'!O222)</f>
        <v>0</v>
      </c>
      <c r="P223" s="234">
        <f>$E223*(1+'Growth rates'!P222)</f>
        <v>0</v>
      </c>
      <c r="Q223" s="234">
        <f>$E223*(1+'Growth rates'!Q222)</f>
        <v>0</v>
      </c>
      <c r="R223" s="234">
        <f>$E223*(1+'Growth rates'!R222)</f>
        <v>0</v>
      </c>
      <c r="S223" s="234">
        <f>$E223*(1+'Growth rates'!S222)</f>
        <v>0</v>
      </c>
      <c r="T223" s="234">
        <f>$E223*(1+'Growth rates'!T222)</f>
        <v>0</v>
      </c>
      <c r="U223" s="234">
        <f>$E223*(1+'Growth rates'!U222)</f>
        <v>0</v>
      </c>
      <c r="V223" s="234">
        <f>$E223*(1+'Growth rates'!V222)</f>
        <v>0</v>
      </c>
      <c r="W223" s="234">
        <f>$E223*(1+'Growth rates'!W222)</f>
        <v>0</v>
      </c>
      <c r="X223" s="234">
        <f>$E223*(1+'Growth rates'!X222)</f>
        <v>0</v>
      </c>
      <c r="Y223" s="234">
        <f>$E223*(1+'Growth rates'!Y222)</f>
        <v>0</v>
      </c>
      <c r="Z223" s="234">
        <f>$E223*(1+'Growth rates'!Z222)</f>
        <v>0</v>
      </c>
      <c r="AA223" s="234">
        <f>$E223*(1+'Growth rates'!AA222)</f>
        <v>0</v>
      </c>
      <c r="AB223" s="234">
        <f>$E223*(1+'Growth rates'!AB222)</f>
        <v>0</v>
      </c>
      <c r="AC223" s="234">
        <f>$E223*(1+'Growth rates'!AC222)</f>
        <v>0</v>
      </c>
      <c r="AD223" s="234">
        <f>$E223*(1+'Growth rates'!AD222)</f>
        <v>0</v>
      </c>
      <c r="AE223" s="234">
        <f>$E223*(1+'Growth rates'!AE222)</f>
        <v>0</v>
      </c>
      <c r="AF223" s="234">
        <f>$E223*(1+'Growth rates'!AF222)</f>
        <v>0</v>
      </c>
      <c r="AG223" s="234">
        <f>$E223*(1+'Growth rates'!AG222)</f>
        <v>0</v>
      </c>
      <c r="AH223" s="234">
        <f>$E223*(1+'Growth rates'!AH222)</f>
        <v>0</v>
      </c>
      <c r="AI223" s="234">
        <f>$E223*(1+'Growth rates'!AI222)</f>
        <v>0</v>
      </c>
      <c r="AJ223" s="234">
        <f>$E223*(1+'Growth rates'!AJ222)</f>
        <v>0</v>
      </c>
      <c r="AK223" s="234">
        <f>$E223*(1+'Growth rates'!AK222)</f>
        <v>0</v>
      </c>
    </row>
    <row r="224" spans="1:37" x14ac:dyDescent="0.25">
      <c r="A224" s="72" t="s">
        <v>1197</v>
      </c>
      <c r="B224" s="72" t="s">
        <v>620</v>
      </c>
      <c r="C224" s="72" t="s">
        <v>1189</v>
      </c>
      <c r="D224" s="73" t="s">
        <v>64</v>
      </c>
      <c r="E224" s="240">
        <f>SUMIFS(Summary_carb_combusted!$I$53:$I$91,Summary_carb_combusted!$C$53:$C$91,calcs!$D224)+SUMIFS('CHP Distribution_calcs'!$I$42:$I$51,'CHP Distribution_calcs'!$C$42:$C$51,$D224)</f>
        <v>409700749.81075484</v>
      </c>
      <c r="F224" s="234">
        <f>$E224*(1+'Growth rates'!F223)</f>
        <v>409700749.81075484</v>
      </c>
      <c r="G224" s="335">
        <f>$E224*(1+'Growth rates'!G223)</f>
        <v>409700749.81075484</v>
      </c>
      <c r="H224" s="234">
        <f>$E224*(1+'Growth rates'!H223)</f>
        <v>360970638.5819689</v>
      </c>
      <c r="I224" s="234">
        <f>$E224*(1+'Growth rates'!I223)</f>
        <v>317899227.18323404</v>
      </c>
      <c r="J224" s="234">
        <f>$E224*(1+'Growth rates'!J223)</f>
        <v>324602610.05883306</v>
      </c>
      <c r="K224" s="234">
        <f>$E224*(1+'Growth rates'!K223)</f>
        <v>323503516.43799621</v>
      </c>
      <c r="L224" s="234">
        <f>$E224*(1+'Growth rates'!L223)</f>
        <v>326234927.3175016</v>
      </c>
      <c r="M224" s="234">
        <f>$E224*(1+'Growth rates'!M223)</f>
        <v>328150179.56767279</v>
      </c>
      <c r="N224" s="234">
        <f>$E224*(1+'Growth rates'!N223)</f>
        <v>330696594.49119574</v>
      </c>
      <c r="O224" s="234">
        <f>$E224*(1+'Growth rates'!O223)</f>
        <v>332405086.55526888</v>
      </c>
      <c r="P224" s="234">
        <f>$E224*(1+'Growth rates'!P223)</f>
        <v>335071204.7444275</v>
      </c>
      <c r="Q224" s="234">
        <f>$E224*(1+'Growth rates'!Q223)</f>
        <v>339402286.53742814</v>
      </c>
      <c r="R224" s="234">
        <f>$E224*(1+'Growth rates'!R223)</f>
        <v>342438396.63855171</v>
      </c>
      <c r="S224" s="234">
        <f>$E224*(1+'Growth rates'!S223)</f>
        <v>345768323.84623557</v>
      </c>
      <c r="T224" s="234">
        <f>$E224*(1+'Growth rates'!T223)</f>
        <v>349446478.7357688</v>
      </c>
      <c r="U224" s="234">
        <f>$E224*(1+'Growth rates'!U223)</f>
        <v>353472861.3071512</v>
      </c>
      <c r="V224" s="234">
        <f>$E224*(1+'Growth rates'!V223)</f>
        <v>357390422.72795588</v>
      </c>
      <c r="W224" s="234">
        <f>$E224*(1+'Growth rates'!W223)</f>
        <v>360568000.32483059</v>
      </c>
      <c r="X224" s="234">
        <f>$E224*(1+'Growth rates'!X223)</f>
        <v>363571464.08078086</v>
      </c>
      <c r="Y224" s="234">
        <f>$E224*(1+'Growth rates'!Y223)</f>
        <v>366846980.71317577</v>
      </c>
      <c r="Z224" s="234">
        <f>$E224*(1+'Growth rates'!Z223)</f>
        <v>369915737.15947276</v>
      </c>
      <c r="AA224" s="234">
        <f>$E224*(1+'Growth rates'!AA223)</f>
        <v>371983339.02045286</v>
      </c>
      <c r="AB224" s="234">
        <f>$E224*(1+'Growth rates'!AB223)</f>
        <v>375335030.45825237</v>
      </c>
      <c r="AC224" s="234">
        <f>$E224*(1+'Growth rates'!AC223)</f>
        <v>379589937.44584852</v>
      </c>
      <c r="AD224" s="234">
        <f>$E224*(1+'Growth rates'!AD223)</f>
        <v>383725141.16780889</v>
      </c>
      <c r="AE224" s="234">
        <f>$E224*(1+'Growth rates'!AE223)</f>
        <v>387903873.35000038</v>
      </c>
      <c r="AF224" s="234">
        <f>$E224*(1+'Growth rates'!AF223)</f>
        <v>392659357.63025486</v>
      </c>
      <c r="AG224" s="234">
        <f>$E224*(1+'Growth rates'!AG223)</f>
        <v>396522508.47577047</v>
      </c>
      <c r="AH224" s="234">
        <f>$E224*(1+'Growth rates'!AH223)</f>
        <v>400603301.62244195</v>
      </c>
      <c r="AI224" s="234">
        <f>$E224*(1+'Growth rates'!AI223)</f>
        <v>405152025.71659839</v>
      </c>
      <c r="AJ224" s="234">
        <f>$E224*(1+'Growth rates'!AJ223)</f>
        <v>410745432.85630274</v>
      </c>
      <c r="AK224" s="234">
        <f>$E224*(1+'Growth rates'!AK223)</f>
        <v>416219136.73037136</v>
      </c>
    </row>
    <row r="225" spans="1:37" x14ac:dyDescent="0.25">
      <c r="A225" s="72" t="s">
        <v>1197</v>
      </c>
      <c r="B225" s="72" t="s">
        <v>620</v>
      </c>
      <c r="C225" s="72" t="s">
        <v>1189</v>
      </c>
      <c r="D225" s="73" t="s">
        <v>65</v>
      </c>
      <c r="E225" s="240">
        <f>SUMIFS(Summary_carb_combusted!$I$53:$I$91,Summary_carb_combusted!$C$53:$C$91,calcs!$D225)+SUMIFS('CHP Distribution_calcs'!$I$42:$I$51,'CHP Distribution_calcs'!$C$42:$C$51,$D225)</f>
        <v>0</v>
      </c>
      <c r="F225" s="234">
        <f>$E225*(1+'Growth rates'!F224)</f>
        <v>0</v>
      </c>
      <c r="G225" s="335">
        <f>$E225*(1+'Growth rates'!G224)</f>
        <v>0</v>
      </c>
      <c r="H225" s="234">
        <f>$E225*(1+'Growth rates'!H224)</f>
        <v>0</v>
      </c>
      <c r="I225" s="234">
        <f>$E225*(1+'Growth rates'!I224)</f>
        <v>0</v>
      </c>
      <c r="J225" s="234">
        <f>$E225*(1+'Growth rates'!J224)</f>
        <v>0</v>
      </c>
      <c r="K225" s="234">
        <f>$E225*(1+'Growth rates'!K224)</f>
        <v>0</v>
      </c>
      <c r="L225" s="234">
        <f>$E225*(1+'Growth rates'!L224)</f>
        <v>0</v>
      </c>
      <c r="M225" s="234">
        <f>$E225*(1+'Growth rates'!M224)</f>
        <v>0</v>
      </c>
      <c r="N225" s="234">
        <f>$E225*(1+'Growth rates'!N224)</f>
        <v>0</v>
      </c>
      <c r="O225" s="234">
        <f>$E225*(1+'Growth rates'!O224)</f>
        <v>0</v>
      </c>
      <c r="P225" s="234">
        <f>$E225*(1+'Growth rates'!P224)</f>
        <v>0</v>
      </c>
      <c r="Q225" s="234">
        <f>$E225*(1+'Growth rates'!Q224)</f>
        <v>0</v>
      </c>
      <c r="R225" s="234">
        <f>$E225*(1+'Growth rates'!R224)</f>
        <v>0</v>
      </c>
      <c r="S225" s="234">
        <f>$E225*(1+'Growth rates'!S224)</f>
        <v>0</v>
      </c>
      <c r="T225" s="234">
        <f>$E225*(1+'Growth rates'!T224)</f>
        <v>0</v>
      </c>
      <c r="U225" s="234">
        <f>$E225*(1+'Growth rates'!U224)</f>
        <v>0</v>
      </c>
      <c r="V225" s="234">
        <f>$E225*(1+'Growth rates'!V224)</f>
        <v>0</v>
      </c>
      <c r="W225" s="234">
        <f>$E225*(1+'Growth rates'!W224)</f>
        <v>0</v>
      </c>
      <c r="X225" s="234">
        <f>$E225*(1+'Growth rates'!X224)</f>
        <v>0</v>
      </c>
      <c r="Y225" s="234">
        <f>$E225*(1+'Growth rates'!Y224)</f>
        <v>0</v>
      </c>
      <c r="Z225" s="234">
        <f>$E225*(1+'Growth rates'!Z224)</f>
        <v>0</v>
      </c>
      <c r="AA225" s="234">
        <f>$E225*(1+'Growth rates'!AA224)</f>
        <v>0</v>
      </c>
      <c r="AB225" s="234">
        <f>$E225*(1+'Growth rates'!AB224)</f>
        <v>0</v>
      </c>
      <c r="AC225" s="234">
        <f>$E225*(1+'Growth rates'!AC224)</f>
        <v>0</v>
      </c>
      <c r="AD225" s="234">
        <f>$E225*(1+'Growth rates'!AD224)</f>
        <v>0</v>
      </c>
      <c r="AE225" s="234">
        <f>$E225*(1+'Growth rates'!AE224)</f>
        <v>0</v>
      </c>
      <c r="AF225" s="234">
        <f>$E225*(1+'Growth rates'!AF224)</f>
        <v>0</v>
      </c>
      <c r="AG225" s="234">
        <f>$E225*(1+'Growth rates'!AG224)</f>
        <v>0</v>
      </c>
      <c r="AH225" s="234">
        <f>$E225*(1+'Growth rates'!AH224)</f>
        <v>0</v>
      </c>
      <c r="AI225" s="234">
        <f>$E225*(1+'Growth rates'!AI224)</f>
        <v>0</v>
      </c>
      <c r="AJ225" s="234">
        <f>$E225*(1+'Growth rates'!AJ224)</f>
        <v>0</v>
      </c>
      <c r="AK225" s="234">
        <f>$E225*(1+'Growth rates'!AK224)</f>
        <v>0</v>
      </c>
    </row>
    <row r="226" spans="1:37" x14ac:dyDescent="0.25">
      <c r="A226" s="72" t="s">
        <v>1197</v>
      </c>
      <c r="B226" s="72" t="s">
        <v>620</v>
      </c>
      <c r="C226" s="72" t="s">
        <v>1189</v>
      </c>
      <c r="D226" s="73" t="s">
        <v>66</v>
      </c>
      <c r="E226" s="240">
        <f>SUMIFS(Summary_carb_combusted!$I$53:$I$91,Summary_carb_combusted!$C$53:$C$91,calcs!$D226)+SUMIFS('CHP Distribution_calcs'!$I$42:$I$51,'CHP Distribution_calcs'!$C$42:$C$51,$D226)</f>
        <v>0</v>
      </c>
      <c r="F226" s="234">
        <f>$E226*(1+'Growth rates'!F225)</f>
        <v>0</v>
      </c>
      <c r="G226" s="335">
        <f>$E226*(1+'Growth rates'!G225)</f>
        <v>0</v>
      </c>
      <c r="H226" s="234">
        <f>$E226*(1+'Growth rates'!H225)</f>
        <v>0</v>
      </c>
      <c r="I226" s="234">
        <f>$E226*(1+'Growth rates'!I225)</f>
        <v>0</v>
      </c>
      <c r="J226" s="234">
        <f>$E226*(1+'Growth rates'!J225)</f>
        <v>0</v>
      </c>
      <c r="K226" s="234">
        <f>$E226*(1+'Growth rates'!K225)</f>
        <v>0</v>
      </c>
      <c r="L226" s="234">
        <f>$E226*(1+'Growth rates'!L225)</f>
        <v>0</v>
      </c>
      <c r="M226" s="234">
        <f>$E226*(1+'Growth rates'!M225)</f>
        <v>0</v>
      </c>
      <c r="N226" s="234">
        <f>$E226*(1+'Growth rates'!N225)</f>
        <v>0</v>
      </c>
      <c r="O226" s="234">
        <f>$E226*(1+'Growth rates'!O225)</f>
        <v>0</v>
      </c>
      <c r="P226" s="234">
        <f>$E226*(1+'Growth rates'!P225)</f>
        <v>0</v>
      </c>
      <c r="Q226" s="234">
        <f>$E226*(1+'Growth rates'!Q225)</f>
        <v>0</v>
      </c>
      <c r="R226" s="234">
        <f>$E226*(1+'Growth rates'!R225)</f>
        <v>0</v>
      </c>
      <c r="S226" s="234">
        <f>$E226*(1+'Growth rates'!S225)</f>
        <v>0</v>
      </c>
      <c r="T226" s="234">
        <f>$E226*(1+'Growth rates'!T225)</f>
        <v>0</v>
      </c>
      <c r="U226" s="234">
        <f>$E226*(1+'Growth rates'!U225)</f>
        <v>0</v>
      </c>
      <c r="V226" s="234">
        <f>$E226*(1+'Growth rates'!V225)</f>
        <v>0</v>
      </c>
      <c r="W226" s="234">
        <f>$E226*(1+'Growth rates'!W225)</f>
        <v>0</v>
      </c>
      <c r="X226" s="234">
        <f>$E226*(1+'Growth rates'!X225)</f>
        <v>0</v>
      </c>
      <c r="Y226" s="234">
        <f>$E226*(1+'Growth rates'!Y225)</f>
        <v>0</v>
      </c>
      <c r="Z226" s="234">
        <f>$E226*(1+'Growth rates'!Z225)</f>
        <v>0</v>
      </c>
      <c r="AA226" s="234">
        <f>$E226*(1+'Growth rates'!AA225)</f>
        <v>0</v>
      </c>
      <c r="AB226" s="234">
        <f>$E226*(1+'Growth rates'!AB225)</f>
        <v>0</v>
      </c>
      <c r="AC226" s="234">
        <f>$E226*(1+'Growth rates'!AC225)</f>
        <v>0</v>
      </c>
      <c r="AD226" s="234">
        <f>$E226*(1+'Growth rates'!AD225)</f>
        <v>0</v>
      </c>
      <c r="AE226" s="234">
        <f>$E226*(1+'Growth rates'!AE225)</f>
        <v>0</v>
      </c>
      <c r="AF226" s="234">
        <f>$E226*(1+'Growth rates'!AF225)</f>
        <v>0</v>
      </c>
      <c r="AG226" s="234">
        <f>$E226*(1+'Growth rates'!AG225)</f>
        <v>0</v>
      </c>
      <c r="AH226" s="234">
        <f>$E226*(1+'Growth rates'!AH225)</f>
        <v>0</v>
      </c>
      <c r="AI226" s="234">
        <f>$E226*(1+'Growth rates'!AI225)</f>
        <v>0</v>
      </c>
      <c r="AJ226" s="234">
        <f>$E226*(1+'Growth rates'!AJ225)</f>
        <v>0</v>
      </c>
      <c r="AK226" s="234">
        <f>$E226*(1+'Growth rates'!AK225)</f>
        <v>0</v>
      </c>
    </row>
    <row r="227" spans="1:37" x14ac:dyDescent="0.25">
      <c r="A227" s="72" t="s">
        <v>1197</v>
      </c>
      <c r="B227" s="72" t="s">
        <v>620</v>
      </c>
      <c r="C227" s="72" t="s">
        <v>1189</v>
      </c>
      <c r="D227" s="73" t="s">
        <v>67</v>
      </c>
      <c r="E227" s="240">
        <f>SUMIFS(Summary_carb_combusted!$I$53:$I$91,Summary_carb_combusted!$C$53:$C$91,calcs!$D227)+SUMIFS('CHP Distribution_calcs'!$I$42:$I$51,'CHP Distribution_calcs'!$C$42:$C$51,$D227)</f>
        <v>0</v>
      </c>
      <c r="F227" s="234">
        <f>$E227*(1+'Growth rates'!F226)</f>
        <v>0</v>
      </c>
      <c r="G227" s="335">
        <f>$E227*(1+'Growth rates'!G226)</f>
        <v>0</v>
      </c>
      <c r="H227" s="234">
        <f>$E227*(1+'Growth rates'!H226)</f>
        <v>0</v>
      </c>
      <c r="I227" s="234">
        <f>$E227*(1+'Growth rates'!I226)</f>
        <v>0</v>
      </c>
      <c r="J227" s="234">
        <f>$E227*(1+'Growth rates'!J226)</f>
        <v>0</v>
      </c>
      <c r="K227" s="234">
        <f>$E227*(1+'Growth rates'!K226)</f>
        <v>0</v>
      </c>
      <c r="L227" s="234">
        <f>$E227*(1+'Growth rates'!L226)</f>
        <v>0</v>
      </c>
      <c r="M227" s="234">
        <f>$E227*(1+'Growth rates'!M226)</f>
        <v>0</v>
      </c>
      <c r="N227" s="234">
        <f>$E227*(1+'Growth rates'!N226)</f>
        <v>0</v>
      </c>
      <c r="O227" s="234">
        <f>$E227*(1+'Growth rates'!O226)</f>
        <v>0</v>
      </c>
      <c r="P227" s="234">
        <f>$E227*(1+'Growth rates'!P226)</f>
        <v>0</v>
      </c>
      <c r="Q227" s="234">
        <f>$E227*(1+'Growth rates'!Q226)</f>
        <v>0</v>
      </c>
      <c r="R227" s="234">
        <f>$E227*(1+'Growth rates'!R226)</f>
        <v>0</v>
      </c>
      <c r="S227" s="234">
        <f>$E227*(1+'Growth rates'!S226)</f>
        <v>0</v>
      </c>
      <c r="T227" s="234">
        <f>$E227*(1+'Growth rates'!T226)</f>
        <v>0</v>
      </c>
      <c r="U227" s="234">
        <f>$E227*(1+'Growth rates'!U226)</f>
        <v>0</v>
      </c>
      <c r="V227" s="234">
        <f>$E227*(1+'Growth rates'!V226)</f>
        <v>0</v>
      </c>
      <c r="W227" s="234">
        <f>$E227*(1+'Growth rates'!W226)</f>
        <v>0</v>
      </c>
      <c r="X227" s="234">
        <f>$E227*(1+'Growth rates'!X226)</f>
        <v>0</v>
      </c>
      <c r="Y227" s="234">
        <f>$E227*(1+'Growth rates'!Y226)</f>
        <v>0</v>
      </c>
      <c r="Z227" s="234">
        <f>$E227*(1+'Growth rates'!Z226)</f>
        <v>0</v>
      </c>
      <c r="AA227" s="234">
        <f>$E227*(1+'Growth rates'!AA226)</f>
        <v>0</v>
      </c>
      <c r="AB227" s="234">
        <f>$E227*(1+'Growth rates'!AB226)</f>
        <v>0</v>
      </c>
      <c r="AC227" s="234">
        <f>$E227*(1+'Growth rates'!AC226)</f>
        <v>0</v>
      </c>
      <c r="AD227" s="234">
        <f>$E227*(1+'Growth rates'!AD226)</f>
        <v>0</v>
      </c>
      <c r="AE227" s="234">
        <f>$E227*(1+'Growth rates'!AE226)</f>
        <v>0</v>
      </c>
      <c r="AF227" s="234">
        <f>$E227*(1+'Growth rates'!AF226)</f>
        <v>0</v>
      </c>
      <c r="AG227" s="234">
        <f>$E227*(1+'Growth rates'!AG226)</f>
        <v>0</v>
      </c>
      <c r="AH227" s="234">
        <f>$E227*(1+'Growth rates'!AH226)</f>
        <v>0</v>
      </c>
      <c r="AI227" s="234">
        <f>$E227*(1+'Growth rates'!AI226)</f>
        <v>0</v>
      </c>
      <c r="AJ227" s="234">
        <f>$E227*(1+'Growth rates'!AJ226)</f>
        <v>0</v>
      </c>
      <c r="AK227" s="234">
        <f>$E227*(1+'Growth rates'!AK226)</f>
        <v>0</v>
      </c>
    </row>
    <row r="228" spans="1:37" x14ac:dyDescent="0.25">
      <c r="A228" s="72" t="s">
        <v>1197</v>
      </c>
      <c r="B228" s="72" t="s">
        <v>620</v>
      </c>
      <c r="C228" s="72" t="s">
        <v>1189</v>
      </c>
      <c r="D228" s="73" t="s">
        <v>68</v>
      </c>
      <c r="E228" s="240">
        <f>SUMIFS(Summary_carb_combusted!$I$53:$I$91,Summary_carb_combusted!$C$53:$C$91,calcs!$D228)+SUMIFS('CHP Distribution_calcs'!$I$42:$I$51,'CHP Distribution_calcs'!$C$42:$C$51,$D228)</f>
        <v>0</v>
      </c>
      <c r="F228" s="234">
        <f>$E228*(1+'Growth rates'!F227)</f>
        <v>0</v>
      </c>
      <c r="G228" s="335">
        <f>$E228*(1+'Growth rates'!G227)</f>
        <v>0</v>
      </c>
      <c r="H228" s="234">
        <f>$E228*(1+'Growth rates'!H227)</f>
        <v>0</v>
      </c>
      <c r="I228" s="234">
        <f>$E228*(1+'Growth rates'!I227)</f>
        <v>0</v>
      </c>
      <c r="J228" s="234">
        <f>$E228*(1+'Growth rates'!J227)</f>
        <v>0</v>
      </c>
      <c r="K228" s="234">
        <f>$E228*(1+'Growth rates'!K227)</f>
        <v>0</v>
      </c>
      <c r="L228" s="234">
        <f>$E228*(1+'Growth rates'!L227)</f>
        <v>0</v>
      </c>
      <c r="M228" s="234">
        <f>$E228*(1+'Growth rates'!M227)</f>
        <v>0</v>
      </c>
      <c r="N228" s="234">
        <f>$E228*(1+'Growth rates'!N227)</f>
        <v>0</v>
      </c>
      <c r="O228" s="234">
        <f>$E228*(1+'Growth rates'!O227)</f>
        <v>0</v>
      </c>
      <c r="P228" s="234">
        <f>$E228*(1+'Growth rates'!P227)</f>
        <v>0</v>
      </c>
      <c r="Q228" s="234">
        <f>$E228*(1+'Growth rates'!Q227)</f>
        <v>0</v>
      </c>
      <c r="R228" s="234">
        <f>$E228*(1+'Growth rates'!R227)</f>
        <v>0</v>
      </c>
      <c r="S228" s="234">
        <f>$E228*(1+'Growth rates'!S227)</f>
        <v>0</v>
      </c>
      <c r="T228" s="234">
        <f>$E228*(1+'Growth rates'!T227)</f>
        <v>0</v>
      </c>
      <c r="U228" s="234">
        <f>$E228*(1+'Growth rates'!U227)</f>
        <v>0</v>
      </c>
      <c r="V228" s="234">
        <f>$E228*(1+'Growth rates'!V227)</f>
        <v>0</v>
      </c>
      <c r="W228" s="234">
        <f>$E228*(1+'Growth rates'!W227)</f>
        <v>0</v>
      </c>
      <c r="X228" s="234">
        <f>$E228*(1+'Growth rates'!X227)</f>
        <v>0</v>
      </c>
      <c r="Y228" s="234">
        <f>$E228*(1+'Growth rates'!Y227)</f>
        <v>0</v>
      </c>
      <c r="Z228" s="234">
        <f>$E228*(1+'Growth rates'!Z227)</f>
        <v>0</v>
      </c>
      <c r="AA228" s="234">
        <f>$E228*(1+'Growth rates'!AA227)</f>
        <v>0</v>
      </c>
      <c r="AB228" s="234">
        <f>$E228*(1+'Growth rates'!AB227)</f>
        <v>0</v>
      </c>
      <c r="AC228" s="234">
        <f>$E228*(1+'Growth rates'!AC227)</f>
        <v>0</v>
      </c>
      <c r="AD228" s="234">
        <f>$E228*(1+'Growth rates'!AD227)</f>
        <v>0</v>
      </c>
      <c r="AE228" s="234">
        <f>$E228*(1+'Growth rates'!AE227)</f>
        <v>0</v>
      </c>
      <c r="AF228" s="234">
        <f>$E228*(1+'Growth rates'!AF227)</f>
        <v>0</v>
      </c>
      <c r="AG228" s="234">
        <f>$E228*(1+'Growth rates'!AG227)</f>
        <v>0</v>
      </c>
      <c r="AH228" s="234">
        <f>$E228*(1+'Growth rates'!AH227)</f>
        <v>0</v>
      </c>
      <c r="AI228" s="234">
        <f>$E228*(1+'Growth rates'!AI227)</f>
        <v>0</v>
      </c>
      <c r="AJ228" s="234">
        <f>$E228*(1+'Growth rates'!AJ227)</f>
        <v>0</v>
      </c>
      <c r="AK228" s="234">
        <f>$E228*(1+'Growth rates'!AK227)</f>
        <v>0</v>
      </c>
    </row>
    <row r="229" spans="1:37" x14ac:dyDescent="0.25">
      <c r="A229" s="72" t="s">
        <v>1197</v>
      </c>
      <c r="B229" s="72" t="s">
        <v>620</v>
      </c>
      <c r="C229" s="72" t="s">
        <v>1189</v>
      </c>
      <c r="D229" s="73" t="s">
        <v>69</v>
      </c>
      <c r="E229" s="240">
        <f>SUMIFS(Summary_carb_combusted!$I$53:$I$91,Summary_carb_combusted!$C$53:$C$91,calcs!$D229)+SUMIFS('CHP Distribution_calcs'!$I$42:$I$51,'CHP Distribution_calcs'!$C$42:$C$51,$D229)</f>
        <v>0</v>
      </c>
      <c r="F229" s="234">
        <f>$E229*(1+'Growth rates'!F228)</f>
        <v>0</v>
      </c>
      <c r="G229" s="335">
        <f>$E229*(1+'Growth rates'!G228)</f>
        <v>0</v>
      </c>
      <c r="H229" s="234">
        <f>$E229*(1+'Growth rates'!H228)</f>
        <v>0</v>
      </c>
      <c r="I229" s="234">
        <f>$E229*(1+'Growth rates'!I228)</f>
        <v>0</v>
      </c>
      <c r="J229" s="234">
        <f>$E229*(1+'Growth rates'!J228)</f>
        <v>0</v>
      </c>
      <c r="K229" s="234">
        <f>$E229*(1+'Growth rates'!K228)</f>
        <v>0</v>
      </c>
      <c r="L229" s="234">
        <f>$E229*(1+'Growth rates'!L228)</f>
        <v>0</v>
      </c>
      <c r="M229" s="234">
        <f>$E229*(1+'Growth rates'!M228)</f>
        <v>0</v>
      </c>
      <c r="N229" s="234">
        <f>$E229*(1+'Growth rates'!N228)</f>
        <v>0</v>
      </c>
      <c r="O229" s="234">
        <f>$E229*(1+'Growth rates'!O228)</f>
        <v>0</v>
      </c>
      <c r="P229" s="234">
        <f>$E229*(1+'Growth rates'!P228)</f>
        <v>0</v>
      </c>
      <c r="Q229" s="234">
        <f>$E229*(1+'Growth rates'!Q228)</f>
        <v>0</v>
      </c>
      <c r="R229" s="234">
        <f>$E229*(1+'Growth rates'!R228)</f>
        <v>0</v>
      </c>
      <c r="S229" s="234">
        <f>$E229*(1+'Growth rates'!S228)</f>
        <v>0</v>
      </c>
      <c r="T229" s="234">
        <f>$E229*(1+'Growth rates'!T228)</f>
        <v>0</v>
      </c>
      <c r="U229" s="234">
        <f>$E229*(1+'Growth rates'!U228)</f>
        <v>0</v>
      </c>
      <c r="V229" s="234">
        <f>$E229*(1+'Growth rates'!V228)</f>
        <v>0</v>
      </c>
      <c r="W229" s="234">
        <f>$E229*(1+'Growth rates'!W228)</f>
        <v>0</v>
      </c>
      <c r="X229" s="234">
        <f>$E229*(1+'Growth rates'!X228)</f>
        <v>0</v>
      </c>
      <c r="Y229" s="234">
        <f>$E229*(1+'Growth rates'!Y228)</f>
        <v>0</v>
      </c>
      <c r="Z229" s="234">
        <f>$E229*(1+'Growth rates'!Z228)</f>
        <v>0</v>
      </c>
      <c r="AA229" s="234">
        <f>$E229*(1+'Growth rates'!AA228)</f>
        <v>0</v>
      </c>
      <c r="AB229" s="234">
        <f>$E229*(1+'Growth rates'!AB228)</f>
        <v>0</v>
      </c>
      <c r="AC229" s="234">
        <f>$E229*(1+'Growth rates'!AC228)</f>
        <v>0</v>
      </c>
      <c r="AD229" s="234">
        <f>$E229*(1+'Growth rates'!AD228)</f>
        <v>0</v>
      </c>
      <c r="AE229" s="234">
        <f>$E229*(1+'Growth rates'!AE228)</f>
        <v>0</v>
      </c>
      <c r="AF229" s="234">
        <f>$E229*(1+'Growth rates'!AF228)</f>
        <v>0</v>
      </c>
      <c r="AG229" s="234">
        <f>$E229*(1+'Growth rates'!AG228)</f>
        <v>0</v>
      </c>
      <c r="AH229" s="234">
        <f>$E229*(1+'Growth rates'!AH228)</f>
        <v>0</v>
      </c>
      <c r="AI229" s="234">
        <f>$E229*(1+'Growth rates'!AI228)</f>
        <v>0</v>
      </c>
      <c r="AJ229" s="234">
        <f>$E229*(1+'Growth rates'!AJ228)</f>
        <v>0</v>
      </c>
      <c r="AK229" s="234">
        <f>$E229*(1+'Growth rates'!AK228)</f>
        <v>0</v>
      </c>
    </row>
    <row r="230" spans="1:37" x14ac:dyDescent="0.25">
      <c r="A230" s="72" t="s">
        <v>1197</v>
      </c>
      <c r="B230" s="72" t="s">
        <v>620</v>
      </c>
      <c r="C230" s="72" t="s">
        <v>1189</v>
      </c>
      <c r="D230" s="73" t="s">
        <v>70</v>
      </c>
      <c r="E230" s="240">
        <f>SUMIFS(Summary_carb_combusted!$I$53:$I$91,Summary_carb_combusted!$C$53:$C$91,calcs!$D230)+SUMIFS('CHP Distribution_calcs'!$I$42:$I$51,'CHP Distribution_calcs'!$C$42:$C$51,$D230)</f>
        <v>21077000000000</v>
      </c>
      <c r="F230" s="234">
        <f>$E230*(1+'Growth rates'!F229)</f>
        <v>21077000000000</v>
      </c>
      <c r="G230" s="335">
        <f>$E230*(1+'Growth rates'!G229)</f>
        <v>21077000000000</v>
      </c>
      <c r="H230" s="234">
        <f>$E230*(1+'Growth rates'!H229)</f>
        <v>18570085978379.238</v>
      </c>
      <c r="I230" s="234">
        <f>$E230*(1+'Growth rates'!I229)</f>
        <v>16354283008844.854</v>
      </c>
      <c r="J230" s="234">
        <f>$E230*(1+'Growth rates'!J229)</f>
        <v>16699137639777.947</v>
      </c>
      <c r="K230" s="234">
        <f>$E230*(1+'Growth rates'!K229)</f>
        <v>16642594916199.633</v>
      </c>
      <c r="L230" s="234">
        <f>$E230*(1+'Growth rates'!L229)</f>
        <v>16783111981725.939</v>
      </c>
      <c r="M230" s="234">
        <f>$E230*(1+'Growth rates'!M229)</f>
        <v>16881641876278.256</v>
      </c>
      <c r="N230" s="234">
        <f>$E230*(1+'Growth rates'!N229)</f>
        <v>17012641849717.123</v>
      </c>
      <c r="O230" s="234">
        <f>$E230*(1+'Growth rates'!O229)</f>
        <v>17100534994289.357</v>
      </c>
      <c r="P230" s="234">
        <f>$E230*(1+'Growth rates'!P229)</f>
        <v>17237693086137.744</v>
      </c>
      <c r="Q230" s="234">
        <f>$E230*(1+'Growth rates'!Q229)</f>
        <v>17460505006773.088</v>
      </c>
      <c r="R230" s="234">
        <f>$E230*(1+'Growth rates'!R229)</f>
        <v>17616697282796.355</v>
      </c>
      <c r="S230" s="234">
        <f>$E230*(1+'Growth rates'!S229)</f>
        <v>17788004940370.262</v>
      </c>
      <c r="T230" s="234">
        <f>$E230*(1+'Growth rates'!T229)</f>
        <v>17977227124226.406</v>
      </c>
      <c r="U230" s="234">
        <f>$E230*(1+'Growth rates'!U229)</f>
        <v>18184363834364.789</v>
      </c>
      <c r="V230" s="234">
        <f>$E230*(1+'Growth rates'!V229)</f>
        <v>18385902255039.973</v>
      </c>
      <c r="W230" s="234">
        <f>$E230*(1+'Growth rates'!W229)</f>
        <v>18549372307365.398</v>
      </c>
      <c r="X230" s="234">
        <f>$E230*(1+'Growth rates'!X229)</f>
        <v>18703885096549.711</v>
      </c>
      <c r="Y230" s="234">
        <f>$E230*(1+'Growth rates'!Y229)</f>
        <v>18872393609392.012</v>
      </c>
      <c r="Z230" s="234">
        <f>$E230*(1+'Growth rates'!Z229)</f>
        <v>19030265372254.242</v>
      </c>
      <c r="AA230" s="234">
        <f>$E230*(1+'Growth rates'!AA229)</f>
        <v>19136632872055.031</v>
      </c>
      <c r="AB230" s="234">
        <f>$E230*(1+'Growth rates'!AB229)</f>
        <v>19309060187521.582</v>
      </c>
      <c r="AC230" s="234">
        <f>$E230*(1+'Growth rates'!AC229)</f>
        <v>19527953305532.684</v>
      </c>
      <c r="AD230" s="234">
        <f>$E230*(1+'Growth rates'!AD229)</f>
        <v>19740688305134.266</v>
      </c>
      <c r="AE230" s="234">
        <f>$E230*(1+'Growth rates'!AE229)</f>
        <v>19955662620521.129</v>
      </c>
      <c r="AF230" s="234">
        <f>$E230*(1+'Growth rates'!AF229)</f>
        <v>20200307870062.949</v>
      </c>
      <c r="AG230" s="234">
        <f>$E230*(1+'Growth rates'!AG229)</f>
        <v>20399047146006.531</v>
      </c>
      <c r="AH230" s="234">
        <f>$E230*(1+'Growth rates'!AH229)</f>
        <v>20608983000876.516</v>
      </c>
      <c r="AI230" s="234">
        <f>$E230*(1+'Growth rates'!AI229)</f>
        <v>20842991500438.258</v>
      </c>
      <c r="AJ230" s="234">
        <f>$E230*(1+'Growth rates'!AJ229)</f>
        <v>21130743578846.715</v>
      </c>
      <c r="AK230" s="234">
        <f>$E230*(1+'Growth rates'!AK229)</f>
        <v>21412337538845.652</v>
      </c>
    </row>
    <row r="231" spans="1:37" x14ac:dyDescent="0.25">
      <c r="A231" s="72" t="s">
        <v>1197</v>
      </c>
      <c r="B231" s="72" t="s">
        <v>620</v>
      </c>
      <c r="C231" s="72" t="s">
        <v>1189</v>
      </c>
      <c r="D231" s="73" t="s">
        <v>71</v>
      </c>
      <c r="E231" s="240">
        <f>SUMIFS(Summary_carb_combusted!$I$53:$I$91,Summary_carb_combusted!$C$53:$C$91,calcs!$D231)+SUMIFS('CHP Distribution_calcs'!$I$42:$I$51,'CHP Distribution_calcs'!$C$42:$C$51,$D231)</f>
        <v>0</v>
      </c>
      <c r="F231" s="234">
        <f>$E231*(1+'Growth rates'!F230)</f>
        <v>0</v>
      </c>
      <c r="G231" s="335">
        <f>$E231*(1+'Growth rates'!G230)</f>
        <v>0</v>
      </c>
      <c r="H231" s="234">
        <f>$E231*(1+'Growth rates'!H230)</f>
        <v>0</v>
      </c>
      <c r="I231" s="234">
        <f>$E231*(1+'Growth rates'!I230)</f>
        <v>0</v>
      </c>
      <c r="J231" s="234">
        <f>$E231*(1+'Growth rates'!J230)</f>
        <v>0</v>
      </c>
      <c r="K231" s="234">
        <f>$E231*(1+'Growth rates'!K230)</f>
        <v>0</v>
      </c>
      <c r="L231" s="234">
        <f>$E231*(1+'Growth rates'!L230)</f>
        <v>0</v>
      </c>
      <c r="M231" s="234">
        <f>$E231*(1+'Growth rates'!M230)</f>
        <v>0</v>
      </c>
      <c r="N231" s="234">
        <f>$E231*(1+'Growth rates'!N230)</f>
        <v>0</v>
      </c>
      <c r="O231" s="234">
        <f>$E231*(1+'Growth rates'!O230)</f>
        <v>0</v>
      </c>
      <c r="P231" s="234">
        <f>$E231*(1+'Growth rates'!P230)</f>
        <v>0</v>
      </c>
      <c r="Q231" s="234">
        <f>$E231*(1+'Growth rates'!Q230)</f>
        <v>0</v>
      </c>
      <c r="R231" s="234">
        <f>$E231*(1+'Growth rates'!R230)</f>
        <v>0</v>
      </c>
      <c r="S231" s="234">
        <f>$E231*(1+'Growth rates'!S230)</f>
        <v>0</v>
      </c>
      <c r="T231" s="234">
        <f>$E231*(1+'Growth rates'!T230)</f>
        <v>0</v>
      </c>
      <c r="U231" s="234">
        <f>$E231*(1+'Growth rates'!U230)</f>
        <v>0</v>
      </c>
      <c r="V231" s="234">
        <f>$E231*(1+'Growth rates'!V230)</f>
        <v>0</v>
      </c>
      <c r="W231" s="234">
        <f>$E231*(1+'Growth rates'!W230)</f>
        <v>0</v>
      </c>
      <c r="X231" s="234">
        <f>$E231*(1+'Growth rates'!X230)</f>
        <v>0</v>
      </c>
      <c r="Y231" s="234">
        <f>$E231*(1+'Growth rates'!Y230)</f>
        <v>0</v>
      </c>
      <c r="Z231" s="234">
        <f>$E231*(1+'Growth rates'!Z230)</f>
        <v>0</v>
      </c>
      <c r="AA231" s="234">
        <f>$E231*(1+'Growth rates'!AA230)</f>
        <v>0</v>
      </c>
      <c r="AB231" s="234">
        <f>$E231*(1+'Growth rates'!AB230)</f>
        <v>0</v>
      </c>
      <c r="AC231" s="234">
        <f>$E231*(1+'Growth rates'!AC230)</f>
        <v>0</v>
      </c>
      <c r="AD231" s="234">
        <f>$E231*(1+'Growth rates'!AD230)</f>
        <v>0</v>
      </c>
      <c r="AE231" s="234">
        <f>$E231*(1+'Growth rates'!AE230)</f>
        <v>0</v>
      </c>
      <c r="AF231" s="234">
        <f>$E231*(1+'Growth rates'!AF230)</f>
        <v>0</v>
      </c>
      <c r="AG231" s="234">
        <f>$E231*(1+'Growth rates'!AG230)</f>
        <v>0</v>
      </c>
      <c r="AH231" s="234">
        <f>$E231*(1+'Growth rates'!AH230)</f>
        <v>0</v>
      </c>
      <c r="AI231" s="234">
        <f>$E231*(1+'Growth rates'!AI230)</f>
        <v>0</v>
      </c>
      <c r="AJ231" s="234">
        <f>$E231*(1+'Growth rates'!AJ230)</f>
        <v>0</v>
      </c>
      <c r="AK231" s="234">
        <f>$E231*(1+'Growth rates'!AK230)</f>
        <v>0</v>
      </c>
    </row>
    <row r="232" spans="1:37" x14ac:dyDescent="0.25">
      <c r="A232" s="72" t="s">
        <v>1197</v>
      </c>
      <c r="B232" s="72" t="s">
        <v>620</v>
      </c>
      <c r="C232" s="72" t="s">
        <v>1189</v>
      </c>
      <c r="D232" s="73" t="s">
        <v>72</v>
      </c>
      <c r="E232" s="240">
        <f>SUMIFS(Summary_carb_combusted!$I$53:$I$91,Summary_carb_combusted!$C$53:$C$91,calcs!$D232)+SUMIFS('CHP Distribution_calcs'!$I$42:$I$51,'CHP Distribution_calcs'!$C$42:$C$51,$D232)</f>
        <v>0</v>
      </c>
      <c r="F232" s="234">
        <f>$E232*(1+'Growth rates'!F231)</f>
        <v>0</v>
      </c>
      <c r="G232" s="335">
        <f>$E232*(1+'Growth rates'!G231)</f>
        <v>0</v>
      </c>
      <c r="H232" s="234">
        <f>$E232*(1+'Growth rates'!H231)</f>
        <v>0</v>
      </c>
      <c r="I232" s="234">
        <f>$E232*(1+'Growth rates'!I231)</f>
        <v>0</v>
      </c>
      <c r="J232" s="234">
        <f>$E232*(1+'Growth rates'!J231)</f>
        <v>0</v>
      </c>
      <c r="K232" s="234">
        <f>$E232*(1+'Growth rates'!K231)</f>
        <v>0</v>
      </c>
      <c r="L232" s="234">
        <f>$E232*(1+'Growth rates'!L231)</f>
        <v>0</v>
      </c>
      <c r="M232" s="234">
        <f>$E232*(1+'Growth rates'!M231)</f>
        <v>0</v>
      </c>
      <c r="N232" s="234">
        <f>$E232*(1+'Growth rates'!N231)</f>
        <v>0</v>
      </c>
      <c r="O232" s="234">
        <f>$E232*(1+'Growth rates'!O231)</f>
        <v>0</v>
      </c>
      <c r="P232" s="234">
        <f>$E232*(1+'Growth rates'!P231)</f>
        <v>0</v>
      </c>
      <c r="Q232" s="234">
        <f>$E232*(1+'Growth rates'!Q231)</f>
        <v>0</v>
      </c>
      <c r="R232" s="234">
        <f>$E232*(1+'Growth rates'!R231)</f>
        <v>0</v>
      </c>
      <c r="S232" s="234">
        <f>$E232*(1+'Growth rates'!S231)</f>
        <v>0</v>
      </c>
      <c r="T232" s="234">
        <f>$E232*(1+'Growth rates'!T231)</f>
        <v>0</v>
      </c>
      <c r="U232" s="234">
        <f>$E232*(1+'Growth rates'!U231)</f>
        <v>0</v>
      </c>
      <c r="V232" s="234">
        <f>$E232*(1+'Growth rates'!V231)</f>
        <v>0</v>
      </c>
      <c r="W232" s="234">
        <f>$E232*(1+'Growth rates'!W231)</f>
        <v>0</v>
      </c>
      <c r="X232" s="234">
        <f>$E232*(1+'Growth rates'!X231)</f>
        <v>0</v>
      </c>
      <c r="Y232" s="234">
        <f>$E232*(1+'Growth rates'!Y231)</f>
        <v>0</v>
      </c>
      <c r="Z232" s="234">
        <f>$E232*(1+'Growth rates'!Z231)</f>
        <v>0</v>
      </c>
      <c r="AA232" s="234">
        <f>$E232*(1+'Growth rates'!AA231)</f>
        <v>0</v>
      </c>
      <c r="AB232" s="234">
        <f>$E232*(1+'Growth rates'!AB231)</f>
        <v>0</v>
      </c>
      <c r="AC232" s="234">
        <f>$E232*(1+'Growth rates'!AC231)</f>
        <v>0</v>
      </c>
      <c r="AD232" s="234">
        <f>$E232*(1+'Growth rates'!AD231)</f>
        <v>0</v>
      </c>
      <c r="AE232" s="234">
        <f>$E232*(1+'Growth rates'!AE231)</f>
        <v>0</v>
      </c>
      <c r="AF232" s="234">
        <f>$E232*(1+'Growth rates'!AF231)</f>
        <v>0</v>
      </c>
      <c r="AG232" s="234">
        <f>$E232*(1+'Growth rates'!AG231)</f>
        <v>0</v>
      </c>
      <c r="AH232" s="234">
        <f>$E232*(1+'Growth rates'!AH231)</f>
        <v>0</v>
      </c>
      <c r="AI232" s="234">
        <f>$E232*(1+'Growth rates'!AI231)</f>
        <v>0</v>
      </c>
      <c r="AJ232" s="234">
        <f>$E232*(1+'Growth rates'!AJ231)</f>
        <v>0</v>
      </c>
      <c r="AK232" s="234">
        <f>$E232*(1+'Growth rates'!AK231)</f>
        <v>0</v>
      </c>
    </row>
    <row r="233" spans="1:37" x14ac:dyDescent="0.25">
      <c r="A233" s="72" t="s">
        <v>1197</v>
      </c>
      <c r="B233" s="72" t="s">
        <v>620</v>
      </c>
      <c r="C233" s="72" t="s">
        <v>1189</v>
      </c>
      <c r="D233" s="73" t="s">
        <v>73</v>
      </c>
      <c r="E233" s="240">
        <f>SUMIFS(Summary_carb_combusted!$I$53:$I$91,Summary_carb_combusted!$C$53:$C$91,calcs!$D233)+SUMIFS('CHP Distribution_calcs'!$I$42:$I$51,'CHP Distribution_calcs'!$C$42:$C$51,$D233)</f>
        <v>0</v>
      </c>
      <c r="F233" s="234">
        <f>$E233*(1+'Growth rates'!F232)</f>
        <v>0</v>
      </c>
      <c r="G233" s="335">
        <f>$E233*(1+'Growth rates'!G232)</f>
        <v>0</v>
      </c>
      <c r="H233" s="234">
        <f>$E233*(1+'Growth rates'!H232)</f>
        <v>0</v>
      </c>
      <c r="I233" s="234">
        <f>$E233*(1+'Growth rates'!I232)</f>
        <v>0</v>
      </c>
      <c r="J233" s="234">
        <f>$E233*(1+'Growth rates'!J232)</f>
        <v>0</v>
      </c>
      <c r="K233" s="234">
        <f>$E233*(1+'Growth rates'!K232)</f>
        <v>0</v>
      </c>
      <c r="L233" s="234">
        <f>$E233*(1+'Growth rates'!L232)</f>
        <v>0</v>
      </c>
      <c r="M233" s="234">
        <f>$E233*(1+'Growth rates'!M232)</f>
        <v>0</v>
      </c>
      <c r="N233" s="234">
        <f>$E233*(1+'Growth rates'!N232)</f>
        <v>0</v>
      </c>
      <c r="O233" s="234">
        <f>$E233*(1+'Growth rates'!O232)</f>
        <v>0</v>
      </c>
      <c r="P233" s="234">
        <f>$E233*(1+'Growth rates'!P232)</f>
        <v>0</v>
      </c>
      <c r="Q233" s="234">
        <f>$E233*(1+'Growth rates'!Q232)</f>
        <v>0</v>
      </c>
      <c r="R233" s="234">
        <f>$E233*(1+'Growth rates'!R232)</f>
        <v>0</v>
      </c>
      <c r="S233" s="234">
        <f>$E233*(1+'Growth rates'!S232)</f>
        <v>0</v>
      </c>
      <c r="T233" s="234">
        <f>$E233*(1+'Growth rates'!T232)</f>
        <v>0</v>
      </c>
      <c r="U233" s="234">
        <f>$E233*(1+'Growth rates'!U232)</f>
        <v>0</v>
      </c>
      <c r="V233" s="234">
        <f>$E233*(1+'Growth rates'!V232)</f>
        <v>0</v>
      </c>
      <c r="W233" s="234">
        <f>$E233*(1+'Growth rates'!W232)</f>
        <v>0</v>
      </c>
      <c r="X233" s="234">
        <f>$E233*(1+'Growth rates'!X232)</f>
        <v>0</v>
      </c>
      <c r="Y233" s="234">
        <f>$E233*(1+'Growth rates'!Y232)</f>
        <v>0</v>
      </c>
      <c r="Z233" s="234">
        <f>$E233*(1+'Growth rates'!Z232)</f>
        <v>0</v>
      </c>
      <c r="AA233" s="234">
        <f>$E233*(1+'Growth rates'!AA232)</f>
        <v>0</v>
      </c>
      <c r="AB233" s="234">
        <f>$E233*(1+'Growth rates'!AB232)</f>
        <v>0</v>
      </c>
      <c r="AC233" s="234">
        <f>$E233*(1+'Growth rates'!AC232)</f>
        <v>0</v>
      </c>
      <c r="AD233" s="234">
        <f>$E233*(1+'Growth rates'!AD232)</f>
        <v>0</v>
      </c>
      <c r="AE233" s="234">
        <f>$E233*(1+'Growth rates'!AE232)</f>
        <v>0</v>
      </c>
      <c r="AF233" s="234">
        <f>$E233*(1+'Growth rates'!AF232)</f>
        <v>0</v>
      </c>
      <c r="AG233" s="234">
        <f>$E233*(1+'Growth rates'!AG232)</f>
        <v>0</v>
      </c>
      <c r="AH233" s="234">
        <f>$E233*(1+'Growth rates'!AH232)</f>
        <v>0</v>
      </c>
      <c r="AI233" s="234">
        <f>$E233*(1+'Growth rates'!AI232)</f>
        <v>0</v>
      </c>
      <c r="AJ233" s="234">
        <f>$E233*(1+'Growth rates'!AJ232)</f>
        <v>0</v>
      </c>
      <c r="AK233" s="234">
        <f>$E233*(1+'Growth rates'!AK232)</f>
        <v>0</v>
      </c>
    </row>
    <row r="234" spans="1:37" x14ac:dyDescent="0.25">
      <c r="A234" s="72" t="s">
        <v>1197</v>
      </c>
      <c r="B234" s="72" t="s">
        <v>620</v>
      </c>
      <c r="C234" s="72" t="s">
        <v>1189</v>
      </c>
      <c r="D234" s="73" t="s">
        <v>74</v>
      </c>
      <c r="E234" s="240">
        <f>SUMIFS(Summary_carb_combusted!$I$53:$I$91,Summary_carb_combusted!$C$53:$C$91,calcs!$D234)+SUMIFS('CHP Distribution_calcs'!$I$42:$I$51,'CHP Distribution_calcs'!$C$42:$C$51,$D234)</f>
        <v>0</v>
      </c>
      <c r="F234" s="234">
        <f>$E234*(1+'Growth rates'!F233)</f>
        <v>0</v>
      </c>
      <c r="G234" s="335">
        <f>$E234*(1+'Growth rates'!G233)</f>
        <v>0</v>
      </c>
      <c r="H234" s="234">
        <f>$E234*(1+'Growth rates'!H233)</f>
        <v>0</v>
      </c>
      <c r="I234" s="234">
        <f>$E234*(1+'Growth rates'!I233)</f>
        <v>0</v>
      </c>
      <c r="J234" s="234">
        <f>$E234*(1+'Growth rates'!J233)</f>
        <v>0</v>
      </c>
      <c r="K234" s="234">
        <f>$E234*(1+'Growth rates'!K233)</f>
        <v>0</v>
      </c>
      <c r="L234" s="234">
        <f>$E234*(1+'Growth rates'!L233)</f>
        <v>0</v>
      </c>
      <c r="M234" s="234">
        <f>$E234*(1+'Growth rates'!M233)</f>
        <v>0</v>
      </c>
      <c r="N234" s="234">
        <f>$E234*(1+'Growth rates'!N233)</f>
        <v>0</v>
      </c>
      <c r="O234" s="234">
        <f>$E234*(1+'Growth rates'!O233)</f>
        <v>0</v>
      </c>
      <c r="P234" s="234">
        <f>$E234*(1+'Growth rates'!P233)</f>
        <v>0</v>
      </c>
      <c r="Q234" s="234">
        <f>$E234*(1+'Growth rates'!Q233)</f>
        <v>0</v>
      </c>
      <c r="R234" s="234">
        <f>$E234*(1+'Growth rates'!R233)</f>
        <v>0</v>
      </c>
      <c r="S234" s="234">
        <f>$E234*(1+'Growth rates'!S233)</f>
        <v>0</v>
      </c>
      <c r="T234" s="234">
        <f>$E234*(1+'Growth rates'!T233)</f>
        <v>0</v>
      </c>
      <c r="U234" s="234">
        <f>$E234*(1+'Growth rates'!U233)</f>
        <v>0</v>
      </c>
      <c r="V234" s="234">
        <f>$E234*(1+'Growth rates'!V233)</f>
        <v>0</v>
      </c>
      <c r="W234" s="234">
        <f>$E234*(1+'Growth rates'!W233)</f>
        <v>0</v>
      </c>
      <c r="X234" s="234">
        <f>$E234*(1+'Growth rates'!X233)</f>
        <v>0</v>
      </c>
      <c r="Y234" s="234">
        <f>$E234*(1+'Growth rates'!Y233)</f>
        <v>0</v>
      </c>
      <c r="Z234" s="234">
        <f>$E234*(1+'Growth rates'!Z233)</f>
        <v>0</v>
      </c>
      <c r="AA234" s="234">
        <f>$E234*(1+'Growth rates'!AA233)</f>
        <v>0</v>
      </c>
      <c r="AB234" s="234">
        <f>$E234*(1+'Growth rates'!AB233)</f>
        <v>0</v>
      </c>
      <c r="AC234" s="234">
        <f>$E234*(1+'Growth rates'!AC233)</f>
        <v>0</v>
      </c>
      <c r="AD234" s="234">
        <f>$E234*(1+'Growth rates'!AD233)</f>
        <v>0</v>
      </c>
      <c r="AE234" s="234">
        <f>$E234*(1+'Growth rates'!AE233)</f>
        <v>0</v>
      </c>
      <c r="AF234" s="234">
        <f>$E234*(1+'Growth rates'!AF233)</f>
        <v>0</v>
      </c>
      <c r="AG234" s="234">
        <f>$E234*(1+'Growth rates'!AG233)</f>
        <v>0</v>
      </c>
      <c r="AH234" s="234">
        <f>$E234*(1+'Growth rates'!AH233)</f>
        <v>0</v>
      </c>
      <c r="AI234" s="234">
        <f>$E234*(1+'Growth rates'!AI233)</f>
        <v>0</v>
      </c>
      <c r="AJ234" s="234">
        <f>$E234*(1+'Growth rates'!AJ233)</f>
        <v>0</v>
      </c>
      <c r="AK234" s="234">
        <f>$E234*(1+'Growth rates'!AK233)</f>
        <v>0</v>
      </c>
    </row>
    <row r="235" spans="1:37" x14ac:dyDescent="0.25">
      <c r="A235" s="72" t="s">
        <v>1197</v>
      </c>
      <c r="B235" s="72" t="s">
        <v>620</v>
      </c>
      <c r="C235" s="72" t="s">
        <v>1189</v>
      </c>
      <c r="D235" s="73" t="s">
        <v>75</v>
      </c>
      <c r="E235" s="240">
        <f>SUMIFS(Summary_carb_combusted!$I$53:$I$91,Summary_carb_combusted!$C$53:$C$91,calcs!$D235)+SUMIFS('CHP Distribution_calcs'!$I$42:$I$51,'CHP Distribution_calcs'!$C$42:$C$51,$D235)</f>
        <v>0</v>
      </c>
      <c r="F235" s="234">
        <f>$E235*(1+'Growth rates'!F234)</f>
        <v>0</v>
      </c>
      <c r="G235" s="335">
        <f>$E235*(1+'Growth rates'!G234)</f>
        <v>0</v>
      </c>
      <c r="H235" s="234">
        <f>$E235*(1+'Growth rates'!H234)</f>
        <v>0</v>
      </c>
      <c r="I235" s="234">
        <f>$E235*(1+'Growth rates'!I234)</f>
        <v>0</v>
      </c>
      <c r="J235" s="234">
        <f>$E235*(1+'Growth rates'!J234)</f>
        <v>0</v>
      </c>
      <c r="K235" s="234">
        <f>$E235*(1+'Growth rates'!K234)</f>
        <v>0</v>
      </c>
      <c r="L235" s="234">
        <f>$E235*(1+'Growth rates'!L234)</f>
        <v>0</v>
      </c>
      <c r="M235" s="234">
        <f>$E235*(1+'Growth rates'!M234)</f>
        <v>0</v>
      </c>
      <c r="N235" s="234">
        <f>$E235*(1+'Growth rates'!N234)</f>
        <v>0</v>
      </c>
      <c r="O235" s="234">
        <f>$E235*(1+'Growth rates'!O234)</f>
        <v>0</v>
      </c>
      <c r="P235" s="234">
        <f>$E235*(1+'Growth rates'!P234)</f>
        <v>0</v>
      </c>
      <c r="Q235" s="234">
        <f>$E235*(1+'Growth rates'!Q234)</f>
        <v>0</v>
      </c>
      <c r="R235" s="234">
        <f>$E235*(1+'Growth rates'!R234)</f>
        <v>0</v>
      </c>
      <c r="S235" s="234">
        <f>$E235*(1+'Growth rates'!S234)</f>
        <v>0</v>
      </c>
      <c r="T235" s="234">
        <f>$E235*(1+'Growth rates'!T234)</f>
        <v>0</v>
      </c>
      <c r="U235" s="234">
        <f>$E235*(1+'Growth rates'!U234)</f>
        <v>0</v>
      </c>
      <c r="V235" s="234">
        <f>$E235*(1+'Growth rates'!V234)</f>
        <v>0</v>
      </c>
      <c r="W235" s="234">
        <f>$E235*(1+'Growth rates'!W234)</f>
        <v>0</v>
      </c>
      <c r="X235" s="234">
        <f>$E235*(1+'Growth rates'!X234)</f>
        <v>0</v>
      </c>
      <c r="Y235" s="234">
        <f>$E235*(1+'Growth rates'!Y234)</f>
        <v>0</v>
      </c>
      <c r="Z235" s="234">
        <f>$E235*(1+'Growth rates'!Z234)</f>
        <v>0</v>
      </c>
      <c r="AA235" s="234">
        <f>$E235*(1+'Growth rates'!AA234)</f>
        <v>0</v>
      </c>
      <c r="AB235" s="234">
        <f>$E235*(1+'Growth rates'!AB234)</f>
        <v>0</v>
      </c>
      <c r="AC235" s="234">
        <f>$E235*(1+'Growth rates'!AC234)</f>
        <v>0</v>
      </c>
      <c r="AD235" s="234">
        <f>$E235*(1+'Growth rates'!AD234)</f>
        <v>0</v>
      </c>
      <c r="AE235" s="234">
        <f>$E235*(1+'Growth rates'!AE234)</f>
        <v>0</v>
      </c>
      <c r="AF235" s="234">
        <f>$E235*(1+'Growth rates'!AF234)</f>
        <v>0</v>
      </c>
      <c r="AG235" s="234">
        <f>$E235*(1+'Growth rates'!AG234)</f>
        <v>0</v>
      </c>
      <c r="AH235" s="234">
        <f>$E235*(1+'Growth rates'!AH234)</f>
        <v>0</v>
      </c>
      <c r="AI235" s="234">
        <f>$E235*(1+'Growth rates'!AI234)</f>
        <v>0</v>
      </c>
      <c r="AJ235" s="234">
        <f>$E235*(1+'Growth rates'!AJ234)</f>
        <v>0</v>
      </c>
      <c r="AK235" s="234">
        <f>$E235*(1+'Growth rates'!AK234)</f>
        <v>0</v>
      </c>
    </row>
    <row r="236" spans="1:37" x14ac:dyDescent="0.25">
      <c r="A236" s="72" t="s">
        <v>1197</v>
      </c>
      <c r="B236" s="72" t="s">
        <v>620</v>
      </c>
      <c r="C236" s="72" t="s">
        <v>1189</v>
      </c>
      <c r="D236" s="73" t="s">
        <v>76</v>
      </c>
      <c r="E236" s="240">
        <f>SUMIFS(Summary_carb_combusted!$I$53:$I$91,Summary_carb_combusted!$C$53:$C$91,calcs!$D236)+SUMIFS('CHP Distribution_calcs'!$I$42:$I$51,'CHP Distribution_calcs'!$C$42:$C$51,$D236)</f>
        <v>0</v>
      </c>
      <c r="F236" s="234">
        <f>$E236*(1+'Growth rates'!F235)</f>
        <v>0</v>
      </c>
      <c r="G236" s="335">
        <f>$E236*(1+'Growth rates'!G235)</f>
        <v>0</v>
      </c>
      <c r="H236" s="234">
        <f>$E236*(1+'Growth rates'!H235)</f>
        <v>0</v>
      </c>
      <c r="I236" s="234">
        <f>$E236*(1+'Growth rates'!I235)</f>
        <v>0</v>
      </c>
      <c r="J236" s="234">
        <f>$E236*(1+'Growth rates'!J235)</f>
        <v>0</v>
      </c>
      <c r="K236" s="234">
        <f>$E236*(1+'Growth rates'!K235)</f>
        <v>0</v>
      </c>
      <c r="L236" s="234">
        <f>$E236*(1+'Growth rates'!L235)</f>
        <v>0</v>
      </c>
      <c r="M236" s="234">
        <f>$E236*(1+'Growth rates'!M235)</f>
        <v>0</v>
      </c>
      <c r="N236" s="234">
        <f>$E236*(1+'Growth rates'!N235)</f>
        <v>0</v>
      </c>
      <c r="O236" s="234">
        <f>$E236*(1+'Growth rates'!O235)</f>
        <v>0</v>
      </c>
      <c r="P236" s="234">
        <f>$E236*(1+'Growth rates'!P235)</f>
        <v>0</v>
      </c>
      <c r="Q236" s="234">
        <f>$E236*(1+'Growth rates'!Q235)</f>
        <v>0</v>
      </c>
      <c r="R236" s="234">
        <f>$E236*(1+'Growth rates'!R235)</f>
        <v>0</v>
      </c>
      <c r="S236" s="234">
        <f>$E236*(1+'Growth rates'!S235)</f>
        <v>0</v>
      </c>
      <c r="T236" s="234">
        <f>$E236*(1+'Growth rates'!T235)</f>
        <v>0</v>
      </c>
      <c r="U236" s="234">
        <f>$E236*(1+'Growth rates'!U235)</f>
        <v>0</v>
      </c>
      <c r="V236" s="234">
        <f>$E236*(1+'Growth rates'!V235)</f>
        <v>0</v>
      </c>
      <c r="W236" s="234">
        <f>$E236*(1+'Growth rates'!W235)</f>
        <v>0</v>
      </c>
      <c r="X236" s="234">
        <f>$E236*(1+'Growth rates'!X235)</f>
        <v>0</v>
      </c>
      <c r="Y236" s="234">
        <f>$E236*(1+'Growth rates'!Y235)</f>
        <v>0</v>
      </c>
      <c r="Z236" s="234">
        <f>$E236*(1+'Growth rates'!Z235)</f>
        <v>0</v>
      </c>
      <c r="AA236" s="234">
        <f>$E236*(1+'Growth rates'!AA235)</f>
        <v>0</v>
      </c>
      <c r="AB236" s="234">
        <f>$E236*(1+'Growth rates'!AB235)</f>
        <v>0</v>
      </c>
      <c r="AC236" s="234">
        <f>$E236*(1+'Growth rates'!AC235)</f>
        <v>0</v>
      </c>
      <c r="AD236" s="234">
        <f>$E236*(1+'Growth rates'!AD235)</f>
        <v>0</v>
      </c>
      <c r="AE236" s="234">
        <f>$E236*(1+'Growth rates'!AE235)</f>
        <v>0</v>
      </c>
      <c r="AF236" s="234">
        <f>$E236*(1+'Growth rates'!AF235)</f>
        <v>0</v>
      </c>
      <c r="AG236" s="234">
        <f>$E236*(1+'Growth rates'!AG235)</f>
        <v>0</v>
      </c>
      <c r="AH236" s="234">
        <f>$E236*(1+'Growth rates'!AH235)</f>
        <v>0</v>
      </c>
      <c r="AI236" s="234">
        <f>$E236*(1+'Growth rates'!AI235)</f>
        <v>0</v>
      </c>
      <c r="AJ236" s="234">
        <f>$E236*(1+'Growth rates'!AJ235)</f>
        <v>0</v>
      </c>
      <c r="AK236" s="234">
        <f>$E236*(1+'Growth rates'!AK235)</f>
        <v>0</v>
      </c>
    </row>
    <row r="237" spans="1:37" x14ac:dyDescent="0.25">
      <c r="E237" s="238" t="b">
        <f>SUM(E212:E236)=SUM(Summary_carb_combusted!$I$53:$I$91)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>
    <tabColor rgb="FF1F497D"/>
  </sheetPr>
  <dimension ref="A1:AI1000"/>
  <sheetViews>
    <sheetView workbookViewId="0"/>
  </sheetViews>
  <sheetFormatPr defaultColWidth="8.875" defaultRowHeight="15" customHeight="1" x14ac:dyDescent="0.2"/>
  <cols>
    <col min="1" max="1" width="45.25" style="18" customWidth="1"/>
    <col min="2" max="2" width="17.875" style="21" customWidth="1"/>
    <col min="3" max="3" width="9.5" style="18" customWidth="1"/>
    <col min="4" max="35" width="9.5" style="18" bestFit="1" customWidth="1"/>
    <col min="36" max="38" width="8.875" style="18" customWidth="1"/>
    <col min="39" max="16384" width="8.875" style="18"/>
  </cols>
  <sheetData>
    <row r="1" spans="1:35" ht="14.45" customHeight="1" x14ac:dyDescent="0.25">
      <c r="A1" s="337" t="s">
        <v>51</v>
      </c>
      <c r="B1" s="338">
        <v>2020</v>
      </c>
      <c r="C1" s="338">
        <v>2021</v>
      </c>
      <c r="D1" s="338">
        <v>2022</v>
      </c>
      <c r="E1" s="338">
        <v>2023</v>
      </c>
      <c r="F1" s="338">
        <v>2024</v>
      </c>
      <c r="G1" s="338">
        <v>2025</v>
      </c>
      <c r="H1" s="338">
        <v>2026</v>
      </c>
      <c r="I1" s="338">
        <v>2027</v>
      </c>
      <c r="J1" s="338">
        <v>2028</v>
      </c>
      <c r="K1" s="338">
        <v>2029</v>
      </c>
      <c r="L1" s="338">
        <v>2030</v>
      </c>
      <c r="M1" s="338">
        <v>2031</v>
      </c>
      <c r="N1" s="338">
        <v>2032</v>
      </c>
      <c r="O1" s="338">
        <v>2033</v>
      </c>
      <c r="P1" s="338">
        <v>2034</v>
      </c>
      <c r="Q1" s="338">
        <v>2035</v>
      </c>
      <c r="R1" s="338">
        <v>2036</v>
      </c>
      <c r="S1" s="338">
        <v>2037</v>
      </c>
      <c r="T1" s="338">
        <v>2038</v>
      </c>
      <c r="U1" s="338">
        <v>2039</v>
      </c>
      <c r="V1" s="338">
        <v>2040</v>
      </c>
      <c r="W1" s="338">
        <v>2041</v>
      </c>
      <c r="X1" s="338">
        <v>2042</v>
      </c>
      <c r="Y1" s="338">
        <v>2043</v>
      </c>
      <c r="Z1" s="338">
        <v>2044</v>
      </c>
      <c r="AA1" s="338">
        <v>2045</v>
      </c>
      <c r="AB1" s="338">
        <v>2046</v>
      </c>
      <c r="AC1" s="338">
        <v>2047</v>
      </c>
      <c r="AD1" s="338">
        <v>2048</v>
      </c>
      <c r="AE1" s="338">
        <v>2049</v>
      </c>
      <c r="AF1" s="338">
        <v>2050</v>
      </c>
      <c r="AH1" s="20"/>
      <c r="AI1" s="20"/>
    </row>
    <row r="2" spans="1:35" ht="14.1" customHeight="1" x14ac:dyDescent="0.2">
      <c r="A2" s="21" t="s">
        <v>52</v>
      </c>
      <c r="B2" s="264">
        <f>calcs!G4</f>
        <v>55880208536802.891</v>
      </c>
      <c r="C2" s="264">
        <f>calcs!H4</f>
        <v>56066088912340.43</v>
      </c>
      <c r="D2" s="264">
        <f>calcs!I4</f>
        <v>56201673539228.039</v>
      </c>
      <c r="E2" s="264">
        <f>calcs!J4</f>
        <v>56286909703913.641</v>
      </c>
      <c r="F2" s="264">
        <f>calcs!K4</f>
        <v>56320285355783.148</v>
      </c>
      <c r="G2" s="264">
        <f>calcs!L4</f>
        <v>56539345381334.828</v>
      </c>
      <c r="H2" s="264">
        <f>calcs!M4</f>
        <v>56753254496186.063</v>
      </c>
      <c r="I2" s="264">
        <f>calcs!N4</f>
        <v>56962012700337.32</v>
      </c>
      <c r="J2" s="264">
        <f>calcs!O4</f>
        <v>57165619993788.109</v>
      </c>
      <c r="K2" s="264">
        <f>calcs!P4</f>
        <v>57364076376538.945</v>
      </c>
      <c r="L2" s="264">
        <f>calcs!Q4</f>
        <v>57557381848589.305</v>
      </c>
      <c r="M2" s="264">
        <f>calcs!R4</f>
        <v>57745536409939.688</v>
      </c>
      <c r="N2" s="264">
        <f>calcs!S4</f>
        <v>57928540060589.625</v>
      </c>
      <c r="O2" s="264">
        <f>calcs!T4</f>
        <v>58106392800539.336</v>
      </c>
      <c r="P2" s="264">
        <f>calcs!U4</f>
        <v>58279094629788.836</v>
      </c>
      <c r="Q2" s="264">
        <f>calcs!V4</f>
        <v>58446645548338.344</v>
      </c>
      <c r="R2" s="264">
        <f>calcs!W4</f>
        <v>58824180226888.742</v>
      </c>
      <c r="S2" s="264">
        <f>calcs!X4</f>
        <v>59200062601276.797</v>
      </c>
      <c r="T2" s="264">
        <f>calcs!Y4</f>
        <v>59574292671501.773</v>
      </c>
      <c r="U2" s="264">
        <f>calcs!Z4</f>
        <v>59946870437564.156</v>
      </c>
      <c r="V2" s="264">
        <f>calcs!AA4</f>
        <v>60317795899463.711</v>
      </c>
      <c r="W2" s="264">
        <f>calcs!AB4</f>
        <v>60687069057200.68</v>
      </c>
      <c r="X2" s="264">
        <f>calcs!AC4</f>
        <v>61054689910774.805</v>
      </c>
      <c r="Y2" s="264">
        <f>calcs!AD4</f>
        <v>61420658460186.102</v>
      </c>
      <c r="Z2" s="264">
        <f>calcs!AE4</f>
        <v>61784974705434.797</v>
      </c>
      <c r="AA2" s="264">
        <f>calcs!AF4</f>
        <v>62147638646520.672</v>
      </c>
      <c r="AB2" s="264">
        <f>calcs!AG4</f>
        <v>62508650283443.703</v>
      </c>
      <c r="AC2" s="264">
        <f>calcs!AH4</f>
        <v>62868009616203.906</v>
      </c>
      <c r="AD2" s="264">
        <f>calcs!AI4</f>
        <v>63225716644801.523</v>
      </c>
      <c r="AE2" s="264">
        <f>calcs!AJ4</f>
        <v>63581771369236.297</v>
      </c>
      <c r="AF2" s="264">
        <f>calcs!AK4</f>
        <v>63936173789508.492</v>
      </c>
      <c r="AG2" s="38"/>
    </row>
    <row r="3" spans="1:35" ht="14.1" customHeight="1" x14ac:dyDescent="0.2">
      <c r="A3" s="21" t="s">
        <v>53</v>
      </c>
      <c r="B3" s="264">
        <f>calcs!G5</f>
        <v>0</v>
      </c>
      <c r="C3" s="264">
        <f>calcs!H5</f>
        <v>0</v>
      </c>
      <c r="D3" s="264">
        <f>calcs!I5</f>
        <v>0</v>
      </c>
      <c r="E3" s="264">
        <f>calcs!J5</f>
        <v>0</v>
      </c>
      <c r="F3" s="264">
        <f>calcs!K5</f>
        <v>0</v>
      </c>
      <c r="G3" s="264">
        <f>calcs!L5</f>
        <v>0</v>
      </c>
      <c r="H3" s="264">
        <f>calcs!M5</f>
        <v>0</v>
      </c>
      <c r="I3" s="264">
        <f>calcs!N5</f>
        <v>0</v>
      </c>
      <c r="J3" s="264">
        <f>calcs!O5</f>
        <v>0</v>
      </c>
      <c r="K3" s="264">
        <f>calcs!P5</f>
        <v>0</v>
      </c>
      <c r="L3" s="264">
        <f>calcs!Q5</f>
        <v>0</v>
      </c>
      <c r="M3" s="264">
        <f>calcs!R5</f>
        <v>0</v>
      </c>
      <c r="N3" s="264">
        <f>calcs!S5</f>
        <v>0</v>
      </c>
      <c r="O3" s="264">
        <f>calcs!T5</f>
        <v>0</v>
      </c>
      <c r="P3" s="264">
        <f>calcs!U5</f>
        <v>0</v>
      </c>
      <c r="Q3" s="264">
        <f>calcs!V5</f>
        <v>0</v>
      </c>
      <c r="R3" s="264">
        <f>calcs!W5</f>
        <v>0</v>
      </c>
      <c r="S3" s="264">
        <f>calcs!X5</f>
        <v>0</v>
      </c>
      <c r="T3" s="264">
        <f>calcs!Y5</f>
        <v>0</v>
      </c>
      <c r="U3" s="264">
        <f>calcs!Z5</f>
        <v>0</v>
      </c>
      <c r="V3" s="264">
        <f>calcs!AA5</f>
        <v>0</v>
      </c>
      <c r="W3" s="264">
        <f>calcs!AB5</f>
        <v>0</v>
      </c>
      <c r="X3" s="264">
        <f>calcs!AC5</f>
        <v>0</v>
      </c>
      <c r="Y3" s="264">
        <f>calcs!AD5</f>
        <v>0</v>
      </c>
      <c r="Z3" s="264">
        <f>calcs!AE5</f>
        <v>0</v>
      </c>
      <c r="AA3" s="264">
        <f>calcs!AF5</f>
        <v>0</v>
      </c>
      <c r="AB3" s="264">
        <f>calcs!AG5</f>
        <v>0</v>
      </c>
      <c r="AC3" s="264">
        <f>calcs!AH5</f>
        <v>0</v>
      </c>
      <c r="AD3" s="264">
        <f>calcs!AI5</f>
        <v>0</v>
      </c>
      <c r="AE3" s="264">
        <f>calcs!AJ5</f>
        <v>0</v>
      </c>
      <c r="AF3" s="264">
        <f>calcs!AK5</f>
        <v>0</v>
      </c>
    </row>
    <row r="4" spans="1:35" ht="14.1" customHeight="1" x14ac:dyDescent="0.2">
      <c r="A4" s="21" t="s">
        <v>54</v>
      </c>
      <c r="B4" s="264">
        <f>calcs!G6</f>
        <v>13760733380097.689</v>
      </c>
      <c r="C4" s="264">
        <f>calcs!H6</f>
        <v>13740681046610.59</v>
      </c>
      <c r="D4" s="264">
        <f>calcs!I6</f>
        <v>13720875321823.059</v>
      </c>
      <c r="E4" s="264">
        <f>calcs!J6</f>
        <v>13701080005870.697</v>
      </c>
      <c r="F4" s="264">
        <f>calcs!K6</f>
        <v>13681815686318.227</v>
      </c>
      <c r="G4" s="264">
        <f>calcs!L6</f>
        <v>13801293571099.508</v>
      </c>
      <c r="H4" s="264">
        <f>calcs!M6</f>
        <v>13920771455880.785</v>
      </c>
      <c r="I4" s="264">
        <f>calcs!N6</f>
        <v>14040249340662.086</v>
      </c>
      <c r="J4" s="264">
        <f>calcs!O6</f>
        <v>14159727225443.365</v>
      </c>
      <c r="K4" s="264">
        <f>calcs!P6</f>
        <v>14279205110224.643</v>
      </c>
      <c r="L4" s="264">
        <f>calcs!Q6</f>
        <v>14398682995005.943</v>
      </c>
      <c r="M4" s="264">
        <f>calcs!R6</f>
        <v>14518160879787.225</v>
      </c>
      <c r="N4" s="264">
        <f>calcs!S6</f>
        <v>14637638764568.502</v>
      </c>
      <c r="O4" s="264">
        <f>calcs!T6</f>
        <v>14757116649349.803</v>
      </c>
      <c r="P4" s="264">
        <f>calcs!U6</f>
        <v>14876594534131.08</v>
      </c>
      <c r="Q4" s="264">
        <f>calcs!V6</f>
        <v>14996072418912.359</v>
      </c>
      <c r="R4" s="264">
        <f>calcs!W6</f>
        <v>15115550303693.66</v>
      </c>
      <c r="S4" s="264">
        <f>calcs!X6</f>
        <v>15235028188474.938</v>
      </c>
      <c r="T4" s="264">
        <f>calcs!Y6</f>
        <v>15354506073256.217</v>
      </c>
      <c r="U4" s="264">
        <f>calcs!Z6</f>
        <v>15473983958037.52</v>
      </c>
      <c r="V4" s="264">
        <f>calcs!AA6</f>
        <v>15593461842818.797</v>
      </c>
      <c r="W4" s="264">
        <f>calcs!AB6</f>
        <v>15712939727600.076</v>
      </c>
      <c r="X4" s="264">
        <f>calcs!AC6</f>
        <v>15832417612381.377</v>
      </c>
      <c r="Y4" s="264">
        <f>calcs!AD6</f>
        <v>15951895497162.654</v>
      </c>
      <c r="Z4" s="264">
        <f>calcs!AE6</f>
        <v>16071373381943.934</v>
      </c>
      <c r="AA4" s="264">
        <f>calcs!AF6</f>
        <v>16190851266725.211</v>
      </c>
      <c r="AB4" s="264">
        <f>calcs!AG6</f>
        <v>16310329151506.512</v>
      </c>
      <c r="AC4" s="264">
        <f>calcs!AH6</f>
        <v>16429807036287.793</v>
      </c>
      <c r="AD4" s="264">
        <f>calcs!AI6</f>
        <v>16549284921069.07</v>
      </c>
      <c r="AE4" s="264">
        <f>calcs!AJ6</f>
        <v>16668762805850.371</v>
      </c>
      <c r="AF4" s="264">
        <f>calcs!AK6</f>
        <v>16788240690631.65</v>
      </c>
    </row>
    <row r="5" spans="1:35" ht="14.1" customHeight="1" x14ac:dyDescent="0.2">
      <c r="A5" s="21" t="s">
        <v>55</v>
      </c>
      <c r="B5" s="264">
        <f>calcs!G7</f>
        <v>817182251928.6864</v>
      </c>
      <c r="C5" s="264">
        <f>calcs!H7</f>
        <v>793335625357.31372</v>
      </c>
      <c r="D5" s="264">
        <f>calcs!I7</f>
        <v>771955970144.48401</v>
      </c>
      <c r="E5" s="264">
        <f>calcs!J7</f>
        <v>751054551791.71582</v>
      </c>
      <c r="F5" s="264">
        <f>calcs!K7</f>
        <v>731257397883.26611</v>
      </c>
      <c r="G5" s="264">
        <f>calcs!L7</f>
        <v>716857508055.44666</v>
      </c>
      <c r="H5" s="264">
        <f>calcs!M7</f>
        <v>700700462189.79785</v>
      </c>
      <c r="I5" s="264">
        <f>calcs!N7</f>
        <v>684680822180.2041</v>
      </c>
      <c r="J5" s="264">
        <f>calcs!O7</f>
        <v>668798588026.6676</v>
      </c>
      <c r="K5" s="264">
        <f>calcs!P7</f>
        <v>653053759729.18628</v>
      </c>
      <c r="L5" s="264">
        <f>calcs!Q7</f>
        <v>637446337287.76233</v>
      </c>
      <c r="M5" s="264">
        <f>calcs!R7</f>
        <v>625606532690.92822</v>
      </c>
      <c r="N5" s="264">
        <f>calcs!S7</f>
        <v>613766728094.09656</v>
      </c>
      <c r="O5" s="264">
        <f>calcs!T7</f>
        <v>601926923497.2627</v>
      </c>
      <c r="P5" s="264">
        <f>calcs!U7</f>
        <v>590087118900.42859</v>
      </c>
      <c r="Q5" s="264">
        <f>calcs!V7</f>
        <v>578247314303.59692</v>
      </c>
      <c r="R5" s="264">
        <f>calcs!W7</f>
        <v>566407509706.76282</v>
      </c>
      <c r="S5" s="264">
        <f>calcs!X7</f>
        <v>554567705109.92883</v>
      </c>
      <c r="T5" s="264">
        <f>calcs!Y7</f>
        <v>542727900513.09711</v>
      </c>
      <c r="U5" s="264">
        <f>calcs!Z7</f>
        <v>530888095916.26306</v>
      </c>
      <c r="V5" s="264">
        <f>calcs!AA7</f>
        <v>519048291319.42908</v>
      </c>
      <c r="W5" s="264">
        <f>calcs!AB7</f>
        <v>507208486722.59747</v>
      </c>
      <c r="X5" s="264">
        <f>calcs!AC7</f>
        <v>495368682125.76343</v>
      </c>
      <c r="Y5" s="264">
        <f>calcs!AD7</f>
        <v>483528877528.92938</v>
      </c>
      <c r="Z5" s="264">
        <f>calcs!AE7</f>
        <v>471689072932.09766</v>
      </c>
      <c r="AA5" s="264">
        <f>calcs!AF7</f>
        <v>459849268335.26361</v>
      </c>
      <c r="AB5" s="264">
        <f>calcs!AG7</f>
        <v>448009463738.42969</v>
      </c>
      <c r="AC5" s="264">
        <f>calcs!AH7</f>
        <v>436169659141.59802</v>
      </c>
      <c r="AD5" s="264">
        <f>calcs!AI7</f>
        <v>424329854544.76398</v>
      </c>
      <c r="AE5" s="264">
        <f>calcs!AJ7</f>
        <v>412490049947.93005</v>
      </c>
      <c r="AF5" s="264">
        <f>calcs!AK7</f>
        <v>400650245351.09821</v>
      </c>
    </row>
    <row r="6" spans="1:35" ht="14.1" customHeight="1" x14ac:dyDescent="0.2">
      <c r="A6" s="21" t="s">
        <v>56</v>
      </c>
      <c r="B6" s="264">
        <f>calcs!G8</f>
        <v>11714176208296.732</v>
      </c>
      <c r="C6" s="264">
        <f>calcs!H8</f>
        <v>11552656747868.396</v>
      </c>
      <c r="D6" s="264">
        <f>calcs!I8</f>
        <v>11389278998107.275</v>
      </c>
      <c r="E6" s="264">
        <f>calcs!J8</f>
        <v>11222504734700.465</v>
      </c>
      <c r="F6" s="264">
        <f>calcs!K8</f>
        <v>11055728704413.188</v>
      </c>
      <c r="G6" s="264">
        <f>calcs!L8</f>
        <v>11056291360640.436</v>
      </c>
      <c r="H6" s="264">
        <f>calcs!M8</f>
        <v>10978857270767.555</v>
      </c>
      <c r="I6" s="264">
        <f>calcs!N8</f>
        <v>10901594295248.527</v>
      </c>
      <c r="J6" s="264">
        <f>calcs!O8</f>
        <v>10824502434083.4</v>
      </c>
      <c r="K6" s="264">
        <f>calcs!P8</f>
        <v>10747581687272.156</v>
      </c>
      <c r="L6" s="264">
        <f>calcs!Q8</f>
        <v>10670832054814.764</v>
      </c>
      <c r="M6" s="264">
        <f>calcs!R8</f>
        <v>10656087701322.414</v>
      </c>
      <c r="N6" s="264">
        <f>calcs!S8</f>
        <v>10641343347830.063</v>
      </c>
      <c r="O6" s="264">
        <f>calcs!T8</f>
        <v>10626598994337.713</v>
      </c>
      <c r="P6" s="264">
        <f>calcs!U8</f>
        <v>10611854640845.365</v>
      </c>
      <c r="Q6" s="264">
        <f>calcs!V8</f>
        <v>10597110287353.016</v>
      </c>
      <c r="R6" s="264">
        <f>calcs!W8</f>
        <v>10582365933860.664</v>
      </c>
      <c r="S6" s="264">
        <f>calcs!X8</f>
        <v>10567621580368.314</v>
      </c>
      <c r="T6" s="264">
        <f>calcs!Y8</f>
        <v>10552877226875.965</v>
      </c>
      <c r="U6" s="264">
        <f>calcs!Z8</f>
        <v>10538132873383.615</v>
      </c>
      <c r="V6" s="264">
        <f>calcs!AA8</f>
        <v>10523388519891.266</v>
      </c>
      <c r="W6" s="264">
        <f>calcs!AB8</f>
        <v>10508644166398.916</v>
      </c>
      <c r="X6" s="264">
        <f>calcs!AC8</f>
        <v>10493899812906.566</v>
      </c>
      <c r="Y6" s="264">
        <f>calcs!AD8</f>
        <v>10479155459414.215</v>
      </c>
      <c r="Z6" s="264">
        <f>calcs!AE8</f>
        <v>10464411105921.867</v>
      </c>
      <c r="AA6" s="264">
        <f>calcs!AF8</f>
        <v>10449666752429.516</v>
      </c>
      <c r="AB6" s="264">
        <f>calcs!AG8</f>
        <v>10434922398937.191</v>
      </c>
      <c r="AC6" s="264">
        <f>calcs!AH8</f>
        <v>10420178045444.84</v>
      </c>
      <c r="AD6" s="264">
        <f>calcs!AI8</f>
        <v>10405433691952.49</v>
      </c>
      <c r="AE6" s="264">
        <f>calcs!AJ8</f>
        <v>10390689338460.141</v>
      </c>
      <c r="AF6" s="264">
        <f>calcs!AK8</f>
        <v>10375944984967.791</v>
      </c>
    </row>
    <row r="7" spans="1:35" ht="14.1" customHeight="1" x14ac:dyDescent="0.2">
      <c r="A7" s="21" t="s">
        <v>57</v>
      </c>
      <c r="B7" s="264">
        <f>calcs!G9</f>
        <v>771547027160.22546</v>
      </c>
      <c r="C7" s="264">
        <f>calcs!H9</f>
        <v>757427802800.6272</v>
      </c>
      <c r="D7" s="264">
        <f>calcs!I9</f>
        <v>742983188120.42969</v>
      </c>
      <c r="E7" s="264">
        <f>calcs!J9</f>
        <v>728747613685.44299</v>
      </c>
      <c r="F7" s="264">
        <f>calcs!K9</f>
        <v>714671641593.15759</v>
      </c>
      <c r="G7" s="264">
        <f>calcs!L9</f>
        <v>705793181174.72913</v>
      </c>
      <c r="H7" s="264">
        <f>calcs!M9</f>
        <v>695752084401.97534</v>
      </c>
      <c r="I7" s="264">
        <f>calcs!N9</f>
        <v>685779733111.67786</v>
      </c>
      <c r="J7" s="264">
        <f>calcs!O9</f>
        <v>675876127303.84192</v>
      </c>
      <c r="K7" s="264">
        <f>calcs!P9</f>
        <v>666041266978.4646</v>
      </c>
      <c r="L7" s="264">
        <f>calcs!Q9</f>
        <v>656275152135.54749</v>
      </c>
      <c r="M7" s="264">
        <f>calcs!R9</f>
        <v>650351583063.65833</v>
      </c>
      <c r="N7" s="264">
        <f>calcs!S9</f>
        <v>644428013991.76929</v>
      </c>
      <c r="O7" s="264">
        <f>calcs!T9</f>
        <v>638504444919.88049</v>
      </c>
      <c r="P7" s="264">
        <f>calcs!U9</f>
        <v>632580875847.99146</v>
      </c>
      <c r="Q7" s="264">
        <f>calcs!V9</f>
        <v>626657306776.10217</v>
      </c>
      <c r="R7" s="264">
        <f>calcs!W9</f>
        <v>620733737704.2135</v>
      </c>
      <c r="S7" s="264">
        <f>calcs!X9</f>
        <v>614810168632.32434</v>
      </c>
      <c r="T7" s="264">
        <f>calcs!Y9</f>
        <v>608886599560.43555</v>
      </c>
      <c r="U7" s="264">
        <f>calcs!Z9</f>
        <v>602963030488.54639</v>
      </c>
      <c r="V7" s="264">
        <f>calcs!AA9</f>
        <v>597039461416.65967</v>
      </c>
      <c r="W7" s="264">
        <f>calcs!AB9</f>
        <v>591115892344.77039</v>
      </c>
      <c r="X7" s="264">
        <f>calcs!AC9</f>
        <v>585192323272.88159</v>
      </c>
      <c r="Y7" s="264">
        <f>calcs!AD9</f>
        <v>579268754200.99255</v>
      </c>
      <c r="Z7" s="264">
        <f>calcs!AE9</f>
        <v>573345185129.10352</v>
      </c>
      <c r="AA7" s="264">
        <f>calcs!AF9</f>
        <v>567421616057.21423</v>
      </c>
      <c r="AB7" s="264">
        <f>calcs!AG9</f>
        <v>561498046985.32568</v>
      </c>
      <c r="AC7" s="264">
        <f>calcs!AH9</f>
        <v>555574477913.43665</v>
      </c>
      <c r="AD7" s="264">
        <f>calcs!AI9</f>
        <v>549650908841.54749</v>
      </c>
      <c r="AE7" s="264">
        <f>calcs!AJ9</f>
        <v>543727339769.65851</v>
      </c>
      <c r="AF7" s="264">
        <f>calcs!AK9</f>
        <v>537803770697.76965</v>
      </c>
    </row>
    <row r="8" spans="1:35" ht="14.1" customHeight="1" x14ac:dyDescent="0.2">
      <c r="A8" s="21" t="s">
        <v>58</v>
      </c>
      <c r="B8" s="264">
        <f>calcs!G10</f>
        <v>923500531839.0332</v>
      </c>
      <c r="C8" s="264">
        <f>calcs!H10</f>
        <v>902619610800.06409</v>
      </c>
      <c r="D8" s="264">
        <f>calcs!I10</f>
        <v>881857683679.6637</v>
      </c>
      <c r="E8" s="264">
        <f>calcs!J10</f>
        <v>860572616126.59851</v>
      </c>
      <c r="F8" s="264">
        <f>calcs!K10</f>
        <v>839266517638.92273</v>
      </c>
      <c r="G8" s="264">
        <f>calcs!L10</f>
        <v>845705654073.08081</v>
      </c>
      <c r="H8" s="264">
        <f>calcs!M10</f>
        <v>834549152961.40149</v>
      </c>
      <c r="I8" s="264">
        <f>calcs!N10</f>
        <v>823465099686.38013</v>
      </c>
      <c r="J8" s="264">
        <f>calcs!O10</f>
        <v>812453494248.01672</v>
      </c>
      <c r="K8" s="264">
        <f>calcs!P10</f>
        <v>801514336646.3136</v>
      </c>
      <c r="L8" s="264">
        <f>calcs!Q10</f>
        <v>790647626881.26624</v>
      </c>
      <c r="M8" s="264">
        <f>calcs!R10</f>
        <v>784405038289.18225</v>
      </c>
      <c r="N8" s="264">
        <f>calcs!S10</f>
        <v>778162449697.09595</v>
      </c>
      <c r="O8" s="264">
        <f>calcs!T10</f>
        <v>771919861105.00989</v>
      </c>
      <c r="P8" s="264">
        <f>calcs!U10</f>
        <v>765677272512.92358</v>
      </c>
      <c r="Q8" s="264">
        <f>calcs!V10</f>
        <v>759434683920.83728</v>
      </c>
      <c r="R8" s="264">
        <f>calcs!W10</f>
        <v>753192095328.75342</v>
      </c>
      <c r="S8" s="264">
        <f>calcs!X10</f>
        <v>746949506736.66724</v>
      </c>
      <c r="T8" s="264">
        <f>calcs!Y10</f>
        <v>740706918144.58093</v>
      </c>
      <c r="U8" s="264">
        <f>calcs!Z10</f>
        <v>734464329552.49475</v>
      </c>
      <c r="V8" s="264">
        <f>calcs!AA10</f>
        <v>728221740960.40857</v>
      </c>
      <c r="W8" s="264">
        <f>calcs!AB10</f>
        <v>721979152368.32446</v>
      </c>
      <c r="X8" s="264">
        <f>calcs!AC10</f>
        <v>715736563776.23828</v>
      </c>
      <c r="Y8" s="264">
        <f>calcs!AD10</f>
        <v>709493975184.1521</v>
      </c>
      <c r="Z8" s="264">
        <f>calcs!AE10</f>
        <v>703251386592.0658</v>
      </c>
      <c r="AA8" s="264">
        <f>calcs!AF10</f>
        <v>697008797999.97961</v>
      </c>
      <c r="AB8" s="264">
        <f>calcs!AG10</f>
        <v>690766209407.89563</v>
      </c>
      <c r="AC8" s="264">
        <f>calcs!AH10</f>
        <v>684523620815.80957</v>
      </c>
      <c r="AD8" s="264">
        <f>calcs!AI10</f>
        <v>678281032223.72327</v>
      </c>
      <c r="AE8" s="264">
        <f>calcs!AJ10</f>
        <v>672038443631.63696</v>
      </c>
      <c r="AF8" s="264">
        <f>calcs!AK10</f>
        <v>665795855039.55066</v>
      </c>
    </row>
    <row r="9" spans="1:35" ht="14.1" customHeight="1" x14ac:dyDescent="0.2">
      <c r="A9" s="21" t="s">
        <v>59</v>
      </c>
      <c r="B9" s="264">
        <f>calcs!G11</f>
        <v>4298658349917.8809</v>
      </c>
      <c r="C9" s="264">
        <f>calcs!H11</f>
        <v>4227834952327.5981</v>
      </c>
      <c r="D9" s="264">
        <f>calcs!I11</f>
        <v>4156651328474.9707</v>
      </c>
      <c r="E9" s="264">
        <f>calcs!J11</f>
        <v>4084666314701.4697</v>
      </c>
      <c r="F9" s="264">
        <f>calcs!K11</f>
        <v>4012728586522.4844</v>
      </c>
      <c r="G9" s="264">
        <f>calcs!L11</f>
        <v>3989257267571.5532</v>
      </c>
      <c r="H9" s="264">
        <f>calcs!M11</f>
        <v>3952881589624.3662</v>
      </c>
      <c r="I9" s="264">
        <f>calcs!N11</f>
        <v>3916663339272.125</v>
      </c>
      <c r="J9" s="264">
        <f>calcs!O11</f>
        <v>3880602516514.8364</v>
      </c>
      <c r="K9" s="264">
        <f>calcs!P11</f>
        <v>3844699121352.4946</v>
      </c>
      <c r="L9" s="264">
        <f>calcs!Q11</f>
        <v>3808953153785.0996</v>
      </c>
      <c r="M9" s="264">
        <f>calcs!R11</f>
        <v>3795388142687.0488</v>
      </c>
      <c r="N9" s="264">
        <f>calcs!S11</f>
        <v>3781823131588.9966</v>
      </c>
      <c r="O9" s="264">
        <f>calcs!T11</f>
        <v>3768258120490.9409</v>
      </c>
      <c r="P9" s="264">
        <f>calcs!U11</f>
        <v>3754693109392.8921</v>
      </c>
      <c r="Q9" s="264">
        <f>calcs!V11</f>
        <v>3741128098294.8369</v>
      </c>
      <c r="R9" s="264">
        <f>calcs!W11</f>
        <v>3727563087196.7866</v>
      </c>
      <c r="S9" s="264">
        <f>calcs!X11</f>
        <v>3713998076098.7334</v>
      </c>
      <c r="T9" s="264">
        <f>calcs!Y11</f>
        <v>3700433065000.6826</v>
      </c>
      <c r="U9" s="264">
        <f>calcs!Z11</f>
        <v>3686868053902.6323</v>
      </c>
      <c r="V9" s="264">
        <f>calcs!AA11</f>
        <v>3673303042804.5767</v>
      </c>
      <c r="W9" s="264">
        <f>calcs!AB11</f>
        <v>3659738031706.5259</v>
      </c>
      <c r="X9" s="264">
        <f>calcs!AC11</f>
        <v>3646173020608.4727</v>
      </c>
      <c r="Y9" s="264">
        <f>calcs!AD11</f>
        <v>3632608009510.4224</v>
      </c>
      <c r="Z9" s="264">
        <f>calcs!AE11</f>
        <v>3619042998412.3672</v>
      </c>
      <c r="AA9" s="264">
        <f>calcs!AF11</f>
        <v>3605477987314.3169</v>
      </c>
      <c r="AB9" s="264">
        <f>calcs!AG11</f>
        <v>3591912976216.2627</v>
      </c>
      <c r="AC9" s="264">
        <f>calcs!AH11</f>
        <v>3578347965118.2104</v>
      </c>
      <c r="AD9" s="264">
        <f>calcs!AI11</f>
        <v>3564782954020.1592</v>
      </c>
      <c r="AE9" s="264">
        <f>calcs!AJ11</f>
        <v>3551217942922.1064</v>
      </c>
      <c r="AF9" s="264">
        <f>calcs!AK11</f>
        <v>3537652931824.0537</v>
      </c>
      <c r="AG9" s="38"/>
    </row>
    <row r="10" spans="1:35" ht="14.1" customHeight="1" x14ac:dyDescent="0.2">
      <c r="A10" s="21" t="s">
        <v>60</v>
      </c>
      <c r="B10" s="264">
        <f>calcs!G12</f>
        <v>17787472858297.109</v>
      </c>
      <c r="C10" s="264">
        <f>calcs!H12</f>
        <v>17793622761492.23</v>
      </c>
      <c r="D10" s="264">
        <f>calcs!I12</f>
        <v>17800002854451.926</v>
      </c>
      <c r="E10" s="264">
        <f>calcs!J12</f>
        <v>17806382947411.598</v>
      </c>
      <c r="F10" s="264">
        <f>calcs!K12</f>
        <v>17812763040371.27</v>
      </c>
      <c r="G10" s="264">
        <f>calcs!L12</f>
        <v>17819143133330.969</v>
      </c>
      <c r="H10" s="264">
        <f>calcs!M12</f>
        <v>17825523226290.641</v>
      </c>
      <c r="I10" s="264">
        <f>calcs!N12</f>
        <v>17831903319250.336</v>
      </c>
      <c r="J10" s="264">
        <f>calcs!O12</f>
        <v>17838283412210.008</v>
      </c>
      <c r="K10" s="264">
        <f>calcs!P12</f>
        <v>17844663505169.707</v>
      </c>
      <c r="L10" s="264">
        <f>calcs!Q12</f>
        <v>17851043598129.375</v>
      </c>
      <c r="M10" s="264">
        <f>calcs!R12</f>
        <v>17857423691089.047</v>
      </c>
      <c r="N10" s="264">
        <f>calcs!S12</f>
        <v>17863803784048.742</v>
      </c>
      <c r="O10" s="264">
        <f>calcs!T12</f>
        <v>17870183877008.418</v>
      </c>
      <c r="P10" s="264">
        <f>calcs!U12</f>
        <v>17876563969968.113</v>
      </c>
      <c r="Q10" s="264">
        <f>calcs!V12</f>
        <v>17882944062927.785</v>
      </c>
      <c r="R10" s="264">
        <f>calcs!W12</f>
        <v>17889324155887.453</v>
      </c>
      <c r="S10" s="264">
        <f>calcs!X12</f>
        <v>17895704248847.152</v>
      </c>
      <c r="T10" s="264">
        <f>calcs!Y12</f>
        <v>17902084341806.824</v>
      </c>
      <c r="U10" s="264">
        <f>calcs!Z12</f>
        <v>17908464434766.52</v>
      </c>
      <c r="V10" s="264">
        <f>calcs!AA12</f>
        <v>17914844527726.191</v>
      </c>
      <c r="W10" s="264">
        <f>calcs!AB12</f>
        <v>17921224620685.891</v>
      </c>
      <c r="X10" s="264">
        <f>calcs!AC12</f>
        <v>17927604713645.563</v>
      </c>
      <c r="Y10" s="264">
        <f>calcs!AD12</f>
        <v>17933984806605.234</v>
      </c>
      <c r="Z10" s="264">
        <f>calcs!AE12</f>
        <v>17940364899564.93</v>
      </c>
      <c r="AA10" s="264">
        <f>calcs!AF12</f>
        <v>17946744992524.605</v>
      </c>
      <c r="AB10" s="264">
        <f>calcs!AG12</f>
        <v>17953125085484.297</v>
      </c>
      <c r="AC10" s="264">
        <f>calcs!AH12</f>
        <v>17959505178443.969</v>
      </c>
      <c r="AD10" s="264">
        <f>calcs!AI12</f>
        <v>17965885271403.641</v>
      </c>
      <c r="AE10" s="264">
        <f>calcs!AJ12</f>
        <v>17972265364363.34</v>
      </c>
      <c r="AF10" s="264">
        <f>calcs!AK12</f>
        <v>17978645457323.012</v>
      </c>
    </row>
    <row r="11" spans="1:35" ht="14.1" customHeight="1" x14ac:dyDescent="0.2">
      <c r="A11" s="21" t="s">
        <v>61</v>
      </c>
      <c r="B11" s="264">
        <f>calcs!G13</f>
        <v>6565349454878.4395</v>
      </c>
      <c r="C11" s="264">
        <f>calcs!H13</f>
        <v>6503654094538.6895</v>
      </c>
      <c r="D11" s="264">
        <f>calcs!I13</f>
        <v>6440371865773.918</v>
      </c>
      <c r="E11" s="264">
        <f>calcs!J13</f>
        <v>6373933663867.7285</v>
      </c>
      <c r="F11" s="264">
        <f>calcs!K13</f>
        <v>6307687523205.9453</v>
      </c>
      <c r="G11" s="264">
        <f>calcs!L13</f>
        <v>6317716143924.7939</v>
      </c>
      <c r="H11" s="264">
        <f>calcs!M13</f>
        <v>6300630727241.4951</v>
      </c>
      <c r="I11" s="264">
        <f>calcs!N13</f>
        <v>6283335017905.9375</v>
      </c>
      <c r="J11" s="264">
        <f>calcs!O13</f>
        <v>6265829015918.1387</v>
      </c>
      <c r="K11" s="264">
        <f>calcs!P13</f>
        <v>6248112721278.1045</v>
      </c>
      <c r="L11" s="264">
        <f>calcs!Q13</f>
        <v>6230186133985.7832</v>
      </c>
      <c r="M11" s="264">
        <f>calcs!R13</f>
        <v>6248306350854.7148</v>
      </c>
      <c r="N11" s="264">
        <f>calcs!S13</f>
        <v>6266426567723.6455</v>
      </c>
      <c r="O11" s="264">
        <f>calcs!T13</f>
        <v>6284546784592.5537</v>
      </c>
      <c r="P11" s="264">
        <f>calcs!U13</f>
        <v>6302667001461.4854</v>
      </c>
      <c r="Q11" s="264">
        <f>calcs!V13</f>
        <v>6320787218330.3906</v>
      </c>
      <c r="R11" s="264">
        <f>calcs!W13</f>
        <v>6338907435199.3223</v>
      </c>
      <c r="S11" s="264">
        <f>calcs!X13</f>
        <v>6357027652068.2539</v>
      </c>
      <c r="T11" s="264">
        <f>calcs!Y13</f>
        <v>6375147868937.1611</v>
      </c>
      <c r="U11" s="264">
        <f>calcs!Z13</f>
        <v>6393268085806.0928</v>
      </c>
      <c r="V11" s="264">
        <f>calcs!AA13</f>
        <v>6411388302675.001</v>
      </c>
      <c r="W11" s="264">
        <f>calcs!AB13</f>
        <v>6429508519543.9307</v>
      </c>
      <c r="X11" s="264">
        <f>calcs!AC13</f>
        <v>6447628736412.8623</v>
      </c>
      <c r="Y11" s="264">
        <f>calcs!AD13</f>
        <v>6465748953281.7695</v>
      </c>
      <c r="Z11" s="264">
        <f>calcs!AE13</f>
        <v>6483869170150.7012</v>
      </c>
      <c r="AA11" s="264">
        <f>calcs!AF13</f>
        <v>6501989387019.6084</v>
      </c>
      <c r="AB11" s="264">
        <f>calcs!AG13</f>
        <v>6520109603888.5391</v>
      </c>
      <c r="AC11" s="264">
        <f>calcs!AH13</f>
        <v>6538229820757.4707</v>
      </c>
      <c r="AD11" s="264">
        <f>calcs!AI13</f>
        <v>6556350037626.3779</v>
      </c>
      <c r="AE11" s="264">
        <f>calcs!AJ13</f>
        <v>6574470254495.3086</v>
      </c>
      <c r="AF11" s="264">
        <f>calcs!AK13</f>
        <v>6592590471364.2158</v>
      </c>
    </row>
    <row r="12" spans="1:35" ht="14.1" customHeight="1" x14ac:dyDescent="0.2">
      <c r="A12" s="21" t="s">
        <v>62</v>
      </c>
      <c r="B12" s="264">
        <f>calcs!G14</f>
        <v>5176992583118.3467</v>
      </c>
      <c r="C12" s="264">
        <f>calcs!H14</f>
        <v>5293342834072.6748</v>
      </c>
      <c r="D12" s="264">
        <f>calcs!I14</f>
        <v>5402512604008.9131</v>
      </c>
      <c r="E12" s="264">
        <f>calcs!J14</f>
        <v>5497678358409.1738</v>
      </c>
      <c r="F12" s="264">
        <f>calcs!K14</f>
        <v>5589583135166.9346</v>
      </c>
      <c r="G12" s="264">
        <f>calcs!L14</f>
        <v>5747942492219.8613</v>
      </c>
      <c r="H12" s="264">
        <f>calcs!M14</f>
        <v>5876277782455.335</v>
      </c>
      <c r="I12" s="264">
        <f>calcs!N14</f>
        <v>6002789838288.7646</v>
      </c>
      <c r="J12" s="264">
        <f>calcs!O14</f>
        <v>6127478659720.1738</v>
      </c>
      <c r="K12" s="264">
        <f>calcs!P14</f>
        <v>6250344246749.5879</v>
      </c>
      <c r="L12" s="264">
        <f>calcs!Q14</f>
        <v>6371386599376.958</v>
      </c>
      <c r="M12" s="264">
        <f>calcs!R14</f>
        <v>6528488630350.9736</v>
      </c>
      <c r="N12" s="264">
        <f>calcs!S14</f>
        <v>6685590661324.9883</v>
      </c>
      <c r="O12" s="264">
        <f>calcs!T14</f>
        <v>6842692692298.9775</v>
      </c>
      <c r="P12" s="264">
        <f>calcs!U14</f>
        <v>6999794723272.9912</v>
      </c>
      <c r="Q12" s="264">
        <f>calcs!V14</f>
        <v>7156896754247.0068</v>
      </c>
      <c r="R12" s="264">
        <f>calcs!W14</f>
        <v>7313998785221.0205</v>
      </c>
      <c r="S12" s="264">
        <f>calcs!X14</f>
        <v>7471100816195.0352</v>
      </c>
      <c r="T12" s="264">
        <f>calcs!Y14</f>
        <v>7628202847169.0488</v>
      </c>
      <c r="U12" s="264">
        <f>calcs!Z14</f>
        <v>7785304878143.0635</v>
      </c>
      <c r="V12" s="264">
        <f>calcs!AA14</f>
        <v>7942406909117.0527</v>
      </c>
      <c r="W12" s="264">
        <f>calcs!AB14</f>
        <v>8099508940091.0664</v>
      </c>
      <c r="X12" s="264">
        <f>calcs!AC14</f>
        <v>8256610971065.082</v>
      </c>
      <c r="Y12" s="264">
        <f>calcs!AD14</f>
        <v>8413713002039.0967</v>
      </c>
      <c r="Z12" s="264">
        <f>calcs!AE14</f>
        <v>8570815033013.1104</v>
      </c>
      <c r="AA12" s="264">
        <f>calcs!AF14</f>
        <v>8727917063987.125</v>
      </c>
      <c r="AB12" s="264">
        <f>calcs!AG14</f>
        <v>8885019094961.1406</v>
      </c>
      <c r="AC12" s="264">
        <f>calcs!AH14</f>
        <v>9042121125935.1309</v>
      </c>
      <c r="AD12" s="264">
        <f>calcs!AI14</f>
        <v>9199223156909.1445</v>
      </c>
      <c r="AE12" s="264">
        <f>calcs!AJ14</f>
        <v>9356325187883.1582</v>
      </c>
      <c r="AF12" s="264">
        <f>calcs!AK14</f>
        <v>9513427218857.1719</v>
      </c>
    </row>
    <row r="13" spans="1:35" ht="14.1" customHeight="1" x14ac:dyDescent="0.2">
      <c r="A13" s="21" t="s">
        <v>63</v>
      </c>
      <c r="B13" s="264">
        <f>calcs!G15</f>
        <v>9471595754168.1426</v>
      </c>
      <c r="C13" s="264">
        <f>calcs!H15</f>
        <v>9575603636741.8633</v>
      </c>
      <c r="D13" s="264">
        <f>calcs!I15</f>
        <v>9683642939039.9707</v>
      </c>
      <c r="E13" s="264">
        <f>calcs!J15</f>
        <v>9786960214047.1445</v>
      </c>
      <c r="F13" s="264">
        <f>calcs!K15</f>
        <v>9885604613032.6152</v>
      </c>
      <c r="G13" s="264">
        <f>calcs!L15</f>
        <v>9998176364500.2578</v>
      </c>
      <c r="H13" s="264">
        <f>calcs!M15</f>
        <v>10140804413385.574</v>
      </c>
      <c r="I13" s="264">
        <f>calcs!N15</f>
        <v>10281175274263.285</v>
      </c>
      <c r="J13" s="264">
        <f>calcs!O15</f>
        <v>10419288947133.383</v>
      </c>
      <c r="K13" s="264">
        <f>calcs!P15</f>
        <v>10555145431995.898</v>
      </c>
      <c r="L13" s="264">
        <f>calcs!Q15</f>
        <v>10688744728850.807</v>
      </c>
      <c r="M13" s="264">
        <f>calcs!R15</f>
        <v>10883239095505.678</v>
      </c>
      <c r="N13" s="264">
        <f>calcs!S15</f>
        <v>11077733462160.551</v>
      </c>
      <c r="O13" s="264">
        <f>calcs!T15</f>
        <v>11272227828815.447</v>
      </c>
      <c r="P13" s="264">
        <f>calcs!U15</f>
        <v>11466722195470.318</v>
      </c>
      <c r="Q13" s="264">
        <f>calcs!V15</f>
        <v>11661216562125.217</v>
      </c>
      <c r="R13" s="264">
        <f>calcs!W15</f>
        <v>11855710928780.088</v>
      </c>
      <c r="S13" s="264">
        <f>calcs!X15</f>
        <v>12050205295434.959</v>
      </c>
      <c r="T13" s="264">
        <f>calcs!Y15</f>
        <v>12244699662089.859</v>
      </c>
      <c r="U13" s="264">
        <f>calcs!Z15</f>
        <v>12439194028744.73</v>
      </c>
      <c r="V13" s="264">
        <f>calcs!AA15</f>
        <v>12633688395399.6</v>
      </c>
      <c r="W13" s="264">
        <f>calcs!AB15</f>
        <v>12828182762054.498</v>
      </c>
      <c r="X13" s="264">
        <f>calcs!AC15</f>
        <v>13022677128709.371</v>
      </c>
      <c r="Y13" s="264">
        <f>calcs!AD15</f>
        <v>13217171495364.266</v>
      </c>
      <c r="Z13" s="264">
        <f>calcs!AE15</f>
        <v>13411665862019.139</v>
      </c>
      <c r="AA13" s="264">
        <f>calcs!AF15</f>
        <v>13606160228674.01</v>
      </c>
      <c r="AB13" s="264">
        <f>calcs!AG15</f>
        <v>13800654595328.908</v>
      </c>
      <c r="AC13" s="264">
        <f>calcs!AH15</f>
        <v>13995148961983.781</v>
      </c>
      <c r="AD13" s="264">
        <f>calcs!AI15</f>
        <v>14189643328638.678</v>
      </c>
      <c r="AE13" s="264">
        <f>calcs!AJ15</f>
        <v>14384137695293.547</v>
      </c>
      <c r="AF13" s="264">
        <f>calcs!AK15</f>
        <v>14578632061948.422</v>
      </c>
    </row>
    <row r="14" spans="1:35" ht="14.1" customHeight="1" x14ac:dyDescent="0.2">
      <c r="A14" s="21" t="s">
        <v>64</v>
      </c>
      <c r="B14" s="264">
        <f>calcs!G16</f>
        <v>11015067186049.494</v>
      </c>
      <c r="C14" s="264">
        <f>calcs!H16</f>
        <v>10916225907105.217</v>
      </c>
      <c r="D14" s="264">
        <f>calcs!I16</f>
        <v>10809124836669.254</v>
      </c>
      <c r="E14" s="264">
        <f>calcs!J16</f>
        <v>10710751500418.34</v>
      </c>
      <c r="F14" s="264">
        <f>calcs!K16</f>
        <v>10604305062869.699</v>
      </c>
      <c r="G14" s="264">
        <f>calcs!L16</f>
        <v>10531269195766.563</v>
      </c>
      <c r="H14" s="264">
        <f>calcs!M16</f>
        <v>10475652020203.264</v>
      </c>
      <c r="I14" s="264">
        <f>calcs!N16</f>
        <v>10419992088335.973</v>
      </c>
      <c r="J14" s="264">
        <f>calcs!O16</f>
        <v>10364289400164.654</v>
      </c>
      <c r="K14" s="264">
        <f>calcs!P16</f>
        <v>10308543955689.32</v>
      </c>
      <c r="L14" s="264">
        <f>calcs!Q16</f>
        <v>10252755754909.961</v>
      </c>
      <c r="M14" s="264">
        <f>calcs!R16</f>
        <v>10256439923105.744</v>
      </c>
      <c r="N14" s="264">
        <f>calcs!S16</f>
        <v>10260124091301.533</v>
      </c>
      <c r="O14" s="264">
        <f>calcs!T16</f>
        <v>10263808259497.316</v>
      </c>
      <c r="P14" s="264">
        <f>calcs!U16</f>
        <v>10267492427693.102</v>
      </c>
      <c r="Q14" s="264">
        <f>calcs!V16</f>
        <v>10271176595888.889</v>
      </c>
      <c r="R14" s="264">
        <f>calcs!W16</f>
        <v>10274860764084.697</v>
      </c>
      <c r="S14" s="264">
        <f>calcs!X16</f>
        <v>10278544932280.482</v>
      </c>
      <c r="T14" s="264">
        <f>calcs!Y16</f>
        <v>10282229100476.27</v>
      </c>
      <c r="U14" s="264">
        <f>calcs!Z16</f>
        <v>10285913268672.053</v>
      </c>
      <c r="V14" s="264">
        <f>calcs!AA16</f>
        <v>10289597436867.838</v>
      </c>
      <c r="W14" s="264">
        <f>calcs!AB16</f>
        <v>10293281605063.627</v>
      </c>
      <c r="X14" s="264">
        <f>calcs!AC16</f>
        <v>10296965773259.408</v>
      </c>
      <c r="Y14" s="264">
        <f>calcs!AD16</f>
        <v>10300649941455.197</v>
      </c>
      <c r="Z14" s="264">
        <f>calcs!AE16</f>
        <v>10304334109650.979</v>
      </c>
      <c r="AA14" s="264">
        <f>calcs!AF16</f>
        <v>10308018277846.766</v>
      </c>
      <c r="AB14" s="264">
        <f>calcs!AG16</f>
        <v>10311702446042.553</v>
      </c>
      <c r="AC14" s="264">
        <f>calcs!AH16</f>
        <v>10315386614238.338</v>
      </c>
      <c r="AD14" s="264">
        <f>calcs!AI16</f>
        <v>10319070782434.123</v>
      </c>
      <c r="AE14" s="264">
        <f>calcs!AJ16</f>
        <v>10322754950629.91</v>
      </c>
      <c r="AF14" s="264">
        <f>calcs!AK16</f>
        <v>10326439118825.693</v>
      </c>
    </row>
    <row r="15" spans="1:35" ht="14.1" customHeight="1" x14ac:dyDescent="0.2">
      <c r="A15" s="21" t="s">
        <v>65</v>
      </c>
      <c r="B15" s="264">
        <f>calcs!G17</f>
        <v>0</v>
      </c>
      <c r="C15" s="264">
        <f>calcs!H17</f>
        <v>0</v>
      </c>
      <c r="D15" s="264">
        <f>calcs!I17</f>
        <v>0</v>
      </c>
      <c r="E15" s="264">
        <f>calcs!J17</f>
        <v>0</v>
      </c>
      <c r="F15" s="264">
        <f>calcs!K17</f>
        <v>0</v>
      </c>
      <c r="G15" s="264">
        <f>calcs!L17</f>
        <v>0</v>
      </c>
      <c r="H15" s="264">
        <f>calcs!M17</f>
        <v>0</v>
      </c>
      <c r="I15" s="264">
        <f>calcs!N17</f>
        <v>0</v>
      </c>
      <c r="J15" s="264">
        <f>calcs!O17</f>
        <v>0</v>
      </c>
      <c r="K15" s="264">
        <f>calcs!P17</f>
        <v>0</v>
      </c>
      <c r="L15" s="264">
        <f>calcs!Q17</f>
        <v>0</v>
      </c>
      <c r="M15" s="264">
        <f>calcs!R17</f>
        <v>0</v>
      </c>
      <c r="N15" s="264">
        <f>calcs!S17</f>
        <v>0</v>
      </c>
      <c r="O15" s="264">
        <f>calcs!T17</f>
        <v>0</v>
      </c>
      <c r="P15" s="264">
        <f>calcs!U17</f>
        <v>0</v>
      </c>
      <c r="Q15" s="264">
        <f>calcs!V17</f>
        <v>0</v>
      </c>
      <c r="R15" s="264">
        <f>calcs!W17</f>
        <v>0</v>
      </c>
      <c r="S15" s="264">
        <f>calcs!X17</f>
        <v>0</v>
      </c>
      <c r="T15" s="264">
        <f>calcs!Y17</f>
        <v>0</v>
      </c>
      <c r="U15" s="264">
        <f>calcs!Z17</f>
        <v>0</v>
      </c>
      <c r="V15" s="264">
        <f>calcs!AA17</f>
        <v>0</v>
      </c>
      <c r="W15" s="264">
        <f>calcs!AB17</f>
        <v>0</v>
      </c>
      <c r="X15" s="264">
        <f>calcs!AC17</f>
        <v>0</v>
      </c>
      <c r="Y15" s="264">
        <f>calcs!AD17</f>
        <v>0</v>
      </c>
      <c r="Z15" s="264">
        <f>calcs!AE17</f>
        <v>0</v>
      </c>
      <c r="AA15" s="264">
        <f>calcs!AF17</f>
        <v>0</v>
      </c>
      <c r="AB15" s="264">
        <f>calcs!AG17</f>
        <v>0</v>
      </c>
      <c r="AC15" s="264">
        <f>calcs!AH17</f>
        <v>0</v>
      </c>
      <c r="AD15" s="264">
        <f>calcs!AI17</f>
        <v>0</v>
      </c>
      <c r="AE15" s="264">
        <f>calcs!AJ17</f>
        <v>0</v>
      </c>
      <c r="AF15" s="264">
        <f>calcs!AK17</f>
        <v>0</v>
      </c>
      <c r="AG15" s="38"/>
    </row>
    <row r="16" spans="1:35" ht="14.1" customHeight="1" x14ac:dyDescent="0.2">
      <c r="A16" s="21" t="s">
        <v>66</v>
      </c>
      <c r="B16" s="264">
        <f>calcs!G18</f>
        <v>5726718863834.8291</v>
      </c>
      <c r="C16" s="264">
        <f>calcs!H18</f>
        <v>5699728577969.1113</v>
      </c>
      <c r="D16" s="264">
        <f>calcs!I18</f>
        <v>5673996855466.0029</v>
      </c>
      <c r="E16" s="264">
        <f>calcs!J18</f>
        <v>5644149599425.9873</v>
      </c>
      <c r="F16" s="264">
        <f>calcs!K18</f>
        <v>5612124331695.2373</v>
      </c>
      <c r="G16" s="264">
        <f>calcs!L18</f>
        <v>5637004718978.6104</v>
      </c>
      <c r="H16" s="264">
        <f>calcs!M18</f>
        <v>5640080391943.876</v>
      </c>
      <c r="I16" s="264">
        <f>calcs!N18</f>
        <v>5642760640029.4229</v>
      </c>
      <c r="J16" s="264">
        <f>calcs!O18</f>
        <v>5645045463235.25</v>
      </c>
      <c r="K16" s="264">
        <f>calcs!P18</f>
        <v>5646934861561.3818</v>
      </c>
      <c r="L16" s="264">
        <f>calcs!Q18</f>
        <v>5648428835007.8213</v>
      </c>
      <c r="M16" s="264">
        <f>calcs!R18</f>
        <v>5682501278809.4082</v>
      </c>
      <c r="N16" s="264">
        <f>calcs!S18</f>
        <v>5716573722610.9932</v>
      </c>
      <c r="O16" s="264">
        <f>calcs!T18</f>
        <v>5750646166412.5557</v>
      </c>
      <c r="P16" s="264">
        <f>calcs!U18</f>
        <v>5784718610214.1406</v>
      </c>
      <c r="Q16" s="264">
        <f>calcs!V18</f>
        <v>5818791054015.7256</v>
      </c>
      <c r="R16" s="264">
        <f>calcs!W18</f>
        <v>5852863497817.3105</v>
      </c>
      <c r="S16" s="264">
        <f>calcs!X18</f>
        <v>5886935941618.8955</v>
      </c>
      <c r="T16" s="264">
        <f>calcs!Y18</f>
        <v>5921008385420.4824</v>
      </c>
      <c r="U16" s="264">
        <f>calcs!Z18</f>
        <v>5955080829222.0674</v>
      </c>
      <c r="V16" s="264">
        <f>calcs!AA18</f>
        <v>5989153273023.6514</v>
      </c>
      <c r="W16" s="264">
        <f>calcs!AB18</f>
        <v>6023225716825.2373</v>
      </c>
      <c r="X16" s="264">
        <f>calcs!AC18</f>
        <v>6057298160626.8223</v>
      </c>
      <c r="Y16" s="264">
        <f>calcs!AD18</f>
        <v>6091370604428.4082</v>
      </c>
      <c r="Z16" s="264">
        <f>calcs!AE18</f>
        <v>6125443048229.9941</v>
      </c>
      <c r="AA16" s="264">
        <f>calcs!AF18</f>
        <v>6159515492031.5781</v>
      </c>
      <c r="AB16" s="264">
        <f>calcs!AG18</f>
        <v>6193587935833.165</v>
      </c>
      <c r="AC16" s="264">
        <f>calcs!AH18</f>
        <v>6227660379634.749</v>
      </c>
      <c r="AD16" s="264">
        <f>calcs!AI18</f>
        <v>6261732823436.333</v>
      </c>
      <c r="AE16" s="264">
        <f>calcs!AJ18</f>
        <v>6295805267237.9189</v>
      </c>
      <c r="AF16" s="264">
        <f>calcs!AK18</f>
        <v>6329877711039.4805</v>
      </c>
    </row>
    <row r="17" spans="1:33" ht="14.1" customHeight="1" x14ac:dyDescent="0.2">
      <c r="A17" s="21" t="s">
        <v>67</v>
      </c>
      <c r="B17" s="264">
        <f>calcs!G19</f>
        <v>0</v>
      </c>
      <c r="C17" s="264">
        <f>calcs!H19</f>
        <v>0</v>
      </c>
      <c r="D17" s="264">
        <f>calcs!I19</f>
        <v>0</v>
      </c>
      <c r="E17" s="264">
        <f>calcs!J19</f>
        <v>0</v>
      </c>
      <c r="F17" s="264">
        <f>calcs!K19</f>
        <v>0</v>
      </c>
      <c r="G17" s="264">
        <f>calcs!L19</f>
        <v>0</v>
      </c>
      <c r="H17" s="264">
        <f>calcs!M19</f>
        <v>0</v>
      </c>
      <c r="I17" s="264">
        <f>calcs!N19</f>
        <v>0</v>
      </c>
      <c r="J17" s="264">
        <f>calcs!O19</f>
        <v>0</v>
      </c>
      <c r="K17" s="264">
        <f>calcs!P19</f>
        <v>0</v>
      </c>
      <c r="L17" s="264">
        <f>calcs!Q19</f>
        <v>0</v>
      </c>
      <c r="M17" s="264">
        <f>calcs!R19</f>
        <v>0</v>
      </c>
      <c r="N17" s="264">
        <f>calcs!S19</f>
        <v>0</v>
      </c>
      <c r="O17" s="264">
        <f>calcs!T19</f>
        <v>0</v>
      </c>
      <c r="P17" s="264">
        <f>calcs!U19</f>
        <v>0</v>
      </c>
      <c r="Q17" s="264">
        <f>calcs!V19</f>
        <v>0</v>
      </c>
      <c r="R17" s="264">
        <f>calcs!W19</f>
        <v>0</v>
      </c>
      <c r="S17" s="264">
        <f>calcs!X19</f>
        <v>0</v>
      </c>
      <c r="T17" s="264">
        <f>calcs!Y19</f>
        <v>0</v>
      </c>
      <c r="U17" s="264">
        <f>calcs!Z19</f>
        <v>0</v>
      </c>
      <c r="V17" s="264">
        <f>calcs!AA19</f>
        <v>0</v>
      </c>
      <c r="W17" s="264">
        <f>calcs!AB19</f>
        <v>0</v>
      </c>
      <c r="X17" s="264">
        <f>calcs!AC19</f>
        <v>0</v>
      </c>
      <c r="Y17" s="264">
        <f>calcs!AD19</f>
        <v>0</v>
      </c>
      <c r="Z17" s="264">
        <f>calcs!AE19</f>
        <v>0</v>
      </c>
      <c r="AA17" s="264">
        <f>calcs!AF19</f>
        <v>0</v>
      </c>
      <c r="AB17" s="264">
        <f>calcs!AG19</f>
        <v>0</v>
      </c>
      <c r="AC17" s="264">
        <f>calcs!AH19</f>
        <v>0</v>
      </c>
      <c r="AD17" s="264">
        <f>calcs!AI19</f>
        <v>0</v>
      </c>
      <c r="AE17" s="264">
        <f>calcs!AJ19</f>
        <v>0</v>
      </c>
      <c r="AF17" s="264">
        <f>calcs!AK19</f>
        <v>0</v>
      </c>
    </row>
    <row r="18" spans="1:33" ht="14.1" customHeight="1" x14ac:dyDescent="0.2">
      <c r="A18" s="21" t="s">
        <v>68</v>
      </c>
      <c r="B18" s="264">
        <f>calcs!G20</f>
        <v>0</v>
      </c>
      <c r="C18" s="264">
        <f>calcs!H20</f>
        <v>0</v>
      </c>
      <c r="D18" s="264">
        <f>calcs!I20</f>
        <v>0</v>
      </c>
      <c r="E18" s="264">
        <f>calcs!J20</f>
        <v>0</v>
      </c>
      <c r="F18" s="264">
        <f>calcs!K20</f>
        <v>0</v>
      </c>
      <c r="G18" s="264">
        <f>calcs!L20</f>
        <v>0</v>
      </c>
      <c r="H18" s="264">
        <f>calcs!M20</f>
        <v>0</v>
      </c>
      <c r="I18" s="264">
        <f>calcs!N20</f>
        <v>0</v>
      </c>
      <c r="J18" s="264">
        <f>calcs!O20</f>
        <v>0</v>
      </c>
      <c r="K18" s="264">
        <f>calcs!P20</f>
        <v>0</v>
      </c>
      <c r="L18" s="264">
        <f>calcs!Q20</f>
        <v>0</v>
      </c>
      <c r="M18" s="264">
        <f>calcs!R20</f>
        <v>0</v>
      </c>
      <c r="N18" s="264">
        <f>calcs!S20</f>
        <v>0</v>
      </c>
      <c r="O18" s="264">
        <f>calcs!T20</f>
        <v>0</v>
      </c>
      <c r="P18" s="264">
        <f>calcs!U20</f>
        <v>0</v>
      </c>
      <c r="Q18" s="264">
        <f>calcs!V20</f>
        <v>0</v>
      </c>
      <c r="R18" s="264">
        <f>calcs!W20</f>
        <v>0</v>
      </c>
      <c r="S18" s="264">
        <f>calcs!X20</f>
        <v>0</v>
      </c>
      <c r="T18" s="264">
        <f>calcs!Y20</f>
        <v>0</v>
      </c>
      <c r="U18" s="264">
        <f>calcs!Z20</f>
        <v>0</v>
      </c>
      <c r="V18" s="264">
        <f>calcs!AA20</f>
        <v>0</v>
      </c>
      <c r="W18" s="264">
        <f>calcs!AB20</f>
        <v>0</v>
      </c>
      <c r="X18" s="264">
        <f>calcs!AC20</f>
        <v>0</v>
      </c>
      <c r="Y18" s="264">
        <f>calcs!AD20</f>
        <v>0</v>
      </c>
      <c r="Z18" s="264">
        <f>calcs!AE20</f>
        <v>0</v>
      </c>
      <c r="AA18" s="264">
        <f>calcs!AF20</f>
        <v>0</v>
      </c>
      <c r="AB18" s="264">
        <f>calcs!AG20</f>
        <v>0</v>
      </c>
      <c r="AC18" s="264">
        <f>calcs!AH20</f>
        <v>0</v>
      </c>
      <c r="AD18" s="264">
        <f>calcs!AI20</f>
        <v>0</v>
      </c>
      <c r="AE18" s="264">
        <f>calcs!AJ20</f>
        <v>0</v>
      </c>
      <c r="AF18" s="264">
        <f>calcs!AK20</f>
        <v>0</v>
      </c>
      <c r="AG18" s="21"/>
    </row>
    <row r="19" spans="1:33" ht="14.1" customHeight="1" x14ac:dyDescent="0.2">
      <c r="A19" s="21" t="s">
        <v>69</v>
      </c>
      <c r="B19" s="264">
        <f>calcs!G21</f>
        <v>9673205168477.2891</v>
      </c>
      <c r="C19" s="264">
        <f>calcs!H21</f>
        <v>9554695268929.0723</v>
      </c>
      <c r="D19" s="264">
        <f>calcs!I21</f>
        <v>9436792695760.0664</v>
      </c>
      <c r="E19" s="264">
        <f>calcs!J21</f>
        <v>9319503040634.373</v>
      </c>
      <c r="F19" s="264">
        <f>calcs!K21</f>
        <v>9203161356531.584</v>
      </c>
      <c r="G19" s="264">
        <f>calcs!L21</f>
        <v>9112590577797.6719</v>
      </c>
      <c r="H19" s="264">
        <f>calcs!M21</f>
        <v>9028943972707.2734</v>
      </c>
      <c r="I19" s="264">
        <f>calcs!N21</f>
        <v>8945663263451.8594</v>
      </c>
      <c r="J19" s="264">
        <f>calcs!O21</f>
        <v>8862748450031.4297</v>
      </c>
      <c r="K19" s="264">
        <f>calcs!P21</f>
        <v>8780199532445.9883</v>
      </c>
      <c r="L19" s="264">
        <f>calcs!Q21</f>
        <v>8698016510695.5303</v>
      </c>
      <c r="M19" s="264">
        <f>calcs!R21</f>
        <v>8666488486247.6357</v>
      </c>
      <c r="N19" s="264">
        <f>calcs!S21</f>
        <v>8634960461799.7598</v>
      </c>
      <c r="O19" s="264">
        <f>calcs!T21</f>
        <v>8603432437351.8652</v>
      </c>
      <c r="P19" s="264">
        <f>calcs!U21</f>
        <v>8571904412903.9883</v>
      </c>
      <c r="Q19" s="264">
        <f>calcs!V21</f>
        <v>8540376388456.0928</v>
      </c>
      <c r="R19" s="264">
        <f>calcs!W21</f>
        <v>8508848364008.2178</v>
      </c>
      <c r="S19" s="264">
        <f>calcs!X21</f>
        <v>8477320339560.3213</v>
      </c>
      <c r="T19" s="264">
        <f>calcs!Y21</f>
        <v>8445792315112.4697</v>
      </c>
      <c r="U19" s="264">
        <f>calcs!Z21</f>
        <v>8414264290664.5752</v>
      </c>
      <c r="V19" s="264">
        <f>calcs!AA21</f>
        <v>8382736266216.6982</v>
      </c>
      <c r="W19" s="264">
        <f>calcs!AB21</f>
        <v>8351208241768.8008</v>
      </c>
      <c r="X19" s="264">
        <f>calcs!AC21</f>
        <v>8319680217320.9277</v>
      </c>
      <c r="Y19" s="264">
        <f>calcs!AD21</f>
        <v>8288152192873.0293</v>
      </c>
      <c r="Z19" s="264">
        <f>calcs!AE21</f>
        <v>8256624168425.1338</v>
      </c>
      <c r="AA19" s="264">
        <f>calcs!AF21</f>
        <v>8225096143977.2588</v>
      </c>
      <c r="AB19" s="264">
        <f>calcs!AG21</f>
        <v>8193568119529.3633</v>
      </c>
      <c r="AC19" s="264">
        <f>calcs!AH21</f>
        <v>8162040095081.4883</v>
      </c>
      <c r="AD19" s="264">
        <f>calcs!AI21</f>
        <v>8130512070633.5898</v>
      </c>
      <c r="AE19" s="264">
        <f>calcs!AJ21</f>
        <v>8098984046185.7393</v>
      </c>
      <c r="AF19" s="264">
        <f>calcs!AK21</f>
        <v>8067456021737.8408</v>
      </c>
    </row>
    <row r="20" spans="1:33" ht="14.1" customHeight="1" x14ac:dyDescent="0.2">
      <c r="A20" s="21" t="s">
        <v>70</v>
      </c>
      <c r="B20" s="264">
        <f>calcs!G22</f>
        <v>1906493364596.7759</v>
      </c>
      <c r="C20" s="264">
        <f>calcs!H22</f>
        <v>1876806253226.5781</v>
      </c>
      <c r="D20" s="264">
        <f>calcs!I22</f>
        <v>1847428540915.8442</v>
      </c>
      <c r="E20" s="264">
        <f>calcs!J22</f>
        <v>1816723394548.9338</v>
      </c>
      <c r="F20" s="264">
        <f>calcs!K22</f>
        <v>1787976760799.8442</v>
      </c>
      <c r="G20" s="264">
        <f>calcs!L22</f>
        <v>1767244649966.4456</v>
      </c>
      <c r="H20" s="264">
        <f>calcs!M22</f>
        <v>1746949754350.9846</v>
      </c>
      <c r="I20" s="264">
        <f>calcs!N22</f>
        <v>1726772014466.6707</v>
      </c>
      <c r="J20" s="264">
        <f>calcs!O22</f>
        <v>1706711430313.502</v>
      </c>
      <c r="K20" s="264">
        <f>calcs!P22</f>
        <v>1686768001891.4824</v>
      </c>
      <c r="L20" s="264">
        <f>calcs!Q22</f>
        <v>1666941729200.6082</v>
      </c>
      <c r="M20" s="264">
        <f>calcs!R22</f>
        <v>1656846810366.7988</v>
      </c>
      <c r="N20" s="264">
        <f>calcs!S22</f>
        <v>1646751891532.9919</v>
      </c>
      <c r="O20" s="264">
        <f>calcs!T22</f>
        <v>1636656972699.1851</v>
      </c>
      <c r="P20" s="264">
        <f>calcs!U22</f>
        <v>1626562053865.3757</v>
      </c>
      <c r="Q20" s="264">
        <f>calcs!V22</f>
        <v>1616467135031.5688</v>
      </c>
      <c r="R20" s="264">
        <f>calcs!W22</f>
        <v>1606372216197.7617</v>
      </c>
      <c r="S20" s="264">
        <f>calcs!X22</f>
        <v>1596277297363.9521</v>
      </c>
      <c r="T20" s="264">
        <f>calcs!Y22</f>
        <v>1586182378530.1453</v>
      </c>
      <c r="U20" s="264">
        <f>calcs!Z22</f>
        <v>1576087459696.3384</v>
      </c>
      <c r="V20" s="264">
        <f>calcs!AA22</f>
        <v>1565992540862.5291</v>
      </c>
      <c r="W20" s="264">
        <f>calcs!AB22</f>
        <v>1555897622028.7222</v>
      </c>
      <c r="X20" s="264">
        <f>calcs!AC22</f>
        <v>1545802703194.9128</v>
      </c>
      <c r="Y20" s="264">
        <f>calcs!AD22</f>
        <v>1535707784361.1055</v>
      </c>
      <c r="Z20" s="264">
        <f>calcs!AE22</f>
        <v>1525612865527.2986</v>
      </c>
      <c r="AA20" s="264">
        <f>calcs!AF22</f>
        <v>1515517946693.4919</v>
      </c>
      <c r="AB20" s="264">
        <f>calcs!AG22</f>
        <v>1505423027859.6824</v>
      </c>
      <c r="AC20" s="264">
        <f>calcs!AH22</f>
        <v>1495328109025.8755</v>
      </c>
      <c r="AD20" s="264">
        <f>calcs!AI22</f>
        <v>1485233190192.0662</v>
      </c>
      <c r="AE20" s="264">
        <f>calcs!AJ22</f>
        <v>1475138271358.2593</v>
      </c>
      <c r="AF20" s="264">
        <f>calcs!AK22</f>
        <v>1465043352524.4519</v>
      </c>
      <c r="AG20" s="38"/>
    </row>
    <row r="21" spans="1:33" ht="14.1" customHeight="1" x14ac:dyDescent="0.2">
      <c r="A21" s="21" t="s">
        <v>71</v>
      </c>
      <c r="B21" s="264">
        <f>calcs!G23</f>
        <v>2773190680797.5933</v>
      </c>
      <c r="C21" s="264">
        <f>calcs!H23</f>
        <v>2727809270236.6826</v>
      </c>
      <c r="D21" s="264">
        <f>calcs!I23</f>
        <v>2682923723379.4341</v>
      </c>
      <c r="E21" s="264">
        <f>calcs!J23</f>
        <v>2638531327170.3062</v>
      </c>
      <c r="F21" s="264">
        <f>calcs!K23</f>
        <v>2594629368553.6841</v>
      </c>
      <c r="G21" s="264">
        <f>calcs!L23</f>
        <v>2557512845940.1455</v>
      </c>
      <c r="H21" s="264">
        <f>calcs!M23</f>
        <v>2525446225135.1606</v>
      </c>
      <c r="I21" s="264">
        <f>calcs!N23</f>
        <v>2493579731618.0938</v>
      </c>
      <c r="J21" s="264">
        <f>calcs!O23</f>
        <v>2461913365388.9448</v>
      </c>
      <c r="K21" s="264">
        <f>calcs!P23</f>
        <v>2430447126447.6899</v>
      </c>
      <c r="L21" s="264">
        <f>calcs!Q23</f>
        <v>2399181014794.377</v>
      </c>
      <c r="M21" s="264">
        <f>calcs!R23</f>
        <v>2381936713485.918</v>
      </c>
      <c r="N21" s="264">
        <f>calcs!S23</f>
        <v>2364692412177.4829</v>
      </c>
      <c r="O21" s="264">
        <f>calcs!T23</f>
        <v>2347448110869.0474</v>
      </c>
      <c r="P21" s="264">
        <f>calcs!U23</f>
        <v>2330203809560.6118</v>
      </c>
      <c r="Q21" s="264">
        <f>calcs!V23</f>
        <v>2312959508252.1812</v>
      </c>
      <c r="R21" s="264">
        <f>calcs!W23</f>
        <v>2295715206943.7432</v>
      </c>
      <c r="S21" s="264">
        <f>calcs!X23</f>
        <v>2278470905635.3032</v>
      </c>
      <c r="T21" s="264">
        <f>calcs!Y23</f>
        <v>2261226604326.8628</v>
      </c>
      <c r="U21" s="264">
        <f>calcs!Z23</f>
        <v>2243982303018.4253</v>
      </c>
      <c r="V21" s="264">
        <f>calcs!AA23</f>
        <v>2226738001709.9844</v>
      </c>
      <c r="W21" s="264">
        <f>calcs!AB23</f>
        <v>2209493700401.5444</v>
      </c>
      <c r="X21" s="264">
        <f>calcs!AC23</f>
        <v>2192249399093.1042</v>
      </c>
      <c r="Y21" s="264">
        <f>calcs!AD23</f>
        <v>2175005097784.6667</v>
      </c>
      <c r="Z21" s="264">
        <f>calcs!AE23</f>
        <v>2157760796476.2263</v>
      </c>
      <c r="AA21" s="264">
        <f>calcs!AF23</f>
        <v>2140516495167.7861</v>
      </c>
      <c r="AB21" s="264">
        <f>calcs!AG23</f>
        <v>2123272193859.3489</v>
      </c>
      <c r="AC21" s="264">
        <f>calcs!AH23</f>
        <v>2106027892550.9082</v>
      </c>
      <c r="AD21" s="264">
        <f>calcs!AI23</f>
        <v>2088783591242.4683</v>
      </c>
      <c r="AE21" s="264">
        <f>calcs!AJ23</f>
        <v>2071539289934.0303</v>
      </c>
      <c r="AF21" s="264">
        <f>calcs!AK23</f>
        <v>2054294988625.5901</v>
      </c>
    </row>
    <row r="22" spans="1:33" ht="14.1" customHeight="1" x14ac:dyDescent="0.2">
      <c r="A22" s="21" t="s">
        <v>72</v>
      </c>
      <c r="B22" s="264">
        <f>calcs!G24</f>
        <v>0</v>
      </c>
      <c r="C22" s="264">
        <f>calcs!H24</f>
        <v>0</v>
      </c>
      <c r="D22" s="264">
        <f>calcs!I24</f>
        <v>0</v>
      </c>
      <c r="E22" s="264">
        <f>calcs!J24</f>
        <v>0</v>
      </c>
      <c r="F22" s="264">
        <f>calcs!K24</f>
        <v>0</v>
      </c>
      <c r="G22" s="264">
        <f>calcs!L24</f>
        <v>0</v>
      </c>
      <c r="H22" s="264">
        <f>calcs!M24</f>
        <v>0</v>
      </c>
      <c r="I22" s="264">
        <f>calcs!N24</f>
        <v>0</v>
      </c>
      <c r="J22" s="264">
        <f>calcs!O24</f>
        <v>0</v>
      </c>
      <c r="K22" s="264">
        <f>calcs!P24</f>
        <v>0</v>
      </c>
      <c r="L22" s="264">
        <f>calcs!Q24</f>
        <v>0</v>
      </c>
      <c r="M22" s="264">
        <f>calcs!R24</f>
        <v>0</v>
      </c>
      <c r="N22" s="264">
        <f>calcs!S24</f>
        <v>0</v>
      </c>
      <c r="O22" s="264">
        <f>calcs!T24</f>
        <v>0</v>
      </c>
      <c r="P22" s="264">
        <f>calcs!U24</f>
        <v>0</v>
      </c>
      <c r="Q22" s="264">
        <f>calcs!V24</f>
        <v>0</v>
      </c>
      <c r="R22" s="264">
        <f>calcs!W24</f>
        <v>0</v>
      </c>
      <c r="S22" s="264">
        <f>calcs!X24</f>
        <v>0</v>
      </c>
      <c r="T22" s="264">
        <f>calcs!Y24</f>
        <v>0</v>
      </c>
      <c r="U22" s="264">
        <f>calcs!Z24</f>
        <v>0</v>
      </c>
      <c r="V22" s="264">
        <f>calcs!AA24</f>
        <v>0</v>
      </c>
      <c r="W22" s="264">
        <f>calcs!AB24</f>
        <v>0</v>
      </c>
      <c r="X22" s="264">
        <f>calcs!AC24</f>
        <v>0</v>
      </c>
      <c r="Y22" s="264">
        <f>calcs!AD24</f>
        <v>0</v>
      </c>
      <c r="Z22" s="264">
        <f>calcs!AE24</f>
        <v>0</v>
      </c>
      <c r="AA22" s="264">
        <f>calcs!AF24</f>
        <v>0</v>
      </c>
      <c r="AB22" s="264">
        <f>calcs!AG24</f>
        <v>0</v>
      </c>
      <c r="AC22" s="264">
        <f>calcs!AH24</f>
        <v>0</v>
      </c>
      <c r="AD22" s="264">
        <f>calcs!AI24</f>
        <v>0</v>
      </c>
      <c r="AE22" s="264">
        <f>calcs!AJ24</f>
        <v>0</v>
      </c>
      <c r="AF22" s="264">
        <f>calcs!AK24</f>
        <v>0</v>
      </c>
    </row>
    <row r="23" spans="1:33" ht="14.1" customHeight="1" x14ac:dyDescent="0.2">
      <c r="A23" s="21" t="s">
        <v>73</v>
      </c>
      <c r="B23" s="264">
        <f>calcs!G25</f>
        <v>378528448390.95746</v>
      </c>
      <c r="C23" s="264">
        <f>calcs!H25</f>
        <v>368506794898.24921</v>
      </c>
      <c r="D23" s="264">
        <f>calcs!I25</f>
        <v>358146965752.40747</v>
      </c>
      <c r="E23" s="264">
        <f>calcs!J25</f>
        <v>346824711929.07019</v>
      </c>
      <c r="F23" s="264">
        <f>calcs!K25</f>
        <v>335205023369.65747</v>
      </c>
      <c r="G23" s="264">
        <f>calcs!L25</f>
        <v>334200983702.19116</v>
      </c>
      <c r="H23" s="264">
        <f>calcs!M25</f>
        <v>327105196881.61902</v>
      </c>
      <c r="I23" s="264">
        <f>calcs!N25</f>
        <v>320068516240.33386</v>
      </c>
      <c r="J23" s="264">
        <f>calcs!O25</f>
        <v>313090941778.33801</v>
      </c>
      <c r="K23" s="264">
        <f>calcs!P25</f>
        <v>306172473495.62915</v>
      </c>
      <c r="L23" s="264">
        <f>calcs!Q25</f>
        <v>299313111392.20721</v>
      </c>
      <c r="M23" s="264">
        <f>calcs!R25</f>
        <v>294220128943.56866</v>
      </c>
      <c r="N23" s="264">
        <f>calcs!S25</f>
        <v>289127146494.93005</v>
      </c>
      <c r="O23" s="264">
        <f>calcs!T25</f>
        <v>284034164046.2915</v>
      </c>
      <c r="P23" s="264">
        <f>calcs!U25</f>
        <v>278941181597.65295</v>
      </c>
      <c r="Q23" s="264">
        <f>calcs!V25</f>
        <v>273848199149.01434</v>
      </c>
      <c r="R23" s="264">
        <f>calcs!W25</f>
        <v>268755216700.37576</v>
      </c>
      <c r="S23" s="264">
        <f>calcs!X25</f>
        <v>263662234251.73715</v>
      </c>
      <c r="T23" s="264">
        <f>calcs!Y25</f>
        <v>258569251803.0986</v>
      </c>
      <c r="U23" s="264">
        <f>calcs!Z25</f>
        <v>253476269354.46002</v>
      </c>
      <c r="V23" s="264">
        <f>calcs!AA25</f>
        <v>248383286905.82141</v>
      </c>
      <c r="W23" s="264">
        <f>calcs!AB25</f>
        <v>243290304457.18286</v>
      </c>
      <c r="X23" s="264">
        <f>calcs!AC25</f>
        <v>238197322008.54428</v>
      </c>
      <c r="Y23" s="264">
        <f>calcs!AD25</f>
        <v>233104339559.9057</v>
      </c>
      <c r="Z23" s="264">
        <f>calcs!AE25</f>
        <v>228011357111.26715</v>
      </c>
      <c r="AA23" s="264">
        <f>calcs!AF25</f>
        <v>222918374662.62875</v>
      </c>
      <c r="AB23" s="264">
        <f>calcs!AG25</f>
        <v>217825392213.98996</v>
      </c>
      <c r="AC23" s="264">
        <f>calcs!AH25</f>
        <v>212732409765.35141</v>
      </c>
      <c r="AD23" s="264">
        <f>calcs!AI25</f>
        <v>207639427316.71259</v>
      </c>
      <c r="AE23" s="264">
        <f>calcs!AJ25</f>
        <v>202546444868.07401</v>
      </c>
      <c r="AF23" s="264">
        <f>calcs!AK25</f>
        <v>197453462419.43539</v>
      </c>
    </row>
    <row r="24" spans="1:33" ht="14.1" customHeight="1" x14ac:dyDescent="0.2">
      <c r="A24" s="21" t="s">
        <v>74</v>
      </c>
      <c r="B24" s="264">
        <f>calcs!G26</f>
        <v>0</v>
      </c>
      <c r="C24" s="264">
        <f>calcs!H26</f>
        <v>0</v>
      </c>
      <c r="D24" s="264">
        <f>calcs!I26</f>
        <v>0</v>
      </c>
      <c r="E24" s="264">
        <f>calcs!J26</f>
        <v>0</v>
      </c>
      <c r="F24" s="264">
        <f>calcs!K26</f>
        <v>0</v>
      </c>
      <c r="G24" s="264">
        <f>calcs!L26</f>
        <v>0</v>
      </c>
      <c r="H24" s="264">
        <f>calcs!M26</f>
        <v>0</v>
      </c>
      <c r="I24" s="264">
        <f>calcs!N26</f>
        <v>0</v>
      </c>
      <c r="J24" s="264">
        <f>calcs!O26</f>
        <v>0</v>
      </c>
      <c r="K24" s="264">
        <f>calcs!P26</f>
        <v>0</v>
      </c>
      <c r="L24" s="264">
        <f>calcs!Q26</f>
        <v>0</v>
      </c>
      <c r="M24" s="264">
        <f>calcs!R26</f>
        <v>0</v>
      </c>
      <c r="N24" s="264">
        <f>calcs!S26</f>
        <v>0</v>
      </c>
      <c r="O24" s="264">
        <f>calcs!T26</f>
        <v>0</v>
      </c>
      <c r="P24" s="264">
        <f>calcs!U26</f>
        <v>0</v>
      </c>
      <c r="Q24" s="264">
        <f>calcs!V26</f>
        <v>0</v>
      </c>
      <c r="R24" s="264">
        <f>calcs!W26</f>
        <v>0</v>
      </c>
      <c r="S24" s="264">
        <f>calcs!X26</f>
        <v>0</v>
      </c>
      <c r="T24" s="264">
        <f>calcs!Y26</f>
        <v>0</v>
      </c>
      <c r="U24" s="264">
        <f>calcs!Z26</f>
        <v>0</v>
      </c>
      <c r="V24" s="264">
        <f>calcs!AA26</f>
        <v>0</v>
      </c>
      <c r="W24" s="264">
        <f>calcs!AB26</f>
        <v>0</v>
      </c>
      <c r="X24" s="264">
        <f>calcs!AC26</f>
        <v>0</v>
      </c>
      <c r="Y24" s="264">
        <f>calcs!AD26</f>
        <v>0</v>
      </c>
      <c r="Z24" s="264">
        <f>calcs!AE26</f>
        <v>0</v>
      </c>
      <c r="AA24" s="264">
        <f>calcs!AF26</f>
        <v>0</v>
      </c>
      <c r="AB24" s="264">
        <f>calcs!AG26</f>
        <v>0</v>
      </c>
      <c r="AC24" s="264">
        <f>calcs!AH26</f>
        <v>0</v>
      </c>
      <c r="AD24" s="264">
        <f>calcs!AI26</f>
        <v>0</v>
      </c>
      <c r="AE24" s="264">
        <f>calcs!AJ26</f>
        <v>0</v>
      </c>
      <c r="AF24" s="264">
        <f>calcs!AK26</f>
        <v>0</v>
      </c>
    </row>
    <row r="25" spans="1:33" ht="14.1" customHeight="1" x14ac:dyDescent="0.2">
      <c r="A25" s="21" t="s">
        <v>75</v>
      </c>
      <c r="B25" s="264">
        <f>calcs!G27</f>
        <v>0</v>
      </c>
      <c r="C25" s="264">
        <f>calcs!H27</f>
        <v>0</v>
      </c>
      <c r="D25" s="264">
        <f>calcs!I27</f>
        <v>0</v>
      </c>
      <c r="E25" s="264">
        <f>calcs!J27</f>
        <v>0</v>
      </c>
      <c r="F25" s="264">
        <f>calcs!K27</f>
        <v>0</v>
      </c>
      <c r="G25" s="264">
        <f>calcs!L27</f>
        <v>0</v>
      </c>
      <c r="H25" s="264">
        <f>calcs!M27</f>
        <v>0</v>
      </c>
      <c r="I25" s="264">
        <f>calcs!N27</f>
        <v>0</v>
      </c>
      <c r="J25" s="264">
        <f>calcs!O27</f>
        <v>0</v>
      </c>
      <c r="K25" s="264">
        <f>calcs!P27</f>
        <v>0</v>
      </c>
      <c r="L25" s="264">
        <f>calcs!Q27</f>
        <v>0</v>
      </c>
      <c r="M25" s="264">
        <f>calcs!R27</f>
        <v>0</v>
      </c>
      <c r="N25" s="264">
        <f>calcs!S27</f>
        <v>0</v>
      </c>
      <c r="O25" s="264">
        <f>calcs!T27</f>
        <v>0</v>
      </c>
      <c r="P25" s="264">
        <f>calcs!U27</f>
        <v>0</v>
      </c>
      <c r="Q25" s="264">
        <f>calcs!V27</f>
        <v>0</v>
      </c>
      <c r="R25" s="264">
        <f>calcs!W27</f>
        <v>0</v>
      </c>
      <c r="S25" s="264">
        <f>calcs!X27</f>
        <v>0</v>
      </c>
      <c r="T25" s="264">
        <f>calcs!Y27</f>
        <v>0</v>
      </c>
      <c r="U25" s="264">
        <f>calcs!Z27</f>
        <v>0</v>
      </c>
      <c r="V25" s="264">
        <f>calcs!AA27</f>
        <v>0</v>
      </c>
      <c r="W25" s="264">
        <f>calcs!AB27</f>
        <v>0</v>
      </c>
      <c r="X25" s="264">
        <f>calcs!AC27</f>
        <v>0</v>
      </c>
      <c r="Y25" s="264">
        <f>calcs!AD27</f>
        <v>0</v>
      </c>
      <c r="Z25" s="264">
        <f>calcs!AE27</f>
        <v>0</v>
      </c>
      <c r="AA25" s="264">
        <f>calcs!AF27</f>
        <v>0</v>
      </c>
      <c r="AB25" s="264">
        <f>calcs!AG27</f>
        <v>0</v>
      </c>
      <c r="AC25" s="264">
        <f>calcs!AH27</f>
        <v>0</v>
      </c>
      <c r="AD25" s="264">
        <f>calcs!AI27</f>
        <v>0</v>
      </c>
      <c r="AE25" s="264">
        <f>calcs!AJ27</f>
        <v>0</v>
      </c>
      <c r="AF25" s="264">
        <f>calcs!AK27</f>
        <v>0</v>
      </c>
    </row>
    <row r="26" spans="1:33" ht="14.1" customHeight="1" x14ac:dyDescent="0.2">
      <c r="A26" s="21" t="s">
        <v>76</v>
      </c>
      <c r="B26" s="264">
        <f>calcs!G28</f>
        <v>2613823750930.9771</v>
      </c>
      <c r="C26" s="264">
        <f>calcs!H28</f>
        <v>2586679080428.4043</v>
      </c>
      <c r="D26" s="264">
        <f>calcs!I28</f>
        <v>2568051590616.3696</v>
      </c>
      <c r="E26" s="264">
        <f>calcs!J28</f>
        <v>2547731979694.3296</v>
      </c>
      <c r="F26" s="264">
        <f>calcs!K28</f>
        <v>2524133983881.2222</v>
      </c>
      <c r="G26" s="264">
        <f>calcs!L28</f>
        <v>2550564682767.2129</v>
      </c>
      <c r="H26" s="264">
        <f>calcs!M28</f>
        <v>2549200106014.5986</v>
      </c>
      <c r="I26" s="264">
        <f>calcs!N28</f>
        <v>2547687873608.3223</v>
      </c>
      <c r="J26" s="264">
        <f>calcs!O28</f>
        <v>2546027985548.4067</v>
      </c>
      <c r="K26" s="264">
        <f>calcs!P28</f>
        <v>2544220441834.8281</v>
      </c>
      <c r="L26" s="264">
        <f>calcs!Q28</f>
        <v>2542265242467.5874</v>
      </c>
      <c r="M26" s="264">
        <f>calcs!R28</f>
        <v>2554988237957.1079</v>
      </c>
      <c r="N26" s="264">
        <f>calcs!S28</f>
        <v>2567711233446.6284</v>
      </c>
      <c r="O26" s="264">
        <f>calcs!T28</f>
        <v>2580434228936.1484</v>
      </c>
      <c r="P26" s="264">
        <f>calcs!U28</f>
        <v>2593157224425.6685</v>
      </c>
      <c r="Q26" s="264">
        <f>calcs!V28</f>
        <v>2605880219915.165</v>
      </c>
      <c r="R26" s="264">
        <f>calcs!W28</f>
        <v>2618603215404.6855</v>
      </c>
      <c r="S26" s="264">
        <f>calcs!X28</f>
        <v>2631326210894.2056</v>
      </c>
      <c r="T26" s="264">
        <f>calcs!Y28</f>
        <v>2644049206383.7256</v>
      </c>
      <c r="U26" s="264">
        <f>calcs!Z28</f>
        <v>2656772201873.2461</v>
      </c>
      <c r="V26" s="264">
        <f>calcs!AA28</f>
        <v>2669495197362.7427</v>
      </c>
      <c r="W26" s="264">
        <f>calcs!AB28</f>
        <v>2682218192852.2632</v>
      </c>
      <c r="X26" s="264">
        <f>calcs!AC28</f>
        <v>2694941188341.7827</v>
      </c>
      <c r="Y26" s="264">
        <f>calcs!AD28</f>
        <v>2707664183831.3027</v>
      </c>
      <c r="Z26" s="264">
        <f>calcs!AE28</f>
        <v>2720387179320.8237</v>
      </c>
      <c r="AA26" s="264">
        <f>calcs!AF28</f>
        <v>2733110174810.3203</v>
      </c>
      <c r="AB26" s="264">
        <f>calcs!AG28</f>
        <v>2745833170299.8403</v>
      </c>
      <c r="AC26" s="264">
        <f>calcs!AH28</f>
        <v>2758556165789.3604</v>
      </c>
      <c r="AD26" s="264">
        <f>calcs!AI28</f>
        <v>2771279161278.8809</v>
      </c>
      <c r="AE26" s="264">
        <f>calcs!AJ28</f>
        <v>2784002156768.3774</v>
      </c>
      <c r="AF26" s="264">
        <f>calcs!AK28</f>
        <v>2796725152257.897</v>
      </c>
    </row>
    <row r="27" spans="1:33" ht="14.1" customHeight="1" x14ac:dyDescent="0.2"/>
    <row r="28" spans="1:33" ht="14.45" customHeight="1" x14ac:dyDescent="0.25">
      <c r="A28" s="20"/>
    </row>
    <row r="29" spans="1:33" ht="14.1" customHeight="1" x14ac:dyDescent="0.2"/>
    <row r="30" spans="1:33" ht="14.45" customHeight="1" x14ac:dyDescent="0.25">
      <c r="A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1" customHeight="1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1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5" ht="14.45" customHeight="1" x14ac:dyDescent="0.25">
      <c r="A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5" ht="14.1" customHeight="1" x14ac:dyDescent="0.2">
      <c r="A34" s="22"/>
      <c r="B34" s="23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4.1" customHeight="1" x14ac:dyDescent="0.2">
      <c r="A35" s="22"/>
      <c r="B35" s="23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4.1" customHeight="1" x14ac:dyDescent="0.2">
      <c r="A36" s="22"/>
      <c r="B36" s="23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4.1" customHeight="1" x14ac:dyDescent="0.2">
      <c r="A37" s="22"/>
      <c r="B37" s="23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4.1" customHeight="1" x14ac:dyDescent="0.2">
      <c r="A38" s="22"/>
      <c r="B38" s="23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4.1" customHeight="1" x14ac:dyDescent="0.2">
      <c r="A39" s="22"/>
      <c r="B39" s="23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4.1" customHeight="1" x14ac:dyDescent="0.2">
      <c r="A40" s="22"/>
      <c r="B40" s="23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4.1" customHeight="1" x14ac:dyDescent="0.2">
      <c r="A41" s="22"/>
      <c r="B41" s="23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4.1" customHeight="1" x14ac:dyDescent="0.2">
      <c r="A42" s="22"/>
      <c r="B42" s="23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4.1" customHeight="1" x14ac:dyDescent="0.2">
      <c r="A43" s="22"/>
      <c r="B43" s="23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4.1" customHeight="1" x14ac:dyDescent="0.2">
      <c r="A44" s="22"/>
      <c r="B44" s="23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4.1" customHeight="1" x14ac:dyDescent="0.2">
      <c r="A45" s="22"/>
      <c r="B45" s="23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4.1" customHeight="1" x14ac:dyDescent="0.2">
      <c r="A46" s="24"/>
      <c r="B46" s="25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4.45" customHeight="1" x14ac:dyDescent="0.25">
      <c r="A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5" ht="14.1" customHeight="1" x14ac:dyDescent="0.2">
      <c r="A48" s="22"/>
      <c r="B48" s="23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4.1" customHeight="1" x14ac:dyDescent="0.2">
      <c r="A49" s="22"/>
      <c r="B49" s="23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4.45" customHeight="1" x14ac:dyDescent="0.25">
      <c r="A50" s="26"/>
      <c r="B50" s="23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4.1" customHeight="1" x14ac:dyDescent="0.2">
      <c r="A51" s="22"/>
      <c r="B51" s="23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4.1" customHeight="1" x14ac:dyDescent="0.2">
      <c r="A52" s="22"/>
      <c r="B52" s="23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4.1" customHeight="1" x14ac:dyDescent="0.2">
      <c r="A53" s="22"/>
      <c r="B53" s="23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4.1" customHeight="1" x14ac:dyDescent="0.2">
      <c r="A54" s="22"/>
      <c r="B54" s="23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4.1" customHeight="1" x14ac:dyDescent="0.2">
      <c r="A55" s="22"/>
      <c r="B55" s="23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4.1" customHeight="1" x14ac:dyDescent="0.2">
      <c r="A56" s="22"/>
      <c r="B56" s="27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4.1" customHeight="1" x14ac:dyDescent="0.2">
      <c r="A57" s="22"/>
      <c r="B57" s="27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4.1" customHeight="1" x14ac:dyDescent="0.2">
      <c r="A58" s="22"/>
      <c r="B58" s="27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4.1" customHeight="1" x14ac:dyDescent="0.2">
      <c r="A59" s="22"/>
      <c r="B59" s="27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4.1" customHeight="1" x14ac:dyDescent="0.2">
      <c r="A60" s="22"/>
      <c r="B60" s="27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4.1" customHeight="1" x14ac:dyDescent="0.2">
      <c r="A61" s="22"/>
      <c r="B61" s="27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4.1" customHeight="1" x14ac:dyDescent="0.2">
      <c r="A62" s="24"/>
      <c r="B62" s="2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4.45" customHeight="1" x14ac:dyDescent="0.25">
      <c r="A63" s="28"/>
      <c r="B63" s="27"/>
    </row>
    <row r="64" spans="1:35" ht="14.1" customHeight="1" x14ac:dyDescent="0.2">
      <c r="A64" s="22"/>
      <c r="B64" s="27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4.1" customHeight="1" x14ac:dyDescent="0.2">
      <c r="A65" s="22"/>
      <c r="B65" s="27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4.1" customHeight="1" x14ac:dyDescent="0.2">
      <c r="A66" s="22"/>
      <c r="B66" s="27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4.1" customHeight="1" x14ac:dyDescent="0.2">
      <c r="A67" s="22"/>
      <c r="B67" s="27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4.1" customHeight="1" x14ac:dyDescent="0.2">
      <c r="A68" s="22"/>
      <c r="B68" s="27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4.1" customHeight="1" x14ac:dyDescent="0.2">
      <c r="A69" s="22"/>
      <c r="B69" s="27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4.1" customHeight="1" x14ac:dyDescent="0.2">
      <c r="A70" s="22"/>
      <c r="B70" s="27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4.1" customHeight="1" x14ac:dyDescent="0.2">
      <c r="A71" s="22"/>
      <c r="B71" s="27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4.1" customHeight="1" x14ac:dyDescent="0.2">
      <c r="A72" s="22"/>
      <c r="B72" s="2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4.1" customHeight="1" x14ac:dyDescent="0.2">
      <c r="A73" s="22"/>
      <c r="B73" s="2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4.1" customHeight="1" x14ac:dyDescent="0.2">
      <c r="A74" s="22"/>
      <c r="B74" s="2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4.1" customHeight="1" x14ac:dyDescent="0.2">
      <c r="A75" s="22"/>
      <c r="B75" s="2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4.1" customHeight="1" x14ac:dyDescent="0.2">
      <c r="A76" s="24"/>
      <c r="B76" s="27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4.45" customHeight="1" x14ac:dyDescent="0.25">
      <c r="A77" s="28"/>
      <c r="B77" s="27"/>
    </row>
    <row r="78" spans="1:35" ht="14.45" customHeight="1" x14ac:dyDescent="0.25">
      <c r="A78" s="28"/>
      <c r="B78" s="27"/>
    </row>
    <row r="79" spans="1:35" ht="14.1" customHeight="1" x14ac:dyDescent="0.2">
      <c r="A79" s="22"/>
      <c r="B79" s="27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4.1" customHeight="1" x14ac:dyDescent="0.2">
      <c r="A80" s="22"/>
      <c r="B80" s="27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4.1" customHeight="1" x14ac:dyDescent="0.2">
      <c r="A81" s="22"/>
      <c r="B81" s="27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4.1" customHeight="1" x14ac:dyDescent="0.2">
      <c r="A82" s="22"/>
      <c r="B82" s="23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4.1" customHeight="1" x14ac:dyDescent="0.2">
      <c r="A83" s="22"/>
      <c r="B83" s="23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4.1" customHeight="1" x14ac:dyDescent="0.2">
      <c r="A84" s="22"/>
      <c r="B84" s="2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4.1" customHeight="1" x14ac:dyDescent="0.2">
      <c r="A85" s="22"/>
      <c r="B85" s="2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4.1" customHeight="1" x14ac:dyDescent="0.2">
      <c r="A86" s="22"/>
      <c r="B86" s="23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4.1" customHeight="1" x14ac:dyDescent="0.2">
      <c r="A87" s="22"/>
      <c r="B87" s="2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4.1" customHeight="1" x14ac:dyDescent="0.2">
      <c r="A88" s="22"/>
      <c r="B88" s="2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4.1" customHeight="1" x14ac:dyDescent="0.2">
      <c r="A89" s="22"/>
      <c r="B89" s="23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4.45" customHeight="1" x14ac:dyDescent="0.25">
      <c r="A90" s="29"/>
      <c r="B90" s="23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4.45" customHeight="1" x14ac:dyDescent="0.25">
      <c r="A91" s="26"/>
      <c r="B91" s="23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4.1" customHeight="1" x14ac:dyDescent="0.2">
      <c r="A92" s="22"/>
      <c r="B92" s="2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4.1" customHeight="1" x14ac:dyDescent="0.2">
      <c r="A93" s="22"/>
      <c r="B93" s="2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4.1" customHeight="1" x14ac:dyDescent="0.2">
      <c r="A94" s="22"/>
      <c r="B94" s="2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4.45" customHeight="1" x14ac:dyDescent="0.25">
      <c r="A95" s="28"/>
    </row>
    <row r="96" spans="1:35" ht="14.1" customHeight="1" x14ac:dyDescent="0.2">
      <c r="A96" s="22"/>
      <c r="B96" s="23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4.1" customHeight="1" x14ac:dyDescent="0.2">
      <c r="A97" s="22"/>
      <c r="B97" s="23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4.1" customHeight="1" x14ac:dyDescent="0.2">
      <c r="A98" s="22"/>
      <c r="B98" s="23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4.1" customHeight="1" x14ac:dyDescent="0.2">
      <c r="A99" s="22"/>
      <c r="B99" s="2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4.1" customHeight="1" x14ac:dyDescent="0.2">
      <c r="A100" s="22"/>
      <c r="B100" s="2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4.1" customHeight="1" x14ac:dyDescent="0.2">
      <c r="A101" s="22"/>
      <c r="B101" s="2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4.1" customHeight="1" x14ac:dyDescent="0.2">
      <c r="A102" s="22"/>
      <c r="B102" s="2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4.1" customHeight="1" x14ac:dyDescent="0.2">
      <c r="A103" s="22"/>
      <c r="B103" s="2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4.1" customHeight="1" x14ac:dyDescent="0.2">
      <c r="A104" s="22"/>
      <c r="B104" s="2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4.1" customHeight="1" x14ac:dyDescent="0.2">
      <c r="A105" s="22"/>
      <c r="B105" s="2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4.1" customHeight="1" x14ac:dyDescent="0.2">
      <c r="A106" s="22"/>
      <c r="B106" s="2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4.1" customHeight="1" x14ac:dyDescent="0.2">
      <c r="A107" s="24"/>
      <c r="B107" s="2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4.45" customHeight="1" x14ac:dyDescent="0.25">
      <c r="A108" s="20"/>
    </row>
    <row r="109" spans="1:35" ht="14.1" customHeight="1" x14ac:dyDescent="0.2">
      <c r="A109" s="30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</row>
    <row r="110" spans="1:35" ht="14.1" customHeight="1" x14ac:dyDescent="0.2">
      <c r="A110" s="30"/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35" ht="14.1" customHeight="1" x14ac:dyDescent="0.2">
      <c r="A111" s="30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5" ht="14.1" customHeight="1" x14ac:dyDescent="0.2">
      <c r="A112" s="30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ht="14.45" customHeight="1" x14ac:dyDescent="0.25">
      <c r="A113" s="20"/>
    </row>
    <row r="114" spans="1:35" ht="14.1" customHeight="1" x14ac:dyDescent="0.2">
      <c r="A114" s="22"/>
      <c r="B114" s="2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4.1" customHeight="1" x14ac:dyDescent="0.2">
      <c r="A115" s="22"/>
      <c r="B115" s="2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4.1" customHeight="1" x14ac:dyDescent="0.2">
      <c r="A116" s="22"/>
      <c r="B116" s="2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4.1" customHeight="1" x14ac:dyDescent="0.2">
      <c r="A117" s="22"/>
      <c r="B117" s="23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4.1" customHeight="1" x14ac:dyDescent="0.2">
      <c r="A118" s="22"/>
      <c r="B118" s="2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4.1" customHeight="1" x14ac:dyDescent="0.2">
      <c r="A119" s="22"/>
      <c r="B119" s="2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4.1" customHeight="1" x14ac:dyDescent="0.2">
      <c r="A120" s="22"/>
      <c r="B120" s="2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4.1" customHeight="1" x14ac:dyDescent="0.2">
      <c r="A121" s="22"/>
      <c r="B121" s="2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4.1" customHeight="1" x14ac:dyDescent="0.2">
      <c r="A122" s="22"/>
      <c r="B122" s="23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4.1" customHeight="1" x14ac:dyDescent="0.2">
      <c r="A123" s="22"/>
      <c r="B123" s="23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4.1" customHeight="1" x14ac:dyDescent="0.2">
      <c r="A124" s="24"/>
      <c r="B124" s="25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4.45" customHeight="1" x14ac:dyDescent="0.25">
      <c r="A125" s="20"/>
    </row>
    <row r="126" spans="1:35" ht="14.45" customHeight="1" x14ac:dyDescent="0.25">
      <c r="A126" s="26"/>
      <c r="B126" s="23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4.1" customHeight="1" x14ac:dyDescent="0.2">
      <c r="A127" s="22"/>
      <c r="B127" s="23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4.1" customHeight="1" x14ac:dyDescent="0.2">
      <c r="A128" s="22"/>
      <c r="B128" s="23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4.1" customHeight="1" x14ac:dyDescent="0.2">
      <c r="A129" s="22"/>
      <c r="B129" s="23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4.1" customHeight="1" x14ac:dyDescent="0.2">
      <c r="A130" s="22"/>
      <c r="B130" s="23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4.1" customHeight="1" x14ac:dyDescent="0.2">
      <c r="A131" s="22"/>
      <c r="B131" s="23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4.1" customHeight="1" x14ac:dyDescent="0.2">
      <c r="A132" s="22"/>
      <c r="B132" s="23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4.1" customHeight="1" x14ac:dyDescent="0.2">
      <c r="A133" s="22"/>
      <c r="B133" s="23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4.1" customHeight="1" x14ac:dyDescent="0.2">
      <c r="A134" s="22"/>
      <c r="B134" s="23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4.1" customHeight="1" x14ac:dyDescent="0.2">
      <c r="A135" s="22"/>
      <c r="B135" s="23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4.1" customHeight="1" x14ac:dyDescent="0.2">
      <c r="A136" s="22"/>
      <c r="B136" s="23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</row>
    <row r="137" spans="1:35" ht="14.1" customHeight="1" x14ac:dyDescent="0.2">
      <c r="A137" s="22"/>
      <c r="B137" s="23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4.1" customHeight="1" x14ac:dyDescent="0.2">
      <c r="A138" s="22"/>
      <c r="B138" s="23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</row>
    <row r="139" spans="1:35" ht="14.1" customHeight="1" x14ac:dyDescent="0.2">
      <c r="A139" s="22"/>
      <c r="B139" s="23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</row>
    <row r="140" spans="1:35" ht="14.1" customHeight="1" x14ac:dyDescent="0.2">
      <c r="A140" s="22"/>
      <c r="B140" s="23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</row>
    <row r="141" spans="1:35" ht="14.1" customHeight="1" x14ac:dyDescent="0.2">
      <c r="A141" s="22"/>
      <c r="B141" s="23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</row>
    <row r="142" spans="1:35" ht="14.1" customHeight="1" x14ac:dyDescent="0.2">
      <c r="A142" s="22"/>
      <c r="B142" s="23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</row>
    <row r="143" spans="1:35" ht="14.1" customHeight="1" x14ac:dyDescent="0.2">
      <c r="A143" s="22"/>
      <c r="B143" s="23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</row>
    <row r="144" spans="1:35" ht="14.1" customHeight="1" x14ac:dyDescent="0.2">
      <c r="A144" s="22"/>
      <c r="B144" s="23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</row>
    <row r="145" spans="1:35" ht="14.1" customHeight="1" x14ac:dyDescent="0.2">
      <c r="A145" s="22"/>
      <c r="B145" s="23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</row>
    <row r="146" spans="1:35" ht="14.1" customHeight="1" x14ac:dyDescent="0.2">
      <c r="A146" s="24"/>
      <c r="B146" s="25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</row>
    <row r="147" spans="1:35" ht="14.1" customHeight="1" x14ac:dyDescent="0.2">
      <c r="A147" s="22"/>
      <c r="B147" s="23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</row>
    <row r="148" spans="1:35" ht="14.1" customHeight="1" x14ac:dyDescent="0.2">
      <c r="A148" s="24"/>
      <c r="B148" s="25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</row>
    <row r="149" spans="1:35" ht="14.1" customHeight="1" x14ac:dyDescent="0.2"/>
    <row r="150" spans="1:35" ht="14.1" customHeight="1" x14ac:dyDescent="0.2">
      <c r="C150" s="42"/>
      <c r="D150" s="42"/>
      <c r="E150" s="42"/>
      <c r="F150" s="42"/>
      <c r="G150" s="42"/>
      <c r="H150" s="42"/>
      <c r="I150" s="42"/>
      <c r="J150" s="42"/>
      <c r="K150" s="42"/>
      <c r="L150" s="42"/>
    </row>
    <row r="151" spans="1:35" ht="14.1" customHeight="1" x14ac:dyDescent="0.2">
      <c r="C151" s="42"/>
      <c r="D151" s="42"/>
      <c r="E151" s="42"/>
      <c r="F151" s="42"/>
      <c r="G151" s="42"/>
      <c r="H151" s="42"/>
      <c r="I151" s="42"/>
      <c r="J151" s="42"/>
      <c r="K151" s="42"/>
      <c r="L151" s="42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>
    <tabColor rgb="FF1F497D"/>
  </sheetPr>
  <dimension ref="A1:AI1000"/>
  <sheetViews>
    <sheetView workbookViewId="0"/>
  </sheetViews>
  <sheetFormatPr defaultColWidth="8.875" defaultRowHeight="15" customHeight="1" x14ac:dyDescent="0.2"/>
  <cols>
    <col min="1" max="1" width="39.875" style="18" customWidth="1"/>
    <col min="2" max="2" width="17.875" style="21" customWidth="1"/>
    <col min="3" max="3" width="9.5" style="18" customWidth="1"/>
    <col min="4" max="35" width="9.5" style="18" bestFit="1" customWidth="1"/>
    <col min="36" max="38" width="8.875" style="18" customWidth="1"/>
    <col min="39" max="16384" width="8.875" style="18"/>
  </cols>
  <sheetData>
    <row r="1" spans="1:35" ht="14.45" customHeight="1" x14ac:dyDescent="0.25">
      <c r="A1" s="19" t="s">
        <v>51</v>
      </c>
      <c r="B1" s="20">
        <v>2020</v>
      </c>
      <c r="C1" s="20">
        <v>2021</v>
      </c>
      <c r="D1" s="20">
        <v>2022</v>
      </c>
      <c r="E1" s="20">
        <v>2023</v>
      </c>
      <c r="F1" s="20">
        <v>2024</v>
      </c>
      <c r="G1" s="20">
        <v>2025</v>
      </c>
      <c r="H1" s="20">
        <v>2026</v>
      </c>
      <c r="I1" s="20">
        <v>2027</v>
      </c>
      <c r="J1" s="20">
        <v>2028</v>
      </c>
      <c r="K1" s="20">
        <v>2029</v>
      </c>
      <c r="L1" s="20">
        <v>2030</v>
      </c>
      <c r="M1" s="20">
        <v>2031</v>
      </c>
      <c r="N1" s="20">
        <v>2032</v>
      </c>
      <c r="O1" s="20">
        <v>2033</v>
      </c>
      <c r="P1" s="20">
        <v>2034</v>
      </c>
      <c r="Q1" s="20">
        <v>2035</v>
      </c>
      <c r="R1" s="20">
        <v>2036</v>
      </c>
      <c r="S1" s="20">
        <v>2037</v>
      </c>
      <c r="T1" s="20">
        <v>2038</v>
      </c>
      <c r="U1" s="20">
        <v>2039</v>
      </c>
      <c r="V1" s="20">
        <v>2040</v>
      </c>
      <c r="W1" s="20">
        <v>2041</v>
      </c>
      <c r="X1" s="20">
        <v>2042</v>
      </c>
      <c r="Y1" s="20">
        <v>2043</v>
      </c>
      <c r="Z1" s="20">
        <v>2044</v>
      </c>
      <c r="AA1" s="20">
        <v>2045</v>
      </c>
      <c r="AB1" s="20">
        <v>2046</v>
      </c>
      <c r="AC1" s="20">
        <v>2047</v>
      </c>
      <c r="AD1" s="20">
        <v>2048</v>
      </c>
      <c r="AE1" s="20">
        <v>2049</v>
      </c>
      <c r="AF1" s="20">
        <v>2050</v>
      </c>
      <c r="AH1" s="20"/>
      <c r="AI1" s="20"/>
    </row>
    <row r="2" spans="1:35" ht="14.1" customHeight="1" x14ac:dyDescent="0.2">
      <c r="A2" s="18" t="s">
        <v>52</v>
      </c>
      <c r="B2">
        <f>calcs!G30</f>
        <v>0</v>
      </c>
      <c r="C2" s="17">
        <f>calcs!H30</f>
        <v>0</v>
      </c>
      <c r="D2" s="17">
        <f>calcs!I30</f>
        <v>0</v>
      </c>
      <c r="E2" s="17">
        <f>calcs!J30</f>
        <v>0</v>
      </c>
      <c r="F2" s="17">
        <f>calcs!K30</f>
        <v>0</v>
      </c>
      <c r="G2" s="17">
        <f>calcs!L30</f>
        <v>0</v>
      </c>
      <c r="H2" s="17">
        <f>calcs!M30</f>
        <v>0</v>
      </c>
      <c r="I2" s="17">
        <f>calcs!N30</f>
        <v>0</v>
      </c>
      <c r="J2" s="17">
        <f>calcs!O30</f>
        <v>0</v>
      </c>
      <c r="K2" s="17">
        <f>calcs!P30</f>
        <v>0</v>
      </c>
      <c r="L2" s="17">
        <f>calcs!Q30</f>
        <v>0</v>
      </c>
      <c r="M2" s="17">
        <f>calcs!R30</f>
        <v>0</v>
      </c>
      <c r="N2" s="17">
        <f>calcs!S30</f>
        <v>0</v>
      </c>
      <c r="O2" s="17">
        <f>calcs!T30</f>
        <v>0</v>
      </c>
      <c r="P2" s="17">
        <f>calcs!U30</f>
        <v>0</v>
      </c>
      <c r="Q2" s="17">
        <f>calcs!V30</f>
        <v>0</v>
      </c>
      <c r="R2" s="17">
        <f>calcs!W30</f>
        <v>0</v>
      </c>
      <c r="S2" s="17">
        <f>calcs!X30</f>
        <v>0</v>
      </c>
      <c r="T2" s="17">
        <f>calcs!Y30</f>
        <v>0</v>
      </c>
      <c r="U2" s="17">
        <f>calcs!Z30</f>
        <v>0</v>
      </c>
      <c r="V2" s="17">
        <f>calcs!AA30</f>
        <v>0</v>
      </c>
      <c r="W2" s="17">
        <f>calcs!AB30</f>
        <v>0</v>
      </c>
      <c r="X2" s="17">
        <f>calcs!AC30</f>
        <v>0</v>
      </c>
      <c r="Y2" s="17">
        <f>calcs!AD30</f>
        <v>0</v>
      </c>
      <c r="Z2" s="17">
        <f>calcs!AE30</f>
        <v>0</v>
      </c>
      <c r="AA2" s="17">
        <f>calcs!AF30</f>
        <v>0</v>
      </c>
      <c r="AB2" s="17">
        <f>calcs!AG30</f>
        <v>0</v>
      </c>
      <c r="AC2" s="17">
        <f>calcs!AH30</f>
        <v>0</v>
      </c>
      <c r="AD2" s="17">
        <f>calcs!AI30</f>
        <v>0</v>
      </c>
      <c r="AE2" s="17">
        <f>calcs!AJ30</f>
        <v>0</v>
      </c>
      <c r="AF2" s="17">
        <f>calcs!AK30</f>
        <v>0</v>
      </c>
      <c r="AG2" s="38"/>
    </row>
    <row r="3" spans="1:35" ht="14.1" customHeight="1" x14ac:dyDescent="0.2">
      <c r="A3" s="18" t="s">
        <v>53</v>
      </c>
      <c r="B3" s="17">
        <f>calcs!G31</f>
        <v>0</v>
      </c>
      <c r="C3" s="17">
        <f>calcs!H31</f>
        <v>0</v>
      </c>
      <c r="D3" s="17">
        <f>calcs!I31</f>
        <v>0</v>
      </c>
      <c r="E3" s="17">
        <f>calcs!J31</f>
        <v>0</v>
      </c>
      <c r="F3" s="17">
        <f>calcs!K31</f>
        <v>0</v>
      </c>
      <c r="G3" s="17">
        <f>calcs!L31</f>
        <v>0</v>
      </c>
      <c r="H3" s="17">
        <f>calcs!M31</f>
        <v>0</v>
      </c>
      <c r="I3" s="17">
        <f>calcs!N31</f>
        <v>0</v>
      </c>
      <c r="J3" s="17">
        <f>calcs!O31</f>
        <v>0</v>
      </c>
      <c r="K3" s="17">
        <f>calcs!P31</f>
        <v>0</v>
      </c>
      <c r="L3" s="17">
        <f>calcs!Q31</f>
        <v>0</v>
      </c>
      <c r="M3" s="17">
        <f>calcs!R31</f>
        <v>0</v>
      </c>
      <c r="N3" s="17">
        <f>calcs!S31</f>
        <v>0</v>
      </c>
      <c r="O3" s="17">
        <f>calcs!T31</f>
        <v>0</v>
      </c>
      <c r="P3" s="17">
        <f>calcs!U31</f>
        <v>0</v>
      </c>
      <c r="Q3" s="17">
        <f>calcs!V31</f>
        <v>0</v>
      </c>
      <c r="R3" s="17">
        <f>calcs!W31</f>
        <v>0</v>
      </c>
      <c r="S3" s="17">
        <f>calcs!X31</f>
        <v>0</v>
      </c>
      <c r="T3" s="17">
        <f>calcs!Y31</f>
        <v>0</v>
      </c>
      <c r="U3" s="17">
        <f>calcs!Z31</f>
        <v>0</v>
      </c>
      <c r="V3" s="17">
        <f>calcs!AA31</f>
        <v>0</v>
      </c>
      <c r="W3" s="17">
        <f>calcs!AB31</f>
        <v>0</v>
      </c>
      <c r="X3" s="17">
        <f>calcs!AC31</f>
        <v>0</v>
      </c>
      <c r="Y3" s="17">
        <f>calcs!AD31</f>
        <v>0</v>
      </c>
      <c r="Z3" s="17">
        <f>calcs!AE31</f>
        <v>0</v>
      </c>
      <c r="AA3" s="17">
        <f>calcs!AF31</f>
        <v>0</v>
      </c>
      <c r="AB3" s="17">
        <f>calcs!AG31</f>
        <v>0</v>
      </c>
      <c r="AC3" s="17">
        <f>calcs!AH31</f>
        <v>0</v>
      </c>
      <c r="AD3" s="17">
        <f>calcs!AI31</f>
        <v>0</v>
      </c>
      <c r="AE3" s="17">
        <f>calcs!AJ31</f>
        <v>0</v>
      </c>
      <c r="AF3" s="17">
        <f>calcs!AK31</f>
        <v>0</v>
      </c>
    </row>
    <row r="4" spans="1:35" ht="14.1" customHeight="1" x14ac:dyDescent="0.2">
      <c r="A4" s="18" t="s">
        <v>54</v>
      </c>
      <c r="B4" s="17">
        <f>calcs!G32</f>
        <v>0</v>
      </c>
      <c r="C4" s="17">
        <f>calcs!H32</f>
        <v>0</v>
      </c>
      <c r="D4" s="17">
        <f>calcs!I32</f>
        <v>0</v>
      </c>
      <c r="E4" s="17">
        <f>calcs!J32</f>
        <v>0</v>
      </c>
      <c r="F4" s="17">
        <f>calcs!K32</f>
        <v>0</v>
      </c>
      <c r="G4" s="17">
        <f>calcs!L32</f>
        <v>0</v>
      </c>
      <c r="H4" s="17">
        <f>calcs!M32</f>
        <v>0</v>
      </c>
      <c r="I4" s="17">
        <f>calcs!N32</f>
        <v>0</v>
      </c>
      <c r="J4" s="17">
        <f>calcs!O32</f>
        <v>0</v>
      </c>
      <c r="K4" s="17">
        <f>calcs!P32</f>
        <v>0</v>
      </c>
      <c r="L4" s="17">
        <f>calcs!Q32</f>
        <v>0</v>
      </c>
      <c r="M4" s="17">
        <f>calcs!R32</f>
        <v>0</v>
      </c>
      <c r="N4" s="17">
        <f>calcs!S32</f>
        <v>0</v>
      </c>
      <c r="O4" s="17">
        <f>calcs!T32</f>
        <v>0</v>
      </c>
      <c r="P4" s="17">
        <f>calcs!U32</f>
        <v>0</v>
      </c>
      <c r="Q4" s="17">
        <f>calcs!V32</f>
        <v>0</v>
      </c>
      <c r="R4" s="17">
        <f>calcs!W32</f>
        <v>0</v>
      </c>
      <c r="S4" s="17">
        <f>calcs!X32</f>
        <v>0</v>
      </c>
      <c r="T4" s="17">
        <f>calcs!Y32</f>
        <v>0</v>
      </c>
      <c r="U4" s="17">
        <f>calcs!Z32</f>
        <v>0</v>
      </c>
      <c r="V4" s="17">
        <f>calcs!AA32</f>
        <v>0</v>
      </c>
      <c r="W4" s="17">
        <f>calcs!AB32</f>
        <v>0</v>
      </c>
      <c r="X4" s="17">
        <f>calcs!AC32</f>
        <v>0</v>
      </c>
      <c r="Y4" s="17">
        <f>calcs!AD32</f>
        <v>0</v>
      </c>
      <c r="Z4" s="17">
        <f>calcs!AE32</f>
        <v>0</v>
      </c>
      <c r="AA4" s="17">
        <f>calcs!AF32</f>
        <v>0</v>
      </c>
      <c r="AB4" s="17">
        <f>calcs!AG32</f>
        <v>0</v>
      </c>
      <c r="AC4" s="17">
        <f>calcs!AH32</f>
        <v>0</v>
      </c>
      <c r="AD4" s="17">
        <f>calcs!AI32</f>
        <v>0</v>
      </c>
      <c r="AE4" s="17">
        <f>calcs!AJ32</f>
        <v>0</v>
      </c>
      <c r="AF4" s="17">
        <f>calcs!AK32</f>
        <v>0</v>
      </c>
    </row>
    <row r="5" spans="1:35" ht="14.1" customHeight="1" x14ac:dyDescent="0.2">
      <c r="A5" s="18" t="s">
        <v>55</v>
      </c>
      <c r="B5" s="17">
        <f>calcs!G33</f>
        <v>0</v>
      </c>
      <c r="C5" s="17">
        <f>calcs!H33</f>
        <v>0</v>
      </c>
      <c r="D5" s="17">
        <f>calcs!I33</f>
        <v>0</v>
      </c>
      <c r="E5" s="17">
        <f>calcs!J33</f>
        <v>0</v>
      </c>
      <c r="F5" s="17">
        <f>calcs!K33</f>
        <v>0</v>
      </c>
      <c r="G5" s="17">
        <f>calcs!L33</f>
        <v>0</v>
      </c>
      <c r="H5" s="17">
        <f>calcs!M33</f>
        <v>0</v>
      </c>
      <c r="I5" s="17">
        <f>calcs!N33</f>
        <v>0</v>
      </c>
      <c r="J5" s="17">
        <f>calcs!O33</f>
        <v>0</v>
      </c>
      <c r="K5" s="17">
        <f>calcs!P33</f>
        <v>0</v>
      </c>
      <c r="L5" s="17">
        <f>calcs!Q33</f>
        <v>0</v>
      </c>
      <c r="M5" s="17">
        <f>calcs!R33</f>
        <v>0</v>
      </c>
      <c r="N5" s="17">
        <f>calcs!S33</f>
        <v>0</v>
      </c>
      <c r="O5" s="17">
        <f>calcs!T33</f>
        <v>0</v>
      </c>
      <c r="P5" s="17">
        <f>calcs!U33</f>
        <v>0</v>
      </c>
      <c r="Q5" s="17">
        <f>calcs!V33</f>
        <v>0</v>
      </c>
      <c r="R5" s="17">
        <f>calcs!W33</f>
        <v>0</v>
      </c>
      <c r="S5" s="17">
        <f>calcs!X33</f>
        <v>0</v>
      </c>
      <c r="T5" s="17">
        <f>calcs!Y33</f>
        <v>0</v>
      </c>
      <c r="U5" s="17">
        <f>calcs!Z33</f>
        <v>0</v>
      </c>
      <c r="V5" s="17">
        <f>calcs!AA33</f>
        <v>0</v>
      </c>
      <c r="W5" s="17">
        <f>calcs!AB33</f>
        <v>0</v>
      </c>
      <c r="X5" s="17">
        <f>calcs!AC33</f>
        <v>0</v>
      </c>
      <c r="Y5" s="17">
        <f>calcs!AD33</f>
        <v>0</v>
      </c>
      <c r="Z5" s="17">
        <f>calcs!AE33</f>
        <v>0</v>
      </c>
      <c r="AA5" s="17">
        <f>calcs!AF33</f>
        <v>0</v>
      </c>
      <c r="AB5" s="17">
        <f>calcs!AG33</f>
        <v>0</v>
      </c>
      <c r="AC5" s="17">
        <f>calcs!AH33</f>
        <v>0</v>
      </c>
      <c r="AD5" s="17">
        <f>calcs!AI33</f>
        <v>0</v>
      </c>
      <c r="AE5" s="17">
        <f>calcs!AJ33</f>
        <v>0</v>
      </c>
      <c r="AF5" s="17">
        <f>calcs!AK33</f>
        <v>0</v>
      </c>
    </row>
    <row r="6" spans="1:35" ht="14.1" customHeight="1" x14ac:dyDescent="0.2">
      <c r="A6" s="18" t="s">
        <v>56</v>
      </c>
      <c r="B6" s="17">
        <f>calcs!G34</f>
        <v>0</v>
      </c>
      <c r="C6" s="17">
        <f>calcs!H34</f>
        <v>0</v>
      </c>
      <c r="D6" s="17">
        <f>calcs!I34</f>
        <v>0</v>
      </c>
      <c r="E6" s="17">
        <f>calcs!J34</f>
        <v>0</v>
      </c>
      <c r="F6" s="17">
        <f>calcs!K34</f>
        <v>0</v>
      </c>
      <c r="G6" s="17">
        <f>calcs!L34</f>
        <v>0</v>
      </c>
      <c r="H6" s="17">
        <f>calcs!M34</f>
        <v>0</v>
      </c>
      <c r="I6" s="17">
        <f>calcs!N34</f>
        <v>0</v>
      </c>
      <c r="J6" s="17">
        <f>calcs!O34</f>
        <v>0</v>
      </c>
      <c r="K6" s="17">
        <f>calcs!P34</f>
        <v>0</v>
      </c>
      <c r="L6" s="17">
        <f>calcs!Q34</f>
        <v>0</v>
      </c>
      <c r="M6" s="17">
        <f>calcs!R34</f>
        <v>0</v>
      </c>
      <c r="N6" s="17">
        <f>calcs!S34</f>
        <v>0</v>
      </c>
      <c r="O6" s="17">
        <f>calcs!T34</f>
        <v>0</v>
      </c>
      <c r="P6" s="17">
        <f>calcs!U34</f>
        <v>0</v>
      </c>
      <c r="Q6" s="17">
        <f>calcs!V34</f>
        <v>0</v>
      </c>
      <c r="R6" s="17">
        <f>calcs!W34</f>
        <v>0</v>
      </c>
      <c r="S6" s="17">
        <f>calcs!X34</f>
        <v>0</v>
      </c>
      <c r="T6" s="17">
        <f>calcs!Y34</f>
        <v>0</v>
      </c>
      <c r="U6" s="17">
        <f>calcs!Z34</f>
        <v>0</v>
      </c>
      <c r="V6" s="17">
        <f>calcs!AA34</f>
        <v>0</v>
      </c>
      <c r="W6" s="17">
        <f>calcs!AB34</f>
        <v>0</v>
      </c>
      <c r="X6" s="17">
        <f>calcs!AC34</f>
        <v>0</v>
      </c>
      <c r="Y6" s="17">
        <f>calcs!AD34</f>
        <v>0</v>
      </c>
      <c r="Z6" s="17">
        <f>calcs!AE34</f>
        <v>0</v>
      </c>
      <c r="AA6" s="17">
        <f>calcs!AF34</f>
        <v>0</v>
      </c>
      <c r="AB6" s="17">
        <f>calcs!AG34</f>
        <v>0</v>
      </c>
      <c r="AC6" s="17">
        <f>calcs!AH34</f>
        <v>0</v>
      </c>
      <c r="AD6" s="17">
        <f>calcs!AI34</f>
        <v>0</v>
      </c>
      <c r="AE6" s="17">
        <f>calcs!AJ34</f>
        <v>0</v>
      </c>
      <c r="AF6" s="17">
        <f>calcs!AK34</f>
        <v>0</v>
      </c>
    </row>
    <row r="7" spans="1:35" ht="14.1" customHeight="1" x14ac:dyDescent="0.2">
      <c r="A7" s="18" t="s">
        <v>57</v>
      </c>
      <c r="B7" s="17">
        <f>calcs!G35</f>
        <v>0</v>
      </c>
      <c r="C7" s="17">
        <f>calcs!H35</f>
        <v>0</v>
      </c>
      <c r="D7" s="17">
        <f>calcs!I35</f>
        <v>0</v>
      </c>
      <c r="E7" s="17">
        <f>calcs!J35</f>
        <v>0</v>
      </c>
      <c r="F7" s="17">
        <f>calcs!K35</f>
        <v>0</v>
      </c>
      <c r="G7" s="17">
        <f>calcs!L35</f>
        <v>0</v>
      </c>
      <c r="H7" s="17">
        <f>calcs!M35</f>
        <v>0</v>
      </c>
      <c r="I7" s="17">
        <f>calcs!N35</f>
        <v>0</v>
      </c>
      <c r="J7" s="17">
        <f>calcs!O35</f>
        <v>0</v>
      </c>
      <c r="K7" s="17">
        <f>calcs!P35</f>
        <v>0</v>
      </c>
      <c r="L7" s="17">
        <f>calcs!Q35</f>
        <v>0</v>
      </c>
      <c r="M7" s="17">
        <f>calcs!R35</f>
        <v>0</v>
      </c>
      <c r="N7" s="17">
        <f>calcs!S35</f>
        <v>0</v>
      </c>
      <c r="O7" s="17">
        <f>calcs!T35</f>
        <v>0</v>
      </c>
      <c r="P7" s="17">
        <f>calcs!U35</f>
        <v>0</v>
      </c>
      <c r="Q7" s="17">
        <f>calcs!V35</f>
        <v>0</v>
      </c>
      <c r="R7" s="17">
        <f>calcs!W35</f>
        <v>0</v>
      </c>
      <c r="S7" s="17">
        <f>calcs!X35</f>
        <v>0</v>
      </c>
      <c r="T7" s="17">
        <f>calcs!Y35</f>
        <v>0</v>
      </c>
      <c r="U7" s="17">
        <f>calcs!Z35</f>
        <v>0</v>
      </c>
      <c r="V7" s="17">
        <f>calcs!AA35</f>
        <v>0</v>
      </c>
      <c r="W7" s="17">
        <f>calcs!AB35</f>
        <v>0</v>
      </c>
      <c r="X7" s="17">
        <f>calcs!AC35</f>
        <v>0</v>
      </c>
      <c r="Y7" s="17">
        <f>calcs!AD35</f>
        <v>0</v>
      </c>
      <c r="Z7" s="17">
        <f>calcs!AE35</f>
        <v>0</v>
      </c>
      <c r="AA7" s="17">
        <f>calcs!AF35</f>
        <v>0</v>
      </c>
      <c r="AB7" s="17">
        <f>calcs!AG35</f>
        <v>0</v>
      </c>
      <c r="AC7" s="17">
        <f>calcs!AH35</f>
        <v>0</v>
      </c>
      <c r="AD7" s="17">
        <f>calcs!AI35</f>
        <v>0</v>
      </c>
      <c r="AE7" s="17">
        <f>calcs!AJ35</f>
        <v>0</v>
      </c>
      <c r="AF7" s="17">
        <f>calcs!AK35</f>
        <v>0</v>
      </c>
    </row>
    <row r="8" spans="1:35" ht="14.1" customHeight="1" x14ac:dyDescent="0.2">
      <c r="A8" s="18" t="s">
        <v>58</v>
      </c>
      <c r="B8" s="17">
        <f>calcs!G36</f>
        <v>0</v>
      </c>
      <c r="C8" s="17">
        <f>calcs!H36</f>
        <v>0</v>
      </c>
      <c r="D8" s="17">
        <f>calcs!I36</f>
        <v>0</v>
      </c>
      <c r="E8" s="17">
        <f>calcs!J36</f>
        <v>0</v>
      </c>
      <c r="F8" s="17">
        <f>calcs!K36</f>
        <v>0</v>
      </c>
      <c r="G8" s="17">
        <f>calcs!L36</f>
        <v>0</v>
      </c>
      <c r="H8" s="17">
        <f>calcs!M36</f>
        <v>0</v>
      </c>
      <c r="I8" s="17">
        <f>calcs!N36</f>
        <v>0</v>
      </c>
      <c r="J8" s="17">
        <f>calcs!O36</f>
        <v>0</v>
      </c>
      <c r="K8" s="17">
        <f>calcs!P36</f>
        <v>0</v>
      </c>
      <c r="L8" s="17">
        <f>calcs!Q36</f>
        <v>0</v>
      </c>
      <c r="M8" s="17">
        <f>calcs!R36</f>
        <v>0</v>
      </c>
      <c r="N8" s="17">
        <f>calcs!S36</f>
        <v>0</v>
      </c>
      <c r="O8" s="17">
        <f>calcs!T36</f>
        <v>0</v>
      </c>
      <c r="P8" s="17">
        <f>calcs!U36</f>
        <v>0</v>
      </c>
      <c r="Q8" s="17">
        <f>calcs!V36</f>
        <v>0</v>
      </c>
      <c r="R8" s="17">
        <f>calcs!W36</f>
        <v>0</v>
      </c>
      <c r="S8" s="17">
        <f>calcs!X36</f>
        <v>0</v>
      </c>
      <c r="T8" s="17">
        <f>calcs!Y36</f>
        <v>0</v>
      </c>
      <c r="U8" s="17">
        <f>calcs!Z36</f>
        <v>0</v>
      </c>
      <c r="V8" s="17">
        <f>calcs!AA36</f>
        <v>0</v>
      </c>
      <c r="W8" s="17">
        <f>calcs!AB36</f>
        <v>0</v>
      </c>
      <c r="X8" s="17">
        <f>calcs!AC36</f>
        <v>0</v>
      </c>
      <c r="Y8" s="17">
        <f>calcs!AD36</f>
        <v>0</v>
      </c>
      <c r="Z8" s="17">
        <f>calcs!AE36</f>
        <v>0</v>
      </c>
      <c r="AA8" s="17">
        <f>calcs!AF36</f>
        <v>0</v>
      </c>
      <c r="AB8" s="17">
        <f>calcs!AG36</f>
        <v>0</v>
      </c>
      <c r="AC8" s="17">
        <f>calcs!AH36</f>
        <v>0</v>
      </c>
      <c r="AD8" s="17">
        <f>calcs!AI36</f>
        <v>0</v>
      </c>
      <c r="AE8" s="17">
        <f>calcs!AJ36</f>
        <v>0</v>
      </c>
      <c r="AF8" s="17">
        <f>calcs!AK36</f>
        <v>0</v>
      </c>
    </row>
    <row r="9" spans="1:35" ht="14.1" customHeight="1" x14ac:dyDescent="0.2">
      <c r="A9" s="18" t="s">
        <v>59</v>
      </c>
      <c r="B9" s="17">
        <f>calcs!G37</f>
        <v>0</v>
      </c>
      <c r="C9" s="17">
        <f>calcs!H37</f>
        <v>0</v>
      </c>
      <c r="D9" s="17">
        <f>calcs!I37</f>
        <v>0</v>
      </c>
      <c r="E9" s="17">
        <f>calcs!J37</f>
        <v>0</v>
      </c>
      <c r="F9" s="17">
        <f>calcs!K37</f>
        <v>0</v>
      </c>
      <c r="G9" s="17">
        <f>calcs!L37</f>
        <v>0</v>
      </c>
      <c r="H9" s="17">
        <f>calcs!M37</f>
        <v>0</v>
      </c>
      <c r="I9" s="17">
        <f>calcs!N37</f>
        <v>0</v>
      </c>
      <c r="J9" s="17">
        <f>calcs!O37</f>
        <v>0</v>
      </c>
      <c r="K9" s="17">
        <f>calcs!P37</f>
        <v>0</v>
      </c>
      <c r="L9" s="17">
        <f>calcs!Q37</f>
        <v>0</v>
      </c>
      <c r="M9" s="17">
        <f>calcs!R37</f>
        <v>0</v>
      </c>
      <c r="N9" s="17">
        <f>calcs!S37</f>
        <v>0</v>
      </c>
      <c r="O9" s="17">
        <f>calcs!T37</f>
        <v>0</v>
      </c>
      <c r="P9" s="17">
        <f>calcs!U37</f>
        <v>0</v>
      </c>
      <c r="Q9" s="17">
        <f>calcs!V37</f>
        <v>0</v>
      </c>
      <c r="R9" s="17">
        <f>calcs!W37</f>
        <v>0</v>
      </c>
      <c r="S9" s="17">
        <f>calcs!X37</f>
        <v>0</v>
      </c>
      <c r="T9" s="17">
        <f>calcs!Y37</f>
        <v>0</v>
      </c>
      <c r="U9" s="17">
        <f>calcs!Z37</f>
        <v>0</v>
      </c>
      <c r="V9" s="17">
        <f>calcs!AA37</f>
        <v>0</v>
      </c>
      <c r="W9" s="17">
        <f>calcs!AB37</f>
        <v>0</v>
      </c>
      <c r="X9" s="17">
        <f>calcs!AC37</f>
        <v>0</v>
      </c>
      <c r="Y9" s="17">
        <f>calcs!AD37</f>
        <v>0</v>
      </c>
      <c r="Z9" s="17">
        <f>calcs!AE37</f>
        <v>0</v>
      </c>
      <c r="AA9" s="17">
        <f>calcs!AF37</f>
        <v>0</v>
      </c>
      <c r="AB9" s="17">
        <f>calcs!AG37</f>
        <v>0</v>
      </c>
      <c r="AC9" s="17">
        <f>calcs!AH37</f>
        <v>0</v>
      </c>
      <c r="AD9" s="17">
        <f>calcs!AI37</f>
        <v>0</v>
      </c>
      <c r="AE9" s="17">
        <f>calcs!AJ37</f>
        <v>0</v>
      </c>
      <c r="AF9" s="17">
        <f>calcs!AK37</f>
        <v>0</v>
      </c>
      <c r="AG9" s="38"/>
    </row>
    <row r="10" spans="1:35" ht="14.1" customHeight="1" x14ac:dyDescent="0.2">
      <c r="A10" s="18" t="s">
        <v>60</v>
      </c>
      <c r="B10" s="17">
        <f>calcs!G38</f>
        <v>13211839021800.557</v>
      </c>
      <c r="C10" s="17">
        <f>calcs!H38</f>
        <v>13078367821792.641</v>
      </c>
      <c r="D10" s="17">
        <f>calcs!I38</f>
        <v>13200527903155.816</v>
      </c>
      <c r="E10" s="17">
        <f>calcs!J38</f>
        <v>13139900307220.018</v>
      </c>
      <c r="F10" s="17">
        <f>calcs!K38</f>
        <v>12974757975006.834</v>
      </c>
      <c r="G10" s="17">
        <f>calcs!L38</f>
        <v>12807353419064.699</v>
      </c>
      <c r="H10" s="17">
        <f>calcs!M38</f>
        <v>12623660852274.145</v>
      </c>
      <c r="I10" s="17">
        <f>calcs!N38</f>
        <v>12412369155990.426</v>
      </c>
      <c r="J10" s="17">
        <f>calcs!O38</f>
        <v>12183884559366.705</v>
      </c>
      <c r="K10" s="17">
        <f>calcs!P38</f>
        <v>11983903981727.727</v>
      </c>
      <c r="L10" s="17">
        <f>calcs!Q38</f>
        <v>11778041622393.482</v>
      </c>
      <c r="M10" s="17">
        <f>calcs!R38</f>
        <v>11608374842722.402</v>
      </c>
      <c r="N10" s="17">
        <f>calcs!S38</f>
        <v>11412918712541.318</v>
      </c>
      <c r="O10" s="17">
        <f>calcs!T38</f>
        <v>11229226145750.762</v>
      </c>
      <c r="P10" s="17">
        <f>calcs!U38</f>
        <v>11055939808113.365</v>
      </c>
      <c r="Q10" s="17">
        <f>calcs!V38</f>
        <v>11017482004721.254</v>
      </c>
      <c r="R10" s="17">
        <f>calcs!W38</f>
        <v>10971785085396.51</v>
      </c>
      <c r="S10" s="17">
        <f>calcs!X38</f>
        <v>10931517503021.238</v>
      </c>
      <c r="T10" s="17">
        <f>calcs!Y38</f>
        <v>10967713082684.404</v>
      </c>
      <c r="U10" s="17">
        <f>calcs!Z38</f>
        <v>10946448179632.295</v>
      </c>
      <c r="V10" s="17">
        <f>calcs!AA38</f>
        <v>10932422392512.818</v>
      </c>
      <c r="W10" s="17">
        <f>calcs!AB38</f>
        <v>10935137060987.557</v>
      </c>
      <c r="X10" s="17">
        <f>calcs!AC38</f>
        <v>10952329961327.559</v>
      </c>
      <c r="Y10" s="17">
        <f>calcs!AD38</f>
        <v>10978571756583.352</v>
      </c>
      <c r="Z10" s="17">
        <f>calcs!AE38</f>
        <v>11002551328110.199</v>
      </c>
      <c r="AA10" s="17">
        <f>calcs!AF38</f>
        <v>11028340678620.205</v>
      </c>
      <c r="AB10" s="17">
        <f>calcs!AG38</f>
        <v>11065441147774.947</v>
      </c>
      <c r="AC10" s="17">
        <f>calcs!AH38</f>
        <v>11098922058963.373</v>
      </c>
      <c r="AD10" s="17">
        <f>calcs!AI38</f>
        <v>11130140746422.852</v>
      </c>
      <c r="AE10" s="17">
        <f>calcs!AJ38</f>
        <v>11221987029818.129</v>
      </c>
      <c r="AF10" s="17">
        <f>calcs!AK38</f>
        <v>11264516835922.348</v>
      </c>
    </row>
    <row r="11" spans="1:35" ht="14.1" customHeight="1" x14ac:dyDescent="0.2">
      <c r="A11" s="18" t="s">
        <v>61</v>
      </c>
      <c r="B11" s="17">
        <f>calcs!G39</f>
        <v>0</v>
      </c>
      <c r="C11" s="17">
        <f>calcs!H39</f>
        <v>0</v>
      </c>
      <c r="D11" s="17">
        <f>calcs!I39</f>
        <v>0</v>
      </c>
      <c r="E11" s="17">
        <f>calcs!J39</f>
        <v>0</v>
      </c>
      <c r="F11" s="17">
        <f>calcs!K39</f>
        <v>0</v>
      </c>
      <c r="G11" s="17">
        <f>calcs!L39</f>
        <v>0</v>
      </c>
      <c r="H11" s="17">
        <f>calcs!M39</f>
        <v>0</v>
      </c>
      <c r="I11" s="17">
        <f>calcs!N39</f>
        <v>0</v>
      </c>
      <c r="J11" s="17">
        <f>calcs!O39</f>
        <v>0</v>
      </c>
      <c r="K11" s="17">
        <f>calcs!P39</f>
        <v>0</v>
      </c>
      <c r="L11" s="17">
        <f>calcs!Q39</f>
        <v>0</v>
      </c>
      <c r="M11" s="17">
        <f>calcs!R39</f>
        <v>0</v>
      </c>
      <c r="N11" s="17">
        <f>calcs!S39</f>
        <v>0</v>
      </c>
      <c r="O11" s="17">
        <f>calcs!T39</f>
        <v>0</v>
      </c>
      <c r="P11" s="17">
        <f>calcs!U39</f>
        <v>0</v>
      </c>
      <c r="Q11" s="17">
        <f>calcs!V39</f>
        <v>0</v>
      </c>
      <c r="R11" s="17">
        <f>calcs!W39</f>
        <v>0</v>
      </c>
      <c r="S11" s="17">
        <f>calcs!X39</f>
        <v>0</v>
      </c>
      <c r="T11" s="17">
        <f>calcs!Y39</f>
        <v>0</v>
      </c>
      <c r="U11" s="17">
        <f>calcs!Z39</f>
        <v>0</v>
      </c>
      <c r="V11" s="17">
        <f>calcs!AA39</f>
        <v>0</v>
      </c>
      <c r="W11" s="17">
        <f>calcs!AB39</f>
        <v>0</v>
      </c>
      <c r="X11" s="17">
        <f>calcs!AC39</f>
        <v>0</v>
      </c>
      <c r="Y11" s="17">
        <f>calcs!AD39</f>
        <v>0</v>
      </c>
      <c r="Z11" s="17">
        <f>calcs!AE39</f>
        <v>0</v>
      </c>
      <c r="AA11" s="17">
        <f>calcs!AF39</f>
        <v>0</v>
      </c>
      <c r="AB11" s="17">
        <f>calcs!AG39</f>
        <v>0</v>
      </c>
      <c r="AC11" s="17">
        <f>calcs!AH39</f>
        <v>0</v>
      </c>
      <c r="AD11" s="17">
        <f>calcs!AI39</f>
        <v>0</v>
      </c>
      <c r="AE11" s="17">
        <f>calcs!AJ39</f>
        <v>0</v>
      </c>
      <c r="AF11" s="17">
        <f>calcs!AK39</f>
        <v>0</v>
      </c>
    </row>
    <row r="12" spans="1:35" ht="14.1" customHeight="1" x14ac:dyDescent="0.2">
      <c r="A12" s="18" t="s">
        <v>62</v>
      </c>
      <c r="B12" s="17">
        <f>calcs!G40</f>
        <v>0</v>
      </c>
      <c r="C12" s="17">
        <f>calcs!H40</f>
        <v>0</v>
      </c>
      <c r="D12" s="17">
        <f>calcs!I40</f>
        <v>0</v>
      </c>
      <c r="E12" s="17">
        <f>calcs!J40</f>
        <v>0</v>
      </c>
      <c r="F12" s="17">
        <f>calcs!K40</f>
        <v>0</v>
      </c>
      <c r="G12" s="17">
        <f>calcs!L40</f>
        <v>0</v>
      </c>
      <c r="H12" s="17">
        <f>calcs!M40</f>
        <v>0</v>
      </c>
      <c r="I12" s="17">
        <f>calcs!N40</f>
        <v>0</v>
      </c>
      <c r="J12" s="17">
        <f>calcs!O40</f>
        <v>0</v>
      </c>
      <c r="K12" s="17">
        <f>calcs!P40</f>
        <v>0</v>
      </c>
      <c r="L12" s="17">
        <f>calcs!Q40</f>
        <v>0</v>
      </c>
      <c r="M12" s="17">
        <f>calcs!R40</f>
        <v>0</v>
      </c>
      <c r="N12" s="17">
        <f>calcs!S40</f>
        <v>0</v>
      </c>
      <c r="O12" s="17">
        <f>calcs!T40</f>
        <v>0</v>
      </c>
      <c r="P12" s="17">
        <f>calcs!U40</f>
        <v>0</v>
      </c>
      <c r="Q12" s="17">
        <f>calcs!V40</f>
        <v>0</v>
      </c>
      <c r="R12" s="17">
        <f>calcs!W40</f>
        <v>0</v>
      </c>
      <c r="S12" s="17">
        <f>calcs!X40</f>
        <v>0</v>
      </c>
      <c r="T12" s="17">
        <f>calcs!Y40</f>
        <v>0</v>
      </c>
      <c r="U12" s="17">
        <f>calcs!Z40</f>
        <v>0</v>
      </c>
      <c r="V12" s="17">
        <f>calcs!AA40</f>
        <v>0</v>
      </c>
      <c r="W12" s="17">
        <f>calcs!AB40</f>
        <v>0</v>
      </c>
      <c r="X12" s="17">
        <f>calcs!AC40</f>
        <v>0</v>
      </c>
      <c r="Y12" s="17">
        <f>calcs!AD40</f>
        <v>0</v>
      </c>
      <c r="Z12" s="17">
        <f>calcs!AE40</f>
        <v>0</v>
      </c>
      <c r="AA12" s="17">
        <f>calcs!AF40</f>
        <v>0</v>
      </c>
      <c r="AB12" s="17">
        <f>calcs!AG40</f>
        <v>0</v>
      </c>
      <c r="AC12" s="17">
        <f>calcs!AH40</f>
        <v>0</v>
      </c>
      <c r="AD12" s="17">
        <f>calcs!AI40</f>
        <v>0</v>
      </c>
      <c r="AE12" s="17">
        <f>calcs!AJ40</f>
        <v>0</v>
      </c>
      <c r="AF12" s="17">
        <f>calcs!AK40</f>
        <v>0</v>
      </c>
    </row>
    <row r="13" spans="1:35" ht="14.1" customHeight="1" x14ac:dyDescent="0.2">
      <c r="A13" s="18" t="s">
        <v>63</v>
      </c>
      <c r="B13" s="17">
        <f>calcs!G41</f>
        <v>0</v>
      </c>
      <c r="C13" s="17">
        <f>calcs!H41</f>
        <v>0</v>
      </c>
      <c r="D13" s="17">
        <f>calcs!I41</f>
        <v>0</v>
      </c>
      <c r="E13" s="17">
        <f>calcs!J41</f>
        <v>0</v>
      </c>
      <c r="F13" s="17">
        <f>calcs!K41</f>
        <v>0</v>
      </c>
      <c r="G13" s="17">
        <f>calcs!L41</f>
        <v>0</v>
      </c>
      <c r="H13" s="17">
        <f>calcs!M41</f>
        <v>0</v>
      </c>
      <c r="I13" s="17">
        <f>calcs!N41</f>
        <v>0</v>
      </c>
      <c r="J13" s="17">
        <f>calcs!O41</f>
        <v>0</v>
      </c>
      <c r="K13" s="17">
        <f>calcs!P41</f>
        <v>0</v>
      </c>
      <c r="L13" s="17">
        <f>calcs!Q41</f>
        <v>0</v>
      </c>
      <c r="M13" s="17">
        <f>calcs!R41</f>
        <v>0</v>
      </c>
      <c r="N13" s="17">
        <f>calcs!S41</f>
        <v>0</v>
      </c>
      <c r="O13" s="17">
        <f>calcs!T41</f>
        <v>0</v>
      </c>
      <c r="P13" s="17">
        <f>calcs!U41</f>
        <v>0</v>
      </c>
      <c r="Q13" s="17">
        <f>calcs!V41</f>
        <v>0</v>
      </c>
      <c r="R13" s="17">
        <f>calcs!W41</f>
        <v>0</v>
      </c>
      <c r="S13" s="17">
        <f>calcs!X41</f>
        <v>0</v>
      </c>
      <c r="T13" s="17">
        <f>calcs!Y41</f>
        <v>0</v>
      </c>
      <c r="U13" s="17">
        <f>calcs!Z41</f>
        <v>0</v>
      </c>
      <c r="V13" s="17">
        <f>calcs!AA41</f>
        <v>0</v>
      </c>
      <c r="W13" s="17">
        <f>calcs!AB41</f>
        <v>0</v>
      </c>
      <c r="X13" s="17">
        <f>calcs!AC41</f>
        <v>0</v>
      </c>
      <c r="Y13" s="17">
        <f>calcs!AD41</f>
        <v>0</v>
      </c>
      <c r="Z13" s="17">
        <f>calcs!AE41</f>
        <v>0</v>
      </c>
      <c r="AA13" s="17">
        <f>calcs!AF41</f>
        <v>0</v>
      </c>
      <c r="AB13" s="17">
        <f>calcs!AG41</f>
        <v>0</v>
      </c>
      <c r="AC13" s="17">
        <f>calcs!AH41</f>
        <v>0</v>
      </c>
      <c r="AD13" s="17">
        <f>calcs!AI41</f>
        <v>0</v>
      </c>
      <c r="AE13" s="17">
        <f>calcs!AJ41</f>
        <v>0</v>
      </c>
      <c r="AF13" s="17">
        <f>calcs!AK41</f>
        <v>0</v>
      </c>
    </row>
    <row r="14" spans="1:35" ht="14.1" customHeight="1" x14ac:dyDescent="0.2">
      <c r="A14" s="18" t="s">
        <v>64</v>
      </c>
      <c r="B14" s="17">
        <f>calcs!G42</f>
        <v>20698349259332.102</v>
      </c>
      <c r="C14" s="17">
        <f>calcs!H42</f>
        <v>20489246385063.996</v>
      </c>
      <c r="D14" s="17">
        <f>calcs!I42</f>
        <v>20680628676767.008</v>
      </c>
      <c r="E14" s="17">
        <f>calcs!J42</f>
        <v>20585646354218.102</v>
      </c>
      <c r="F14" s="17">
        <f>calcs!K42</f>
        <v>20326925848767.734</v>
      </c>
      <c r="G14" s="17">
        <f>calcs!L42</f>
        <v>20064661226804.348</v>
      </c>
      <c r="H14" s="17">
        <f>calcs!M42</f>
        <v>19776878965947.227</v>
      </c>
      <c r="I14" s="17">
        <f>calcs!N42</f>
        <v>19445858483631.273</v>
      </c>
      <c r="J14" s="17">
        <f>calcs!O42</f>
        <v>19087902715816.383</v>
      </c>
      <c r="K14" s="17">
        <f>calcs!P42</f>
        <v>18774602816065.523</v>
      </c>
      <c r="L14" s="17">
        <f>calcs!Q42</f>
        <v>18452088213380.816</v>
      </c>
      <c r="M14" s="17">
        <f>calcs!R42</f>
        <v>18186279474904.41</v>
      </c>
      <c r="N14" s="17">
        <f>calcs!S42</f>
        <v>17880067808179.594</v>
      </c>
      <c r="O14" s="17">
        <f>calcs!T42</f>
        <v>17592285547322.469</v>
      </c>
      <c r="P14" s="17">
        <f>calcs!U42</f>
        <v>17320806222425.232</v>
      </c>
      <c r="Q14" s="17">
        <f>calcs!V42</f>
        <v>17260556241703.914</v>
      </c>
      <c r="R14" s="17">
        <f>calcs!W42</f>
        <v>17188965088140.936</v>
      </c>
      <c r="S14" s="17">
        <f>calcs!X42</f>
        <v>17125879814209.199</v>
      </c>
      <c r="T14" s="17">
        <f>calcs!Y42</f>
        <v>17182585678417.502</v>
      </c>
      <c r="U14" s="17">
        <f>calcs!Z42</f>
        <v>17149270983195.125</v>
      </c>
      <c r="V14" s="17">
        <f>calcs!AA42</f>
        <v>17127297460814.408</v>
      </c>
      <c r="W14" s="17">
        <f>calcs!AB42</f>
        <v>17131550400630.033</v>
      </c>
      <c r="X14" s="17">
        <f>calcs!AC42</f>
        <v>17158485686128.975</v>
      </c>
      <c r="Y14" s="17">
        <f>calcs!AD42</f>
        <v>17199597437679.99</v>
      </c>
      <c r="Z14" s="17">
        <f>calcs!AE42</f>
        <v>17237165072717.99</v>
      </c>
      <c r="AA14" s="17">
        <f>calcs!AF42</f>
        <v>17277568000966.404</v>
      </c>
      <c r="AB14" s="17">
        <f>calcs!AG42</f>
        <v>17335691511779.912</v>
      </c>
      <c r="AC14" s="17">
        <f>calcs!AH42</f>
        <v>17388144436172.588</v>
      </c>
      <c r="AD14" s="17">
        <f>calcs!AI42</f>
        <v>17437053244052.248</v>
      </c>
      <c r="AE14" s="17">
        <f>calcs!AJ42</f>
        <v>17580944374480.809</v>
      </c>
      <c r="AF14" s="17">
        <f>calcs!AK42</f>
        <v>17647573764925.563</v>
      </c>
    </row>
    <row r="15" spans="1:35" ht="14.1" customHeight="1" x14ac:dyDescent="0.2">
      <c r="A15" s="18" t="s">
        <v>65</v>
      </c>
      <c r="B15" s="17">
        <f>calcs!G43</f>
        <v>0</v>
      </c>
      <c r="C15" s="17">
        <f>calcs!H43</f>
        <v>0</v>
      </c>
      <c r="D15" s="17">
        <f>calcs!I43</f>
        <v>0</v>
      </c>
      <c r="E15" s="17">
        <f>calcs!J43</f>
        <v>0</v>
      </c>
      <c r="F15" s="17">
        <f>calcs!K43</f>
        <v>0</v>
      </c>
      <c r="G15" s="17">
        <f>calcs!L43</f>
        <v>0</v>
      </c>
      <c r="H15" s="17">
        <f>calcs!M43</f>
        <v>0</v>
      </c>
      <c r="I15" s="17">
        <f>calcs!N43</f>
        <v>0</v>
      </c>
      <c r="J15" s="17">
        <f>calcs!O43</f>
        <v>0</v>
      </c>
      <c r="K15" s="17">
        <f>calcs!P43</f>
        <v>0</v>
      </c>
      <c r="L15" s="17">
        <f>calcs!Q43</f>
        <v>0</v>
      </c>
      <c r="M15" s="17">
        <f>calcs!R43</f>
        <v>0</v>
      </c>
      <c r="N15" s="17">
        <f>calcs!S43</f>
        <v>0</v>
      </c>
      <c r="O15" s="17">
        <f>calcs!T43</f>
        <v>0</v>
      </c>
      <c r="P15" s="17">
        <f>calcs!U43</f>
        <v>0</v>
      </c>
      <c r="Q15" s="17">
        <f>calcs!V43</f>
        <v>0</v>
      </c>
      <c r="R15" s="17">
        <f>calcs!W43</f>
        <v>0</v>
      </c>
      <c r="S15" s="17">
        <f>calcs!X43</f>
        <v>0</v>
      </c>
      <c r="T15" s="17">
        <f>calcs!Y43</f>
        <v>0</v>
      </c>
      <c r="U15" s="17">
        <f>calcs!Z43</f>
        <v>0</v>
      </c>
      <c r="V15" s="17">
        <f>calcs!AA43</f>
        <v>0</v>
      </c>
      <c r="W15" s="17">
        <f>calcs!AB43</f>
        <v>0</v>
      </c>
      <c r="X15" s="17">
        <f>calcs!AC43</f>
        <v>0</v>
      </c>
      <c r="Y15" s="17">
        <f>calcs!AD43</f>
        <v>0</v>
      </c>
      <c r="Z15" s="17">
        <f>calcs!AE43</f>
        <v>0</v>
      </c>
      <c r="AA15" s="17">
        <f>calcs!AF43</f>
        <v>0</v>
      </c>
      <c r="AB15" s="17">
        <f>calcs!AG43</f>
        <v>0</v>
      </c>
      <c r="AC15" s="17">
        <f>calcs!AH43</f>
        <v>0</v>
      </c>
      <c r="AD15" s="17">
        <f>calcs!AI43</f>
        <v>0</v>
      </c>
      <c r="AE15" s="17">
        <f>calcs!AJ43</f>
        <v>0</v>
      </c>
      <c r="AF15" s="17">
        <f>calcs!AK43</f>
        <v>0</v>
      </c>
      <c r="AG15" s="38"/>
    </row>
    <row r="16" spans="1:35" ht="14.1" customHeight="1" x14ac:dyDescent="0.2">
      <c r="A16" s="18" t="s">
        <v>66</v>
      </c>
      <c r="B16" s="17">
        <f>calcs!G44</f>
        <v>0</v>
      </c>
      <c r="C16" s="17">
        <f>calcs!H44</f>
        <v>0</v>
      </c>
      <c r="D16" s="17">
        <f>calcs!I44</f>
        <v>0</v>
      </c>
      <c r="E16" s="17">
        <f>calcs!J44</f>
        <v>0</v>
      </c>
      <c r="F16" s="17">
        <f>calcs!K44</f>
        <v>0</v>
      </c>
      <c r="G16" s="17">
        <f>calcs!L44</f>
        <v>0</v>
      </c>
      <c r="H16" s="17">
        <f>calcs!M44</f>
        <v>0</v>
      </c>
      <c r="I16" s="17">
        <f>calcs!N44</f>
        <v>0</v>
      </c>
      <c r="J16" s="17">
        <f>calcs!O44</f>
        <v>0</v>
      </c>
      <c r="K16" s="17">
        <f>calcs!P44</f>
        <v>0</v>
      </c>
      <c r="L16" s="17">
        <f>calcs!Q44</f>
        <v>0</v>
      </c>
      <c r="M16" s="17">
        <f>calcs!R44</f>
        <v>0</v>
      </c>
      <c r="N16" s="17">
        <f>calcs!S44</f>
        <v>0</v>
      </c>
      <c r="O16" s="17">
        <f>calcs!T44</f>
        <v>0</v>
      </c>
      <c r="P16" s="17">
        <f>calcs!U44</f>
        <v>0</v>
      </c>
      <c r="Q16" s="17">
        <f>calcs!V44</f>
        <v>0</v>
      </c>
      <c r="R16" s="17">
        <f>calcs!W44</f>
        <v>0</v>
      </c>
      <c r="S16" s="17">
        <f>calcs!X44</f>
        <v>0</v>
      </c>
      <c r="T16" s="17">
        <f>calcs!Y44</f>
        <v>0</v>
      </c>
      <c r="U16" s="17">
        <f>calcs!Z44</f>
        <v>0</v>
      </c>
      <c r="V16" s="17">
        <f>calcs!AA44</f>
        <v>0</v>
      </c>
      <c r="W16" s="17">
        <f>calcs!AB44</f>
        <v>0</v>
      </c>
      <c r="X16" s="17">
        <f>calcs!AC44</f>
        <v>0</v>
      </c>
      <c r="Y16" s="17">
        <f>calcs!AD44</f>
        <v>0</v>
      </c>
      <c r="Z16" s="17">
        <f>calcs!AE44</f>
        <v>0</v>
      </c>
      <c r="AA16" s="17">
        <f>calcs!AF44</f>
        <v>0</v>
      </c>
      <c r="AB16" s="17">
        <f>calcs!AG44</f>
        <v>0</v>
      </c>
      <c r="AC16" s="17">
        <f>calcs!AH44</f>
        <v>0</v>
      </c>
      <c r="AD16" s="17">
        <f>calcs!AI44</f>
        <v>0</v>
      </c>
      <c r="AE16" s="17">
        <f>calcs!AJ44</f>
        <v>0</v>
      </c>
      <c r="AF16" s="17">
        <f>calcs!AK44</f>
        <v>0</v>
      </c>
    </row>
    <row r="17" spans="1:33" ht="14.1" customHeight="1" x14ac:dyDescent="0.2">
      <c r="A17" s="18" t="s">
        <v>67</v>
      </c>
      <c r="B17" s="17">
        <f>calcs!G45</f>
        <v>0</v>
      </c>
      <c r="C17" s="17">
        <f>calcs!H45</f>
        <v>0</v>
      </c>
      <c r="D17" s="17">
        <f>calcs!I45</f>
        <v>0</v>
      </c>
      <c r="E17" s="17">
        <f>calcs!J45</f>
        <v>0</v>
      </c>
      <c r="F17" s="17">
        <f>calcs!K45</f>
        <v>0</v>
      </c>
      <c r="G17" s="17">
        <f>calcs!L45</f>
        <v>0</v>
      </c>
      <c r="H17" s="17">
        <f>calcs!M45</f>
        <v>0</v>
      </c>
      <c r="I17" s="17">
        <f>calcs!N45</f>
        <v>0</v>
      </c>
      <c r="J17" s="17">
        <f>calcs!O45</f>
        <v>0</v>
      </c>
      <c r="K17" s="17">
        <f>calcs!P45</f>
        <v>0</v>
      </c>
      <c r="L17" s="17">
        <f>calcs!Q45</f>
        <v>0</v>
      </c>
      <c r="M17" s="17">
        <f>calcs!R45</f>
        <v>0</v>
      </c>
      <c r="N17" s="17">
        <f>calcs!S45</f>
        <v>0</v>
      </c>
      <c r="O17" s="17">
        <f>calcs!T45</f>
        <v>0</v>
      </c>
      <c r="P17" s="17">
        <f>calcs!U45</f>
        <v>0</v>
      </c>
      <c r="Q17" s="17">
        <f>calcs!V45</f>
        <v>0</v>
      </c>
      <c r="R17" s="17">
        <f>calcs!W45</f>
        <v>0</v>
      </c>
      <c r="S17" s="17">
        <f>calcs!X45</f>
        <v>0</v>
      </c>
      <c r="T17" s="17">
        <f>calcs!Y45</f>
        <v>0</v>
      </c>
      <c r="U17" s="17">
        <f>calcs!Z45</f>
        <v>0</v>
      </c>
      <c r="V17" s="17">
        <f>calcs!AA45</f>
        <v>0</v>
      </c>
      <c r="W17" s="17">
        <f>calcs!AB45</f>
        <v>0</v>
      </c>
      <c r="X17" s="17">
        <f>calcs!AC45</f>
        <v>0</v>
      </c>
      <c r="Y17" s="17">
        <f>calcs!AD45</f>
        <v>0</v>
      </c>
      <c r="Z17" s="17">
        <f>calcs!AE45</f>
        <v>0</v>
      </c>
      <c r="AA17" s="17">
        <f>calcs!AF45</f>
        <v>0</v>
      </c>
      <c r="AB17" s="17">
        <f>calcs!AG45</f>
        <v>0</v>
      </c>
      <c r="AC17" s="17">
        <f>calcs!AH45</f>
        <v>0</v>
      </c>
      <c r="AD17" s="17">
        <f>calcs!AI45</f>
        <v>0</v>
      </c>
      <c r="AE17" s="17">
        <f>calcs!AJ45</f>
        <v>0</v>
      </c>
      <c r="AF17" s="17">
        <f>calcs!AK45</f>
        <v>0</v>
      </c>
    </row>
    <row r="18" spans="1:33" ht="14.1" customHeight="1" x14ac:dyDescent="0.2">
      <c r="A18" s="18" t="s">
        <v>68</v>
      </c>
      <c r="B18" s="17">
        <f>calcs!G46</f>
        <v>0</v>
      </c>
      <c r="C18" s="17">
        <f>calcs!H46</f>
        <v>0</v>
      </c>
      <c r="D18" s="17">
        <f>calcs!I46</f>
        <v>0</v>
      </c>
      <c r="E18" s="17">
        <f>calcs!J46</f>
        <v>0</v>
      </c>
      <c r="F18" s="17">
        <f>calcs!K46</f>
        <v>0</v>
      </c>
      <c r="G18" s="17">
        <f>calcs!L46</f>
        <v>0</v>
      </c>
      <c r="H18" s="17">
        <f>calcs!M46</f>
        <v>0</v>
      </c>
      <c r="I18" s="17">
        <f>calcs!N46</f>
        <v>0</v>
      </c>
      <c r="J18" s="17">
        <f>calcs!O46</f>
        <v>0</v>
      </c>
      <c r="K18" s="17">
        <f>calcs!P46</f>
        <v>0</v>
      </c>
      <c r="L18" s="17">
        <f>calcs!Q46</f>
        <v>0</v>
      </c>
      <c r="M18" s="17">
        <f>calcs!R46</f>
        <v>0</v>
      </c>
      <c r="N18" s="17">
        <f>calcs!S46</f>
        <v>0</v>
      </c>
      <c r="O18" s="17">
        <f>calcs!T46</f>
        <v>0</v>
      </c>
      <c r="P18" s="17">
        <f>calcs!U46</f>
        <v>0</v>
      </c>
      <c r="Q18" s="17">
        <f>calcs!V46</f>
        <v>0</v>
      </c>
      <c r="R18" s="17">
        <f>calcs!W46</f>
        <v>0</v>
      </c>
      <c r="S18" s="17">
        <f>calcs!X46</f>
        <v>0</v>
      </c>
      <c r="T18" s="17">
        <f>calcs!Y46</f>
        <v>0</v>
      </c>
      <c r="U18" s="17">
        <f>calcs!Z46</f>
        <v>0</v>
      </c>
      <c r="V18" s="17">
        <f>calcs!AA46</f>
        <v>0</v>
      </c>
      <c r="W18" s="17">
        <f>calcs!AB46</f>
        <v>0</v>
      </c>
      <c r="X18" s="17">
        <f>calcs!AC46</f>
        <v>0</v>
      </c>
      <c r="Y18" s="17">
        <f>calcs!AD46</f>
        <v>0</v>
      </c>
      <c r="Z18" s="17">
        <f>calcs!AE46</f>
        <v>0</v>
      </c>
      <c r="AA18" s="17">
        <f>calcs!AF46</f>
        <v>0</v>
      </c>
      <c r="AB18" s="17">
        <f>calcs!AG46</f>
        <v>0</v>
      </c>
      <c r="AC18" s="17">
        <f>calcs!AH46</f>
        <v>0</v>
      </c>
      <c r="AD18" s="17">
        <f>calcs!AI46</f>
        <v>0</v>
      </c>
      <c r="AE18" s="17">
        <f>calcs!AJ46</f>
        <v>0</v>
      </c>
      <c r="AF18" s="17">
        <f>calcs!AK46</f>
        <v>0</v>
      </c>
      <c r="AG18" s="21"/>
    </row>
    <row r="19" spans="1:33" ht="14.1" customHeight="1" x14ac:dyDescent="0.2">
      <c r="A19" s="18" t="s">
        <v>69</v>
      </c>
      <c r="B19" s="17">
        <f>calcs!G47</f>
        <v>0</v>
      </c>
      <c r="C19" s="17">
        <f>calcs!H47</f>
        <v>0</v>
      </c>
      <c r="D19" s="17">
        <f>calcs!I47</f>
        <v>0</v>
      </c>
      <c r="E19" s="17">
        <f>calcs!J47</f>
        <v>0</v>
      </c>
      <c r="F19" s="17">
        <f>calcs!K47</f>
        <v>0</v>
      </c>
      <c r="G19" s="17">
        <f>calcs!L47</f>
        <v>0</v>
      </c>
      <c r="H19" s="17">
        <f>calcs!M47</f>
        <v>0</v>
      </c>
      <c r="I19" s="17">
        <f>calcs!N47</f>
        <v>0</v>
      </c>
      <c r="J19" s="17">
        <f>calcs!O47</f>
        <v>0</v>
      </c>
      <c r="K19" s="17">
        <f>calcs!P47</f>
        <v>0</v>
      </c>
      <c r="L19" s="17">
        <f>calcs!Q47</f>
        <v>0</v>
      </c>
      <c r="M19" s="17">
        <f>calcs!R47</f>
        <v>0</v>
      </c>
      <c r="N19" s="17">
        <f>calcs!S47</f>
        <v>0</v>
      </c>
      <c r="O19" s="17">
        <f>calcs!T47</f>
        <v>0</v>
      </c>
      <c r="P19" s="17">
        <f>calcs!U47</f>
        <v>0</v>
      </c>
      <c r="Q19" s="17">
        <f>calcs!V47</f>
        <v>0</v>
      </c>
      <c r="R19" s="17">
        <f>calcs!W47</f>
        <v>0</v>
      </c>
      <c r="S19" s="17">
        <f>calcs!X47</f>
        <v>0</v>
      </c>
      <c r="T19" s="17">
        <f>calcs!Y47</f>
        <v>0</v>
      </c>
      <c r="U19" s="17">
        <f>calcs!Z47</f>
        <v>0</v>
      </c>
      <c r="V19" s="17">
        <f>calcs!AA47</f>
        <v>0</v>
      </c>
      <c r="W19" s="17">
        <f>calcs!AB47</f>
        <v>0</v>
      </c>
      <c r="X19" s="17">
        <f>calcs!AC47</f>
        <v>0</v>
      </c>
      <c r="Y19" s="17">
        <f>calcs!AD47</f>
        <v>0</v>
      </c>
      <c r="Z19" s="17">
        <f>calcs!AE47</f>
        <v>0</v>
      </c>
      <c r="AA19" s="17">
        <f>calcs!AF47</f>
        <v>0</v>
      </c>
      <c r="AB19" s="17">
        <f>calcs!AG47</f>
        <v>0</v>
      </c>
      <c r="AC19" s="17">
        <f>calcs!AH47</f>
        <v>0</v>
      </c>
      <c r="AD19" s="17">
        <f>calcs!AI47</f>
        <v>0</v>
      </c>
      <c r="AE19" s="17">
        <f>calcs!AJ47</f>
        <v>0</v>
      </c>
      <c r="AF19" s="17">
        <f>calcs!AK47</f>
        <v>0</v>
      </c>
    </row>
    <row r="20" spans="1:33" ht="14.1" customHeight="1" x14ac:dyDescent="0.2">
      <c r="A20" s="18" t="s">
        <v>70</v>
      </c>
      <c r="B20" s="17">
        <f>calcs!G48</f>
        <v>71868046900</v>
      </c>
      <c r="C20" s="17">
        <f>calcs!H48</f>
        <v>71142007591.91124</v>
      </c>
      <c r="D20" s="17">
        <f>calcs!I48</f>
        <v>71806518145.077225</v>
      </c>
      <c r="E20" s="17">
        <f>calcs!J48</f>
        <v>71476724018.691132</v>
      </c>
      <c r="F20" s="17">
        <f>calcs!K48</f>
        <v>70578404196.818604</v>
      </c>
      <c r="G20" s="17">
        <f>calcs!L48</f>
        <v>69667778623.961502</v>
      </c>
      <c r="H20" s="17">
        <f>calcs!M48</f>
        <v>68668551644.01561</v>
      </c>
      <c r="I20" s="17">
        <f>calcs!N48</f>
        <v>67519194502.058144</v>
      </c>
      <c r="J20" s="17">
        <f>calcs!O48</f>
        <v>66276313652.618057</v>
      </c>
      <c r="K20" s="17">
        <f>calcs!P48</f>
        <v>65188485265.583366</v>
      </c>
      <c r="L20" s="17">
        <f>calcs!Q48</f>
        <v>64068661925.988838</v>
      </c>
      <c r="M20" s="17">
        <f>calcs!R48</f>
        <v>63145730602.147179</v>
      </c>
      <c r="N20" s="17">
        <f>calcs!S48</f>
        <v>62082513717.081612</v>
      </c>
      <c r="O20" s="17">
        <f>calcs!T48</f>
        <v>61083286737.135712</v>
      </c>
      <c r="P20" s="17">
        <f>calcs!U48</f>
        <v>60140666211.718773</v>
      </c>
      <c r="Q20" s="17">
        <f>calcs!V48</f>
        <v>59931468444.981331</v>
      </c>
      <c r="R20" s="17">
        <f>calcs!W48</f>
        <v>59682892275.093323</v>
      </c>
      <c r="S20" s="17">
        <f>calcs!X48</f>
        <v>59463849907.568222</v>
      </c>
      <c r="T20" s="17">
        <f>calcs!Y48</f>
        <v>59660741923.321114</v>
      </c>
      <c r="U20" s="17">
        <f>calcs!Z48</f>
        <v>59545067864.066299</v>
      </c>
      <c r="V20" s="17">
        <f>calcs!AA48</f>
        <v>59468772207.962051</v>
      </c>
      <c r="W20" s="17">
        <f>calcs!AB48</f>
        <v>59483539109.143524</v>
      </c>
      <c r="X20" s="17">
        <f>calcs!AC48</f>
        <v>59577062816.626144</v>
      </c>
      <c r="Y20" s="17">
        <f>calcs!AD48</f>
        <v>59719809528.046974</v>
      </c>
      <c r="Z20" s="17">
        <f>calcs!AE48</f>
        <v>59850250488.483269</v>
      </c>
      <c r="AA20" s="17">
        <f>calcs!AF48</f>
        <v>59990536049.707207</v>
      </c>
      <c r="AB20" s="17">
        <f>calcs!AG48</f>
        <v>60192350365.853912</v>
      </c>
      <c r="AC20" s="17">
        <f>calcs!AH48</f>
        <v>60374475480.425323</v>
      </c>
      <c r="AD20" s="17">
        <f>calcs!AI48</f>
        <v>60544294844.012192</v>
      </c>
      <c r="AE20" s="17">
        <f>calcs!AJ48</f>
        <v>61043908333.98513</v>
      </c>
      <c r="AF20" s="17">
        <f>calcs!AK48</f>
        <v>61275256452.494774</v>
      </c>
      <c r="AG20" s="38"/>
    </row>
    <row r="21" spans="1:33" ht="14.1" customHeight="1" x14ac:dyDescent="0.2">
      <c r="A21" s="18" t="s">
        <v>71</v>
      </c>
      <c r="B21" s="17">
        <f>calcs!G49</f>
        <v>0</v>
      </c>
      <c r="C21" s="17">
        <f>calcs!H49</f>
        <v>0</v>
      </c>
      <c r="D21" s="17">
        <f>calcs!I49</f>
        <v>0</v>
      </c>
      <c r="E21" s="17">
        <f>calcs!J49</f>
        <v>0</v>
      </c>
      <c r="F21" s="17">
        <f>calcs!K49</f>
        <v>0</v>
      </c>
      <c r="G21" s="17">
        <f>calcs!L49</f>
        <v>0</v>
      </c>
      <c r="H21" s="17">
        <f>calcs!M49</f>
        <v>0</v>
      </c>
      <c r="I21" s="17">
        <f>calcs!N49</f>
        <v>0</v>
      </c>
      <c r="J21" s="17">
        <f>calcs!O49</f>
        <v>0</v>
      </c>
      <c r="K21" s="17">
        <f>calcs!P49</f>
        <v>0</v>
      </c>
      <c r="L21" s="17">
        <f>calcs!Q49</f>
        <v>0</v>
      </c>
      <c r="M21" s="17">
        <f>calcs!R49</f>
        <v>0</v>
      </c>
      <c r="N21" s="17">
        <f>calcs!S49</f>
        <v>0</v>
      </c>
      <c r="O21" s="17">
        <f>calcs!T49</f>
        <v>0</v>
      </c>
      <c r="P21" s="17">
        <f>calcs!U49</f>
        <v>0</v>
      </c>
      <c r="Q21" s="17">
        <f>calcs!V49</f>
        <v>0</v>
      </c>
      <c r="R21" s="17">
        <f>calcs!W49</f>
        <v>0</v>
      </c>
      <c r="S21" s="17">
        <f>calcs!X49</f>
        <v>0</v>
      </c>
      <c r="T21" s="17">
        <f>calcs!Y49</f>
        <v>0</v>
      </c>
      <c r="U21" s="17">
        <f>calcs!Z49</f>
        <v>0</v>
      </c>
      <c r="V21" s="17">
        <f>calcs!AA49</f>
        <v>0</v>
      </c>
      <c r="W21" s="17">
        <f>calcs!AB49</f>
        <v>0</v>
      </c>
      <c r="X21" s="17">
        <f>calcs!AC49</f>
        <v>0</v>
      </c>
      <c r="Y21" s="17">
        <f>calcs!AD49</f>
        <v>0</v>
      </c>
      <c r="Z21" s="17">
        <f>calcs!AE49</f>
        <v>0</v>
      </c>
      <c r="AA21" s="17">
        <f>calcs!AF49</f>
        <v>0</v>
      </c>
      <c r="AB21" s="17">
        <f>calcs!AG49</f>
        <v>0</v>
      </c>
      <c r="AC21" s="17">
        <f>calcs!AH49</f>
        <v>0</v>
      </c>
      <c r="AD21" s="17">
        <f>calcs!AI49</f>
        <v>0</v>
      </c>
      <c r="AE21" s="17">
        <f>calcs!AJ49</f>
        <v>0</v>
      </c>
      <c r="AF21" s="17">
        <f>calcs!AK49</f>
        <v>0</v>
      </c>
    </row>
    <row r="22" spans="1:33" ht="14.1" customHeight="1" x14ac:dyDescent="0.2">
      <c r="A22" s="18" t="s">
        <v>72</v>
      </c>
      <c r="B22" s="17">
        <f>calcs!G50</f>
        <v>0</v>
      </c>
      <c r="C22" s="17">
        <f>calcs!H50</f>
        <v>0</v>
      </c>
      <c r="D22" s="17">
        <f>calcs!I50</f>
        <v>0</v>
      </c>
      <c r="E22" s="17">
        <f>calcs!J50</f>
        <v>0</v>
      </c>
      <c r="F22" s="17">
        <f>calcs!K50</f>
        <v>0</v>
      </c>
      <c r="G22" s="17">
        <f>calcs!L50</f>
        <v>0</v>
      </c>
      <c r="H22" s="17">
        <f>calcs!M50</f>
        <v>0</v>
      </c>
      <c r="I22" s="17">
        <f>calcs!N50</f>
        <v>0</v>
      </c>
      <c r="J22" s="17">
        <f>calcs!O50</f>
        <v>0</v>
      </c>
      <c r="K22" s="17">
        <f>calcs!P50</f>
        <v>0</v>
      </c>
      <c r="L22" s="17">
        <f>calcs!Q50</f>
        <v>0</v>
      </c>
      <c r="M22" s="17">
        <f>calcs!R50</f>
        <v>0</v>
      </c>
      <c r="N22" s="17">
        <f>calcs!S50</f>
        <v>0</v>
      </c>
      <c r="O22" s="17">
        <f>calcs!T50</f>
        <v>0</v>
      </c>
      <c r="P22" s="17">
        <f>calcs!U50</f>
        <v>0</v>
      </c>
      <c r="Q22" s="17">
        <f>calcs!V50</f>
        <v>0</v>
      </c>
      <c r="R22" s="17">
        <f>calcs!W50</f>
        <v>0</v>
      </c>
      <c r="S22" s="17">
        <f>calcs!X50</f>
        <v>0</v>
      </c>
      <c r="T22" s="17">
        <f>calcs!Y50</f>
        <v>0</v>
      </c>
      <c r="U22" s="17">
        <f>calcs!Z50</f>
        <v>0</v>
      </c>
      <c r="V22" s="17">
        <f>calcs!AA50</f>
        <v>0</v>
      </c>
      <c r="W22" s="17">
        <f>calcs!AB50</f>
        <v>0</v>
      </c>
      <c r="X22" s="17">
        <f>calcs!AC50</f>
        <v>0</v>
      </c>
      <c r="Y22" s="17">
        <f>calcs!AD50</f>
        <v>0</v>
      </c>
      <c r="Z22" s="17">
        <f>calcs!AE50</f>
        <v>0</v>
      </c>
      <c r="AA22" s="17">
        <f>calcs!AF50</f>
        <v>0</v>
      </c>
      <c r="AB22" s="17">
        <f>calcs!AG50</f>
        <v>0</v>
      </c>
      <c r="AC22" s="17">
        <f>calcs!AH50</f>
        <v>0</v>
      </c>
      <c r="AD22" s="17">
        <f>calcs!AI50</f>
        <v>0</v>
      </c>
      <c r="AE22" s="17">
        <f>calcs!AJ50</f>
        <v>0</v>
      </c>
      <c r="AF22" s="17">
        <f>calcs!AK50</f>
        <v>0</v>
      </c>
    </row>
    <row r="23" spans="1:33" ht="14.1" customHeight="1" x14ac:dyDescent="0.2">
      <c r="A23" s="18" t="s">
        <v>73</v>
      </c>
      <c r="B23" s="17">
        <f>calcs!G51</f>
        <v>0</v>
      </c>
      <c r="C23" s="17">
        <f>calcs!H51</f>
        <v>0</v>
      </c>
      <c r="D23" s="17">
        <f>calcs!I51</f>
        <v>0</v>
      </c>
      <c r="E23" s="17">
        <f>calcs!J51</f>
        <v>0</v>
      </c>
      <c r="F23" s="17">
        <f>calcs!K51</f>
        <v>0</v>
      </c>
      <c r="G23" s="17">
        <f>calcs!L51</f>
        <v>0</v>
      </c>
      <c r="H23" s="17">
        <f>calcs!M51</f>
        <v>0</v>
      </c>
      <c r="I23" s="17">
        <f>calcs!N51</f>
        <v>0</v>
      </c>
      <c r="J23" s="17">
        <f>calcs!O51</f>
        <v>0</v>
      </c>
      <c r="K23" s="17">
        <f>calcs!P51</f>
        <v>0</v>
      </c>
      <c r="L23" s="17">
        <f>calcs!Q51</f>
        <v>0</v>
      </c>
      <c r="M23" s="17">
        <f>calcs!R51</f>
        <v>0</v>
      </c>
      <c r="N23" s="17">
        <f>calcs!S51</f>
        <v>0</v>
      </c>
      <c r="O23" s="17">
        <f>calcs!T51</f>
        <v>0</v>
      </c>
      <c r="P23" s="17">
        <f>calcs!U51</f>
        <v>0</v>
      </c>
      <c r="Q23" s="17">
        <f>calcs!V51</f>
        <v>0</v>
      </c>
      <c r="R23" s="17">
        <f>calcs!W51</f>
        <v>0</v>
      </c>
      <c r="S23" s="17">
        <f>calcs!X51</f>
        <v>0</v>
      </c>
      <c r="T23" s="17">
        <f>calcs!Y51</f>
        <v>0</v>
      </c>
      <c r="U23" s="17">
        <f>calcs!Z51</f>
        <v>0</v>
      </c>
      <c r="V23" s="17">
        <f>calcs!AA51</f>
        <v>0</v>
      </c>
      <c r="W23" s="17">
        <f>calcs!AB51</f>
        <v>0</v>
      </c>
      <c r="X23" s="17">
        <f>calcs!AC51</f>
        <v>0</v>
      </c>
      <c r="Y23" s="17">
        <f>calcs!AD51</f>
        <v>0</v>
      </c>
      <c r="Z23" s="17">
        <f>calcs!AE51</f>
        <v>0</v>
      </c>
      <c r="AA23" s="17">
        <f>calcs!AF51</f>
        <v>0</v>
      </c>
      <c r="AB23" s="17">
        <f>calcs!AG51</f>
        <v>0</v>
      </c>
      <c r="AC23" s="17">
        <f>calcs!AH51</f>
        <v>0</v>
      </c>
      <c r="AD23" s="17">
        <f>calcs!AI51</f>
        <v>0</v>
      </c>
      <c r="AE23" s="17">
        <f>calcs!AJ51</f>
        <v>0</v>
      </c>
      <c r="AF23" s="17">
        <f>calcs!AK51</f>
        <v>0</v>
      </c>
    </row>
    <row r="24" spans="1:33" ht="14.1" customHeight="1" x14ac:dyDescent="0.2">
      <c r="A24" s="18" t="s">
        <v>74</v>
      </c>
      <c r="B24" s="17">
        <f>calcs!G52</f>
        <v>0</v>
      </c>
      <c r="C24" s="17">
        <f>calcs!H52</f>
        <v>0</v>
      </c>
      <c r="D24" s="17">
        <f>calcs!I52</f>
        <v>0</v>
      </c>
      <c r="E24" s="17">
        <f>calcs!J52</f>
        <v>0</v>
      </c>
      <c r="F24" s="17">
        <f>calcs!K52</f>
        <v>0</v>
      </c>
      <c r="G24" s="17">
        <f>calcs!L52</f>
        <v>0</v>
      </c>
      <c r="H24" s="17">
        <f>calcs!M52</f>
        <v>0</v>
      </c>
      <c r="I24" s="17">
        <f>calcs!N52</f>
        <v>0</v>
      </c>
      <c r="J24" s="17">
        <f>calcs!O52</f>
        <v>0</v>
      </c>
      <c r="K24" s="17">
        <f>calcs!P52</f>
        <v>0</v>
      </c>
      <c r="L24" s="17">
        <f>calcs!Q52</f>
        <v>0</v>
      </c>
      <c r="M24" s="17">
        <f>calcs!R52</f>
        <v>0</v>
      </c>
      <c r="N24" s="17">
        <f>calcs!S52</f>
        <v>0</v>
      </c>
      <c r="O24" s="17">
        <f>calcs!T52</f>
        <v>0</v>
      </c>
      <c r="P24" s="17">
        <f>calcs!U52</f>
        <v>0</v>
      </c>
      <c r="Q24" s="17">
        <f>calcs!V52</f>
        <v>0</v>
      </c>
      <c r="R24" s="17">
        <f>calcs!W52</f>
        <v>0</v>
      </c>
      <c r="S24" s="17">
        <f>calcs!X52</f>
        <v>0</v>
      </c>
      <c r="T24" s="17">
        <f>calcs!Y52</f>
        <v>0</v>
      </c>
      <c r="U24" s="17">
        <f>calcs!Z52</f>
        <v>0</v>
      </c>
      <c r="V24" s="17">
        <f>calcs!AA52</f>
        <v>0</v>
      </c>
      <c r="W24" s="17">
        <f>calcs!AB52</f>
        <v>0</v>
      </c>
      <c r="X24" s="17">
        <f>calcs!AC52</f>
        <v>0</v>
      </c>
      <c r="Y24" s="17">
        <f>calcs!AD52</f>
        <v>0</v>
      </c>
      <c r="Z24" s="17">
        <f>calcs!AE52</f>
        <v>0</v>
      </c>
      <c r="AA24" s="17">
        <f>calcs!AF52</f>
        <v>0</v>
      </c>
      <c r="AB24" s="17">
        <f>calcs!AG52</f>
        <v>0</v>
      </c>
      <c r="AC24" s="17">
        <f>calcs!AH52</f>
        <v>0</v>
      </c>
      <c r="AD24" s="17">
        <f>calcs!AI52</f>
        <v>0</v>
      </c>
      <c r="AE24" s="17">
        <f>calcs!AJ52</f>
        <v>0</v>
      </c>
      <c r="AF24" s="17">
        <f>calcs!AK52</f>
        <v>0</v>
      </c>
    </row>
    <row r="25" spans="1:33" ht="14.1" customHeight="1" x14ac:dyDescent="0.2">
      <c r="A25" s="18" t="s">
        <v>75</v>
      </c>
      <c r="B25" s="17">
        <f>calcs!G53</f>
        <v>0</v>
      </c>
      <c r="C25" s="17">
        <f>calcs!H53</f>
        <v>0</v>
      </c>
      <c r="D25" s="17">
        <f>calcs!I53</f>
        <v>0</v>
      </c>
      <c r="E25" s="17">
        <f>calcs!J53</f>
        <v>0</v>
      </c>
      <c r="F25" s="17">
        <f>calcs!K53</f>
        <v>0</v>
      </c>
      <c r="G25" s="17">
        <f>calcs!L53</f>
        <v>0</v>
      </c>
      <c r="H25" s="17">
        <f>calcs!M53</f>
        <v>0</v>
      </c>
      <c r="I25" s="17">
        <f>calcs!N53</f>
        <v>0</v>
      </c>
      <c r="J25" s="17">
        <f>calcs!O53</f>
        <v>0</v>
      </c>
      <c r="K25" s="17">
        <f>calcs!P53</f>
        <v>0</v>
      </c>
      <c r="L25" s="17">
        <f>calcs!Q53</f>
        <v>0</v>
      </c>
      <c r="M25" s="17">
        <f>calcs!R53</f>
        <v>0</v>
      </c>
      <c r="N25" s="17">
        <f>calcs!S53</f>
        <v>0</v>
      </c>
      <c r="O25" s="17">
        <f>calcs!T53</f>
        <v>0</v>
      </c>
      <c r="P25" s="17">
        <f>calcs!U53</f>
        <v>0</v>
      </c>
      <c r="Q25" s="17">
        <f>calcs!V53</f>
        <v>0</v>
      </c>
      <c r="R25" s="17">
        <f>calcs!W53</f>
        <v>0</v>
      </c>
      <c r="S25" s="17">
        <f>calcs!X53</f>
        <v>0</v>
      </c>
      <c r="T25" s="17">
        <f>calcs!Y53</f>
        <v>0</v>
      </c>
      <c r="U25" s="17">
        <f>calcs!Z53</f>
        <v>0</v>
      </c>
      <c r="V25" s="17">
        <f>calcs!AA53</f>
        <v>0</v>
      </c>
      <c r="W25" s="17">
        <f>calcs!AB53</f>
        <v>0</v>
      </c>
      <c r="X25" s="17">
        <f>calcs!AC53</f>
        <v>0</v>
      </c>
      <c r="Y25" s="17">
        <f>calcs!AD53</f>
        <v>0</v>
      </c>
      <c r="Z25" s="17">
        <f>calcs!AE53</f>
        <v>0</v>
      </c>
      <c r="AA25" s="17">
        <f>calcs!AF53</f>
        <v>0</v>
      </c>
      <c r="AB25" s="17">
        <f>calcs!AG53</f>
        <v>0</v>
      </c>
      <c r="AC25" s="17">
        <f>calcs!AH53</f>
        <v>0</v>
      </c>
      <c r="AD25" s="17">
        <f>calcs!AI53</f>
        <v>0</v>
      </c>
      <c r="AE25" s="17">
        <f>calcs!AJ53</f>
        <v>0</v>
      </c>
      <c r="AF25" s="17">
        <f>calcs!AK53</f>
        <v>0</v>
      </c>
    </row>
    <row r="26" spans="1:33" ht="14.1" customHeight="1" x14ac:dyDescent="0.2">
      <c r="A26" s="18" t="s">
        <v>76</v>
      </c>
      <c r="B26" s="17">
        <f>calcs!G54</f>
        <v>0</v>
      </c>
      <c r="C26" s="17">
        <f>calcs!H54</f>
        <v>0</v>
      </c>
      <c r="D26" s="17">
        <f>calcs!I54</f>
        <v>0</v>
      </c>
      <c r="E26" s="17">
        <f>calcs!J54</f>
        <v>0</v>
      </c>
      <c r="F26" s="17">
        <f>calcs!K54</f>
        <v>0</v>
      </c>
      <c r="G26" s="17">
        <f>calcs!L54</f>
        <v>0</v>
      </c>
      <c r="H26" s="17">
        <f>calcs!M54</f>
        <v>0</v>
      </c>
      <c r="I26" s="17">
        <f>calcs!N54</f>
        <v>0</v>
      </c>
      <c r="J26" s="17">
        <f>calcs!O54</f>
        <v>0</v>
      </c>
      <c r="K26" s="17">
        <f>calcs!P54</f>
        <v>0</v>
      </c>
      <c r="L26" s="17">
        <f>calcs!Q54</f>
        <v>0</v>
      </c>
      <c r="M26" s="17">
        <f>calcs!R54</f>
        <v>0</v>
      </c>
      <c r="N26" s="17">
        <f>calcs!S54</f>
        <v>0</v>
      </c>
      <c r="O26" s="17">
        <f>calcs!T54</f>
        <v>0</v>
      </c>
      <c r="P26" s="17">
        <f>calcs!U54</f>
        <v>0</v>
      </c>
      <c r="Q26" s="17">
        <f>calcs!V54</f>
        <v>0</v>
      </c>
      <c r="R26" s="17">
        <f>calcs!W54</f>
        <v>0</v>
      </c>
      <c r="S26" s="17">
        <f>calcs!X54</f>
        <v>0</v>
      </c>
      <c r="T26" s="17">
        <f>calcs!Y54</f>
        <v>0</v>
      </c>
      <c r="U26" s="17">
        <f>calcs!Z54</f>
        <v>0</v>
      </c>
      <c r="V26" s="17">
        <f>calcs!AA54</f>
        <v>0</v>
      </c>
      <c r="W26" s="17">
        <f>calcs!AB54</f>
        <v>0</v>
      </c>
      <c r="X26" s="17">
        <f>calcs!AC54</f>
        <v>0</v>
      </c>
      <c r="Y26" s="17">
        <f>calcs!AD54</f>
        <v>0</v>
      </c>
      <c r="Z26" s="17">
        <f>calcs!AE54</f>
        <v>0</v>
      </c>
      <c r="AA26" s="17">
        <f>calcs!AF54</f>
        <v>0</v>
      </c>
      <c r="AB26" s="17">
        <f>calcs!AG54</f>
        <v>0</v>
      </c>
      <c r="AC26" s="17">
        <f>calcs!AH54</f>
        <v>0</v>
      </c>
      <c r="AD26" s="17">
        <f>calcs!AI54</f>
        <v>0</v>
      </c>
      <c r="AE26" s="17">
        <f>calcs!AJ54</f>
        <v>0</v>
      </c>
      <c r="AF26" s="17">
        <f>calcs!AK54</f>
        <v>0</v>
      </c>
    </row>
    <row r="27" spans="1:33" ht="14.1" customHeight="1" x14ac:dyDescent="0.2"/>
    <row r="28" spans="1:33" ht="14.45" customHeight="1" x14ac:dyDescent="0.25">
      <c r="A28" s="20"/>
    </row>
    <row r="29" spans="1:33" ht="14.1" customHeight="1" x14ac:dyDescent="0.2"/>
    <row r="30" spans="1:33" ht="14.45" customHeight="1" x14ac:dyDescent="0.25">
      <c r="A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1" customHeight="1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1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5" ht="14.45" customHeight="1" x14ac:dyDescent="0.25">
      <c r="A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5" ht="14.1" customHeight="1" x14ac:dyDescent="0.2">
      <c r="A34" s="22"/>
      <c r="B34" s="23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4.1" customHeight="1" x14ac:dyDescent="0.2">
      <c r="A35" s="22"/>
      <c r="B35" s="23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4.1" customHeight="1" x14ac:dyDescent="0.2">
      <c r="A36" s="22"/>
      <c r="B36" s="23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4.1" customHeight="1" x14ac:dyDescent="0.2">
      <c r="A37" s="22"/>
      <c r="B37" s="23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4.1" customHeight="1" x14ac:dyDescent="0.2">
      <c r="A38" s="22"/>
      <c r="B38" s="23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4.1" customHeight="1" x14ac:dyDescent="0.2">
      <c r="A39" s="22"/>
      <c r="B39" s="23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4.1" customHeight="1" x14ac:dyDescent="0.2">
      <c r="A40" s="22"/>
      <c r="B40" s="23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4.1" customHeight="1" x14ac:dyDescent="0.2">
      <c r="A41" s="22"/>
      <c r="B41" s="23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4.1" customHeight="1" x14ac:dyDescent="0.2">
      <c r="A42" s="22"/>
      <c r="B42" s="23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4.1" customHeight="1" x14ac:dyDescent="0.2">
      <c r="A43" s="22"/>
      <c r="B43" s="23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4.1" customHeight="1" x14ac:dyDescent="0.2">
      <c r="A44" s="22"/>
      <c r="B44" s="23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4.1" customHeight="1" x14ac:dyDescent="0.2">
      <c r="A45" s="22"/>
      <c r="B45" s="23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4.1" customHeight="1" x14ac:dyDescent="0.2">
      <c r="A46" s="24"/>
      <c r="B46" s="25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4.45" customHeight="1" x14ac:dyDescent="0.25">
      <c r="A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5" ht="14.1" customHeight="1" x14ac:dyDescent="0.2">
      <c r="A48" s="22"/>
      <c r="B48" s="23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4.1" customHeight="1" x14ac:dyDescent="0.2">
      <c r="A49" s="22"/>
      <c r="B49" s="23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4.45" customHeight="1" x14ac:dyDescent="0.25">
      <c r="A50" s="26"/>
      <c r="B50" s="23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4.1" customHeight="1" x14ac:dyDescent="0.2">
      <c r="A51" s="22"/>
      <c r="B51" s="23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4.1" customHeight="1" x14ac:dyDescent="0.2">
      <c r="A52" s="22"/>
      <c r="B52" s="23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4.1" customHeight="1" x14ac:dyDescent="0.2">
      <c r="A53" s="22"/>
      <c r="B53" s="23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4.1" customHeight="1" x14ac:dyDescent="0.2">
      <c r="A54" s="22"/>
      <c r="B54" s="23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4.1" customHeight="1" x14ac:dyDescent="0.2">
      <c r="A55" s="22"/>
      <c r="B55" s="23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4.1" customHeight="1" x14ac:dyDescent="0.2">
      <c r="A56" s="22"/>
      <c r="B56" s="27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4.1" customHeight="1" x14ac:dyDescent="0.2">
      <c r="A57" s="22"/>
      <c r="B57" s="27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4.1" customHeight="1" x14ac:dyDescent="0.2">
      <c r="A58" s="22"/>
      <c r="B58" s="27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4.1" customHeight="1" x14ac:dyDescent="0.2">
      <c r="A59" s="22"/>
      <c r="B59" s="27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4.1" customHeight="1" x14ac:dyDescent="0.2">
      <c r="A60" s="22"/>
      <c r="B60" s="27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4.1" customHeight="1" x14ac:dyDescent="0.2">
      <c r="A61" s="22"/>
      <c r="B61" s="27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4.1" customHeight="1" x14ac:dyDescent="0.2">
      <c r="A62" s="24"/>
      <c r="B62" s="2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4.45" customHeight="1" x14ac:dyDescent="0.25">
      <c r="A63" s="28"/>
      <c r="B63" s="27"/>
    </row>
    <row r="64" spans="1:35" ht="14.1" customHeight="1" x14ac:dyDescent="0.2">
      <c r="A64" s="22"/>
      <c r="B64" s="27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4.1" customHeight="1" x14ac:dyDescent="0.2">
      <c r="A65" s="22"/>
      <c r="B65" s="27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4.1" customHeight="1" x14ac:dyDescent="0.2">
      <c r="A66" s="22"/>
      <c r="B66" s="27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4.1" customHeight="1" x14ac:dyDescent="0.2">
      <c r="A67" s="22"/>
      <c r="B67" s="27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4.1" customHeight="1" x14ac:dyDescent="0.2">
      <c r="A68" s="22"/>
      <c r="B68" s="27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4.1" customHeight="1" x14ac:dyDescent="0.2">
      <c r="A69" s="22"/>
      <c r="B69" s="27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4.1" customHeight="1" x14ac:dyDescent="0.2">
      <c r="A70" s="22"/>
      <c r="B70" s="27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4.1" customHeight="1" x14ac:dyDescent="0.2">
      <c r="A71" s="22"/>
      <c r="B71" s="27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4.1" customHeight="1" x14ac:dyDescent="0.2">
      <c r="A72" s="22"/>
      <c r="B72" s="2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4.1" customHeight="1" x14ac:dyDescent="0.2">
      <c r="A73" s="22"/>
      <c r="B73" s="2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4.1" customHeight="1" x14ac:dyDescent="0.2">
      <c r="A74" s="22"/>
      <c r="B74" s="2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4.1" customHeight="1" x14ac:dyDescent="0.2">
      <c r="A75" s="22"/>
      <c r="B75" s="2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4.1" customHeight="1" x14ac:dyDescent="0.2">
      <c r="A76" s="24"/>
      <c r="B76" s="27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4.45" customHeight="1" x14ac:dyDescent="0.25">
      <c r="A77" s="28"/>
      <c r="B77" s="27"/>
    </row>
    <row r="78" spans="1:35" ht="14.45" customHeight="1" x14ac:dyDescent="0.25">
      <c r="A78" s="28"/>
      <c r="B78" s="27"/>
    </row>
    <row r="79" spans="1:35" ht="14.1" customHeight="1" x14ac:dyDescent="0.2">
      <c r="A79" s="22"/>
      <c r="B79" s="27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4.1" customHeight="1" x14ac:dyDescent="0.2">
      <c r="A80" s="22"/>
      <c r="B80" s="27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4.1" customHeight="1" x14ac:dyDescent="0.2">
      <c r="A81" s="22"/>
      <c r="B81" s="27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4.1" customHeight="1" x14ac:dyDescent="0.2">
      <c r="A82" s="22"/>
      <c r="B82" s="23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4.1" customHeight="1" x14ac:dyDescent="0.2">
      <c r="A83" s="22"/>
      <c r="B83" s="23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4.1" customHeight="1" x14ac:dyDescent="0.2">
      <c r="A84" s="22"/>
      <c r="B84" s="2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4.1" customHeight="1" x14ac:dyDescent="0.2">
      <c r="A85" s="22"/>
      <c r="B85" s="2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4.1" customHeight="1" x14ac:dyDescent="0.2">
      <c r="A86" s="22"/>
      <c r="B86" s="23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4.1" customHeight="1" x14ac:dyDescent="0.2">
      <c r="A87" s="22"/>
      <c r="B87" s="2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4.1" customHeight="1" x14ac:dyDescent="0.2">
      <c r="A88" s="22"/>
      <c r="B88" s="2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4.1" customHeight="1" x14ac:dyDescent="0.2">
      <c r="A89" s="22"/>
      <c r="B89" s="23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4.45" customHeight="1" x14ac:dyDescent="0.25">
      <c r="A90" s="29"/>
      <c r="B90" s="23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4.45" customHeight="1" x14ac:dyDescent="0.25">
      <c r="A91" s="26"/>
      <c r="B91" s="23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4.1" customHeight="1" x14ac:dyDescent="0.2">
      <c r="A92" s="22"/>
      <c r="B92" s="2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4.1" customHeight="1" x14ac:dyDescent="0.2">
      <c r="A93" s="22"/>
      <c r="B93" s="2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4.1" customHeight="1" x14ac:dyDescent="0.2">
      <c r="A94" s="22"/>
      <c r="B94" s="2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4.45" customHeight="1" x14ac:dyDescent="0.25">
      <c r="A95" s="28"/>
    </row>
    <row r="96" spans="1:35" ht="14.1" customHeight="1" x14ac:dyDescent="0.2">
      <c r="A96" s="22"/>
      <c r="B96" s="23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4.1" customHeight="1" x14ac:dyDescent="0.2">
      <c r="A97" s="22"/>
      <c r="B97" s="23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4.1" customHeight="1" x14ac:dyDescent="0.2">
      <c r="A98" s="22"/>
      <c r="B98" s="23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4.1" customHeight="1" x14ac:dyDescent="0.2">
      <c r="A99" s="22"/>
      <c r="B99" s="2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4.1" customHeight="1" x14ac:dyDescent="0.2">
      <c r="A100" s="22"/>
      <c r="B100" s="2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4.1" customHeight="1" x14ac:dyDescent="0.2">
      <c r="A101" s="22"/>
      <c r="B101" s="2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4.1" customHeight="1" x14ac:dyDescent="0.2">
      <c r="A102" s="22"/>
      <c r="B102" s="2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4.1" customHeight="1" x14ac:dyDescent="0.2">
      <c r="A103" s="22"/>
      <c r="B103" s="2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4.1" customHeight="1" x14ac:dyDescent="0.2">
      <c r="A104" s="22"/>
      <c r="B104" s="2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4.1" customHeight="1" x14ac:dyDescent="0.2">
      <c r="A105" s="22"/>
      <c r="B105" s="2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4.1" customHeight="1" x14ac:dyDescent="0.2">
      <c r="A106" s="22"/>
      <c r="B106" s="2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4.1" customHeight="1" x14ac:dyDescent="0.2">
      <c r="A107" s="24"/>
      <c r="B107" s="2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4.45" customHeight="1" x14ac:dyDescent="0.25">
      <c r="A108" s="20"/>
    </row>
    <row r="109" spans="1:35" ht="14.1" customHeight="1" x14ac:dyDescent="0.2">
      <c r="A109" s="30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</row>
    <row r="110" spans="1:35" ht="14.1" customHeight="1" x14ac:dyDescent="0.2">
      <c r="A110" s="30"/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35" ht="14.1" customHeight="1" x14ac:dyDescent="0.2">
      <c r="A111" s="30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5" ht="14.1" customHeight="1" x14ac:dyDescent="0.2">
      <c r="A112" s="30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ht="14.45" customHeight="1" x14ac:dyDescent="0.25">
      <c r="A113" s="20"/>
    </row>
    <row r="114" spans="1:35" ht="14.1" customHeight="1" x14ac:dyDescent="0.2">
      <c r="A114" s="22"/>
      <c r="B114" s="2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4.1" customHeight="1" x14ac:dyDescent="0.2">
      <c r="A115" s="22"/>
      <c r="B115" s="2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4.1" customHeight="1" x14ac:dyDescent="0.2">
      <c r="A116" s="22"/>
      <c r="B116" s="2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4.1" customHeight="1" x14ac:dyDescent="0.2">
      <c r="A117" s="22"/>
      <c r="B117" s="23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4.1" customHeight="1" x14ac:dyDescent="0.2">
      <c r="A118" s="22"/>
      <c r="B118" s="2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4.1" customHeight="1" x14ac:dyDescent="0.2">
      <c r="A119" s="22"/>
      <c r="B119" s="2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4.1" customHeight="1" x14ac:dyDescent="0.2">
      <c r="A120" s="22"/>
      <c r="B120" s="2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4.1" customHeight="1" x14ac:dyDescent="0.2">
      <c r="A121" s="22"/>
      <c r="B121" s="2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4.1" customHeight="1" x14ac:dyDescent="0.2">
      <c r="A122" s="22"/>
      <c r="B122" s="23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4.1" customHeight="1" x14ac:dyDescent="0.2">
      <c r="A123" s="22"/>
      <c r="B123" s="23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4.1" customHeight="1" x14ac:dyDescent="0.2">
      <c r="A124" s="24"/>
      <c r="B124" s="25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4.45" customHeight="1" x14ac:dyDescent="0.25">
      <c r="A125" s="20"/>
    </row>
    <row r="126" spans="1:35" ht="14.45" customHeight="1" x14ac:dyDescent="0.25">
      <c r="A126" s="26"/>
      <c r="B126" s="23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4.1" customHeight="1" x14ac:dyDescent="0.2">
      <c r="A127" s="22"/>
      <c r="B127" s="23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4.1" customHeight="1" x14ac:dyDescent="0.2">
      <c r="A128" s="22"/>
      <c r="B128" s="23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4.1" customHeight="1" x14ac:dyDescent="0.2">
      <c r="A129" s="22"/>
      <c r="B129" s="23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4.1" customHeight="1" x14ac:dyDescent="0.2">
      <c r="A130" s="22"/>
      <c r="B130" s="23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4.1" customHeight="1" x14ac:dyDescent="0.2">
      <c r="A131" s="22"/>
      <c r="B131" s="23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4.1" customHeight="1" x14ac:dyDescent="0.2">
      <c r="A132" s="22"/>
      <c r="B132" s="23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4.1" customHeight="1" x14ac:dyDescent="0.2">
      <c r="A133" s="22"/>
      <c r="B133" s="23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4.1" customHeight="1" x14ac:dyDescent="0.2">
      <c r="A134" s="22"/>
      <c r="B134" s="23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4.1" customHeight="1" x14ac:dyDescent="0.2">
      <c r="A135" s="22"/>
      <c r="B135" s="23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4.1" customHeight="1" x14ac:dyDescent="0.2">
      <c r="A136" s="22"/>
      <c r="B136" s="23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</row>
    <row r="137" spans="1:35" ht="14.1" customHeight="1" x14ac:dyDescent="0.2">
      <c r="A137" s="22"/>
      <c r="B137" s="23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4.1" customHeight="1" x14ac:dyDescent="0.2">
      <c r="A138" s="22"/>
      <c r="B138" s="23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</row>
    <row r="139" spans="1:35" ht="14.1" customHeight="1" x14ac:dyDescent="0.2">
      <c r="A139" s="22"/>
      <c r="B139" s="23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</row>
    <row r="140" spans="1:35" ht="14.1" customHeight="1" x14ac:dyDescent="0.2">
      <c r="A140" s="22"/>
      <c r="B140" s="23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</row>
    <row r="141" spans="1:35" ht="14.1" customHeight="1" x14ac:dyDescent="0.2">
      <c r="A141" s="22"/>
      <c r="B141" s="23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</row>
    <row r="142" spans="1:35" ht="14.1" customHeight="1" x14ac:dyDescent="0.2">
      <c r="A142" s="22"/>
      <c r="B142" s="23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</row>
    <row r="143" spans="1:35" ht="14.1" customHeight="1" x14ac:dyDescent="0.2">
      <c r="A143" s="22"/>
      <c r="B143" s="23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</row>
    <row r="144" spans="1:35" ht="14.1" customHeight="1" x14ac:dyDescent="0.2">
      <c r="A144" s="22"/>
      <c r="B144" s="23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</row>
    <row r="145" spans="1:35" ht="14.1" customHeight="1" x14ac:dyDescent="0.2">
      <c r="A145" s="22"/>
      <c r="B145" s="23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</row>
    <row r="146" spans="1:35" ht="14.1" customHeight="1" x14ac:dyDescent="0.2">
      <c r="A146" s="24"/>
      <c r="B146" s="25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</row>
    <row r="147" spans="1:35" ht="14.1" customHeight="1" x14ac:dyDescent="0.2">
      <c r="A147" s="22"/>
      <c r="B147" s="23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</row>
    <row r="148" spans="1:35" ht="14.1" customHeight="1" x14ac:dyDescent="0.2">
      <c r="A148" s="24"/>
      <c r="B148" s="25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</row>
    <row r="149" spans="1:35" ht="14.1" customHeight="1" x14ac:dyDescent="0.2"/>
    <row r="150" spans="1:35" ht="14.1" customHeight="1" x14ac:dyDescent="0.2">
      <c r="C150" s="42"/>
      <c r="D150" s="42"/>
      <c r="E150" s="42"/>
      <c r="F150" s="42"/>
      <c r="G150" s="42"/>
      <c r="H150" s="42"/>
      <c r="I150" s="42"/>
      <c r="J150" s="42"/>
      <c r="K150" s="42"/>
      <c r="L150" s="42"/>
    </row>
    <row r="151" spans="1:35" ht="14.1" customHeight="1" x14ac:dyDescent="0.2">
      <c r="C151" s="42"/>
      <c r="D151" s="42"/>
      <c r="E151" s="42"/>
      <c r="F151" s="42"/>
      <c r="G151" s="42"/>
      <c r="H151" s="42"/>
      <c r="I151" s="42"/>
      <c r="J151" s="42"/>
      <c r="K151" s="42"/>
      <c r="L151" s="42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>
    <tabColor rgb="FF1F497D"/>
  </sheetPr>
  <dimension ref="A1:AI1000"/>
  <sheetViews>
    <sheetView workbookViewId="0"/>
  </sheetViews>
  <sheetFormatPr defaultColWidth="8.875" defaultRowHeight="15" customHeight="1" x14ac:dyDescent="0.2"/>
  <cols>
    <col min="1" max="1" width="39.875" style="18" customWidth="1"/>
    <col min="2" max="2" width="17.875" style="21" customWidth="1"/>
    <col min="3" max="3" width="9.5" style="18" customWidth="1"/>
    <col min="4" max="35" width="9.5" style="18" bestFit="1" customWidth="1"/>
    <col min="36" max="38" width="8.875" style="18" customWidth="1"/>
    <col min="39" max="16384" width="8.875" style="18"/>
  </cols>
  <sheetData>
    <row r="1" spans="1:35" ht="14.45" customHeight="1" x14ac:dyDescent="0.25">
      <c r="A1" s="19" t="s">
        <v>51</v>
      </c>
      <c r="B1" s="20">
        <v>2020</v>
      </c>
      <c r="C1" s="20">
        <v>2021</v>
      </c>
      <c r="D1" s="20">
        <v>2022</v>
      </c>
      <c r="E1" s="20">
        <v>2023</v>
      </c>
      <c r="F1" s="20">
        <v>2024</v>
      </c>
      <c r="G1" s="20">
        <v>2025</v>
      </c>
      <c r="H1" s="20">
        <v>2026</v>
      </c>
      <c r="I1" s="20">
        <v>2027</v>
      </c>
      <c r="J1" s="20">
        <v>2028</v>
      </c>
      <c r="K1" s="20">
        <v>2029</v>
      </c>
      <c r="L1" s="20">
        <v>2030</v>
      </c>
      <c r="M1" s="20">
        <v>2031</v>
      </c>
      <c r="N1" s="20">
        <v>2032</v>
      </c>
      <c r="O1" s="20">
        <v>2033</v>
      </c>
      <c r="P1" s="20">
        <v>2034</v>
      </c>
      <c r="Q1" s="20">
        <v>2035</v>
      </c>
      <c r="R1" s="20">
        <v>2036</v>
      </c>
      <c r="S1" s="20">
        <v>2037</v>
      </c>
      <c r="T1" s="20">
        <v>2038</v>
      </c>
      <c r="U1" s="20">
        <v>2039</v>
      </c>
      <c r="V1" s="20">
        <v>2040</v>
      </c>
      <c r="W1" s="20">
        <v>2041</v>
      </c>
      <c r="X1" s="20">
        <v>2042</v>
      </c>
      <c r="Y1" s="20">
        <v>2043</v>
      </c>
      <c r="Z1" s="20">
        <v>2044</v>
      </c>
      <c r="AA1" s="20">
        <v>2045</v>
      </c>
      <c r="AB1" s="20">
        <v>2046</v>
      </c>
      <c r="AC1" s="20">
        <v>2047</v>
      </c>
      <c r="AD1" s="20">
        <v>2048</v>
      </c>
      <c r="AE1" s="20">
        <v>2049</v>
      </c>
      <c r="AF1" s="20">
        <v>2050</v>
      </c>
      <c r="AH1" s="20"/>
      <c r="AI1" s="20"/>
    </row>
    <row r="2" spans="1:35" ht="14.1" customHeight="1" x14ac:dyDescent="0.2">
      <c r="A2" s="18" t="s">
        <v>52</v>
      </c>
      <c r="B2">
        <f>calcs!G56</f>
        <v>17033808453554.928</v>
      </c>
      <c r="C2" s="17">
        <f>calcs!H56</f>
        <v>16905985213177.32</v>
      </c>
      <c r="D2" s="17">
        <f>calcs!I56</f>
        <v>16707241347725.992</v>
      </c>
      <c r="E2" s="17">
        <f>calcs!J56</f>
        <v>16452651399136.213</v>
      </c>
      <c r="F2" s="17">
        <f>calcs!K56</f>
        <v>16149072111755.447</v>
      </c>
      <c r="G2" s="17">
        <f>calcs!L56</f>
        <v>16178941030710.6</v>
      </c>
      <c r="H2" s="17">
        <f>calcs!M56</f>
        <v>16208809949665.754</v>
      </c>
      <c r="I2" s="17">
        <f>calcs!N56</f>
        <v>16238678868620.906</v>
      </c>
      <c r="J2" s="17">
        <f>calcs!O56</f>
        <v>16268547787576.061</v>
      </c>
      <c r="K2" s="17">
        <f>calcs!P56</f>
        <v>16298416706531.213</v>
      </c>
      <c r="L2" s="17">
        <f>calcs!Q56</f>
        <v>16328285625486.367</v>
      </c>
      <c r="M2" s="17">
        <f>calcs!R56</f>
        <v>16358154544441.52</v>
      </c>
      <c r="N2" s="17">
        <f>calcs!S56</f>
        <v>16388023463396.672</v>
      </c>
      <c r="O2" s="17">
        <f>calcs!T56</f>
        <v>16417892382351.826</v>
      </c>
      <c r="P2" s="17">
        <f>calcs!U56</f>
        <v>16447761301306.979</v>
      </c>
      <c r="Q2" s="17">
        <f>calcs!V56</f>
        <v>16477630220262.133</v>
      </c>
      <c r="R2" s="17">
        <f>calcs!W56</f>
        <v>16507499139217.285</v>
      </c>
      <c r="S2" s="17">
        <f>calcs!X56</f>
        <v>16537368058172.439</v>
      </c>
      <c r="T2" s="17">
        <f>calcs!Y56</f>
        <v>16567236977127.592</v>
      </c>
      <c r="U2" s="17">
        <f>calcs!Z56</f>
        <v>16597105896082.744</v>
      </c>
      <c r="V2" s="17">
        <f>calcs!AA56</f>
        <v>16626974815037.898</v>
      </c>
      <c r="W2" s="17">
        <f>calcs!AB56</f>
        <v>16656843733993.053</v>
      </c>
      <c r="X2" s="17">
        <f>calcs!AC56</f>
        <v>16686712652948.205</v>
      </c>
      <c r="Y2" s="17">
        <f>calcs!AD56</f>
        <v>16716581571903.357</v>
      </c>
      <c r="Z2" s="17">
        <f>calcs!AE56</f>
        <v>16746450490858.51</v>
      </c>
      <c r="AA2" s="17">
        <f>calcs!AF56</f>
        <v>16776319409813.664</v>
      </c>
      <c r="AB2" s="17">
        <f>calcs!AG56</f>
        <v>16806188328768.816</v>
      </c>
      <c r="AC2" s="17">
        <f>calcs!AH56</f>
        <v>16836057247723.969</v>
      </c>
      <c r="AD2" s="17">
        <f>calcs!AI56</f>
        <v>16865926166679.121</v>
      </c>
      <c r="AE2" s="17">
        <f>calcs!AJ56</f>
        <v>16895795085634.277</v>
      </c>
      <c r="AF2" s="17">
        <f>calcs!AK56</f>
        <v>16925664004589.43</v>
      </c>
      <c r="AG2" s="38"/>
    </row>
    <row r="3" spans="1:35" ht="14.1" customHeight="1" x14ac:dyDescent="0.2">
      <c r="A3" s="18" t="s">
        <v>53</v>
      </c>
      <c r="B3" s="264">
        <f>calcs!G57</f>
        <v>27000000</v>
      </c>
      <c r="C3" s="264">
        <f>calcs!H57</f>
        <v>27000000</v>
      </c>
      <c r="D3" s="264">
        <f>calcs!I57</f>
        <v>27000000</v>
      </c>
      <c r="E3" s="264">
        <f>calcs!J57</f>
        <v>27000000</v>
      </c>
      <c r="F3" s="264">
        <f>calcs!K57</f>
        <v>27000000</v>
      </c>
      <c r="G3" s="264">
        <f>calcs!L57</f>
        <v>27000000</v>
      </c>
      <c r="H3" s="264">
        <f>calcs!M57</f>
        <v>27000000</v>
      </c>
      <c r="I3" s="264">
        <f>calcs!N57</f>
        <v>27000000</v>
      </c>
      <c r="J3" s="264">
        <f>calcs!O57</f>
        <v>27000000</v>
      </c>
      <c r="K3" s="264">
        <f>calcs!P57</f>
        <v>27000000</v>
      </c>
      <c r="L3" s="264">
        <f>calcs!Q57</f>
        <v>27000000</v>
      </c>
      <c r="M3" s="264">
        <f>calcs!R57</f>
        <v>27000000</v>
      </c>
      <c r="N3" s="264">
        <f>calcs!S57</f>
        <v>27000000</v>
      </c>
      <c r="O3" s="264">
        <f>calcs!T57</f>
        <v>27000000</v>
      </c>
      <c r="P3" s="264">
        <f>calcs!U57</f>
        <v>27000000</v>
      </c>
      <c r="Q3" s="264">
        <f>calcs!V57</f>
        <v>27000000</v>
      </c>
      <c r="R3" s="264">
        <f>calcs!W57</f>
        <v>27000000</v>
      </c>
      <c r="S3" s="264">
        <f>calcs!X57</f>
        <v>27000000</v>
      </c>
      <c r="T3" s="264">
        <f>calcs!Y57</f>
        <v>27000000</v>
      </c>
      <c r="U3" s="264">
        <f>calcs!Z57</f>
        <v>27000000</v>
      </c>
      <c r="V3" s="264">
        <f>calcs!AA57</f>
        <v>27000000</v>
      </c>
      <c r="W3" s="264">
        <f>calcs!AB57</f>
        <v>27000000</v>
      </c>
      <c r="X3" s="264">
        <f>calcs!AC57</f>
        <v>27000000</v>
      </c>
      <c r="Y3" s="264">
        <f>calcs!AD57</f>
        <v>27000000</v>
      </c>
      <c r="Z3" s="264">
        <f>calcs!AE57</f>
        <v>27000000</v>
      </c>
      <c r="AA3" s="264">
        <f>calcs!AF57</f>
        <v>27000000</v>
      </c>
      <c r="AB3" s="264">
        <f>calcs!AG57</f>
        <v>27000000</v>
      </c>
      <c r="AC3" s="264">
        <f>calcs!AH57</f>
        <v>27000000</v>
      </c>
      <c r="AD3" s="264">
        <f>calcs!AI57</f>
        <v>27000000</v>
      </c>
      <c r="AE3" s="264">
        <f>calcs!AJ57</f>
        <v>27000000</v>
      </c>
      <c r="AF3" s="264">
        <f>calcs!AK57</f>
        <v>27000000</v>
      </c>
    </row>
    <row r="4" spans="1:35" ht="14.1" customHeight="1" x14ac:dyDescent="0.2">
      <c r="A4" s="18" t="s">
        <v>54</v>
      </c>
      <c r="B4" s="17">
        <f>calcs!G58</f>
        <v>257079832296015.5</v>
      </c>
      <c r="C4" s="17">
        <f>calcs!H58</f>
        <v>252247363105561.41</v>
      </c>
      <c r="D4" s="17">
        <f>calcs!I58</f>
        <v>247419007288132.75</v>
      </c>
      <c r="E4" s="17">
        <f>calcs!J58</f>
        <v>242594764843729.5</v>
      </c>
      <c r="F4" s="17">
        <f>calcs!K58</f>
        <v>237774635772350.88</v>
      </c>
      <c r="G4" s="17">
        <f>calcs!L58</f>
        <v>237774635772350.88</v>
      </c>
      <c r="H4" s="17">
        <f>calcs!M58</f>
        <v>237774635772350.88</v>
      </c>
      <c r="I4" s="17">
        <f>calcs!N58</f>
        <v>237774635772350.88</v>
      </c>
      <c r="J4" s="17">
        <f>calcs!O58</f>
        <v>237774635772350.88</v>
      </c>
      <c r="K4" s="17">
        <f>calcs!P58</f>
        <v>237774635772350.88</v>
      </c>
      <c r="L4" s="17">
        <f>calcs!Q58</f>
        <v>237774635772350.88</v>
      </c>
      <c r="M4" s="17">
        <f>calcs!R58</f>
        <v>239532961342037.72</v>
      </c>
      <c r="N4" s="17">
        <f>calcs!S58</f>
        <v>241291286911723.66</v>
      </c>
      <c r="O4" s="17">
        <f>calcs!T58</f>
        <v>243049612481410.5</v>
      </c>
      <c r="P4" s="17">
        <f>calcs!U58</f>
        <v>244807938051097.31</v>
      </c>
      <c r="Q4" s="17">
        <f>calcs!V58</f>
        <v>246566263620783.25</v>
      </c>
      <c r="R4" s="17">
        <f>calcs!W58</f>
        <v>248324589190470.09</v>
      </c>
      <c r="S4" s="17">
        <f>calcs!X58</f>
        <v>250082914760156.91</v>
      </c>
      <c r="T4" s="17">
        <f>calcs!Y58</f>
        <v>251841240329842.84</v>
      </c>
      <c r="U4" s="17">
        <f>calcs!Z58</f>
        <v>253599565899529.66</v>
      </c>
      <c r="V4" s="17">
        <f>calcs!AA58</f>
        <v>255357891469216.44</v>
      </c>
      <c r="W4" s="17">
        <f>calcs!AB58</f>
        <v>257116217038903.25</v>
      </c>
      <c r="X4" s="17">
        <f>calcs!AC58</f>
        <v>258874542608589.25</v>
      </c>
      <c r="Y4" s="17">
        <f>calcs!AD58</f>
        <v>260632868178276.03</v>
      </c>
      <c r="Z4" s="17">
        <f>calcs!AE58</f>
        <v>262391193747962.84</v>
      </c>
      <c r="AA4" s="17">
        <f>calcs!AF58</f>
        <v>264149519317648.81</v>
      </c>
      <c r="AB4" s="17">
        <f>calcs!AG58</f>
        <v>265907844887335.59</v>
      </c>
      <c r="AC4" s="17">
        <f>calcs!AH58</f>
        <v>267666170457022.44</v>
      </c>
      <c r="AD4" s="17">
        <f>calcs!AI58</f>
        <v>269424496026709.25</v>
      </c>
      <c r="AE4" s="17">
        <f>calcs!AJ58</f>
        <v>271182821596395.19</v>
      </c>
      <c r="AF4" s="17">
        <f>calcs!AK58</f>
        <v>272941147166082</v>
      </c>
    </row>
    <row r="5" spans="1:35" ht="14.1" customHeight="1" x14ac:dyDescent="0.2">
      <c r="A5" s="18" t="s">
        <v>55</v>
      </c>
      <c r="B5" s="17">
        <f>calcs!G59</f>
        <v>4564492699129.0205</v>
      </c>
      <c r="C5" s="17">
        <f>calcs!H59</f>
        <v>3694458306836.0649</v>
      </c>
      <c r="D5" s="17">
        <f>calcs!I59</f>
        <v>3482008366454.8076</v>
      </c>
      <c r="E5" s="17">
        <f>calcs!J59</f>
        <v>3290828979454.4497</v>
      </c>
      <c r="F5" s="17">
        <f>calcs!K59</f>
        <v>3049903089089.4956</v>
      </c>
      <c r="G5" s="17">
        <f>calcs!L59</f>
        <v>2759640568766.6289</v>
      </c>
      <c r="H5" s="17">
        <f>calcs!M59</f>
        <v>2528520751252.522</v>
      </c>
      <c r="I5" s="17">
        <f>calcs!N59</f>
        <v>2299972611860.8457</v>
      </c>
      <c r="J5" s="17">
        <f>calcs!O59</f>
        <v>2073996150591.541</v>
      </c>
      <c r="K5" s="17">
        <f>calcs!P59</f>
        <v>1850591367444.657</v>
      </c>
      <c r="L5" s="17">
        <f>calcs!Q59</f>
        <v>1629758262420.1563</v>
      </c>
      <c r="M5" s="17">
        <f>calcs!R59</f>
        <v>1454830837762.3904</v>
      </c>
      <c r="N5" s="17">
        <f>calcs!S59</f>
        <v>1279577080888.6172</v>
      </c>
      <c r="O5" s="17">
        <f>calcs!T59</f>
        <v>1104649656230.8513</v>
      </c>
      <c r="P5" s="17">
        <f>calcs!U59</f>
        <v>929722231573.08508</v>
      </c>
      <c r="Q5" s="17">
        <f>calcs!V59</f>
        <v>754794806915.31738</v>
      </c>
      <c r="R5" s="17">
        <f>calcs!W59</f>
        <v>579541050041.54614</v>
      </c>
      <c r="S5" s="17">
        <f>calcs!X59</f>
        <v>444943561665.55597</v>
      </c>
      <c r="T5" s="17">
        <f>calcs!Y59</f>
        <v>491609068554.34338</v>
      </c>
      <c r="U5" s="17">
        <f>calcs!Z59</f>
        <v>538274575443.13171</v>
      </c>
      <c r="V5" s="17">
        <f>calcs!AA59</f>
        <v>584613750115.91418</v>
      </c>
      <c r="W5" s="17">
        <f>calcs!AB59</f>
        <v>631279257004.70435</v>
      </c>
      <c r="X5" s="17">
        <f>calcs!AC59</f>
        <v>677944763893.49182</v>
      </c>
      <c r="Y5" s="17">
        <f>calcs!AD59</f>
        <v>724610270782.28015</v>
      </c>
      <c r="Z5" s="17">
        <f>calcs!AE59</f>
        <v>770949445455.0625</v>
      </c>
      <c r="AA5" s="17">
        <f>calcs!AF59</f>
        <v>817614952343.85034</v>
      </c>
      <c r="AB5" s="17">
        <f>calcs!AG59</f>
        <v>864280459232.63831</v>
      </c>
      <c r="AC5" s="17">
        <f>calcs!AH59</f>
        <v>910945966121.42615</v>
      </c>
      <c r="AD5" s="17">
        <f>calcs!AI59</f>
        <v>957285140794.20947</v>
      </c>
      <c r="AE5" s="17">
        <f>calcs!AJ59</f>
        <v>1003950647682.9969</v>
      </c>
      <c r="AF5" s="17">
        <f>calcs!AK59</f>
        <v>1050616154571.7853</v>
      </c>
    </row>
    <row r="6" spans="1:35" ht="14.1" customHeight="1" x14ac:dyDescent="0.2">
      <c r="A6" s="18" t="s">
        <v>56</v>
      </c>
      <c r="B6" s="17">
        <f>calcs!G60</f>
        <v>64648224417521.617</v>
      </c>
      <c r="C6" s="17">
        <f>calcs!H60</f>
        <v>63828010989763.781</v>
      </c>
      <c r="D6" s="17">
        <f>calcs!I60</f>
        <v>62885943888341.445</v>
      </c>
      <c r="E6" s="17">
        <f>calcs!J60</f>
        <v>61935332366507.922</v>
      </c>
      <c r="F6" s="17">
        <f>calcs!K60</f>
        <v>60897986865963.609</v>
      </c>
      <c r="G6" s="17">
        <f>calcs!L60</f>
        <v>60992727722429.727</v>
      </c>
      <c r="H6" s="17">
        <f>calcs!M60</f>
        <v>60780646639418.734</v>
      </c>
      <c r="I6" s="17">
        <f>calcs!N60</f>
        <v>60567897686669.586</v>
      </c>
      <c r="J6" s="17">
        <f>calcs!O60</f>
        <v>60354480864182.078</v>
      </c>
      <c r="K6" s="17">
        <f>calcs!P60</f>
        <v>60140396171956.289</v>
      </c>
      <c r="L6" s="17">
        <f>calcs!Q60</f>
        <v>59925643609992.164</v>
      </c>
      <c r="M6" s="17">
        <f>calcs!R60</f>
        <v>60287436048968.516</v>
      </c>
      <c r="N6" s="17">
        <f>calcs!S60</f>
        <v>60649228487944.852</v>
      </c>
      <c r="O6" s="17">
        <f>calcs!T60</f>
        <v>61011020926921.281</v>
      </c>
      <c r="P6" s="17">
        <f>calcs!U60</f>
        <v>61372813365897.633</v>
      </c>
      <c r="Q6" s="17">
        <f>calcs!V60</f>
        <v>61734605804873.969</v>
      </c>
      <c r="R6" s="17">
        <f>calcs!W60</f>
        <v>62096398243850.32</v>
      </c>
      <c r="S6" s="17">
        <f>calcs!X60</f>
        <v>62456638415837.688</v>
      </c>
      <c r="T6" s="17">
        <f>calcs!Y60</f>
        <v>62818430854814.109</v>
      </c>
      <c r="U6" s="17">
        <f>calcs!Z60</f>
        <v>63180223293790.461</v>
      </c>
      <c r="V6" s="17">
        <f>calcs!AA60</f>
        <v>63542015732766.898</v>
      </c>
      <c r="W6" s="17">
        <f>calcs!AB60</f>
        <v>63903808171743.234</v>
      </c>
      <c r="X6" s="17">
        <f>calcs!AC60</f>
        <v>64265600610719.586</v>
      </c>
      <c r="Y6" s="17">
        <f>calcs!AD60</f>
        <v>64627393049696.023</v>
      </c>
      <c r="Z6" s="17">
        <f>calcs!AE60</f>
        <v>64989185488672.359</v>
      </c>
      <c r="AA6" s="17">
        <f>calcs!AF60</f>
        <v>65350977927648.703</v>
      </c>
      <c r="AB6" s="17">
        <f>calcs!AG60</f>
        <v>65712770366625.039</v>
      </c>
      <c r="AC6" s="17">
        <f>calcs!AH60</f>
        <v>66074562805601.477</v>
      </c>
      <c r="AD6" s="17">
        <f>calcs!AI60</f>
        <v>66436355244577.828</v>
      </c>
      <c r="AE6" s="17">
        <f>calcs!AJ60</f>
        <v>66798147683554.164</v>
      </c>
      <c r="AF6" s="17">
        <f>calcs!AK60</f>
        <v>67158387855541.523</v>
      </c>
    </row>
    <row r="7" spans="1:35" ht="14.1" customHeight="1" x14ac:dyDescent="0.2">
      <c r="A7" s="18" t="s">
        <v>57</v>
      </c>
      <c r="B7" s="17">
        <f>calcs!G61</f>
        <v>3722853939138.5098</v>
      </c>
      <c r="C7" s="17">
        <f>calcs!H61</f>
        <v>3647353023008.7124</v>
      </c>
      <c r="D7" s="17">
        <f>calcs!I61</f>
        <v>3566196837048.3774</v>
      </c>
      <c r="E7" s="17">
        <f>calcs!J61</f>
        <v>3484360788391.1528</v>
      </c>
      <c r="F7" s="17">
        <f>calcs!K61</f>
        <v>3397203999341.0845</v>
      </c>
      <c r="G7" s="17">
        <f>calcs!L61</f>
        <v>3351160144406.4897</v>
      </c>
      <c r="H7" s="17">
        <f>calcs!M61</f>
        <v>3301086977829.8184</v>
      </c>
      <c r="I7" s="17">
        <f>calcs!N61</f>
        <v>3251367410273.5503</v>
      </c>
      <c r="J7" s="17">
        <f>calcs!O61</f>
        <v>3202001441737.6772</v>
      </c>
      <c r="K7" s="17">
        <f>calcs!P61</f>
        <v>3152989072222.208</v>
      </c>
      <c r="L7" s="17">
        <f>calcs!Q61</f>
        <v>3104330301727.1343</v>
      </c>
      <c r="M7" s="17">
        <f>calcs!R61</f>
        <v>3073861852802.583</v>
      </c>
      <c r="N7" s="17">
        <f>calcs!S61</f>
        <v>3043393403878.0244</v>
      </c>
      <c r="O7" s="17">
        <f>calcs!T61</f>
        <v>3012924954953.4639</v>
      </c>
      <c r="P7" s="17">
        <f>calcs!U61</f>
        <v>2982456506028.9141</v>
      </c>
      <c r="Q7" s="17">
        <f>calcs!V61</f>
        <v>2951988057104.3535</v>
      </c>
      <c r="R7" s="17">
        <f>calcs!W61</f>
        <v>2921519608179.7935</v>
      </c>
      <c r="S7" s="17">
        <f>calcs!X61</f>
        <v>2891051159255.2432</v>
      </c>
      <c r="T7" s="17">
        <f>calcs!Y61</f>
        <v>2860582710330.6821</v>
      </c>
      <c r="U7" s="17">
        <f>calcs!Z61</f>
        <v>2830114261406.1226</v>
      </c>
      <c r="V7" s="17">
        <f>calcs!AA61</f>
        <v>2799645812481.5718</v>
      </c>
      <c r="W7" s="17">
        <f>calcs!AB61</f>
        <v>2769177363557.0117</v>
      </c>
      <c r="X7" s="17">
        <f>calcs!AC61</f>
        <v>2738708914632.4526</v>
      </c>
      <c r="Y7" s="17">
        <f>calcs!AD61</f>
        <v>2708240465707.9023</v>
      </c>
      <c r="Z7" s="17">
        <f>calcs!AE61</f>
        <v>2677772016783.3413</v>
      </c>
      <c r="AA7" s="17">
        <f>calcs!AF61</f>
        <v>2647303567858.7915</v>
      </c>
      <c r="AB7" s="17">
        <f>calcs!AG61</f>
        <v>2616835118934.231</v>
      </c>
      <c r="AC7" s="17">
        <f>calcs!AH61</f>
        <v>2586366670009.6714</v>
      </c>
      <c r="AD7" s="17">
        <f>calcs!AI61</f>
        <v>2555898221085.1206</v>
      </c>
      <c r="AE7" s="17">
        <f>calcs!AJ61</f>
        <v>2525429772160.561</v>
      </c>
      <c r="AF7" s="17">
        <f>calcs!AK61</f>
        <v>2494961323236.0015</v>
      </c>
    </row>
    <row r="8" spans="1:35" ht="14.1" customHeight="1" x14ac:dyDescent="0.2">
      <c r="A8" s="18" t="s">
        <v>58</v>
      </c>
      <c r="B8" s="17">
        <f>calcs!G62</f>
        <v>477827733571.25201</v>
      </c>
      <c r="C8" s="17">
        <f>calcs!H62</f>
        <v>509437431258.86542</v>
      </c>
      <c r="D8" s="17">
        <f>calcs!I62</f>
        <v>539246621232.88293</v>
      </c>
      <c r="E8" s="17">
        <f>calcs!J62</f>
        <v>568664052055.52698</v>
      </c>
      <c r="F8" s="17">
        <f>calcs!K62</f>
        <v>593459207664.82947</v>
      </c>
      <c r="G8" s="17">
        <f>calcs!L62</f>
        <v>632890269518.09863</v>
      </c>
      <c r="H8" s="17">
        <f>calcs!M62</f>
        <v>668835197003.78503</v>
      </c>
      <c r="I8" s="17">
        <f>calcs!N62</f>
        <v>704797292235.7085</v>
      </c>
      <c r="J8" s="17">
        <f>calcs!O62</f>
        <v>740776555213.8717</v>
      </c>
      <c r="K8" s="17">
        <f>calcs!P62</f>
        <v>776772985938.27344</v>
      </c>
      <c r="L8" s="17">
        <f>calcs!Q62</f>
        <v>812786584408.91333</v>
      </c>
      <c r="M8" s="17">
        <f>calcs!R62</f>
        <v>983094993541.59106</v>
      </c>
      <c r="N8" s="17">
        <f>calcs!S62</f>
        <v>1151081947314.8057</v>
      </c>
      <c r="O8" s="17">
        <f>calcs!T62</f>
        <v>1321390356447.4846</v>
      </c>
      <c r="P8" s="17">
        <f>calcs!U62</f>
        <v>1491698765580.1565</v>
      </c>
      <c r="Q8" s="17">
        <f>calcs!V62</f>
        <v>1659685719353.3665</v>
      </c>
      <c r="R8" s="17">
        <f>calcs!W62</f>
        <v>1829994128486.0498</v>
      </c>
      <c r="S8" s="17">
        <f>calcs!X62</f>
        <v>2000302537618.7334</v>
      </c>
      <c r="T8" s="17">
        <f>calcs!Y62</f>
        <v>2168289491391.9431</v>
      </c>
      <c r="U8" s="17">
        <f>calcs!Z62</f>
        <v>2338597900524.6265</v>
      </c>
      <c r="V8" s="17">
        <f>calcs!AA62</f>
        <v>2506584854297.8364</v>
      </c>
      <c r="W8" s="17">
        <f>calcs!AB62</f>
        <v>2676893263430.5205</v>
      </c>
      <c r="X8" s="17">
        <f>calcs!AC62</f>
        <v>2847201672563.189</v>
      </c>
      <c r="Y8" s="17">
        <f>calcs!AD62</f>
        <v>3015188626336.3989</v>
      </c>
      <c r="Z8" s="17">
        <f>calcs!AE62</f>
        <v>3185497035469.0825</v>
      </c>
      <c r="AA8" s="17">
        <f>calcs!AF62</f>
        <v>3355805444601.7661</v>
      </c>
      <c r="AB8" s="17">
        <f>calcs!AG62</f>
        <v>3523792398374.9756</v>
      </c>
      <c r="AC8" s="17">
        <f>calcs!AH62</f>
        <v>3694100807507.6592</v>
      </c>
      <c r="AD8" s="17">
        <f>calcs!AI62</f>
        <v>3864409216640.3281</v>
      </c>
      <c r="AE8" s="17">
        <f>calcs!AJ62</f>
        <v>4032396170413.5527</v>
      </c>
      <c r="AF8" s="17">
        <f>calcs!AK62</f>
        <v>4202704579546.2217</v>
      </c>
    </row>
    <row r="9" spans="1:35" ht="14.1" customHeight="1" x14ac:dyDescent="0.2">
      <c r="A9" s="18" t="s">
        <v>59</v>
      </c>
      <c r="B9" s="17">
        <f>calcs!G63</f>
        <v>7965361906520.8467</v>
      </c>
      <c r="C9" s="17">
        <f>calcs!H63</f>
        <v>7861760612113.5801</v>
      </c>
      <c r="D9" s="17">
        <f>calcs!I63</f>
        <v>7739699138684.1504</v>
      </c>
      <c r="E9" s="17">
        <f>calcs!J63</f>
        <v>7614661228737.7734</v>
      </c>
      <c r="F9" s="17">
        <f>calcs!K63</f>
        <v>7475677737558.4521</v>
      </c>
      <c r="G9" s="17">
        <f>calcs!L63</f>
        <v>7428987597380.0596</v>
      </c>
      <c r="H9" s="17">
        <f>calcs!M63</f>
        <v>7379471502875.5908</v>
      </c>
      <c r="I9" s="17">
        <f>calcs!N63</f>
        <v>7330339910633.4111</v>
      </c>
      <c r="J9" s="17">
        <f>calcs!O63</f>
        <v>7281592820653.5156</v>
      </c>
      <c r="K9" s="17">
        <f>calcs!P63</f>
        <v>7233230232935.8965</v>
      </c>
      <c r="L9" s="17">
        <f>calcs!Q63</f>
        <v>7185252147480.5732</v>
      </c>
      <c r="M9" s="17">
        <f>calcs!R63</f>
        <v>7261443042595.4209</v>
      </c>
      <c r="N9" s="17">
        <f>calcs!S63</f>
        <v>7339053706195.7441</v>
      </c>
      <c r="O9" s="17">
        <f>calcs!T63</f>
        <v>7413838889938.834</v>
      </c>
      <c r="P9" s="17">
        <f>calcs!U63</f>
        <v>7490043842167.3994</v>
      </c>
      <c r="Q9" s="17">
        <f>calcs!V63</f>
        <v>7567640448654.0146</v>
      </c>
      <c r="R9" s="17">
        <f>calcs!W63</f>
        <v>7643845400882.5781</v>
      </c>
      <c r="S9" s="17">
        <f>calcs!X63</f>
        <v>7720036295997.4277</v>
      </c>
      <c r="T9" s="17">
        <f>calcs!Y63</f>
        <v>7796241248225.9834</v>
      </c>
      <c r="U9" s="17">
        <f>calcs!Z63</f>
        <v>7872432143340.832</v>
      </c>
      <c r="V9" s="17">
        <f>calcs!AA63</f>
        <v>7948637095569.3975</v>
      </c>
      <c r="W9" s="17">
        <f>calcs!AB63</f>
        <v>8026233702056.0127</v>
      </c>
      <c r="X9" s="17">
        <f>calcs!AC63</f>
        <v>8102438654284.5781</v>
      </c>
      <c r="Y9" s="17">
        <f>calcs!AD63</f>
        <v>8177223838027.668</v>
      </c>
      <c r="Z9" s="17">
        <f>calcs!AE63</f>
        <v>8254131645942.1113</v>
      </c>
      <c r="AA9" s="17">
        <f>calcs!AF63</f>
        <v>8330884825605.6543</v>
      </c>
      <c r="AB9" s="17">
        <f>calcs!AG63</f>
        <v>8407230348971.4043</v>
      </c>
      <c r="AC9" s="17">
        <f>calcs!AH63</f>
        <v>8483561815223.4297</v>
      </c>
      <c r="AD9" s="17">
        <f>calcs!AI63</f>
        <v>8559907338589.1709</v>
      </c>
      <c r="AE9" s="17">
        <f>calcs!AJ63</f>
        <v>8636379375978.3691</v>
      </c>
      <c r="AF9" s="17">
        <f>calcs!AK63</f>
        <v>8712724899344.1123</v>
      </c>
      <c r="AG9" s="38"/>
    </row>
    <row r="10" spans="1:35" ht="14.1" customHeight="1" x14ac:dyDescent="0.2">
      <c r="A10" s="18" t="s">
        <v>60</v>
      </c>
      <c r="B10" s="17">
        <f>calcs!G64</f>
        <v>176338876517839.78</v>
      </c>
      <c r="C10" s="17">
        <f>calcs!H64</f>
        <v>175539072452276.34</v>
      </c>
      <c r="D10" s="17">
        <f>calcs!I64</f>
        <v>174739268386712.91</v>
      </c>
      <c r="E10" s="17">
        <f>calcs!J64</f>
        <v>173939464321149.44</v>
      </c>
      <c r="F10" s="17">
        <f>calcs!K64</f>
        <v>173139660255586</v>
      </c>
      <c r="G10" s="17">
        <f>calcs!L64</f>
        <v>172339856190022.56</v>
      </c>
      <c r="H10" s="17">
        <f>calcs!M64</f>
        <v>171540052124459.13</v>
      </c>
      <c r="I10" s="17">
        <f>calcs!N64</f>
        <v>170740248058895.66</v>
      </c>
      <c r="J10" s="17">
        <f>calcs!O64</f>
        <v>169940443993332.22</v>
      </c>
      <c r="K10" s="17">
        <f>calcs!P64</f>
        <v>169140639927768.56</v>
      </c>
      <c r="L10" s="17">
        <f>calcs!Q64</f>
        <v>168340835862205.13</v>
      </c>
      <c r="M10" s="17">
        <f>calcs!R64</f>
        <v>170245826478074.78</v>
      </c>
      <c r="N10" s="17">
        <f>calcs!S64</f>
        <v>172150817093944.47</v>
      </c>
      <c r="O10" s="17">
        <f>calcs!T64</f>
        <v>174055807709814.16</v>
      </c>
      <c r="P10" s="17">
        <f>calcs!U64</f>
        <v>175960798325683.81</v>
      </c>
      <c r="Q10" s="17">
        <f>calcs!V64</f>
        <v>177865788941553.5</v>
      </c>
      <c r="R10" s="17">
        <f>calcs!W64</f>
        <v>179770779557423.16</v>
      </c>
      <c r="S10" s="17">
        <f>calcs!X64</f>
        <v>181675770173292.81</v>
      </c>
      <c r="T10" s="17">
        <f>calcs!Y64</f>
        <v>183580760789162.53</v>
      </c>
      <c r="U10" s="17">
        <f>calcs!Z64</f>
        <v>185485751405032.22</v>
      </c>
      <c r="V10" s="17">
        <f>calcs!AA64</f>
        <v>187390742020901.88</v>
      </c>
      <c r="W10" s="17">
        <f>calcs!AB64</f>
        <v>189295732636771.53</v>
      </c>
      <c r="X10" s="17">
        <f>calcs!AC64</f>
        <v>191200723252641.22</v>
      </c>
      <c r="Y10" s="17">
        <f>calcs!AD64</f>
        <v>193105713868510.88</v>
      </c>
      <c r="Z10" s="17">
        <f>calcs!AE64</f>
        <v>195010704484380.59</v>
      </c>
      <c r="AA10" s="17">
        <f>calcs!AF64</f>
        <v>196915695100250.25</v>
      </c>
      <c r="AB10" s="17">
        <f>calcs!AG64</f>
        <v>198820685716119.94</v>
      </c>
      <c r="AC10" s="17">
        <f>calcs!AH64</f>
        <v>200725676331989.59</v>
      </c>
      <c r="AD10" s="17">
        <f>calcs!AI64</f>
        <v>202630666947859.25</v>
      </c>
      <c r="AE10" s="17">
        <f>calcs!AJ64</f>
        <v>204535657563729.16</v>
      </c>
      <c r="AF10" s="17">
        <f>calcs!AK64</f>
        <v>206440648179596.78</v>
      </c>
    </row>
    <row r="11" spans="1:35" ht="14.1" customHeight="1" x14ac:dyDescent="0.2">
      <c r="A11" s="18" t="s">
        <v>61</v>
      </c>
      <c r="B11" s="17">
        <f>calcs!G65</f>
        <v>128263525070633.5</v>
      </c>
      <c r="C11" s="17">
        <f>calcs!H65</f>
        <v>128158236673118.53</v>
      </c>
      <c r="D11" s="17">
        <f>calcs!I65</f>
        <v>127765183590227.05</v>
      </c>
      <c r="E11" s="17">
        <f>calcs!J65</f>
        <v>127279384973489.2</v>
      </c>
      <c r="F11" s="17">
        <f>calcs!K65</f>
        <v>126571797137600.5</v>
      </c>
      <c r="G11" s="17">
        <f>calcs!L65</f>
        <v>127874269572568.64</v>
      </c>
      <c r="H11" s="17">
        <f>calcs!M65</f>
        <v>128505276034965.59</v>
      </c>
      <c r="I11" s="17">
        <f>calcs!N65</f>
        <v>129121471483494.05</v>
      </c>
      <c r="J11" s="17">
        <f>calcs!O65</f>
        <v>129722855918154.63</v>
      </c>
      <c r="K11" s="17">
        <f>calcs!P65</f>
        <v>130309429338946.88</v>
      </c>
      <c r="L11" s="17">
        <f>calcs!Q65</f>
        <v>130881191745870.81</v>
      </c>
      <c r="M11" s="17">
        <f>calcs!R65</f>
        <v>132351478567869.45</v>
      </c>
      <c r="N11" s="17">
        <f>calcs!S65</f>
        <v>133818583895982.31</v>
      </c>
      <c r="O11" s="17">
        <f>calcs!T65</f>
        <v>135288870717980.75</v>
      </c>
      <c r="P11" s="17">
        <f>calcs!U65</f>
        <v>136755976046093.78</v>
      </c>
      <c r="Q11" s="17">
        <f>calcs!V65</f>
        <v>138226262868092.25</v>
      </c>
      <c r="R11" s="17">
        <f>calcs!W65</f>
        <v>139696549690090.89</v>
      </c>
      <c r="S11" s="17">
        <f>calcs!X65</f>
        <v>141163655018203.72</v>
      </c>
      <c r="T11" s="17">
        <f>calcs!Y65</f>
        <v>142633941840202.16</v>
      </c>
      <c r="U11" s="17">
        <f>calcs!Z65</f>
        <v>144101047168315.22</v>
      </c>
      <c r="V11" s="17">
        <f>calcs!AA65</f>
        <v>145571333990313.69</v>
      </c>
      <c r="W11" s="17">
        <f>calcs!AB65</f>
        <v>147041620812312.31</v>
      </c>
      <c r="X11" s="17">
        <f>calcs!AC65</f>
        <v>148508726140425.16</v>
      </c>
      <c r="Y11" s="17">
        <f>calcs!AD65</f>
        <v>149979012962423.59</v>
      </c>
      <c r="Z11" s="17">
        <f>calcs!AE65</f>
        <v>151446118290536.63</v>
      </c>
      <c r="AA11" s="17">
        <f>calcs!AF65</f>
        <v>152916405112535.09</v>
      </c>
      <c r="AB11" s="17">
        <f>calcs!AG65</f>
        <v>154386691934533.53</v>
      </c>
      <c r="AC11" s="17">
        <f>calcs!AH65</f>
        <v>155853797262646.56</v>
      </c>
      <c r="AD11" s="17">
        <f>calcs!AI65</f>
        <v>157324084084645</v>
      </c>
      <c r="AE11" s="17">
        <f>calcs!AJ65</f>
        <v>158791189412758.06</v>
      </c>
      <c r="AF11" s="17">
        <f>calcs!AK65</f>
        <v>160261476234756.53</v>
      </c>
    </row>
    <row r="12" spans="1:35" ht="14.1" customHeight="1" x14ac:dyDescent="0.2">
      <c r="A12" s="18" t="s">
        <v>62</v>
      </c>
      <c r="B12" s="17">
        <f>calcs!G66</f>
        <v>1857678812582.436</v>
      </c>
      <c r="C12" s="17">
        <f>calcs!H66</f>
        <v>1859293173497.0593</v>
      </c>
      <c r="D12" s="17">
        <f>calcs!I66</f>
        <v>1856146825412.9006</v>
      </c>
      <c r="E12" s="17">
        <f>calcs!J66</f>
        <v>1850042838563.4734</v>
      </c>
      <c r="F12" s="17">
        <f>calcs!K66</f>
        <v>1841891419835.9529</v>
      </c>
      <c r="G12" s="17">
        <f>calcs!L66</f>
        <v>1865163041284.2444</v>
      </c>
      <c r="H12" s="17">
        <f>calcs!M66</f>
        <v>1879388625796.5327</v>
      </c>
      <c r="I12" s="17">
        <f>calcs!N66</f>
        <v>1893333566589.9773</v>
      </c>
      <c r="J12" s="17">
        <f>calcs!O66</f>
        <v>1906997863664.5789</v>
      </c>
      <c r="K12" s="17">
        <f>calcs!P66</f>
        <v>1920381517020.3367</v>
      </c>
      <c r="L12" s="17">
        <f>calcs!Q66</f>
        <v>1933484526657.2593</v>
      </c>
      <c r="M12" s="17">
        <f>calcs!R66</f>
        <v>1957666660430.832</v>
      </c>
      <c r="N12" s="17">
        <f>calcs!S66</f>
        <v>1981848794204.4043</v>
      </c>
      <c r="O12" s="17">
        <f>calcs!T66</f>
        <v>2006030927977.9771</v>
      </c>
      <c r="P12" s="17">
        <f>calcs!U66</f>
        <v>2030213061751.5576</v>
      </c>
      <c r="Q12" s="17">
        <f>calcs!V66</f>
        <v>2054395195525.1304</v>
      </c>
      <c r="R12" s="17">
        <f>calcs!W66</f>
        <v>2078577329298.7029</v>
      </c>
      <c r="S12" s="17">
        <f>calcs!X66</f>
        <v>2102759463072.2756</v>
      </c>
      <c r="T12" s="17">
        <f>calcs!Y66</f>
        <v>2126941596845.8562</v>
      </c>
      <c r="U12" s="17">
        <f>calcs!Z66</f>
        <v>2151123730619.4285</v>
      </c>
      <c r="V12" s="17">
        <f>calcs!AA66</f>
        <v>2175305864393.0012</v>
      </c>
      <c r="W12" s="17">
        <f>calcs!AB66</f>
        <v>2199487998166.5737</v>
      </c>
      <c r="X12" s="17">
        <f>calcs!AC66</f>
        <v>2223670131940.1465</v>
      </c>
      <c r="Y12" s="17">
        <f>calcs!AD66</f>
        <v>2247852265713.7271</v>
      </c>
      <c r="Z12" s="17">
        <f>calcs!AE66</f>
        <v>2272034399487.2993</v>
      </c>
      <c r="AA12" s="17">
        <f>calcs!AF66</f>
        <v>2296216533260.8721</v>
      </c>
      <c r="AB12" s="17">
        <f>calcs!AG66</f>
        <v>2320398667034.4448</v>
      </c>
      <c r="AC12" s="17">
        <f>calcs!AH66</f>
        <v>2344580800808.0254</v>
      </c>
      <c r="AD12" s="17">
        <f>calcs!AI66</f>
        <v>2368762934581.5977</v>
      </c>
      <c r="AE12" s="17">
        <f>calcs!AJ66</f>
        <v>2392945068355.1709</v>
      </c>
      <c r="AF12" s="17">
        <f>calcs!AK66</f>
        <v>2417127202128.7432</v>
      </c>
    </row>
    <row r="13" spans="1:35" ht="14.1" customHeight="1" x14ac:dyDescent="0.2">
      <c r="A13" s="18" t="s">
        <v>63</v>
      </c>
      <c r="B13" s="17">
        <f>calcs!G67</f>
        <v>15195836940941.469</v>
      </c>
      <c r="C13" s="17">
        <f>calcs!H67</f>
        <v>14917799795986.33</v>
      </c>
      <c r="D13" s="17">
        <f>calcs!I67</f>
        <v>14613228285510.883</v>
      </c>
      <c r="E13" s="17">
        <f>calcs!J67</f>
        <v>14306504834945.82</v>
      </c>
      <c r="F13" s="17">
        <f>calcs!K67</f>
        <v>13977274900839.35</v>
      </c>
      <c r="G13" s="17">
        <f>calcs!L67</f>
        <v>13951369275315.295</v>
      </c>
      <c r="H13" s="17">
        <f>calcs!M67</f>
        <v>13941297813634.033</v>
      </c>
      <c r="I13" s="17">
        <f>calcs!N67</f>
        <v>13930448261139.996</v>
      </c>
      <c r="J13" s="17">
        <f>calcs!O67</f>
        <v>13918820617833.102</v>
      </c>
      <c r="K13" s="17">
        <f>calcs!P67</f>
        <v>13906414883713.432</v>
      </c>
      <c r="L13" s="17">
        <f>calcs!Q67</f>
        <v>13893231058780.934</v>
      </c>
      <c r="M13" s="17">
        <f>calcs!R67</f>
        <v>13960276550485.215</v>
      </c>
      <c r="N13" s="17">
        <f>calcs!S67</f>
        <v>14027322042189.525</v>
      </c>
      <c r="O13" s="17">
        <f>calcs!T67</f>
        <v>14094367533893.838</v>
      </c>
      <c r="P13" s="17">
        <f>calcs!U67</f>
        <v>14161413025598.15</v>
      </c>
      <c r="Q13" s="17">
        <f>calcs!V67</f>
        <v>14228458517302.434</v>
      </c>
      <c r="R13" s="17">
        <f>calcs!W67</f>
        <v>14295504009006.744</v>
      </c>
      <c r="S13" s="17">
        <f>calcs!X67</f>
        <v>14362549500711.055</v>
      </c>
      <c r="T13" s="17">
        <f>calcs!Y67</f>
        <v>14429594992415.365</v>
      </c>
      <c r="U13" s="17">
        <f>calcs!Z67</f>
        <v>14496640484119.648</v>
      </c>
      <c r="V13" s="17">
        <f>calcs!AA67</f>
        <v>14563685975823.961</v>
      </c>
      <c r="W13" s="17">
        <f>calcs!AB67</f>
        <v>14630731467528.271</v>
      </c>
      <c r="X13" s="17">
        <f>calcs!AC67</f>
        <v>14697776959232.584</v>
      </c>
      <c r="Y13" s="17">
        <f>calcs!AD67</f>
        <v>14764822450936.895</v>
      </c>
      <c r="Z13" s="17">
        <f>calcs!AE67</f>
        <v>14831867942641.176</v>
      </c>
      <c r="AA13" s="17">
        <f>calcs!AF67</f>
        <v>14898913434345.49</v>
      </c>
      <c r="AB13" s="17">
        <f>calcs!AG67</f>
        <v>14965958926049.797</v>
      </c>
      <c r="AC13" s="17">
        <f>calcs!AH67</f>
        <v>15033004417754.107</v>
      </c>
      <c r="AD13" s="17">
        <f>calcs!AI67</f>
        <v>15100049909458.391</v>
      </c>
      <c r="AE13" s="17">
        <f>calcs!AJ67</f>
        <v>15167095401162.703</v>
      </c>
      <c r="AF13" s="17">
        <f>calcs!AK67</f>
        <v>15234140892867.014</v>
      </c>
    </row>
    <row r="14" spans="1:35" ht="14.1" customHeight="1" x14ac:dyDescent="0.2">
      <c r="A14" s="18" t="s">
        <v>64</v>
      </c>
      <c r="B14" s="17">
        <f>calcs!G68</f>
        <v>3866183199125.2124</v>
      </c>
      <c r="C14" s="17">
        <f>calcs!H68</f>
        <v>3873612050715.6143</v>
      </c>
      <c r="D14" s="17">
        <f>calcs!I68</f>
        <v>3874058308497.7632</v>
      </c>
      <c r="E14" s="17">
        <f>calcs!J68</f>
        <v>3874220506287.499</v>
      </c>
      <c r="F14" s="17">
        <f>calcs!K68</f>
        <v>3868450124358.6318</v>
      </c>
      <c r="G14" s="17">
        <f>calcs!L68</f>
        <v>3860548135780.8081</v>
      </c>
      <c r="H14" s="17">
        <f>calcs!M68</f>
        <v>3859466075572.5444</v>
      </c>
      <c r="I14" s="17">
        <f>calcs!N68</f>
        <v>3858156798919.9648</v>
      </c>
      <c r="J14" s="17">
        <f>calcs!O68</f>
        <v>3856620305823.0596</v>
      </c>
      <c r="K14" s="17">
        <f>calcs!P68</f>
        <v>3854856596281.8257</v>
      </c>
      <c r="L14" s="17">
        <f>calcs!Q68</f>
        <v>3852865670296.2646</v>
      </c>
      <c r="M14" s="17">
        <f>calcs!R68</f>
        <v>3875162562103.2598</v>
      </c>
      <c r="N14" s="17">
        <f>calcs!S68</f>
        <v>3897482107311.8047</v>
      </c>
      <c r="O14" s="17">
        <f>calcs!T68</f>
        <v>3919778999118.8008</v>
      </c>
      <c r="P14" s="17">
        <f>calcs!U68</f>
        <v>3942098544327.3589</v>
      </c>
      <c r="Q14" s="17">
        <f>calcs!V68</f>
        <v>3964395436134.3403</v>
      </c>
      <c r="R14" s="17">
        <f>calcs!W68</f>
        <v>3986714981342.8984</v>
      </c>
      <c r="S14" s="17">
        <f>calcs!X68</f>
        <v>4009011873149.8804</v>
      </c>
      <c r="T14" s="17">
        <f>calcs!Y68</f>
        <v>4031331418358.4385</v>
      </c>
      <c r="U14" s="17">
        <f>calcs!Z68</f>
        <v>4053628310165.4336</v>
      </c>
      <c r="V14" s="17">
        <f>calcs!AA68</f>
        <v>4075947855373.9785</v>
      </c>
      <c r="W14" s="17">
        <f>calcs!AB68</f>
        <v>4098244747180.9731</v>
      </c>
      <c r="X14" s="17">
        <f>calcs!AC68</f>
        <v>4120564292389.5181</v>
      </c>
      <c r="Y14" s="17">
        <f>calcs!AD68</f>
        <v>4142861184196.5142</v>
      </c>
      <c r="Z14" s="17">
        <f>calcs!AE68</f>
        <v>4165180729405.0718</v>
      </c>
      <c r="AA14" s="17">
        <f>calcs!AF68</f>
        <v>4187477621212.0527</v>
      </c>
      <c r="AB14" s="17">
        <f>calcs!AG68</f>
        <v>4209797166420.6113</v>
      </c>
      <c r="AC14" s="17">
        <f>calcs!AH68</f>
        <v>4232094058227.5928</v>
      </c>
      <c r="AD14" s="17">
        <f>calcs!AI68</f>
        <v>4254413603436.1514</v>
      </c>
      <c r="AE14" s="17">
        <f>calcs!AJ68</f>
        <v>4276710495243.1465</v>
      </c>
      <c r="AF14" s="17">
        <f>calcs!AK68</f>
        <v>4299030040451.6909</v>
      </c>
    </row>
    <row r="15" spans="1:35" ht="14.1" customHeight="1" x14ac:dyDescent="0.2">
      <c r="A15" s="18" t="s">
        <v>65</v>
      </c>
      <c r="B15" s="17">
        <f>calcs!G69</f>
        <v>0</v>
      </c>
      <c r="C15" s="17">
        <f>calcs!H69</f>
        <v>0</v>
      </c>
      <c r="D15" s="17">
        <f>calcs!I69</f>
        <v>0</v>
      </c>
      <c r="E15" s="17">
        <f>calcs!J69</f>
        <v>0</v>
      </c>
      <c r="F15" s="17">
        <f>calcs!K69</f>
        <v>0</v>
      </c>
      <c r="G15" s="17">
        <f>calcs!L69</f>
        <v>0</v>
      </c>
      <c r="H15" s="17">
        <f>calcs!M69</f>
        <v>0</v>
      </c>
      <c r="I15" s="17">
        <f>calcs!N69</f>
        <v>0</v>
      </c>
      <c r="J15" s="17">
        <f>calcs!O69</f>
        <v>0</v>
      </c>
      <c r="K15" s="17">
        <f>calcs!P69</f>
        <v>0</v>
      </c>
      <c r="L15" s="17">
        <f>calcs!Q69</f>
        <v>0</v>
      </c>
      <c r="M15" s="17">
        <f>calcs!R69</f>
        <v>0</v>
      </c>
      <c r="N15" s="17">
        <f>calcs!S69</f>
        <v>0</v>
      </c>
      <c r="O15" s="17">
        <f>calcs!T69</f>
        <v>0</v>
      </c>
      <c r="P15" s="17">
        <f>calcs!U69</f>
        <v>0</v>
      </c>
      <c r="Q15" s="17">
        <f>calcs!V69</f>
        <v>0</v>
      </c>
      <c r="R15" s="17">
        <f>calcs!W69</f>
        <v>0</v>
      </c>
      <c r="S15" s="17">
        <f>calcs!X69</f>
        <v>0</v>
      </c>
      <c r="T15" s="17">
        <f>calcs!Y69</f>
        <v>0</v>
      </c>
      <c r="U15" s="17">
        <f>calcs!Z69</f>
        <v>0</v>
      </c>
      <c r="V15" s="17">
        <f>calcs!AA69</f>
        <v>0</v>
      </c>
      <c r="W15" s="17">
        <f>calcs!AB69</f>
        <v>0</v>
      </c>
      <c r="X15" s="17">
        <f>calcs!AC69</f>
        <v>0</v>
      </c>
      <c r="Y15" s="17">
        <f>calcs!AD69</f>
        <v>0</v>
      </c>
      <c r="Z15" s="17">
        <f>calcs!AE69</f>
        <v>0</v>
      </c>
      <c r="AA15" s="17">
        <f>calcs!AF69</f>
        <v>0</v>
      </c>
      <c r="AB15" s="17">
        <f>calcs!AG69</f>
        <v>0</v>
      </c>
      <c r="AC15" s="17">
        <f>calcs!AH69</f>
        <v>0</v>
      </c>
      <c r="AD15" s="17">
        <f>calcs!AI69</f>
        <v>0</v>
      </c>
      <c r="AE15" s="17">
        <f>calcs!AJ69</f>
        <v>0</v>
      </c>
      <c r="AF15" s="17">
        <f>calcs!AK69</f>
        <v>0</v>
      </c>
      <c r="AG15" s="38"/>
    </row>
    <row r="16" spans="1:35" ht="14.1" customHeight="1" x14ac:dyDescent="0.2">
      <c r="A16" s="18" t="s">
        <v>66</v>
      </c>
      <c r="B16" s="17">
        <f>calcs!G70</f>
        <v>17339118702701.887</v>
      </c>
      <c r="C16" s="17">
        <f>calcs!H70</f>
        <v>17165158590958.451</v>
      </c>
      <c r="D16" s="17">
        <f>calcs!I70</f>
        <v>16957668204033.213</v>
      </c>
      <c r="E16" s="17">
        <f>calcs!J70</f>
        <v>16744662174884.244</v>
      </c>
      <c r="F16" s="17">
        <f>calcs!K70</f>
        <v>16499245420874.637</v>
      </c>
      <c r="G16" s="17">
        <f>calcs!L70</f>
        <v>16655436378257.098</v>
      </c>
      <c r="H16" s="17">
        <f>calcs!M70</f>
        <v>16743630514576.75</v>
      </c>
      <c r="I16" s="17">
        <f>calcs!N70</f>
        <v>16830386692831.432</v>
      </c>
      <c r="J16" s="17">
        <f>calcs!O70</f>
        <v>16915704913021.148</v>
      </c>
      <c r="K16" s="17">
        <f>calcs!P70</f>
        <v>16999585175145.715</v>
      </c>
      <c r="L16" s="17">
        <f>calcs!Q70</f>
        <v>17082027479205.318</v>
      </c>
      <c r="M16" s="17">
        <f>calcs!R70</f>
        <v>17437112210670.502</v>
      </c>
      <c r="N16" s="17">
        <f>calcs!S70</f>
        <v>17790837055793.289</v>
      </c>
      <c r="O16" s="17">
        <f>calcs!T70</f>
        <v>18145921787258.395</v>
      </c>
      <c r="P16" s="17">
        <f>calcs!U70</f>
        <v>18499646632381.172</v>
      </c>
      <c r="Q16" s="17">
        <f>calcs!V70</f>
        <v>18854731363846.246</v>
      </c>
      <c r="R16" s="17">
        <f>calcs!W70</f>
        <v>19208456208969</v>
      </c>
      <c r="S16" s="17">
        <f>calcs!X70</f>
        <v>19563540940434.238</v>
      </c>
      <c r="T16" s="17">
        <f>calcs!Y70</f>
        <v>19918625671899.316</v>
      </c>
      <c r="U16" s="17">
        <f>calcs!Z70</f>
        <v>20272350517022.066</v>
      </c>
      <c r="V16" s="17">
        <f>calcs!AA70</f>
        <v>20627435248487.227</v>
      </c>
      <c r="W16" s="17">
        <f>calcs!AB70</f>
        <v>20981160093609.98</v>
      </c>
      <c r="X16" s="17">
        <f>calcs!AC70</f>
        <v>21336244825075.219</v>
      </c>
      <c r="Y16" s="17">
        <f>calcs!AD70</f>
        <v>21689969670197.969</v>
      </c>
      <c r="Z16" s="17">
        <f>calcs!AE70</f>
        <v>22045054401663.043</v>
      </c>
      <c r="AA16" s="17">
        <f>calcs!AF70</f>
        <v>22400139133128.203</v>
      </c>
      <c r="AB16" s="17">
        <f>calcs!AG70</f>
        <v>22753863978250.961</v>
      </c>
      <c r="AC16" s="17">
        <f>calcs!AH70</f>
        <v>23108948709716.113</v>
      </c>
      <c r="AD16" s="17">
        <f>calcs!AI70</f>
        <v>23462673554838.949</v>
      </c>
      <c r="AE16" s="17">
        <f>calcs!AJ70</f>
        <v>23817758286304.023</v>
      </c>
      <c r="AF16" s="17">
        <f>calcs!AK70</f>
        <v>24171483131426.859</v>
      </c>
    </row>
    <row r="17" spans="1:33" ht="14.1" customHeight="1" x14ac:dyDescent="0.2">
      <c r="A17" s="18" t="s">
        <v>67</v>
      </c>
      <c r="B17" s="17">
        <f>calcs!G71</f>
        <v>8443669675999.999</v>
      </c>
      <c r="C17" s="17">
        <f>calcs!H71</f>
        <v>8443669675999.999</v>
      </c>
      <c r="D17" s="17">
        <f>calcs!I71</f>
        <v>8443669675999.999</v>
      </c>
      <c r="E17" s="17">
        <f>calcs!J71</f>
        <v>8443669675999.999</v>
      </c>
      <c r="F17" s="17">
        <f>calcs!K71</f>
        <v>8443669675999.999</v>
      </c>
      <c r="G17" s="17">
        <f>calcs!L71</f>
        <v>8443669675999.999</v>
      </c>
      <c r="H17" s="17">
        <f>calcs!M71</f>
        <v>8443669675999.999</v>
      </c>
      <c r="I17" s="17">
        <f>calcs!N71</f>
        <v>8443669675999.999</v>
      </c>
      <c r="J17" s="17">
        <f>calcs!O71</f>
        <v>8443669675999.999</v>
      </c>
      <c r="K17" s="17">
        <f>calcs!P71</f>
        <v>8443669675999.999</v>
      </c>
      <c r="L17" s="17">
        <f>calcs!Q71</f>
        <v>8443669675999.999</v>
      </c>
      <c r="M17" s="17">
        <f>calcs!R71</f>
        <v>8443669675999.999</v>
      </c>
      <c r="N17" s="17">
        <f>calcs!S71</f>
        <v>8443669675999.999</v>
      </c>
      <c r="O17" s="17">
        <f>calcs!T71</f>
        <v>8443669675999.999</v>
      </c>
      <c r="P17" s="17">
        <f>calcs!U71</f>
        <v>8443669675999.999</v>
      </c>
      <c r="Q17" s="17">
        <f>calcs!V71</f>
        <v>8443669675999.999</v>
      </c>
      <c r="R17" s="17">
        <f>calcs!W71</f>
        <v>8443669675999.999</v>
      </c>
      <c r="S17" s="17">
        <f>calcs!X71</f>
        <v>8443669675999.999</v>
      </c>
      <c r="T17" s="17">
        <f>calcs!Y71</f>
        <v>8443669675999.999</v>
      </c>
      <c r="U17" s="17">
        <f>calcs!Z71</f>
        <v>8443669675999.999</v>
      </c>
      <c r="V17" s="17">
        <f>calcs!AA71</f>
        <v>8443669675999.999</v>
      </c>
      <c r="W17" s="17">
        <f>calcs!AB71</f>
        <v>8443669675999.999</v>
      </c>
      <c r="X17" s="17">
        <f>calcs!AC71</f>
        <v>8443669675999.999</v>
      </c>
      <c r="Y17" s="17">
        <f>calcs!AD71</f>
        <v>8443669675999.999</v>
      </c>
      <c r="Z17" s="17">
        <f>calcs!AE71</f>
        <v>8443669675999.999</v>
      </c>
      <c r="AA17" s="17">
        <f>calcs!AF71</f>
        <v>8443669675999.999</v>
      </c>
      <c r="AB17" s="17">
        <f>calcs!AG71</f>
        <v>8443669675999.999</v>
      </c>
      <c r="AC17" s="17">
        <f>calcs!AH71</f>
        <v>8443669675999.999</v>
      </c>
      <c r="AD17" s="17">
        <f>calcs!AI71</f>
        <v>8443669675999.999</v>
      </c>
      <c r="AE17" s="17">
        <f>calcs!AJ71</f>
        <v>8443669675999.999</v>
      </c>
      <c r="AF17" s="17">
        <f>calcs!AK71</f>
        <v>8443669675999.999</v>
      </c>
    </row>
    <row r="18" spans="1:33" ht="14.1" customHeight="1" x14ac:dyDescent="0.2">
      <c r="A18" s="18" t="s">
        <v>68</v>
      </c>
      <c r="B18" s="17">
        <f>calcs!G72</f>
        <v>0</v>
      </c>
      <c r="C18" s="17">
        <f>calcs!H72</f>
        <v>0</v>
      </c>
      <c r="D18" s="17">
        <f>calcs!I72</f>
        <v>0</v>
      </c>
      <c r="E18" s="17">
        <f>calcs!J72</f>
        <v>0</v>
      </c>
      <c r="F18" s="17">
        <f>calcs!K72</f>
        <v>0</v>
      </c>
      <c r="G18" s="17">
        <f>calcs!L72</f>
        <v>0</v>
      </c>
      <c r="H18" s="17">
        <f>calcs!M72</f>
        <v>0</v>
      </c>
      <c r="I18" s="17">
        <f>calcs!N72</f>
        <v>0</v>
      </c>
      <c r="J18" s="17">
        <f>calcs!O72</f>
        <v>0</v>
      </c>
      <c r="K18" s="17">
        <f>calcs!P72</f>
        <v>0</v>
      </c>
      <c r="L18" s="17">
        <f>calcs!Q72</f>
        <v>0</v>
      </c>
      <c r="M18" s="17">
        <f>calcs!R72</f>
        <v>0</v>
      </c>
      <c r="N18" s="17">
        <f>calcs!S72</f>
        <v>0</v>
      </c>
      <c r="O18" s="17">
        <f>calcs!T72</f>
        <v>0</v>
      </c>
      <c r="P18" s="17">
        <f>calcs!U72</f>
        <v>0</v>
      </c>
      <c r="Q18" s="17">
        <f>calcs!V72</f>
        <v>0</v>
      </c>
      <c r="R18" s="17">
        <f>calcs!W72</f>
        <v>0</v>
      </c>
      <c r="S18" s="17">
        <f>calcs!X72</f>
        <v>0</v>
      </c>
      <c r="T18" s="17">
        <f>calcs!Y72</f>
        <v>0</v>
      </c>
      <c r="U18" s="17">
        <f>calcs!Z72</f>
        <v>0</v>
      </c>
      <c r="V18" s="17">
        <f>calcs!AA72</f>
        <v>0</v>
      </c>
      <c r="W18" s="17">
        <f>calcs!AB72</f>
        <v>0</v>
      </c>
      <c r="X18" s="17">
        <f>calcs!AC72</f>
        <v>0</v>
      </c>
      <c r="Y18" s="17">
        <f>calcs!AD72</f>
        <v>0</v>
      </c>
      <c r="Z18" s="17">
        <f>calcs!AE72</f>
        <v>0</v>
      </c>
      <c r="AA18" s="17">
        <f>calcs!AF72</f>
        <v>0</v>
      </c>
      <c r="AB18" s="17">
        <f>calcs!AG72</f>
        <v>0</v>
      </c>
      <c r="AC18" s="17">
        <f>calcs!AH72</f>
        <v>0</v>
      </c>
      <c r="AD18" s="17">
        <f>calcs!AI72</f>
        <v>0</v>
      </c>
      <c r="AE18" s="17">
        <f>calcs!AJ72</f>
        <v>0</v>
      </c>
      <c r="AF18" s="17">
        <f>calcs!AK72</f>
        <v>0</v>
      </c>
      <c r="AG18" s="21"/>
    </row>
    <row r="19" spans="1:33" ht="14.1" customHeight="1" x14ac:dyDescent="0.2">
      <c r="A19" s="18" t="s">
        <v>69</v>
      </c>
      <c r="B19" s="17">
        <f>calcs!G73</f>
        <v>5062484349618.9561</v>
      </c>
      <c r="C19" s="17">
        <f>calcs!H73</f>
        <v>5049896257978.5889</v>
      </c>
      <c r="D19" s="17">
        <f>calcs!I73</f>
        <v>5025245868123.3896</v>
      </c>
      <c r="E19" s="17">
        <f>calcs!J73</f>
        <v>5000033559129.293</v>
      </c>
      <c r="F19" s="17">
        <f>calcs!K73</f>
        <v>4965157184132.4375</v>
      </c>
      <c r="G19" s="17">
        <f>calcs!L73</f>
        <v>4989323509889.8184</v>
      </c>
      <c r="H19" s="17">
        <f>calcs!M73</f>
        <v>5001938357781.5635</v>
      </c>
      <c r="I19" s="17">
        <f>calcs!N73</f>
        <v>5014094814437.1328</v>
      </c>
      <c r="J19" s="17">
        <f>calcs!O73</f>
        <v>5025792879856.5059</v>
      </c>
      <c r="K19" s="17">
        <f>calcs!P73</f>
        <v>5037032554039.6924</v>
      </c>
      <c r="L19" s="17">
        <f>calcs!Q73</f>
        <v>5047813836986.6826</v>
      </c>
      <c r="M19" s="17">
        <f>calcs!R73</f>
        <v>5088709203366.751</v>
      </c>
      <c r="N19" s="17">
        <f>calcs!S73</f>
        <v>5129604569746.8086</v>
      </c>
      <c r="O19" s="17">
        <f>calcs!T73</f>
        <v>5170499936126.8682</v>
      </c>
      <c r="P19" s="17">
        <f>calcs!U73</f>
        <v>5211395302506.9258</v>
      </c>
      <c r="Q19" s="17">
        <f>calcs!V73</f>
        <v>5252290668886.9854</v>
      </c>
      <c r="R19" s="17">
        <f>calcs!W73</f>
        <v>5293186035267.043</v>
      </c>
      <c r="S19" s="17">
        <f>calcs!X73</f>
        <v>5334081401647.1113</v>
      </c>
      <c r="T19" s="17">
        <f>calcs!Y73</f>
        <v>5374976768027.1592</v>
      </c>
      <c r="U19" s="17">
        <f>calcs!Z73</f>
        <v>5415872134407.2285</v>
      </c>
      <c r="V19" s="17">
        <f>calcs!AA73</f>
        <v>5456767500787.2861</v>
      </c>
      <c r="W19" s="17">
        <f>calcs!AB73</f>
        <v>5497662867167.3457</v>
      </c>
      <c r="X19" s="17">
        <f>calcs!AC73</f>
        <v>5538558233547.4033</v>
      </c>
      <c r="Y19" s="17">
        <f>calcs!AD73</f>
        <v>5579453599927.4629</v>
      </c>
      <c r="Z19" s="17">
        <f>calcs!AE73</f>
        <v>5620348966307.5303</v>
      </c>
      <c r="AA19" s="17">
        <f>calcs!AF73</f>
        <v>5661244332687.5879</v>
      </c>
      <c r="AB19" s="17">
        <f>calcs!AG73</f>
        <v>5702139699067.6455</v>
      </c>
      <c r="AC19" s="17">
        <f>calcs!AH73</f>
        <v>5743035065447.7051</v>
      </c>
      <c r="AD19" s="17">
        <f>calcs!AI73</f>
        <v>5783930431827.7646</v>
      </c>
      <c r="AE19" s="17">
        <f>calcs!AJ73</f>
        <v>5824825798207.8223</v>
      </c>
      <c r="AF19" s="17">
        <f>calcs!AK73</f>
        <v>5865721164587.8906</v>
      </c>
    </row>
    <row r="20" spans="1:33" ht="14.1" customHeight="1" x14ac:dyDescent="0.2">
      <c r="A20" s="18" t="s">
        <v>70</v>
      </c>
      <c r="B20" s="17">
        <f>calcs!G74</f>
        <v>29228516519376.211</v>
      </c>
      <c r="C20" s="17">
        <f>calcs!H74</f>
        <v>28982596750608.281</v>
      </c>
      <c r="D20" s="17">
        <f>calcs!I74</f>
        <v>28689026607078.59</v>
      </c>
      <c r="E20" s="17">
        <f>calcs!J74</f>
        <v>28365028618635.555</v>
      </c>
      <c r="F20" s="17">
        <f>calcs!K74</f>
        <v>28011820631048.383</v>
      </c>
      <c r="G20" s="17">
        <f>calcs!L74</f>
        <v>28285602220249.074</v>
      </c>
      <c r="H20" s="17">
        <f>calcs!M74</f>
        <v>28269126095797.68</v>
      </c>
      <c r="I20" s="17">
        <f>calcs!N74</f>
        <v>28251027712542.234</v>
      </c>
      <c r="J20" s="17">
        <f>calcs!O74</f>
        <v>28231307070482.594</v>
      </c>
      <c r="K20" s="17">
        <f>calcs!P74</f>
        <v>28209964169619.051</v>
      </c>
      <c r="L20" s="17">
        <f>calcs!Q74</f>
        <v>28186999009951.309</v>
      </c>
      <c r="M20" s="17">
        <f>calcs!R74</f>
        <v>28326783643569.754</v>
      </c>
      <c r="N20" s="17">
        <f>calcs!S74</f>
        <v>28466568277188.352</v>
      </c>
      <c r="O20" s="17">
        <f>calcs!T74</f>
        <v>28606352910806.797</v>
      </c>
      <c r="P20" s="17">
        <f>calcs!U74</f>
        <v>28746137544425.398</v>
      </c>
      <c r="Q20" s="17">
        <f>calcs!V74</f>
        <v>28885922178043.992</v>
      </c>
      <c r="R20" s="17">
        <f>calcs!W74</f>
        <v>29025706811662.441</v>
      </c>
      <c r="S20" s="17">
        <f>calcs!X74</f>
        <v>29165491445281.035</v>
      </c>
      <c r="T20" s="17">
        <f>calcs!Y74</f>
        <v>29305276078899.48</v>
      </c>
      <c r="U20" s="17">
        <f>calcs!Z74</f>
        <v>29445060712518.078</v>
      </c>
      <c r="V20" s="17">
        <f>calcs!AA74</f>
        <v>29584845346136.672</v>
      </c>
      <c r="W20" s="17">
        <f>calcs!AB74</f>
        <v>29724629979755.121</v>
      </c>
      <c r="X20" s="17">
        <f>calcs!AC74</f>
        <v>29864414613373.719</v>
      </c>
      <c r="Y20" s="17">
        <f>calcs!AD74</f>
        <v>30004199246992.168</v>
      </c>
      <c r="Z20" s="17">
        <f>calcs!AE74</f>
        <v>30143983880610.758</v>
      </c>
      <c r="AA20" s="17">
        <f>calcs!AF74</f>
        <v>30283768514229.211</v>
      </c>
      <c r="AB20" s="17">
        <f>calcs!AG74</f>
        <v>30423553147847.805</v>
      </c>
      <c r="AC20" s="17">
        <f>calcs!AH74</f>
        <v>30563337781466.402</v>
      </c>
      <c r="AD20" s="17">
        <f>calcs!AI74</f>
        <v>30703122415084.848</v>
      </c>
      <c r="AE20" s="17">
        <f>calcs!AJ74</f>
        <v>30842907048703.449</v>
      </c>
      <c r="AF20" s="17">
        <f>calcs!AK74</f>
        <v>30982691682321.895</v>
      </c>
      <c r="AG20" s="38"/>
    </row>
    <row r="21" spans="1:33" ht="14.1" customHeight="1" x14ac:dyDescent="0.2">
      <c r="A21" s="18" t="s">
        <v>71</v>
      </c>
      <c r="B21" s="17">
        <f>calcs!G75</f>
        <v>5314857225383.748</v>
      </c>
      <c r="C21" s="17">
        <f>calcs!H75</f>
        <v>5240990605051.7813</v>
      </c>
      <c r="D21" s="17">
        <f>calcs!I75</f>
        <v>5157031504825.8037</v>
      </c>
      <c r="E21" s="17">
        <f>calcs!J75</f>
        <v>5068024321673.1602</v>
      </c>
      <c r="F21" s="17">
        <f>calcs!K75</f>
        <v>4967498140956.8672</v>
      </c>
      <c r="G21" s="17">
        <f>calcs!L75</f>
        <v>4877758431173.1885</v>
      </c>
      <c r="H21" s="17">
        <f>calcs!M75</f>
        <v>4826475050017.3311</v>
      </c>
      <c r="I21" s="17">
        <f>calcs!N75</f>
        <v>4775483627021.8193</v>
      </c>
      <c r="J21" s="17">
        <f>calcs!O75</f>
        <v>4724784162186.6416</v>
      </c>
      <c r="K21" s="17">
        <f>calcs!P75</f>
        <v>4674376655511.8096</v>
      </c>
      <c r="L21" s="17">
        <f>calcs!Q75</f>
        <v>4624261106997.3115</v>
      </c>
      <c r="M21" s="17">
        <f>calcs!R75</f>
        <v>4607287659742.8516</v>
      </c>
      <c r="N21" s="17">
        <f>calcs!S75</f>
        <v>4590314212488.4023</v>
      </c>
      <c r="O21" s="17">
        <f>calcs!T75</f>
        <v>4573340765233.9414</v>
      </c>
      <c r="P21" s="17">
        <f>calcs!U75</f>
        <v>4556367317979.4814</v>
      </c>
      <c r="Q21" s="17">
        <f>calcs!V75</f>
        <v>4539393870725.0195</v>
      </c>
      <c r="R21" s="17">
        <f>calcs!W75</f>
        <v>4522420423470.5596</v>
      </c>
      <c r="S21" s="17">
        <f>calcs!X75</f>
        <v>4505446976216.0986</v>
      </c>
      <c r="T21" s="17">
        <f>calcs!Y75</f>
        <v>4488473528961.6387</v>
      </c>
      <c r="U21" s="17">
        <f>calcs!Z75</f>
        <v>4471500081707.1787</v>
      </c>
      <c r="V21" s="17">
        <f>calcs!AA75</f>
        <v>4454526634452.7168</v>
      </c>
      <c r="W21" s="17">
        <f>calcs!AB75</f>
        <v>4437553187198.2676</v>
      </c>
      <c r="X21" s="17">
        <f>calcs!AC75</f>
        <v>4420579739943.8076</v>
      </c>
      <c r="Y21" s="17">
        <f>calcs!AD75</f>
        <v>4403606292689.3477</v>
      </c>
      <c r="Z21" s="17">
        <f>calcs!AE75</f>
        <v>4386632845434.8857</v>
      </c>
      <c r="AA21" s="17">
        <f>calcs!AF75</f>
        <v>4369659398180.4253</v>
      </c>
      <c r="AB21" s="17">
        <f>calcs!AG75</f>
        <v>4352685950925.9653</v>
      </c>
      <c r="AC21" s="17">
        <f>calcs!AH75</f>
        <v>4335712503671.5044</v>
      </c>
      <c r="AD21" s="17">
        <f>calcs!AI75</f>
        <v>4318739056417.0444</v>
      </c>
      <c r="AE21" s="17">
        <f>calcs!AJ75</f>
        <v>4301765609162.583</v>
      </c>
      <c r="AF21" s="17">
        <f>calcs!AK75</f>
        <v>4284792161908.1226</v>
      </c>
    </row>
    <row r="22" spans="1:33" ht="14.1" customHeight="1" x14ac:dyDescent="0.2">
      <c r="A22" s="18" t="s">
        <v>72</v>
      </c>
      <c r="B22" s="17">
        <f>calcs!G76</f>
        <v>0</v>
      </c>
      <c r="C22" s="17">
        <f>calcs!H76</f>
        <v>0</v>
      </c>
      <c r="D22" s="17">
        <f>calcs!I76</f>
        <v>0</v>
      </c>
      <c r="E22" s="17">
        <f>calcs!J76</f>
        <v>0</v>
      </c>
      <c r="F22" s="17">
        <f>calcs!K76</f>
        <v>0</v>
      </c>
      <c r="G22" s="17">
        <f>calcs!L76</f>
        <v>0</v>
      </c>
      <c r="H22" s="17">
        <f>calcs!M76</f>
        <v>0</v>
      </c>
      <c r="I22" s="17">
        <f>calcs!N76</f>
        <v>0</v>
      </c>
      <c r="J22" s="17">
        <f>calcs!O76</f>
        <v>0</v>
      </c>
      <c r="K22" s="17">
        <f>calcs!P76</f>
        <v>0</v>
      </c>
      <c r="L22" s="17">
        <f>calcs!Q76</f>
        <v>0</v>
      </c>
      <c r="M22" s="17">
        <f>calcs!R76</f>
        <v>0</v>
      </c>
      <c r="N22" s="17">
        <f>calcs!S76</f>
        <v>0</v>
      </c>
      <c r="O22" s="17">
        <f>calcs!T76</f>
        <v>0</v>
      </c>
      <c r="P22" s="17">
        <f>calcs!U76</f>
        <v>0</v>
      </c>
      <c r="Q22" s="17">
        <f>calcs!V76</f>
        <v>0</v>
      </c>
      <c r="R22" s="17">
        <f>calcs!W76</f>
        <v>0</v>
      </c>
      <c r="S22" s="17">
        <f>calcs!X76</f>
        <v>0</v>
      </c>
      <c r="T22" s="17">
        <f>calcs!Y76</f>
        <v>0</v>
      </c>
      <c r="U22" s="17">
        <f>calcs!Z76</f>
        <v>0</v>
      </c>
      <c r="V22" s="17">
        <f>calcs!AA76</f>
        <v>0</v>
      </c>
      <c r="W22" s="17">
        <f>calcs!AB76</f>
        <v>0</v>
      </c>
      <c r="X22" s="17">
        <f>calcs!AC76</f>
        <v>0</v>
      </c>
      <c r="Y22" s="17">
        <f>calcs!AD76</f>
        <v>0</v>
      </c>
      <c r="Z22" s="17">
        <f>calcs!AE76</f>
        <v>0</v>
      </c>
      <c r="AA22" s="17">
        <f>calcs!AF76</f>
        <v>0</v>
      </c>
      <c r="AB22" s="17">
        <f>calcs!AG76</f>
        <v>0</v>
      </c>
      <c r="AC22" s="17">
        <f>calcs!AH76</f>
        <v>0</v>
      </c>
      <c r="AD22" s="17">
        <f>calcs!AI76</f>
        <v>0</v>
      </c>
      <c r="AE22" s="17">
        <f>calcs!AJ76</f>
        <v>0</v>
      </c>
      <c r="AF22" s="17">
        <f>calcs!AK76</f>
        <v>0</v>
      </c>
    </row>
    <row r="23" spans="1:33" ht="14.1" customHeight="1" x14ac:dyDescent="0.2">
      <c r="A23" s="18" t="s">
        <v>73</v>
      </c>
      <c r="B23" s="17">
        <f>calcs!G77</f>
        <v>3035878457642.5142</v>
      </c>
      <c r="C23" s="17">
        <f>calcs!H77</f>
        <v>2966916556037.2803</v>
      </c>
      <c r="D23" s="17">
        <f>calcs!I77</f>
        <v>2889481960086.395</v>
      </c>
      <c r="E23" s="17">
        <f>calcs!J77</f>
        <v>2804041492004.8911</v>
      </c>
      <c r="F23" s="17">
        <f>calcs!K77</f>
        <v>2720213888907.5195</v>
      </c>
      <c r="G23" s="17">
        <f>calcs!L77</f>
        <v>2709514158390.0898</v>
      </c>
      <c r="H23" s="17">
        <f>calcs!M77</f>
        <v>2672191428946.8657</v>
      </c>
      <c r="I23" s="17">
        <f>calcs!N77</f>
        <v>2635118720459.3701</v>
      </c>
      <c r="J23" s="17">
        <f>calcs!O77</f>
        <v>2598296032927.6226</v>
      </c>
      <c r="K23" s="17">
        <f>calcs!P77</f>
        <v>2561723366351.6128</v>
      </c>
      <c r="L23" s="17">
        <f>calcs!Q77</f>
        <v>2525400720731.3413</v>
      </c>
      <c r="M23" s="17">
        <f>calcs!R77</f>
        <v>2503857248378.4814</v>
      </c>
      <c r="N23" s="17">
        <f>calcs!S77</f>
        <v>2482313776025.6221</v>
      </c>
      <c r="O23" s="17">
        <f>calcs!T77</f>
        <v>2460770303672.7627</v>
      </c>
      <c r="P23" s="17">
        <f>calcs!U77</f>
        <v>2439226831319.9038</v>
      </c>
      <c r="Q23" s="17">
        <f>calcs!V77</f>
        <v>2417683358967.0435</v>
      </c>
      <c r="R23" s="17">
        <f>calcs!W77</f>
        <v>2396139886614.1846</v>
      </c>
      <c r="S23" s="17">
        <f>calcs!X77</f>
        <v>2374596414261.3252</v>
      </c>
      <c r="T23" s="17">
        <f>calcs!Y77</f>
        <v>2353052941908.4653</v>
      </c>
      <c r="U23" s="17">
        <f>calcs!Z77</f>
        <v>2331509469555.606</v>
      </c>
      <c r="V23" s="17">
        <f>calcs!AA77</f>
        <v>2309965997202.7466</v>
      </c>
      <c r="W23" s="17">
        <f>calcs!AB77</f>
        <v>2288422524849.8872</v>
      </c>
      <c r="X23" s="17">
        <f>calcs!AC77</f>
        <v>2266879052497.0273</v>
      </c>
      <c r="Y23" s="17">
        <f>calcs!AD77</f>
        <v>2245335580144.168</v>
      </c>
      <c r="Z23" s="17">
        <f>calcs!AE77</f>
        <v>2223792107791.3086</v>
      </c>
      <c r="AA23" s="17">
        <f>calcs!AF77</f>
        <v>2202248635438.4497</v>
      </c>
      <c r="AB23" s="17">
        <f>calcs!AG77</f>
        <v>2180705163085.5896</v>
      </c>
      <c r="AC23" s="17">
        <f>calcs!AH77</f>
        <v>2159161690732.7302</v>
      </c>
      <c r="AD23" s="17">
        <f>calcs!AI77</f>
        <v>2137618218379.8708</v>
      </c>
      <c r="AE23" s="17">
        <f>calcs!AJ77</f>
        <v>2116074746027.0117</v>
      </c>
      <c r="AF23" s="17">
        <f>calcs!AK77</f>
        <v>2094531273674.1516</v>
      </c>
    </row>
    <row r="24" spans="1:33" ht="14.1" customHeight="1" x14ac:dyDescent="0.2">
      <c r="A24" s="18" t="s">
        <v>74</v>
      </c>
      <c r="B24" s="17">
        <f>calcs!G78</f>
        <v>20631188100000</v>
      </c>
      <c r="C24" s="17">
        <f>calcs!H78</f>
        <v>20631188100000</v>
      </c>
      <c r="D24" s="17">
        <f>calcs!I78</f>
        <v>20631188100000</v>
      </c>
      <c r="E24" s="17">
        <f>calcs!J78</f>
        <v>20631188100000</v>
      </c>
      <c r="F24" s="17">
        <f>calcs!K78</f>
        <v>20631188100000</v>
      </c>
      <c r="G24" s="17">
        <f>calcs!L78</f>
        <v>20631188100000</v>
      </c>
      <c r="H24" s="17">
        <f>calcs!M78</f>
        <v>20631188100000</v>
      </c>
      <c r="I24" s="17">
        <f>calcs!N78</f>
        <v>20631188100000</v>
      </c>
      <c r="J24" s="17">
        <f>calcs!O78</f>
        <v>20631188100000</v>
      </c>
      <c r="K24" s="17">
        <f>calcs!P78</f>
        <v>20631188100000</v>
      </c>
      <c r="L24" s="17">
        <f>calcs!Q78</f>
        <v>20631188100000</v>
      </c>
      <c r="M24" s="17">
        <f>calcs!R78</f>
        <v>20631188100000</v>
      </c>
      <c r="N24" s="17">
        <f>calcs!S78</f>
        <v>20631188100000</v>
      </c>
      <c r="O24" s="17">
        <f>calcs!T78</f>
        <v>20631188100000</v>
      </c>
      <c r="P24" s="17">
        <f>calcs!U78</f>
        <v>20631188100000</v>
      </c>
      <c r="Q24" s="17">
        <f>calcs!V78</f>
        <v>20631188100000</v>
      </c>
      <c r="R24" s="17">
        <f>calcs!W78</f>
        <v>20631188100000</v>
      </c>
      <c r="S24" s="17">
        <f>calcs!X78</f>
        <v>20631188100000</v>
      </c>
      <c r="T24" s="17">
        <f>calcs!Y78</f>
        <v>20631188100000</v>
      </c>
      <c r="U24" s="17">
        <f>calcs!Z78</f>
        <v>20631188100000</v>
      </c>
      <c r="V24" s="17">
        <f>calcs!AA78</f>
        <v>20631188100000</v>
      </c>
      <c r="W24" s="17">
        <f>calcs!AB78</f>
        <v>20631188100000</v>
      </c>
      <c r="X24" s="17">
        <f>calcs!AC78</f>
        <v>20631188100000</v>
      </c>
      <c r="Y24" s="17">
        <f>calcs!AD78</f>
        <v>20631188100000</v>
      </c>
      <c r="Z24" s="17">
        <f>calcs!AE78</f>
        <v>20631188100000</v>
      </c>
      <c r="AA24" s="17">
        <f>calcs!AF78</f>
        <v>20631188100000</v>
      </c>
      <c r="AB24" s="17">
        <f>calcs!AG78</f>
        <v>20631188100000</v>
      </c>
      <c r="AC24" s="17">
        <f>calcs!AH78</f>
        <v>20631188100000</v>
      </c>
      <c r="AD24" s="17">
        <f>calcs!AI78</f>
        <v>20631188100000</v>
      </c>
      <c r="AE24" s="17">
        <f>calcs!AJ78</f>
        <v>20631188100000</v>
      </c>
      <c r="AF24" s="17">
        <f>calcs!AK78</f>
        <v>20631188100000</v>
      </c>
    </row>
    <row r="25" spans="1:33" ht="14.1" customHeight="1" x14ac:dyDescent="0.2">
      <c r="A25" s="18" t="s">
        <v>75</v>
      </c>
      <c r="B25" s="17">
        <f>calcs!G79</f>
        <v>65177359952.433853</v>
      </c>
      <c r="C25" s="17">
        <f>calcs!H79</f>
        <v>65177359952.433853</v>
      </c>
      <c r="D25" s="17">
        <f>calcs!I79</f>
        <v>65177359952.433853</v>
      </c>
      <c r="E25" s="17">
        <f>calcs!J79</f>
        <v>65177359952.433853</v>
      </c>
      <c r="F25" s="17">
        <f>calcs!K79</f>
        <v>65177359952.433853</v>
      </c>
      <c r="G25" s="17">
        <f>calcs!L79</f>
        <v>65177359952.433853</v>
      </c>
      <c r="H25" s="17">
        <f>calcs!M79</f>
        <v>65177359952.433853</v>
      </c>
      <c r="I25" s="17">
        <f>calcs!N79</f>
        <v>65177359952.433853</v>
      </c>
      <c r="J25" s="17">
        <f>calcs!O79</f>
        <v>65177359952.433853</v>
      </c>
      <c r="K25" s="17">
        <f>calcs!P79</f>
        <v>65177359952.433853</v>
      </c>
      <c r="L25" s="17">
        <f>calcs!Q79</f>
        <v>65177359952.433853</v>
      </c>
      <c r="M25" s="17">
        <f>calcs!R79</f>
        <v>65177359952.433853</v>
      </c>
      <c r="N25" s="17">
        <f>calcs!S79</f>
        <v>65177359952.433853</v>
      </c>
      <c r="O25" s="17">
        <f>calcs!T79</f>
        <v>65177359952.433853</v>
      </c>
      <c r="P25" s="17">
        <f>calcs!U79</f>
        <v>65177359952.433853</v>
      </c>
      <c r="Q25" s="17">
        <f>calcs!V79</f>
        <v>65177359952.433853</v>
      </c>
      <c r="R25" s="17">
        <f>calcs!W79</f>
        <v>65177359952.433853</v>
      </c>
      <c r="S25" s="17">
        <f>calcs!X79</f>
        <v>65177359952.433853</v>
      </c>
      <c r="T25" s="17">
        <f>calcs!Y79</f>
        <v>65177359952.433853</v>
      </c>
      <c r="U25" s="17">
        <f>calcs!Z79</f>
        <v>65177359952.433853</v>
      </c>
      <c r="V25" s="17">
        <f>calcs!AA79</f>
        <v>65177359952.433853</v>
      </c>
      <c r="W25" s="17">
        <f>calcs!AB79</f>
        <v>65177359952.433853</v>
      </c>
      <c r="X25" s="17">
        <f>calcs!AC79</f>
        <v>65177359952.433853</v>
      </c>
      <c r="Y25" s="17">
        <f>calcs!AD79</f>
        <v>65177359952.433853</v>
      </c>
      <c r="Z25" s="17">
        <f>calcs!AE79</f>
        <v>65177359952.433853</v>
      </c>
      <c r="AA25" s="17">
        <f>calcs!AF79</f>
        <v>65177359952.433853</v>
      </c>
      <c r="AB25" s="17">
        <f>calcs!AG79</f>
        <v>65177359952.433853</v>
      </c>
      <c r="AC25" s="17">
        <f>calcs!AH79</f>
        <v>65177359952.433853</v>
      </c>
      <c r="AD25" s="17">
        <f>calcs!AI79</f>
        <v>65177359952.433853</v>
      </c>
      <c r="AE25" s="17">
        <f>calcs!AJ79</f>
        <v>65177359952.433853</v>
      </c>
      <c r="AF25" s="17">
        <f>calcs!AK79</f>
        <v>65177359952.433853</v>
      </c>
    </row>
    <row r="26" spans="1:33" ht="14.1" customHeight="1" x14ac:dyDescent="0.2">
      <c r="A26" s="18" t="s">
        <v>76</v>
      </c>
      <c r="B26" s="17">
        <f>calcs!G80</f>
        <v>2031282339889.7683</v>
      </c>
      <c r="C26" s="17">
        <f>calcs!H80</f>
        <v>1684557769959.9622</v>
      </c>
      <c r="D26" s="17">
        <f>calcs!I80</f>
        <v>1630525510252.7349</v>
      </c>
      <c r="E26" s="17">
        <f>calcs!J80</f>
        <v>1580045875284.4248</v>
      </c>
      <c r="F26" s="17">
        <f>calcs!K80</f>
        <v>1497027339285.0244</v>
      </c>
      <c r="G26" s="17">
        <f>calcs!L80</f>
        <v>1512867151872.4626</v>
      </c>
      <c r="H26" s="17">
        <f>calcs!M80</f>
        <v>1469714878955.1052</v>
      </c>
      <c r="I26" s="17">
        <f>calcs!N80</f>
        <v>1426955283548.2236</v>
      </c>
      <c r="J26" s="17">
        <f>calcs!O80</f>
        <v>1384588365651.8206</v>
      </c>
      <c r="K26" s="17">
        <f>calcs!P80</f>
        <v>1342614125265.8933</v>
      </c>
      <c r="L26" s="17">
        <f>calcs!Q80</f>
        <v>1301032562390.4414</v>
      </c>
      <c r="M26" s="17">
        <f>calcs!R80</f>
        <v>1267196850237.6777</v>
      </c>
      <c r="N26" s="17">
        <f>calcs!S80</f>
        <v>1233361138084.917</v>
      </c>
      <c r="O26" s="17">
        <f>calcs!T80</f>
        <v>1199525425932.1533</v>
      </c>
      <c r="P26" s="17">
        <f>calcs!U80</f>
        <v>1165689713779.3923</v>
      </c>
      <c r="Q26" s="17">
        <f>calcs!V80</f>
        <v>1131854001626.6287</v>
      </c>
      <c r="R26" s="17">
        <f>calcs!W80</f>
        <v>1098018289473.8651</v>
      </c>
      <c r="S26" s="17">
        <f>calcs!X80</f>
        <v>1064182577321.1038</v>
      </c>
      <c r="T26" s="17">
        <f>calcs!Y80</f>
        <v>1030346865168.3401</v>
      </c>
      <c r="U26" s="17">
        <f>calcs!Z80</f>
        <v>996511153015.57654</v>
      </c>
      <c r="V26" s="17">
        <f>calcs!AA80</f>
        <v>962675440862.81567</v>
      </c>
      <c r="W26" s="17">
        <f>calcs!AB80</f>
        <v>928839728710.052</v>
      </c>
      <c r="X26" s="17">
        <f>calcs!AC80</f>
        <v>895004016557.28821</v>
      </c>
      <c r="Y26" s="17">
        <f>calcs!AD80</f>
        <v>861168304404.52734</v>
      </c>
      <c r="Z26" s="17">
        <f>calcs!AE80</f>
        <v>827332592251.76367</v>
      </c>
      <c r="AA26" s="17">
        <f>calcs!AF80</f>
        <v>793496880099.00281</v>
      </c>
      <c r="AB26" s="17">
        <f>calcs!AG80</f>
        <v>759661167946.23901</v>
      </c>
      <c r="AC26" s="17">
        <f>calcs!AH80</f>
        <v>725825455793.47534</v>
      </c>
      <c r="AD26" s="17">
        <f>calcs!AI80</f>
        <v>691989743640.71448</v>
      </c>
      <c r="AE26" s="17">
        <f>calcs!AJ80</f>
        <v>658154031487.95068</v>
      </c>
      <c r="AF26" s="17">
        <f>calcs!AK80</f>
        <v>624318319335.18677</v>
      </c>
    </row>
    <row r="27" spans="1:33" ht="14.1" customHeight="1" x14ac:dyDescent="0.2"/>
    <row r="28" spans="1:33" ht="14.45" customHeight="1" x14ac:dyDescent="0.25">
      <c r="A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</row>
    <row r="29" spans="1:33" ht="14.1" customHeight="1" x14ac:dyDescent="0.2">
      <c r="AF29" s="71" t="e">
        <f>(AF28-B28)/B28</f>
        <v>#DIV/0!</v>
      </c>
    </row>
    <row r="30" spans="1:33" ht="14.45" customHeight="1" x14ac:dyDescent="0.25">
      <c r="A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1" customHeight="1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1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5" ht="14.45" customHeight="1" x14ac:dyDescent="0.25">
      <c r="A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5" ht="14.1" customHeight="1" x14ac:dyDescent="0.2">
      <c r="A34" s="22"/>
      <c r="B34" s="23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4.1" customHeight="1" x14ac:dyDescent="0.2">
      <c r="A35" s="22"/>
      <c r="B35" s="23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4.1" customHeight="1" x14ac:dyDescent="0.2">
      <c r="A36" s="22"/>
      <c r="B36" s="23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4.1" customHeight="1" x14ac:dyDescent="0.2">
      <c r="A37" s="22"/>
      <c r="B37" s="23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4.1" customHeight="1" x14ac:dyDescent="0.2">
      <c r="A38" s="22"/>
      <c r="B38" s="23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4.1" customHeight="1" x14ac:dyDescent="0.2">
      <c r="A39" s="22"/>
      <c r="B39" s="23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4.1" customHeight="1" x14ac:dyDescent="0.2">
      <c r="A40" s="22"/>
      <c r="B40" s="23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4.1" customHeight="1" x14ac:dyDescent="0.2">
      <c r="A41" s="22"/>
      <c r="B41" s="23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4.1" customHeight="1" x14ac:dyDescent="0.2">
      <c r="A42" s="22"/>
      <c r="B42" s="23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4.1" customHeight="1" x14ac:dyDescent="0.2">
      <c r="A43" s="22"/>
      <c r="B43" s="23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4.1" customHeight="1" x14ac:dyDescent="0.2">
      <c r="A44" s="22"/>
      <c r="B44" s="23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4.1" customHeight="1" x14ac:dyDescent="0.2">
      <c r="A45" s="22"/>
      <c r="B45" s="23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4.1" customHeight="1" x14ac:dyDescent="0.2">
      <c r="A46" s="24"/>
      <c r="B46" s="25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4.45" customHeight="1" x14ac:dyDescent="0.25">
      <c r="A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5" ht="14.1" customHeight="1" x14ac:dyDescent="0.2">
      <c r="A48" s="22"/>
      <c r="B48" s="23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4.1" customHeight="1" x14ac:dyDescent="0.2">
      <c r="A49" s="22"/>
      <c r="B49" s="23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4.45" customHeight="1" x14ac:dyDescent="0.25">
      <c r="A50" s="26"/>
      <c r="B50" s="23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4.1" customHeight="1" x14ac:dyDescent="0.2">
      <c r="A51" s="22"/>
      <c r="B51" s="23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4.1" customHeight="1" x14ac:dyDescent="0.2">
      <c r="A52" s="22"/>
      <c r="B52" s="23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4.1" customHeight="1" x14ac:dyDescent="0.2">
      <c r="A53" s="22"/>
      <c r="B53" s="23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4.1" customHeight="1" x14ac:dyDescent="0.2">
      <c r="A54" s="22"/>
      <c r="B54" s="23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4.1" customHeight="1" x14ac:dyDescent="0.2">
      <c r="A55" s="22"/>
      <c r="B55" s="23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4.1" customHeight="1" x14ac:dyDescent="0.2">
      <c r="A56" s="22"/>
      <c r="B56" s="27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4.1" customHeight="1" x14ac:dyDescent="0.2">
      <c r="A57" s="22"/>
      <c r="B57" s="27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4.1" customHeight="1" x14ac:dyDescent="0.2">
      <c r="A58" s="22"/>
      <c r="B58" s="27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4.1" customHeight="1" x14ac:dyDescent="0.2">
      <c r="A59" s="22"/>
      <c r="B59" s="27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4.1" customHeight="1" x14ac:dyDescent="0.2">
      <c r="A60" s="22"/>
      <c r="B60" s="27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4.1" customHeight="1" x14ac:dyDescent="0.2">
      <c r="A61" s="22"/>
      <c r="B61" s="27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4.1" customHeight="1" x14ac:dyDescent="0.2">
      <c r="A62" s="24"/>
      <c r="B62" s="2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4.45" customHeight="1" x14ac:dyDescent="0.25">
      <c r="A63" s="28"/>
      <c r="B63" s="27"/>
    </row>
    <row r="64" spans="1:35" ht="14.1" customHeight="1" x14ac:dyDescent="0.2">
      <c r="A64" s="22"/>
      <c r="B64" s="27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4.1" customHeight="1" x14ac:dyDescent="0.2">
      <c r="A65" s="22"/>
      <c r="B65" s="27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4.1" customHeight="1" x14ac:dyDescent="0.2">
      <c r="A66" s="22"/>
      <c r="B66" s="27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4.1" customHeight="1" x14ac:dyDescent="0.2">
      <c r="A67" s="22"/>
      <c r="B67" s="27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4.1" customHeight="1" x14ac:dyDescent="0.2">
      <c r="A68" s="22"/>
      <c r="B68" s="27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4.1" customHeight="1" x14ac:dyDescent="0.2">
      <c r="A69" s="22"/>
      <c r="B69" s="27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4.1" customHeight="1" x14ac:dyDescent="0.2">
      <c r="A70" s="22"/>
      <c r="B70" s="27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4.1" customHeight="1" x14ac:dyDescent="0.2">
      <c r="A71" s="22"/>
      <c r="B71" s="27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4.1" customHeight="1" x14ac:dyDescent="0.2">
      <c r="A72" s="22"/>
      <c r="B72" s="2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4.1" customHeight="1" x14ac:dyDescent="0.2">
      <c r="A73" s="22"/>
      <c r="B73" s="2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4.1" customHeight="1" x14ac:dyDescent="0.2">
      <c r="A74" s="22"/>
      <c r="B74" s="2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4.1" customHeight="1" x14ac:dyDescent="0.2">
      <c r="A75" s="22"/>
      <c r="B75" s="2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4.1" customHeight="1" x14ac:dyDescent="0.2">
      <c r="A76" s="24"/>
      <c r="B76" s="27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4.45" customHeight="1" x14ac:dyDescent="0.25">
      <c r="A77" s="28"/>
      <c r="B77" s="27"/>
    </row>
    <row r="78" spans="1:35" ht="14.45" customHeight="1" x14ac:dyDescent="0.25">
      <c r="A78" s="28"/>
      <c r="B78" s="27"/>
    </row>
    <row r="79" spans="1:35" ht="14.1" customHeight="1" x14ac:dyDescent="0.2">
      <c r="A79" s="22"/>
      <c r="B79" s="27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4.1" customHeight="1" x14ac:dyDescent="0.2">
      <c r="A80" s="22"/>
      <c r="B80" s="27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4.1" customHeight="1" x14ac:dyDescent="0.2">
      <c r="A81" s="22"/>
      <c r="B81" s="27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4.1" customHeight="1" x14ac:dyDescent="0.2">
      <c r="A82" s="22"/>
      <c r="B82" s="23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4.1" customHeight="1" x14ac:dyDescent="0.2">
      <c r="A83" s="22"/>
      <c r="B83" s="23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4.1" customHeight="1" x14ac:dyDescent="0.2">
      <c r="A84" s="22"/>
      <c r="B84" s="2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4.1" customHeight="1" x14ac:dyDescent="0.2">
      <c r="A85" s="22"/>
      <c r="B85" s="2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4.1" customHeight="1" x14ac:dyDescent="0.2">
      <c r="A86" s="22"/>
      <c r="B86" s="23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4.1" customHeight="1" x14ac:dyDescent="0.2">
      <c r="A87" s="22"/>
      <c r="B87" s="2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4.1" customHeight="1" x14ac:dyDescent="0.2">
      <c r="A88" s="22"/>
      <c r="B88" s="2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4.1" customHeight="1" x14ac:dyDescent="0.2">
      <c r="A89" s="22"/>
      <c r="B89" s="23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4.45" customHeight="1" x14ac:dyDescent="0.25">
      <c r="A90" s="29"/>
      <c r="B90" s="23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4.45" customHeight="1" x14ac:dyDescent="0.25">
      <c r="A91" s="26"/>
      <c r="B91" s="23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4.1" customHeight="1" x14ac:dyDescent="0.2">
      <c r="A92" s="22"/>
      <c r="B92" s="2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4.1" customHeight="1" x14ac:dyDescent="0.2">
      <c r="A93" s="22"/>
      <c r="B93" s="2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4.1" customHeight="1" x14ac:dyDescent="0.2">
      <c r="A94" s="22"/>
      <c r="B94" s="2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4.45" customHeight="1" x14ac:dyDescent="0.25">
      <c r="A95" s="28"/>
    </row>
    <row r="96" spans="1:35" ht="14.1" customHeight="1" x14ac:dyDescent="0.2">
      <c r="A96" s="22"/>
      <c r="B96" s="23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4.1" customHeight="1" x14ac:dyDescent="0.2">
      <c r="A97" s="22"/>
      <c r="B97" s="23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4.1" customHeight="1" x14ac:dyDescent="0.2">
      <c r="A98" s="22"/>
      <c r="B98" s="23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4.1" customHeight="1" x14ac:dyDescent="0.2">
      <c r="A99" s="22"/>
      <c r="B99" s="2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4.1" customHeight="1" x14ac:dyDescent="0.2">
      <c r="A100" s="22"/>
      <c r="B100" s="2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4.1" customHeight="1" x14ac:dyDescent="0.2">
      <c r="A101" s="22"/>
      <c r="B101" s="2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4.1" customHeight="1" x14ac:dyDescent="0.2">
      <c r="A102" s="22"/>
      <c r="B102" s="2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4.1" customHeight="1" x14ac:dyDescent="0.2">
      <c r="A103" s="22"/>
      <c r="B103" s="2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4.1" customHeight="1" x14ac:dyDescent="0.2">
      <c r="A104" s="22"/>
      <c r="B104" s="2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4.1" customHeight="1" x14ac:dyDescent="0.2">
      <c r="A105" s="22"/>
      <c r="B105" s="2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4.1" customHeight="1" x14ac:dyDescent="0.2">
      <c r="A106" s="22"/>
      <c r="B106" s="2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4.1" customHeight="1" x14ac:dyDescent="0.2">
      <c r="A107" s="24"/>
      <c r="B107" s="2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4.45" customHeight="1" x14ac:dyDescent="0.25">
      <c r="A108" s="20"/>
    </row>
    <row r="109" spans="1:35" ht="14.1" customHeight="1" x14ac:dyDescent="0.2">
      <c r="A109" s="30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</row>
    <row r="110" spans="1:35" ht="14.1" customHeight="1" x14ac:dyDescent="0.2">
      <c r="A110" s="30"/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35" ht="14.1" customHeight="1" x14ac:dyDescent="0.2">
      <c r="A111" s="30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5" ht="14.1" customHeight="1" x14ac:dyDescent="0.2">
      <c r="A112" s="30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ht="14.45" customHeight="1" x14ac:dyDescent="0.25">
      <c r="A113" s="20"/>
    </row>
    <row r="114" spans="1:35" ht="14.1" customHeight="1" x14ac:dyDescent="0.2">
      <c r="A114" s="22"/>
      <c r="B114" s="2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4.1" customHeight="1" x14ac:dyDescent="0.2">
      <c r="A115" s="22"/>
      <c r="B115" s="2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4.1" customHeight="1" x14ac:dyDescent="0.2">
      <c r="A116" s="22"/>
      <c r="B116" s="2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4.1" customHeight="1" x14ac:dyDescent="0.2">
      <c r="A117" s="22"/>
      <c r="B117" s="23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4.1" customHeight="1" x14ac:dyDescent="0.2">
      <c r="A118" s="22"/>
      <c r="B118" s="2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4.1" customHeight="1" x14ac:dyDescent="0.2">
      <c r="A119" s="22"/>
      <c r="B119" s="2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4.1" customHeight="1" x14ac:dyDescent="0.2">
      <c r="A120" s="22"/>
      <c r="B120" s="2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4.1" customHeight="1" x14ac:dyDescent="0.2">
      <c r="A121" s="22"/>
      <c r="B121" s="2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4.1" customHeight="1" x14ac:dyDescent="0.2">
      <c r="A122" s="22"/>
      <c r="B122" s="23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4.1" customHeight="1" x14ac:dyDescent="0.2">
      <c r="A123" s="22"/>
      <c r="B123" s="23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4.1" customHeight="1" x14ac:dyDescent="0.2">
      <c r="A124" s="24"/>
      <c r="B124" s="25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4.45" customHeight="1" x14ac:dyDescent="0.25">
      <c r="A125" s="20"/>
    </row>
    <row r="126" spans="1:35" ht="14.45" customHeight="1" x14ac:dyDescent="0.25">
      <c r="A126" s="26"/>
      <c r="B126" s="23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4.1" customHeight="1" x14ac:dyDescent="0.2">
      <c r="A127" s="22"/>
      <c r="B127" s="23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4.1" customHeight="1" x14ac:dyDescent="0.2">
      <c r="A128" s="22"/>
      <c r="B128" s="23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4.1" customHeight="1" x14ac:dyDescent="0.2">
      <c r="A129" s="22"/>
      <c r="B129" s="23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4.1" customHeight="1" x14ac:dyDescent="0.2">
      <c r="A130" s="22"/>
      <c r="B130" s="23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4.1" customHeight="1" x14ac:dyDescent="0.2">
      <c r="A131" s="22"/>
      <c r="B131" s="23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4.1" customHeight="1" x14ac:dyDescent="0.2">
      <c r="A132" s="22"/>
      <c r="B132" s="23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4.1" customHeight="1" x14ac:dyDescent="0.2">
      <c r="A133" s="22"/>
      <c r="B133" s="23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4.1" customHeight="1" x14ac:dyDescent="0.2">
      <c r="A134" s="22"/>
      <c r="B134" s="23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4.1" customHeight="1" x14ac:dyDescent="0.2">
      <c r="A135" s="22"/>
      <c r="B135" s="23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4.1" customHeight="1" x14ac:dyDescent="0.2">
      <c r="A136" s="22"/>
      <c r="B136" s="23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</row>
    <row r="137" spans="1:35" ht="14.1" customHeight="1" x14ac:dyDescent="0.2">
      <c r="A137" s="22"/>
      <c r="B137" s="23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4.1" customHeight="1" x14ac:dyDescent="0.2">
      <c r="A138" s="22"/>
      <c r="B138" s="23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</row>
    <row r="139" spans="1:35" ht="14.1" customHeight="1" x14ac:dyDescent="0.2">
      <c r="A139" s="22"/>
      <c r="B139" s="23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</row>
    <row r="140" spans="1:35" ht="14.1" customHeight="1" x14ac:dyDescent="0.2">
      <c r="A140" s="22"/>
      <c r="B140" s="23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</row>
    <row r="141" spans="1:35" ht="14.1" customHeight="1" x14ac:dyDescent="0.2">
      <c r="A141" s="22"/>
      <c r="B141" s="23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</row>
    <row r="142" spans="1:35" ht="14.1" customHeight="1" x14ac:dyDescent="0.2">
      <c r="A142" s="22"/>
      <c r="B142" s="23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</row>
    <row r="143" spans="1:35" ht="14.1" customHeight="1" x14ac:dyDescent="0.2">
      <c r="A143" s="22"/>
      <c r="B143" s="23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</row>
    <row r="144" spans="1:35" ht="14.1" customHeight="1" x14ac:dyDescent="0.2">
      <c r="A144" s="22"/>
      <c r="B144" s="23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</row>
    <row r="145" spans="1:35" ht="14.1" customHeight="1" x14ac:dyDescent="0.2">
      <c r="A145" s="22"/>
      <c r="B145" s="23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</row>
    <row r="146" spans="1:35" ht="14.1" customHeight="1" x14ac:dyDescent="0.2">
      <c r="A146" s="24"/>
      <c r="B146" s="25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</row>
    <row r="147" spans="1:35" ht="14.1" customHeight="1" x14ac:dyDescent="0.2">
      <c r="A147" s="22"/>
      <c r="B147" s="23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</row>
    <row r="148" spans="1:35" ht="14.1" customHeight="1" x14ac:dyDescent="0.2">
      <c r="A148" s="24"/>
      <c r="B148" s="25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</row>
    <row r="149" spans="1:35" ht="14.1" customHeight="1" x14ac:dyDescent="0.2"/>
    <row r="150" spans="1:35" ht="14.1" customHeight="1" x14ac:dyDescent="0.2">
      <c r="C150" s="42"/>
      <c r="D150" s="42"/>
      <c r="E150" s="42"/>
      <c r="F150" s="42"/>
      <c r="G150" s="42"/>
      <c r="H150" s="42"/>
      <c r="I150" s="42"/>
      <c r="J150" s="42"/>
      <c r="K150" s="42"/>
      <c r="L150" s="42"/>
    </row>
    <row r="151" spans="1:35" ht="14.1" customHeight="1" x14ac:dyDescent="0.2">
      <c r="C151" s="42"/>
      <c r="D151" s="42"/>
      <c r="E151" s="42"/>
      <c r="F151" s="42"/>
      <c r="G151" s="42"/>
      <c r="H151" s="42"/>
      <c r="I151" s="42"/>
      <c r="J151" s="42"/>
      <c r="K151" s="42"/>
      <c r="L151" s="42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tabColor rgb="FF1F497D"/>
  </sheetPr>
  <dimension ref="A1:AI1000"/>
  <sheetViews>
    <sheetView workbookViewId="0"/>
  </sheetViews>
  <sheetFormatPr defaultColWidth="8.875" defaultRowHeight="15" customHeight="1" x14ac:dyDescent="0.2"/>
  <cols>
    <col min="1" max="1" width="39.875" style="18" customWidth="1"/>
    <col min="2" max="2" width="17.875" style="21" customWidth="1"/>
    <col min="3" max="3" width="9.5" style="18" customWidth="1"/>
    <col min="4" max="35" width="9.5" style="18" bestFit="1" customWidth="1"/>
    <col min="36" max="38" width="8.875" style="18" customWidth="1"/>
    <col min="39" max="16384" width="8.875" style="18"/>
  </cols>
  <sheetData>
    <row r="1" spans="1:35" ht="14.45" customHeight="1" x14ac:dyDescent="0.25">
      <c r="A1" s="19" t="s">
        <v>51</v>
      </c>
      <c r="B1" s="20">
        <v>2020</v>
      </c>
      <c r="C1" s="20">
        <v>2021</v>
      </c>
      <c r="D1" s="20">
        <v>2022</v>
      </c>
      <c r="E1" s="20">
        <v>2023</v>
      </c>
      <c r="F1" s="20">
        <v>2024</v>
      </c>
      <c r="G1" s="20">
        <v>2025</v>
      </c>
      <c r="H1" s="20">
        <v>2026</v>
      </c>
      <c r="I1" s="20">
        <v>2027</v>
      </c>
      <c r="J1" s="20">
        <v>2028</v>
      </c>
      <c r="K1" s="20">
        <v>2029</v>
      </c>
      <c r="L1" s="20">
        <v>2030</v>
      </c>
      <c r="M1" s="20">
        <v>2031</v>
      </c>
      <c r="N1" s="20">
        <v>2032</v>
      </c>
      <c r="O1" s="20">
        <v>2033</v>
      </c>
      <c r="P1" s="20">
        <v>2034</v>
      </c>
      <c r="Q1" s="20">
        <v>2035</v>
      </c>
      <c r="R1" s="20">
        <v>2036</v>
      </c>
      <c r="S1" s="20">
        <v>2037</v>
      </c>
      <c r="T1" s="20">
        <v>2038</v>
      </c>
      <c r="U1" s="20">
        <v>2039</v>
      </c>
      <c r="V1" s="20">
        <v>2040</v>
      </c>
      <c r="W1" s="20">
        <v>2041</v>
      </c>
      <c r="X1" s="20">
        <v>2042</v>
      </c>
      <c r="Y1" s="20">
        <v>2043</v>
      </c>
      <c r="Z1" s="20">
        <v>2044</v>
      </c>
      <c r="AA1" s="20">
        <v>2045</v>
      </c>
      <c r="AB1" s="20">
        <v>2046</v>
      </c>
      <c r="AC1" s="20">
        <v>2047</v>
      </c>
      <c r="AD1" s="20">
        <v>2048</v>
      </c>
      <c r="AE1" s="20">
        <v>2049</v>
      </c>
      <c r="AF1" s="20">
        <v>2050</v>
      </c>
      <c r="AH1" s="20"/>
      <c r="AI1" s="20"/>
    </row>
    <row r="2" spans="1:35" ht="14.1" customHeight="1" x14ac:dyDescent="0.2">
      <c r="A2" s="18" t="s">
        <v>52</v>
      </c>
      <c r="B2">
        <f>calcs!G82</f>
        <v>8588816027182.0352</v>
      </c>
      <c r="C2" s="17">
        <f>calcs!H82</f>
        <v>8589429023643.9512</v>
      </c>
      <c r="D2" s="17">
        <f>calcs!I82</f>
        <v>8895498157078.0586</v>
      </c>
      <c r="E2" s="17">
        <f>calcs!J82</f>
        <v>8976658888635.5918</v>
      </c>
      <c r="F2" s="17">
        <f>calcs!K82</f>
        <v>9075596517588.6563</v>
      </c>
      <c r="G2" s="17">
        <f>calcs!L82</f>
        <v>9195682524477.7852</v>
      </c>
      <c r="H2" s="17">
        <f>calcs!M82</f>
        <v>9273042677971.4453</v>
      </c>
      <c r="I2" s="17">
        <f>calcs!N82</f>
        <v>9322388893155.5957</v>
      </c>
      <c r="J2" s="17">
        <f>calcs!O82</f>
        <v>9339430194796.8301</v>
      </c>
      <c r="K2" s="17">
        <f>calcs!P82</f>
        <v>9370938212939.2559</v>
      </c>
      <c r="L2" s="17">
        <f>calcs!Q82</f>
        <v>9441065008182.3203</v>
      </c>
      <c r="M2" s="17">
        <f>calcs!R82</f>
        <v>9516708771582.6191</v>
      </c>
      <c r="N2" s="17">
        <f>calcs!S82</f>
        <v>9555695346560.4063</v>
      </c>
      <c r="O2" s="17">
        <f>calcs!T82</f>
        <v>9567342279336.7891</v>
      </c>
      <c r="P2" s="17">
        <f>calcs!U82</f>
        <v>9578805313174.5996</v>
      </c>
      <c r="Q2" s="17">
        <f>calcs!V82</f>
        <v>9640472757243.2383</v>
      </c>
      <c r="R2" s="17">
        <f>calcs!W82</f>
        <v>9693987348368.4082</v>
      </c>
      <c r="S2" s="17">
        <f>calcs!X82</f>
        <v>9747563239139.7695</v>
      </c>
      <c r="T2" s="17">
        <f>calcs!Y82</f>
        <v>9846623467385.2168</v>
      </c>
      <c r="U2" s="17">
        <f>calcs!Z82</f>
        <v>9937959940210.5371</v>
      </c>
      <c r="V2" s="17">
        <f>calcs!AA82</f>
        <v>10017833379198.051</v>
      </c>
      <c r="W2" s="17">
        <f>calcs!AB82</f>
        <v>10132586316868.518</v>
      </c>
      <c r="X2" s="17">
        <f>calcs!AC82</f>
        <v>10259415284838.711</v>
      </c>
      <c r="Y2" s="17">
        <f>calcs!AD82</f>
        <v>10399117178509.117</v>
      </c>
      <c r="Z2" s="17">
        <f>calcs!AE82</f>
        <v>10539493368287.629</v>
      </c>
      <c r="AA2" s="17">
        <f>calcs!AF82</f>
        <v>10688206309948.184</v>
      </c>
      <c r="AB2" s="17">
        <f>calcs!AG82</f>
        <v>10836919251608.736</v>
      </c>
      <c r="AC2" s="17">
        <f>calcs!AH82</f>
        <v>10994398042674.674</v>
      </c>
      <c r="AD2" s="17">
        <f>calcs!AI82</f>
        <v>11150712140462.975</v>
      </c>
      <c r="AE2" s="17">
        <f>calcs!AJ82</f>
        <v>11321431655106.273</v>
      </c>
      <c r="AF2" s="17">
        <f>calcs!AK82</f>
        <v>11496196946398.213</v>
      </c>
      <c r="AG2" s="38"/>
    </row>
    <row r="3" spans="1:35" ht="14.1" customHeight="1" x14ac:dyDescent="0.2">
      <c r="A3" s="18" t="s">
        <v>53</v>
      </c>
      <c r="B3" s="17">
        <f>calcs!G83</f>
        <v>0</v>
      </c>
      <c r="C3" s="17">
        <f>calcs!H83</f>
        <v>0</v>
      </c>
      <c r="D3" s="17">
        <f>calcs!I83</f>
        <v>0</v>
      </c>
      <c r="E3" s="17">
        <f>calcs!J83</f>
        <v>0</v>
      </c>
      <c r="F3" s="17">
        <f>calcs!K83</f>
        <v>0</v>
      </c>
      <c r="G3" s="17">
        <f>calcs!L83</f>
        <v>0</v>
      </c>
      <c r="H3" s="17">
        <f>calcs!M83</f>
        <v>0</v>
      </c>
      <c r="I3" s="17">
        <f>calcs!N83</f>
        <v>0</v>
      </c>
      <c r="J3" s="17">
        <f>calcs!O83</f>
        <v>0</v>
      </c>
      <c r="K3" s="17">
        <f>calcs!P83</f>
        <v>0</v>
      </c>
      <c r="L3" s="17">
        <f>calcs!Q83</f>
        <v>0</v>
      </c>
      <c r="M3" s="17">
        <f>calcs!R83</f>
        <v>0</v>
      </c>
      <c r="N3" s="17">
        <f>calcs!S83</f>
        <v>0</v>
      </c>
      <c r="O3" s="17">
        <f>calcs!T83</f>
        <v>0</v>
      </c>
      <c r="P3" s="17">
        <f>calcs!U83</f>
        <v>0</v>
      </c>
      <c r="Q3" s="17">
        <f>calcs!V83</f>
        <v>0</v>
      </c>
      <c r="R3" s="17">
        <f>calcs!W83</f>
        <v>0</v>
      </c>
      <c r="S3" s="17">
        <f>calcs!X83</f>
        <v>0</v>
      </c>
      <c r="T3" s="17">
        <f>calcs!Y83</f>
        <v>0</v>
      </c>
      <c r="U3" s="17">
        <f>calcs!Z83</f>
        <v>0</v>
      </c>
      <c r="V3" s="17">
        <f>calcs!AA83</f>
        <v>0</v>
      </c>
      <c r="W3" s="17">
        <f>calcs!AB83</f>
        <v>0</v>
      </c>
      <c r="X3" s="17">
        <f>calcs!AC83</f>
        <v>0</v>
      </c>
      <c r="Y3" s="17">
        <f>calcs!AD83</f>
        <v>0</v>
      </c>
      <c r="Z3" s="17">
        <f>calcs!AE83</f>
        <v>0</v>
      </c>
      <c r="AA3" s="17">
        <f>calcs!AF83</f>
        <v>0</v>
      </c>
      <c r="AB3" s="17">
        <f>calcs!AG83</f>
        <v>0</v>
      </c>
      <c r="AC3" s="17">
        <f>calcs!AH83</f>
        <v>0</v>
      </c>
      <c r="AD3" s="17">
        <f>calcs!AI83</f>
        <v>0</v>
      </c>
      <c r="AE3" s="17">
        <f>calcs!AJ83</f>
        <v>0</v>
      </c>
      <c r="AF3" s="17">
        <f>calcs!AK83</f>
        <v>0</v>
      </c>
    </row>
    <row r="4" spans="1:35" ht="14.1" customHeight="1" x14ac:dyDescent="0.2">
      <c r="A4" s="18" t="s">
        <v>54</v>
      </c>
      <c r="B4" s="17">
        <f>calcs!G84</f>
        <v>0</v>
      </c>
      <c r="C4" s="17">
        <f>calcs!H84</f>
        <v>0</v>
      </c>
      <c r="D4" s="17">
        <f>calcs!I84</f>
        <v>0</v>
      </c>
      <c r="E4" s="17">
        <f>calcs!J84</f>
        <v>0</v>
      </c>
      <c r="F4" s="17">
        <f>calcs!K84</f>
        <v>0</v>
      </c>
      <c r="G4" s="17">
        <f>calcs!L84</f>
        <v>0</v>
      </c>
      <c r="H4" s="17">
        <f>calcs!M84</f>
        <v>0</v>
      </c>
      <c r="I4" s="17">
        <f>calcs!N84</f>
        <v>0</v>
      </c>
      <c r="J4" s="17">
        <f>calcs!O84</f>
        <v>0</v>
      </c>
      <c r="K4" s="17">
        <f>calcs!P84</f>
        <v>0</v>
      </c>
      <c r="L4" s="17">
        <f>calcs!Q84</f>
        <v>0</v>
      </c>
      <c r="M4" s="17">
        <f>calcs!R84</f>
        <v>0</v>
      </c>
      <c r="N4" s="17">
        <f>calcs!S84</f>
        <v>0</v>
      </c>
      <c r="O4" s="17">
        <f>calcs!T84</f>
        <v>0</v>
      </c>
      <c r="P4" s="17">
        <f>calcs!U84</f>
        <v>0</v>
      </c>
      <c r="Q4" s="17">
        <f>calcs!V84</f>
        <v>0</v>
      </c>
      <c r="R4" s="17">
        <f>calcs!W84</f>
        <v>0</v>
      </c>
      <c r="S4" s="17">
        <f>calcs!X84</f>
        <v>0</v>
      </c>
      <c r="T4" s="17">
        <f>calcs!Y84</f>
        <v>0</v>
      </c>
      <c r="U4" s="17">
        <f>calcs!Z84</f>
        <v>0</v>
      </c>
      <c r="V4" s="17">
        <f>calcs!AA84</f>
        <v>0</v>
      </c>
      <c r="W4" s="17">
        <f>calcs!AB84</f>
        <v>0</v>
      </c>
      <c r="X4" s="17">
        <f>calcs!AC84</f>
        <v>0</v>
      </c>
      <c r="Y4" s="17">
        <f>calcs!AD84</f>
        <v>0</v>
      </c>
      <c r="Z4" s="17">
        <f>calcs!AE84</f>
        <v>0</v>
      </c>
      <c r="AA4" s="17">
        <f>calcs!AF84</f>
        <v>0</v>
      </c>
      <c r="AB4" s="17">
        <f>calcs!AG84</f>
        <v>0</v>
      </c>
      <c r="AC4" s="17">
        <f>calcs!AH84</f>
        <v>0</v>
      </c>
      <c r="AD4" s="17">
        <f>calcs!AI84</f>
        <v>0</v>
      </c>
      <c r="AE4" s="17">
        <f>calcs!AJ84</f>
        <v>0</v>
      </c>
      <c r="AF4" s="17">
        <f>calcs!AK84</f>
        <v>0</v>
      </c>
    </row>
    <row r="5" spans="1:35" ht="14.1" customHeight="1" x14ac:dyDescent="0.2">
      <c r="A5" s="18" t="s">
        <v>55</v>
      </c>
      <c r="B5" s="17">
        <f>calcs!G85</f>
        <v>0</v>
      </c>
      <c r="C5" s="17">
        <f>calcs!H85</f>
        <v>0</v>
      </c>
      <c r="D5" s="17">
        <f>calcs!I85</f>
        <v>0</v>
      </c>
      <c r="E5" s="17">
        <f>calcs!J85</f>
        <v>0</v>
      </c>
      <c r="F5" s="17">
        <f>calcs!K85</f>
        <v>0</v>
      </c>
      <c r="G5" s="17">
        <f>calcs!L85</f>
        <v>0</v>
      </c>
      <c r="H5" s="17">
        <f>calcs!M85</f>
        <v>0</v>
      </c>
      <c r="I5" s="17">
        <f>calcs!N85</f>
        <v>0</v>
      </c>
      <c r="J5" s="17">
        <f>calcs!O85</f>
        <v>0</v>
      </c>
      <c r="K5" s="17">
        <f>calcs!P85</f>
        <v>0</v>
      </c>
      <c r="L5" s="17">
        <f>calcs!Q85</f>
        <v>0</v>
      </c>
      <c r="M5" s="17">
        <f>calcs!R85</f>
        <v>0</v>
      </c>
      <c r="N5" s="17">
        <f>calcs!S85</f>
        <v>0</v>
      </c>
      <c r="O5" s="17">
        <f>calcs!T85</f>
        <v>0</v>
      </c>
      <c r="P5" s="17">
        <f>calcs!U85</f>
        <v>0</v>
      </c>
      <c r="Q5" s="17">
        <f>calcs!V85</f>
        <v>0</v>
      </c>
      <c r="R5" s="17">
        <f>calcs!W85</f>
        <v>0</v>
      </c>
      <c r="S5" s="17">
        <f>calcs!X85</f>
        <v>0</v>
      </c>
      <c r="T5" s="17">
        <f>calcs!Y85</f>
        <v>0</v>
      </c>
      <c r="U5" s="17">
        <f>calcs!Z85</f>
        <v>0</v>
      </c>
      <c r="V5" s="17">
        <f>calcs!AA85</f>
        <v>0</v>
      </c>
      <c r="W5" s="17">
        <f>calcs!AB85</f>
        <v>0</v>
      </c>
      <c r="X5" s="17">
        <f>calcs!AC85</f>
        <v>0</v>
      </c>
      <c r="Y5" s="17">
        <f>calcs!AD85</f>
        <v>0</v>
      </c>
      <c r="Z5" s="17">
        <f>calcs!AE85</f>
        <v>0</v>
      </c>
      <c r="AA5" s="17">
        <f>calcs!AF85</f>
        <v>0</v>
      </c>
      <c r="AB5" s="17">
        <f>calcs!AG85</f>
        <v>0</v>
      </c>
      <c r="AC5" s="17">
        <f>calcs!AH85</f>
        <v>0</v>
      </c>
      <c r="AD5" s="17">
        <f>calcs!AI85</f>
        <v>0</v>
      </c>
      <c r="AE5" s="17">
        <f>calcs!AJ85</f>
        <v>0</v>
      </c>
      <c r="AF5" s="17">
        <f>calcs!AK85</f>
        <v>0</v>
      </c>
    </row>
    <row r="6" spans="1:35" ht="14.1" customHeight="1" x14ac:dyDescent="0.2">
      <c r="A6" s="18" t="s">
        <v>56</v>
      </c>
      <c r="B6" s="17">
        <f>calcs!G86</f>
        <v>0</v>
      </c>
      <c r="C6" s="17">
        <f>calcs!H86</f>
        <v>0</v>
      </c>
      <c r="D6" s="17">
        <f>calcs!I86</f>
        <v>0</v>
      </c>
      <c r="E6" s="17">
        <f>calcs!J86</f>
        <v>0</v>
      </c>
      <c r="F6" s="17">
        <f>calcs!K86</f>
        <v>0</v>
      </c>
      <c r="G6" s="17">
        <f>calcs!L86</f>
        <v>0</v>
      </c>
      <c r="H6" s="17">
        <f>calcs!M86</f>
        <v>0</v>
      </c>
      <c r="I6" s="17">
        <f>calcs!N86</f>
        <v>0</v>
      </c>
      <c r="J6" s="17">
        <f>calcs!O86</f>
        <v>0</v>
      </c>
      <c r="K6" s="17">
        <f>calcs!P86</f>
        <v>0</v>
      </c>
      <c r="L6" s="17">
        <f>calcs!Q86</f>
        <v>0</v>
      </c>
      <c r="M6" s="17">
        <f>calcs!R86</f>
        <v>0</v>
      </c>
      <c r="N6" s="17">
        <f>calcs!S86</f>
        <v>0</v>
      </c>
      <c r="O6" s="17">
        <f>calcs!T86</f>
        <v>0</v>
      </c>
      <c r="P6" s="17">
        <f>calcs!U86</f>
        <v>0</v>
      </c>
      <c r="Q6" s="17">
        <f>calcs!V86</f>
        <v>0</v>
      </c>
      <c r="R6" s="17">
        <f>calcs!W86</f>
        <v>0</v>
      </c>
      <c r="S6" s="17">
        <f>calcs!X86</f>
        <v>0</v>
      </c>
      <c r="T6" s="17">
        <f>calcs!Y86</f>
        <v>0</v>
      </c>
      <c r="U6" s="17">
        <f>calcs!Z86</f>
        <v>0</v>
      </c>
      <c r="V6" s="17">
        <f>calcs!AA86</f>
        <v>0</v>
      </c>
      <c r="W6" s="17">
        <f>calcs!AB86</f>
        <v>0</v>
      </c>
      <c r="X6" s="17">
        <f>calcs!AC86</f>
        <v>0</v>
      </c>
      <c r="Y6" s="17">
        <f>calcs!AD86</f>
        <v>0</v>
      </c>
      <c r="Z6" s="17">
        <f>calcs!AE86</f>
        <v>0</v>
      </c>
      <c r="AA6" s="17">
        <f>calcs!AF86</f>
        <v>0</v>
      </c>
      <c r="AB6" s="17">
        <f>calcs!AG86</f>
        <v>0</v>
      </c>
      <c r="AC6" s="17">
        <f>calcs!AH86</f>
        <v>0</v>
      </c>
      <c r="AD6" s="17">
        <f>calcs!AI86</f>
        <v>0</v>
      </c>
      <c r="AE6" s="17">
        <f>calcs!AJ86</f>
        <v>0</v>
      </c>
      <c r="AF6" s="17">
        <f>calcs!AK86</f>
        <v>0</v>
      </c>
    </row>
    <row r="7" spans="1:35" ht="14.1" customHeight="1" x14ac:dyDescent="0.2">
      <c r="A7" s="18" t="s">
        <v>57</v>
      </c>
      <c r="B7" s="17">
        <f>calcs!G87</f>
        <v>0</v>
      </c>
      <c r="C7" s="17">
        <f>calcs!H87</f>
        <v>0</v>
      </c>
      <c r="D7" s="17">
        <f>calcs!I87</f>
        <v>0</v>
      </c>
      <c r="E7" s="17">
        <f>calcs!J87</f>
        <v>0</v>
      </c>
      <c r="F7" s="17">
        <f>calcs!K87</f>
        <v>0</v>
      </c>
      <c r="G7" s="17">
        <f>calcs!L87</f>
        <v>0</v>
      </c>
      <c r="H7" s="17">
        <f>calcs!M87</f>
        <v>0</v>
      </c>
      <c r="I7" s="17">
        <f>calcs!N87</f>
        <v>0</v>
      </c>
      <c r="J7" s="17">
        <f>calcs!O87</f>
        <v>0</v>
      </c>
      <c r="K7" s="17">
        <f>calcs!P87</f>
        <v>0</v>
      </c>
      <c r="L7" s="17">
        <f>calcs!Q87</f>
        <v>0</v>
      </c>
      <c r="M7" s="17">
        <f>calcs!R87</f>
        <v>0</v>
      </c>
      <c r="N7" s="17">
        <f>calcs!S87</f>
        <v>0</v>
      </c>
      <c r="O7" s="17">
        <f>calcs!T87</f>
        <v>0</v>
      </c>
      <c r="P7" s="17">
        <f>calcs!U87</f>
        <v>0</v>
      </c>
      <c r="Q7" s="17">
        <f>calcs!V87</f>
        <v>0</v>
      </c>
      <c r="R7" s="17">
        <f>calcs!W87</f>
        <v>0</v>
      </c>
      <c r="S7" s="17">
        <f>calcs!X87</f>
        <v>0</v>
      </c>
      <c r="T7" s="17">
        <f>calcs!Y87</f>
        <v>0</v>
      </c>
      <c r="U7" s="17">
        <f>calcs!Z87</f>
        <v>0</v>
      </c>
      <c r="V7" s="17">
        <f>calcs!AA87</f>
        <v>0</v>
      </c>
      <c r="W7" s="17">
        <f>calcs!AB87</f>
        <v>0</v>
      </c>
      <c r="X7" s="17">
        <f>calcs!AC87</f>
        <v>0</v>
      </c>
      <c r="Y7" s="17">
        <f>calcs!AD87</f>
        <v>0</v>
      </c>
      <c r="Z7" s="17">
        <f>calcs!AE87</f>
        <v>0</v>
      </c>
      <c r="AA7" s="17">
        <f>calcs!AF87</f>
        <v>0</v>
      </c>
      <c r="AB7" s="17">
        <f>calcs!AG87</f>
        <v>0</v>
      </c>
      <c r="AC7" s="17">
        <f>calcs!AH87</f>
        <v>0</v>
      </c>
      <c r="AD7" s="17">
        <f>calcs!AI87</f>
        <v>0</v>
      </c>
      <c r="AE7" s="17">
        <f>calcs!AJ87</f>
        <v>0</v>
      </c>
      <c r="AF7" s="17">
        <f>calcs!AK87</f>
        <v>0</v>
      </c>
    </row>
    <row r="8" spans="1:35" ht="14.1" customHeight="1" x14ac:dyDescent="0.2">
      <c r="A8" s="18" t="s">
        <v>58</v>
      </c>
      <c r="B8" s="17">
        <f>calcs!G88</f>
        <v>0</v>
      </c>
      <c r="C8" s="17">
        <f>calcs!H88</f>
        <v>0</v>
      </c>
      <c r="D8" s="17">
        <f>calcs!I88</f>
        <v>0</v>
      </c>
      <c r="E8" s="17">
        <f>calcs!J88</f>
        <v>0</v>
      </c>
      <c r="F8" s="17">
        <f>calcs!K88</f>
        <v>0</v>
      </c>
      <c r="G8" s="17">
        <f>calcs!L88</f>
        <v>0</v>
      </c>
      <c r="H8" s="17">
        <f>calcs!M88</f>
        <v>0</v>
      </c>
      <c r="I8" s="17">
        <f>calcs!N88</f>
        <v>0</v>
      </c>
      <c r="J8" s="17">
        <f>calcs!O88</f>
        <v>0</v>
      </c>
      <c r="K8" s="17">
        <f>calcs!P88</f>
        <v>0</v>
      </c>
      <c r="L8" s="17">
        <f>calcs!Q88</f>
        <v>0</v>
      </c>
      <c r="M8" s="17">
        <f>calcs!R88</f>
        <v>0</v>
      </c>
      <c r="N8" s="17">
        <f>calcs!S88</f>
        <v>0</v>
      </c>
      <c r="O8" s="17">
        <f>calcs!T88</f>
        <v>0</v>
      </c>
      <c r="P8" s="17">
        <f>calcs!U88</f>
        <v>0</v>
      </c>
      <c r="Q8" s="17">
        <f>calcs!V88</f>
        <v>0</v>
      </c>
      <c r="R8" s="17">
        <f>calcs!W88</f>
        <v>0</v>
      </c>
      <c r="S8" s="17">
        <f>calcs!X88</f>
        <v>0</v>
      </c>
      <c r="T8" s="17">
        <f>calcs!Y88</f>
        <v>0</v>
      </c>
      <c r="U8" s="17">
        <f>calcs!Z88</f>
        <v>0</v>
      </c>
      <c r="V8" s="17">
        <f>calcs!AA88</f>
        <v>0</v>
      </c>
      <c r="W8" s="17">
        <f>calcs!AB88</f>
        <v>0</v>
      </c>
      <c r="X8" s="17">
        <f>calcs!AC88</f>
        <v>0</v>
      </c>
      <c r="Y8" s="17">
        <f>calcs!AD88</f>
        <v>0</v>
      </c>
      <c r="Z8" s="17">
        <f>calcs!AE88</f>
        <v>0</v>
      </c>
      <c r="AA8" s="17">
        <f>calcs!AF88</f>
        <v>0</v>
      </c>
      <c r="AB8" s="17">
        <f>calcs!AG88</f>
        <v>0</v>
      </c>
      <c r="AC8" s="17">
        <f>calcs!AH88</f>
        <v>0</v>
      </c>
      <c r="AD8" s="17">
        <f>calcs!AI88</f>
        <v>0</v>
      </c>
      <c r="AE8" s="17">
        <f>calcs!AJ88</f>
        <v>0</v>
      </c>
      <c r="AF8" s="17">
        <f>calcs!AK88</f>
        <v>0</v>
      </c>
    </row>
    <row r="9" spans="1:35" ht="14.1" customHeight="1" x14ac:dyDescent="0.2">
      <c r="A9" s="18" t="s">
        <v>59</v>
      </c>
      <c r="B9" s="17">
        <f>calcs!G89</f>
        <v>0</v>
      </c>
      <c r="C9" s="17">
        <f>calcs!H89</f>
        <v>0</v>
      </c>
      <c r="D9" s="17">
        <f>calcs!I89</f>
        <v>0</v>
      </c>
      <c r="E9" s="17">
        <f>calcs!J89</f>
        <v>0</v>
      </c>
      <c r="F9" s="17">
        <f>calcs!K89</f>
        <v>0</v>
      </c>
      <c r="G9" s="17">
        <f>calcs!L89</f>
        <v>0</v>
      </c>
      <c r="H9" s="17">
        <f>calcs!M89</f>
        <v>0</v>
      </c>
      <c r="I9" s="17">
        <f>calcs!N89</f>
        <v>0</v>
      </c>
      <c r="J9" s="17">
        <f>calcs!O89</f>
        <v>0</v>
      </c>
      <c r="K9" s="17">
        <f>calcs!P89</f>
        <v>0</v>
      </c>
      <c r="L9" s="17">
        <f>calcs!Q89</f>
        <v>0</v>
      </c>
      <c r="M9" s="17">
        <f>calcs!R89</f>
        <v>0</v>
      </c>
      <c r="N9" s="17">
        <f>calcs!S89</f>
        <v>0</v>
      </c>
      <c r="O9" s="17">
        <f>calcs!T89</f>
        <v>0</v>
      </c>
      <c r="P9" s="17">
        <f>calcs!U89</f>
        <v>0</v>
      </c>
      <c r="Q9" s="17">
        <f>calcs!V89</f>
        <v>0</v>
      </c>
      <c r="R9" s="17">
        <f>calcs!W89</f>
        <v>0</v>
      </c>
      <c r="S9" s="17">
        <f>calcs!X89</f>
        <v>0</v>
      </c>
      <c r="T9" s="17">
        <f>calcs!Y89</f>
        <v>0</v>
      </c>
      <c r="U9" s="17">
        <f>calcs!Z89</f>
        <v>0</v>
      </c>
      <c r="V9" s="17">
        <f>calcs!AA89</f>
        <v>0</v>
      </c>
      <c r="W9" s="17">
        <f>calcs!AB89</f>
        <v>0</v>
      </c>
      <c r="X9" s="17">
        <f>calcs!AC89</f>
        <v>0</v>
      </c>
      <c r="Y9" s="17">
        <f>calcs!AD89</f>
        <v>0</v>
      </c>
      <c r="Z9" s="17">
        <f>calcs!AE89</f>
        <v>0</v>
      </c>
      <c r="AA9" s="17">
        <f>calcs!AF89</f>
        <v>0</v>
      </c>
      <c r="AB9" s="17">
        <f>calcs!AG89</f>
        <v>0</v>
      </c>
      <c r="AC9" s="17">
        <f>calcs!AH89</f>
        <v>0</v>
      </c>
      <c r="AD9" s="17">
        <f>calcs!AI89</f>
        <v>0</v>
      </c>
      <c r="AE9" s="17">
        <f>calcs!AJ89</f>
        <v>0</v>
      </c>
      <c r="AF9" s="17">
        <f>calcs!AK89</f>
        <v>0</v>
      </c>
      <c r="AG9" s="38"/>
    </row>
    <row r="10" spans="1:35" ht="14.1" customHeight="1" x14ac:dyDescent="0.2">
      <c r="A10" s="18" t="s">
        <v>60</v>
      </c>
      <c r="B10" s="17">
        <f>calcs!G90</f>
        <v>0</v>
      </c>
      <c r="C10" s="17">
        <f>calcs!H90</f>
        <v>0</v>
      </c>
      <c r="D10" s="17">
        <f>calcs!I90</f>
        <v>0</v>
      </c>
      <c r="E10" s="17">
        <f>calcs!J90</f>
        <v>0</v>
      </c>
      <c r="F10" s="17">
        <f>calcs!K90</f>
        <v>0</v>
      </c>
      <c r="G10" s="17">
        <f>calcs!L90</f>
        <v>0</v>
      </c>
      <c r="H10" s="17">
        <f>calcs!M90</f>
        <v>0</v>
      </c>
      <c r="I10" s="17">
        <f>calcs!N90</f>
        <v>0</v>
      </c>
      <c r="J10" s="17">
        <f>calcs!O90</f>
        <v>0</v>
      </c>
      <c r="K10" s="17">
        <f>calcs!P90</f>
        <v>0</v>
      </c>
      <c r="L10" s="17">
        <f>calcs!Q90</f>
        <v>0</v>
      </c>
      <c r="M10" s="17">
        <f>calcs!R90</f>
        <v>0</v>
      </c>
      <c r="N10" s="17">
        <f>calcs!S90</f>
        <v>0</v>
      </c>
      <c r="O10" s="17">
        <f>calcs!T90</f>
        <v>0</v>
      </c>
      <c r="P10" s="17">
        <f>calcs!U90</f>
        <v>0</v>
      </c>
      <c r="Q10" s="17">
        <f>calcs!V90</f>
        <v>0</v>
      </c>
      <c r="R10" s="17">
        <f>calcs!W90</f>
        <v>0</v>
      </c>
      <c r="S10" s="17">
        <f>calcs!X90</f>
        <v>0</v>
      </c>
      <c r="T10" s="17">
        <f>calcs!Y90</f>
        <v>0</v>
      </c>
      <c r="U10" s="17">
        <f>calcs!Z90</f>
        <v>0</v>
      </c>
      <c r="V10" s="17">
        <f>calcs!AA90</f>
        <v>0</v>
      </c>
      <c r="W10" s="17">
        <f>calcs!AB90</f>
        <v>0</v>
      </c>
      <c r="X10" s="17">
        <f>calcs!AC90</f>
        <v>0</v>
      </c>
      <c r="Y10" s="17">
        <f>calcs!AD90</f>
        <v>0</v>
      </c>
      <c r="Z10" s="17">
        <f>calcs!AE90</f>
        <v>0</v>
      </c>
      <c r="AA10" s="17">
        <f>calcs!AF90</f>
        <v>0</v>
      </c>
      <c r="AB10" s="17">
        <f>calcs!AG90</f>
        <v>0</v>
      </c>
      <c r="AC10" s="17">
        <f>calcs!AH90</f>
        <v>0</v>
      </c>
      <c r="AD10" s="17">
        <f>calcs!AI90</f>
        <v>0</v>
      </c>
      <c r="AE10" s="17">
        <f>calcs!AJ90</f>
        <v>0</v>
      </c>
      <c r="AF10" s="17">
        <f>calcs!AK90</f>
        <v>0</v>
      </c>
    </row>
    <row r="11" spans="1:35" ht="14.1" customHeight="1" x14ac:dyDescent="0.2">
      <c r="A11" s="18" t="s">
        <v>61</v>
      </c>
      <c r="B11" s="17">
        <f>calcs!G91</f>
        <v>0</v>
      </c>
      <c r="C11" s="17">
        <f>calcs!H91</f>
        <v>0</v>
      </c>
      <c r="D11" s="17">
        <f>calcs!I91</f>
        <v>0</v>
      </c>
      <c r="E11" s="17">
        <f>calcs!J91</f>
        <v>0</v>
      </c>
      <c r="F11" s="17">
        <f>calcs!K91</f>
        <v>0</v>
      </c>
      <c r="G11" s="17">
        <f>calcs!L91</f>
        <v>0</v>
      </c>
      <c r="H11" s="17">
        <f>calcs!M91</f>
        <v>0</v>
      </c>
      <c r="I11" s="17">
        <f>calcs!N91</f>
        <v>0</v>
      </c>
      <c r="J11" s="17">
        <f>calcs!O91</f>
        <v>0</v>
      </c>
      <c r="K11" s="17">
        <f>calcs!P91</f>
        <v>0</v>
      </c>
      <c r="L11" s="17">
        <f>calcs!Q91</f>
        <v>0</v>
      </c>
      <c r="M11" s="17">
        <f>calcs!R91</f>
        <v>0</v>
      </c>
      <c r="N11" s="17">
        <f>calcs!S91</f>
        <v>0</v>
      </c>
      <c r="O11" s="17">
        <f>calcs!T91</f>
        <v>0</v>
      </c>
      <c r="P11" s="17">
        <f>calcs!U91</f>
        <v>0</v>
      </c>
      <c r="Q11" s="17">
        <f>calcs!V91</f>
        <v>0</v>
      </c>
      <c r="R11" s="17">
        <f>calcs!W91</f>
        <v>0</v>
      </c>
      <c r="S11" s="17">
        <f>calcs!X91</f>
        <v>0</v>
      </c>
      <c r="T11" s="17">
        <f>calcs!Y91</f>
        <v>0</v>
      </c>
      <c r="U11" s="17">
        <f>calcs!Z91</f>
        <v>0</v>
      </c>
      <c r="V11" s="17">
        <f>calcs!AA91</f>
        <v>0</v>
      </c>
      <c r="W11" s="17">
        <f>calcs!AB91</f>
        <v>0</v>
      </c>
      <c r="X11" s="17">
        <f>calcs!AC91</f>
        <v>0</v>
      </c>
      <c r="Y11" s="17">
        <f>calcs!AD91</f>
        <v>0</v>
      </c>
      <c r="Z11" s="17">
        <f>calcs!AE91</f>
        <v>0</v>
      </c>
      <c r="AA11" s="17">
        <f>calcs!AF91</f>
        <v>0</v>
      </c>
      <c r="AB11" s="17">
        <f>calcs!AG91</f>
        <v>0</v>
      </c>
      <c r="AC11" s="17">
        <f>calcs!AH91</f>
        <v>0</v>
      </c>
      <c r="AD11" s="17">
        <f>calcs!AI91</f>
        <v>0</v>
      </c>
      <c r="AE11" s="17">
        <f>calcs!AJ91</f>
        <v>0</v>
      </c>
      <c r="AF11" s="17">
        <f>calcs!AK91</f>
        <v>0</v>
      </c>
    </row>
    <row r="12" spans="1:35" ht="14.1" customHeight="1" x14ac:dyDescent="0.2">
      <c r="A12" s="18" t="s">
        <v>62</v>
      </c>
      <c r="B12" s="17">
        <f>calcs!G92</f>
        <v>0</v>
      </c>
      <c r="C12" s="17">
        <f>calcs!H92</f>
        <v>0</v>
      </c>
      <c r="D12" s="17">
        <f>calcs!I92</f>
        <v>0</v>
      </c>
      <c r="E12" s="17">
        <f>calcs!J92</f>
        <v>0</v>
      </c>
      <c r="F12" s="17">
        <f>calcs!K92</f>
        <v>0</v>
      </c>
      <c r="G12" s="17">
        <f>calcs!L92</f>
        <v>0</v>
      </c>
      <c r="H12" s="17">
        <f>calcs!M92</f>
        <v>0</v>
      </c>
      <c r="I12" s="17">
        <f>calcs!N92</f>
        <v>0</v>
      </c>
      <c r="J12" s="17">
        <f>calcs!O92</f>
        <v>0</v>
      </c>
      <c r="K12" s="17">
        <f>calcs!P92</f>
        <v>0</v>
      </c>
      <c r="L12" s="17">
        <f>calcs!Q92</f>
        <v>0</v>
      </c>
      <c r="M12" s="17">
        <f>calcs!R92</f>
        <v>0</v>
      </c>
      <c r="N12" s="17">
        <f>calcs!S92</f>
        <v>0</v>
      </c>
      <c r="O12" s="17">
        <f>calcs!T92</f>
        <v>0</v>
      </c>
      <c r="P12" s="17">
        <f>calcs!U92</f>
        <v>0</v>
      </c>
      <c r="Q12" s="17">
        <f>calcs!V92</f>
        <v>0</v>
      </c>
      <c r="R12" s="17">
        <f>calcs!W92</f>
        <v>0</v>
      </c>
      <c r="S12" s="17">
        <f>calcs!X92</f>
        <v>0</v>
      </c>
      <c r="T12" s="17">
        <f>calcs!Y92</f>
        <v>0</v>
      </c>
      <c r="U12" s="17">
        <f>calcs!Z92</f>
        <v>0</v>
      </c>
      <c r="V12" s="17">
        <f>calcs!AA92</f>
        <v>0</v>
      </c>
      <c r="W12" s="17">
        <f>calcs!AB92</f>
        <v>0</v>
      </c>
      <c r="X12" s="17">
        <f>calcs!AC92</f>
        <v>0</v>
      </c>
      <c r="Y12" s="17">
        <f>calcs!AD92</f>
        <v>0</v>
      </c>
      <c r="Z12" s="17">
        <f>calcs!AE92</f>
        <v>0</v>
      </c>
      <c r="AA12" s="17">
        <f>calcs!AF92</f>
        <v>0</v>
      </c>
      <c r="AB12" s="17">
        <f>calcs!AG92</f>
        <v>0</v>
      </c>
      <c r="AC12" s="17">
        <f>calcs!AH92</f>
        <v>0</v>
      </c>
      <c r="AD12" s="17">
        <f>calcs!AI92</f>
        <v>0</v>
      </c>
      <c r="AE12" s="17">
        <f>calcs!AJ92</f>
        <v>0</v>
      </c>
      <c r="AF12" s="17">
        <f>calcs!AK92</f>
        <v>0</v>
      </c>
    </row>
    <row r="13" spans="1:35" ht="14.1" customHeight="1" x14ac:dyDescent="0.2">
      <c r="A13" s="18" t="s">
        <v>63</v>
      </c>
      <c r="B13" s="17">
        <f>calcs!G93</f>
        <v>0</v>
      </c>
      <c r="C13" s="17">
        <f>calcs!H93</f>
        <v>0</v>
      </c>
      <c r="D13" s="17">
        <f>calcs!I93</f>
        <v>0</v>
      </c>
      <c r="E13" s="17">
        <f>calcs!J93</f>
        <v>0</v>
      </c>
      <c r="F13" s="17">
        <f>calcs!K93</f>
        <v>0</v>
      </c>
      <c r="G13" s="17">
        <f>calcs!L93</f>
        <v>0</v>
      </c>
      <c r="H13" s="17">
        <f>calcs!M93</f>
        <v>0</v>
      </c>
      <c r="I13" s="17">
        <f>calcs!N93</f>
        <v>0</v>
      </c>
      <c r="J13" s="17">
        <f>calcs!O93</f>
        <v>0</v>
      </c>
      <c r="K13" s="17">
        <f>calcs!P93</f>
        <v>0</v>
      </c>
      <c r="L13" s="17">
        <f>calcs!Q93</f>
        <v>0</v>
      </c>
      <c r="M13" s="17">
        <f>calcs!R93</f>
        <v>0</v>
      </c>
      <c r="N13" s="17">
        <f>calcs!S93</f>
        <v>0</v>
      </c>
      <c r="O13" s="17">
        <f>calcs!T93</f>
        <v>0</v>
      </c>
      <c r="P13" s="17">
        <f>calcs!U93</f>
        <v>0</v>
      </c>
      <c r="Q13" s="17">
        <f>calcs!V93</f>
        <v>0</v>
      </c>
      <c r="R13" s="17">
        <f>calcs!W93</f>
        <v>0</v>
      </c>
      <c r="S13" s="17">
        <f>calcs!X93</f>
        <v>0</v>
      </c>
      <c r="T13" s="17">
        <f>calcs!Y93</f>
        <v>0</v>
      </c>
      <c r="U13" s="17">
        <f>calcs!Z93</f>
        <v>0</v>
      </c>
      <c r="V13" s="17">
        <f>calcs!AA93</f>
        <v>0</v>
      </c>
      <c r="W13" s="17">
        <f>calcs!AB93</f>
        <v>0</v>
      </c>
      <c r="X13" s="17">
        <f>calcs!AC93</f>
        <v>0</v>
      </c>
      <c r="Y13" s="17">
        <f>calcs!AD93</f>
        <v>0</v>
      </c>
      <c r="Z13" s="17">
        <f>calcs!AE93</f>
        <v>0</v>
      </c>
      <c r="AA13" s="17">
        <f>calcs!AF93</f>
        <v>0</v>
      </c>
      <c r="AB13" s="17">
        <f>calcs!AG93</f>
        <v>0</v>
      </c>
      <c r="AC13" s="17">
        <f>calcs!AH93</f>
        <v>0</v>
      </c>
      <c r="AD13" s="17">
        <f>calcs!AI93</f>
        <v>0</v>
      </c>
      <c r="AE13" s="17">
        <f>calcs!AJ93</f>
        <v>0</v>
      </c>
      <c r="AF13" s="17">
        <f>calcs!AK93</f>
        <v>0</v>
      </c>
    </row>
    <row r="14" spans="1:35" ht="14.1" customHeight="1" x14ac:dyDescent="0.2">
      <c r="A14" s="18" t="s">
        <v>64</v>
      </c>
      <c r="B14" s="17">
        <f>calcs!G94</f>
        <v>1875949213660.3</v>
      </c>
      <c r="C14" s="17">
        <f>calcs!H94</f>
        <v>1876083102921.2959</v>
      </c>
      <c r="D14" s="17">
        <f>calcs!I94</f>
        <v>1942934010936.354</v>
      </c>
      <c r="E14" s="17">
        <f>calcs!J94</f>
        <v>1960660949092.1599</v>
      </c>
      <c r="F14" s="17">
        <f>calcs!K94</f>
        <v>1982270675816.835</v>
      </c>
      <c r="G14" s="17">
        <f>calcs!L94</f>
        <v>2008499582045.8557</v>
      </c>
      <c r="H14" s="17">
        <f>calcs!M94</f>
        <v>2025396406783.4893</v>
      </c>
      <c r="I14" s="17">
        <f>calcs!N94</f>
        <v>2036174492293.6279</v>
      </c>
      <c r="J14" s="17">
        <f>calcs!O94</f>
        <v>2039896613749.303</v>
      </c>
      <c r="K14" s="17">
        <f>calcs!P94</f>
        <v>2046778521764.4724</v>
      </c>
      <c r="L14" s="17">
        <f>calcs!Q94</f>
        <v>2062095453222.3589</v>
      </c>
      <c r="M14" s="17">
        <f>calcs!R94</f>
        <v>2078617388029.2046</v>
      </c>
      <c r="N14" s="17">
        <f>calcs!S94</f>
        <v>2087132745028.5193</v>
      </c>
      <c r="O14" s="17">
        <f>calcs!T94</f>
        <v>2089676640987.4338</v>
      </c>
      <c r="P14" s="17">
        <f>calcs!U94</f>
        <v>2092180370168.0503</v>
      </c>
      <c r="Q14" s="17">
        <f>calcs!V94</f>
        <v>2105649629824.1985</v>
      </c>
      <c r="R14" s="17">
        <f>calcs!W94</f>
        <v>2117338162309.1069</v>
      </c>
      <c r="S14" s="17">
        <f>calcs!X94</f>
        <v>2129040083720.114</v>
      </c>
      <c r="T14" s="17">
        <f>calcs!Y94</f>
        <v>2150676588296.9885</v>
      </c>
      <c r="U14" s="17">
        <f>calcs!Z94</f>
        <v>2170626088185.3198</v>
      </c>
      <c r="V14" s="17">
        <f>calcs!AA94</f>
        <v>2188071858893.0352</v>
      </c>
      <c r="W14" s="17">
        <f>calcs!AB94</f>
        <v>2213135928551.3945</v>
      </c>
      <c r="X14" s="17">
        <f>calcs!AC94</f>
        <v>2240837616651.3657</v>
      </c>
      <c r="Y14" s="17">
        <f>calcs!AD94</f>
        <v>2271350979232.2427</v>
      </c>
      <c r="Z14" s="17">
        <f>calcs!AE94</f>
        <v>2302011620000.2144</v>
      </c>
      <c r="AA14" s="17">
        <f>calcs!AF94</f>
        <v>2334493154717.7256</v>
      </c>
      <c r="AB14" s="17">
        <f>calcs!AG94</f>
        <v>2366974689435.2363</v>
      </c>
      <c r="AC14" s="17">
        <f>calcs!AH94</f>
        <v>2401370840584.9829</v>
      </c>
      <c r="AD14" s="17">
        <f>calcs!AI94</f>
        <v>2435512602138.8384</v>
      </c>
      <c r="AE14" s="17">
        <f>calcs!AJ94</f>
        <v>2472800761326.0879</v>
      </c>
      <c r="AF14" s="17">
        <f>calcs!AK94</f>
        <v>2510972589635.9082</v>
      </c>
    </row>
    <row r="15" spans="1:35" ht="14.1" customHeight="1" x14ac:dyDescent="0.2">
      <c r="A15" s="18" t="s">
        <v>65</v>
      </c>
      <c r="B15" s="17">
        <f>calcs!G95</f>
        <v>0</v>
      </c>
      <c r="C15" s="17">
        <f>calcs!H95</f>
        <v>0</v>
      </c>
      <c r="D15" s="17">
        <f>calcs!I95</f>
        <v>0</v>
      </c>
      <c r="E15" s="17">
        <f>calcs!J95</f>
        <v>0</v>
      </c>
      <c r="F15" s="17">
        <f>calcs!K95</f>
        <v>0</v>
      </c>
      <c r="G15" s="17">
        <f>calcs!L95</f>
        <v>0</v>
      </c>
      <c r="H15" s="17">
        <f>calcs!M95</f>
        <v>0</v>
      </c>
      <c r="I15" s="17">
        <f>calcs!N95</f>
        <v>0</v>
      </c>
      <c r="J15" s="17">
        <f>calcs!O95</f>
        <v>0</v>
      </c>
      <c r="K15" s="17">
        <f>calcs!P95</f>
        <v>0</v>
      </c>
      <c r="L15" s="17">
        <f>calcs!Q95</f>
        <v>0</v>
      </c>
      <c r="M15" s="17">
        <f>calcs!R95</f>
        <v>0</v>
      </c>
      <c r="N15" s="17">
        <f>calcs!S95</f>
        <v>0</v>
      </c>
      <c r="O15" s="17">
        <f>calcs!T95</f>
        <v>0</v>
      </c>
      <c r="P15" s="17">
        <f>calcs!U95</f>
        <v>0</v>
      </c>
      <c r="Q15" s="17">
        <f>calcs!V95</f>
        <v>0</v>
      </c>
      <c r="R15" s="17">
        <f>calcs!W95</f>
        <v>0</v>
      </c>
      <c r="S15" s="17">
        <f>calcs!X95</f>
        <v>0</v>
      </c>
      <c r="T15" s="17">
        <f>calcs!Y95</f>
        <v>0</v>
      </c>
      <c r="U15" s="17">
        <f>calcs!Z95</f>
        <v>0</v>
      </c>
      <c r="V15" s="17">
        <f>calcs!AA95</f>
        <v>0</v>
      </c>
      <c r="W15" s="17">
        <f>calcs!AB95</f>
        <v>0</v>
      </c>
      <c r="X15" s="17">
        <f>calcs!AC95</f>
        <v>0</v>
      </c>
      <c r="Y15" s="17">
        <f>calcs!AD95</f>
        <v>0</v>
      </c>
      <c r="Z15" s="17">
        <f>calcs!AE95</f>
        <v>0</v>
      </c>
      <c r="AA15" s="17">
        <f>calcs!AF95</f>
        <v>0</v>
      </c>
      <c r="AB15" s="17">
        <f>calcs!AG95</f>
        <v>0</v>
      </c>
      <c r="AC15" s="17">
        <f>calcs!AH95</f>
        <v>0</v>
      </c>
      <c r="AD15" s="17">
        <f>calcs!AI95</f>
        <v>0</v>
      </c>
      <c r="AE15" s="17">
        <f>calcs!AJ95</f>
        <v>0</v>
      </c>
      <c r="AF15" s="17">
        <f>calcs!AK95</f>
        <v>0</v>
      </c>
      <c r="AG15" s="38"/>
    </row>
    <row r="16" spans="1:35" ht="14.1" customHeight="1" x14ac:dyDescent="0.2">
      <c r="A16" s="18" t="s">
        <v>66</v>
      </c>
      <c r="B16" s="17">
        <f>calcs!G96</f>
        <v>0</v>
      </c>
      <c r="C16" s="17">
        <f>calcs!H96</f>
        <v>0</v>
      </c>
      <c r="D16" s="17">
        <f>calcs!I96</f>
        <v>0</v>
      </c>
      <c r="E16" s="17">
        <f>calcs!J96</f>
        <v>0</v>
      </c>
      <c r="F16" s="17">
        <f>calcs!K96</f>
        <v>0</v>
      </c>
      <c r="G16" s="17">
        <f>calcs!L96</f>
        <v>0</v>
      </c>
      <c r="H16" s="17">
        <f>calcs!M96</f>
        <v>0</v>
      </c>
      <c r="I16" s="17">
        <f>calcs!N96</f>
        <v>0</v>
      </c>
      <c r="J16" s="17">
        <f>calcs!O96</f>
        <v>0</v>
      </c>
      <c r="K16" s="17">
        <f>calcs!P96</f>
        <v>0</v>
      </c>
      <c r="L16" s="17">
        <f>calcs!Q96</f>
        <v>0</v>
      </c>
      <c r="M16" s="17">
        <f>calcs!R96</f>
        <v>0</v>
      </c>
      <c r="N16" s="17">
        <f>calcs!S96</f>
        <v>0</v>
      </c>
      <c r="O16" s="17">
        <f>calcs!T96</f>
        <v>0</v>
      </c>
      <c r="P16" s="17">
        <f>calcs!U96</f>
        <v>0</v>
      </c>
      <c r="Q16" s="17">
        <f>calcs!V96</f>
        <v>0</v>
      </c>
      <c r="R16" s="17">
        <f>calcs!W96</f>
        <v>0</v>
      </c>
      <c r="S16" s="17">
        <f>calcs!X96</f>
        <v>0</v>
      </c>
      <c r="T16" s="17">
        <f>calcs!Y96</f>
        <v>0</v>
      </c>
      <c r="U16" s="17">
        <f>calcs!Z96</f>
        <v>0</v>
      </c>
      <c r="V16" s="17">
        <f>calcs!AA96</f>
        <v>0</v>
      </c>
      <c r="W16" s="17">
        <f>calcs!AB96</f>
        <v>0</v>
      </c>
      <c r="X16" s="17">
        <f>calcs!AC96</f>
        <v>0</v>
      </c>
      <c r="Y16" s="17">
        <f>calcs!AD96</f>
        <v>0</v>
      </c>
      <c r="Z16" s="17">
        <f>calcs!AE96</f>
        <v>0</v>
      </c>
      <c r="AA16" s="17">
        <f>calcs!AF96</f>
        <v>0</v>
      </c>
      <c r="AB16" s="17">
        <f>calcs!AG96</f>
        <v>0</v>
      </c>
      <c r="AC16" s="17">
        <f>calcs!AH96</f>
        <v>0</v>
      </c>
      <c r="AD16" s="17">
        <f>calcs!AI96</f>
        <v>0</v>
      </c>
      <c r="AE16" s="17">
        <f>calcs!AJ96</f>
        <v>0</v>
      </c>
      <c r="AF16" s="17">
        <f>calcs!AK96</f>
        <v>0</v>
      </c>
    </row>
    <row r="17" spans="1:33" ht="14.1" customHeight="1" x14ac:dyDescent="0.2">
      <c r="A17" s="18" t="s">
        <v>67</v>
      </c>
      <c r="B17" s="17">
        <f>calcs!G97</f>
        <v>0</v>
      </c>
      <c r="C17" s="17">
        <f>calcs!H97</f>
        <v>0</v>
      </c>
      <c r="D17" s="17">
        <f>calcs!I97</f>
        <v>0</v>
      </c>
      <c r="E17" s="17">
        <f>calcs!J97</f>
        <v>0</v>
      </c>
      <c r="F17" s="17">
        <f>calcs!K97</f>
        <v>0</v>
      </c>
      <c r="G17" s="17">
        <f>calcs!L97</f>
        <v>0</v>
      </c>
      <c r="H17" s="17">
        <f>calcs!M97</f>
        <v>0</v>
      </c>
      <c r="I17" s="17">
        <f>calcs!N97</f>
        <v>0</v>
      </c>
      <c r="J17" s="17">
        <f>calcs!O97</f>
        <v>0</v>
      </c>
      <c r="K17" s="17">
        <f>calcs!P97</f>
        <v>0</v>
      </c>
      <c r="L17" s="17">
        <f>calcs!Q97</f>
        <v>0</v>
      </c>
      <c r="M17" s="17">
        <f>calcs!R97</f>
        <v>0</v>
      </c>
      <c r="N17" s="17">
        <f>calcs!S97</f>
        <v>0</v>
      </c>
      <c r="O17" s="17">
        <f>calcs!T97</f>
        <v>0</v>
      </c>
      <c r="P17" s="17">
        <f>calcs!U97</f>
        <v>0</v>
      </c>
      <c r="Q17" s="17">
        <f>calcs!V97</f>
        <v>0</v>
      </c>
      <c r="R17" s="17">
        <f>calcs!W97</f>
        <v>0</v>
      </c>
      <c r="S17" s="17">
        <f>calcs!X97</f>
        <v>0</v>
      </c>
      <c r="T17" s="17">
        <f>calcs!Y97</f>
        <v>0</v>
      </c>
      <c r="U17" s="17">
        <f>calcs!Z97</f>
        <v>0</v>
      </c>
      <c r="V17" s="17">
        <f>calcs!AA97</f>
        <v>0</v>
      </c>
      <c r="W17" s="17">
        <f>calcs!AB97</f>
        <v>0</v>
      </c>
      <c r="X17" s="17">
        <f>calcs!AC97</f>
        <v>0</v>
      </c>
      <c r="Y17" s="17">
        <f>calcs!AD97</f>
        <v>0</v>
      </c>
      <c r="Z17" s="17">
        <f>calcs!AE97</f>
        <v>0</v>
      </c>
      <c r="AA17" s="17">
        <f>calcs!AF97</f>
        <v>0</v>
      </c>
      <c r="AB17" s="17">
        <f>calcs!AG97</f>
        <v>0</v>
      </c>
      <c r="AC17" s="17">
        <f>calcs!AH97</f>
        <v>0</v>
      </c>
      <c r="AD17" s="17">
        <f>calcs!AI97</f>
        <v>0</v>
      </c>
      <c r="AE17" s="17">
        <f>calcs!AJ97</f>
        <v>0</v>
      </c>
      <c r="AF17" s="17">
        <f>calcs!AK97</f>
        <v>0</v>
      </c>
    </row>
    <row r="18" spans="1:33" ht="14.1" customHeight="1" x14ac:dyDescent="0.2">
      <c r="A18" s="18" t="s">
        <v>68</v>
      </c>
      <c r="B18" s="17">
        <f>calcs!G98</f>
        <v>0</v>
      </c>
      <c r="C18" s="17">
        <f>calcs!H98</f>
        <v>0</v>
      </c>
      <c r="D18" s="17">
        <f>calcs!I98</f>
        <v>0</v>
      </c>
      <c r="E18" s="17">
        <f>calcs!J98</f>
        <v>0</v>
      </c>
      <c r="F18" s="17">
        <f>calcs!K98</f>
        <v>0</v>
      </c>
      <c r="G18" s="17">
        <f>calcs!L98</f>
        <v>0</v>
      </c>
      <c r="H18" s="17">
        <f>calcs!M98</f>
        <v>0</v>
      </c>
      <c r="I18" s="17">
        <f>calcs!N98</f>
        <v>0</v>
      </c>
      <c r="J18" s="17">
        <f>calcs!O98</f>
        <v>0</v>
      </c>
      <c r="K18" s="17">
        <f>calcs!P98</f>
        <v>0</v>
      </c>
      <c r="L18" s="17">
        <f>calcs!Q98</f>
        <v>0</v>
      </c>
      <c r="M18" s="17">
        <f>calcs!R98</f>
        <v>0</v>
      </c>
      <c r="N18" s="17">
        <f>calcs!S98</f>
        <v>0</v>
      </c>
      <c r="O18" s="17">
        <f>calcs!T98</f>
        <v>0</v>
      </c>
      <c r="P18" s="17">
        <f>calcs!U98</f>
        <v>0</v>
      </c>
      <c r="Q18" s="17">
        <f>calcs!V98</f>
        <v>0</v>
      </c>
      <c r="R18" s="17">
        <f>calcs!W98</f>
        <v>0</v>
      </c>
      <c r="S18" s="17">
        <f>calcs!X98</f>
        <v>0</v>
      </c>
      <c r="T18" s="17">
        <f>calcs!Y98</f>
        <v>0</v>
      </c>
      <c r="U18" s="17">
        <f>calcs!Z98</f>
        <v>0</v>
      </c>
      <c r="V18" s="17">
        <f>calcs!AA98</f>
        <v>0</v>
      </c>
      <c r="W18" s="17">
        <f>calcs!AB98</f>
        <v>0</v>
      </c>
      <c r="X18" s="17">
        <f>calcs!AC98</f>
        <v>0</v>
      </c>
      <c r="Y18" s="17">
        <f>calcs!AD98</f>
        <v>0</v>
      </c>
      <c r="Z18" s="17">
        <f>calcs!AE98</f>
        <v>0</v>
      </c>
      <c r="AA18" s="17">
        <f>calcs!AF98</f>
        <v>0</v>
      </c>
      <c r="AB18" s="17">
        <f>calcs!AG98</f>
        <v>0</v>
      </c>
      <c r="AC18" s="17">
        <f>calcs!AH98</f>
        <v>0</v>
      </c>
      <c r="AD18" s="17">
        <f>calcs!AI98</f>
        <v>0</v>
      </c>
      <c r="AE18" s="17">
        <f>calcs!AJ98</f>
        <v>0</v>
      </c>
      <c r="AF18" s="17">
        <f>calcs!AK98</f>
        <v>0</v>
      </c>
      <c r="AG18" s="21"/>
    </row>
    <row r="19" spans="1:33" ht="14.1" customHeight="1" x14ac:dyDescent="0.2">
      <c r="A19" s="18" t="s">
        <v>69</v>
      </c>
      <c r="B19" s="17">
        <f>calcs!G99</f>
        <v>0</v>
      </c>
      <c r="C19" s="17">
        <f>calcs!H99</f>
        <v>0</v>
      </c>
      <c r="D19" s="17">
        <f>calcs!I99</f>
        <v>0</v>
      </c>
      <c r="E19" s="17">
        <f>calcs!J99</f>
        <v>0</v>
      </c>
      <c r="F19" s="17">
        <f>calcs!K99</f>
        <v>0</v>
      </c>
      <c r="G19" s="17">
        <f>calcs!L99</f>
        <v>0</v>
      </c>
      <c r="H19" s="17">
        <f>calcs!M99</f>
        <v>0</v>
      </c>
      <c r="I19" s="17">
        <f>calcs!N99</f>
        <v>0</v>
      </c>
      <c r="J19" s="17">
        <f>calcs!O99</f>
        <v>0</v>
      </c>
      <c r="K19" s="17">
        <f>calcs!P99</f>
        <v>0</v>
      </c>
      <c r="L19" s="17">
        <f>calcs!Q99</f>
        <v>0</v>
      </c>
      <c r="M19" s="17">
        <f>calcs!R99</f>
        <v>0</v>
      </c>
      <c r="N19" s="17">
        <f>calcs!S99</f>
        <v>0</v>
      </c>
      <c r="O19" s="17">
        <f>calcs!T99</f>
        <v>0</v>
      </c>
      <c r="P19" s="17">
        <f>calcs!U99</f>
        <v>0</v>
      </c>
      <c r="Q19" s="17">
        <f>calcs!V99</f>
        <v>0</v>
      </c>
      <c r="R19" s="17">
        <f>calcs!W99</f>
        <v>0</v>
      </c>
      <c r="S19" s="17">
        <f>calcs!X99</f>
        <v>0</v>
      </c>
      <c r="T19" s="17">
        <f>calcs!Y99</f>
        <v>0</v>
      </c>
      <c r="U19" s="17">
        <f>calcs!Z99</f>
        <v>0</v>
      </c>
      <c r="V19" s="17">
        <f>calcs!AA99</f>
        <v>0</v>
      </c>
      <c r="W19" s="17">
        <f>calcs!AB99</f>
        <v>0</v>
      </c>
      <c r="X19" s="17">
        <f>calcs!AC99</f>
        <v>0</v>
      </c>
      <c r="Y19" s="17">
        <f>calcs!AD99</f>
        <v>0</v>
      </c>
      <c r="Z19" s="17">
        <f>calcs!AE99</f>
        <v>0</v>
      </c>
      <c r="AA19" s="17">
        <f>calcs!AF99</f>
        <v>0</v>
      </c>
      <c r="AB19" s="17">
        <f>calcs!AG99</f>
        <v>0</v>
      </c>
      <c r="AC19" s="17">
        <f>calcs!AH99</f>
        <v>0</v>
      </c>
      <c r="AD19" s="17">
        <f>calcs!AI99</f>
        <v>0</v>
      </c>
      <c r="AE19" s="17">
        <f>calcs!AJ99</f>
        <v>0</v>
      </c>
      <c r="AF19" s="17">
        <f>calcs!AK99</f>
        <v>0</v>
      </c>
    </row>
    <row r="20" spans="1:33" ht="14.1" customHeight="1" x14ac:dyDescent="0.2">
      <c r="A20" s="18" t="s">
        <v>70</v>
      </c>
      <c r="B20" s="17">
        <f>calcs!G100</f>
        <v>25991000000000</v>
      </c>
      <c r="C20" s="17">
        <f>calcs!H100</f>
        <v>25992855015987.215</v>
      </c>
      <c r="D20" s="17">
        <f>calcs!I100</f>
        <v>26919064498401.277</v>
      </c>
      <c r="E20" s="17">
        <f>calcs!J100</f>
        <v>27164668615107.918</v>
      </c>
      <c r="F20" s="17">
        <f>calcs!K100</f>
        <v>27464068195443.645</v>
      </c>
      <c r="G20" s="17">
        <f>calcs!L100</f>
        <v>27827465827338.129</v>
      </c>
      <c r="H20" s="17">
        <f>calcs!M100</f>
        <v>28061568844924.063</v>
      </c>
      <c r="I20" s="17">
        <f>calcs!N100</f>
        <v>28210897631894.484</v>
      </c>
      <c r="J20" s="17">
        <f>calcs!O100</f>
        <v>28262467076338.93</v>
      </c>
      <c r="K20" s="17">
        <f>calcs!P100</f>
        <v>28357814898081.539</v>
      </c>
      <c r="L20" s="17">
        <f>calcs!Q100</f>
        <v>28570028727018.387</v>
      </c>
      <c r="M20" s="17">
        <f>calcs!R100</f>
        <v>28798937699840.129</v>
      </c>
      <c r="N20" s="17">
        <f>calcs!S100</f>
        <v>28916916716626.699</v>
      </c>
      <c r="O20" s="17">
        <f>calcs!T100</f>
        <v>28952162020383.691</v>
      </c>
      <c r="P20" s="17">
        <f>calcs!U100</f>
        <v>28986850819344.531</v>
      </c>
      <c r="Q20" s="17">
        <f>calcs!V100</f>
        <v>29173465427657.879</v>
      </c>
      <c r="R20" s="17">
        <f>calcs!W100</f>
        <v>29335408323341.332</v>
      </c>
      <c r="S20" s="17">
        <f>calcs!X100</f>
        <v>29497536720623.504</v>
      </c>
      <c r="T20" s="17">
        <f>calcs!Y100</f>
        <v>29797307304156.676</v>
      </c>
      <c r="U20" s="17">
        <f>calcs!Z100</f>
        <v>30073704686251</v>
      </c>
      <c r="V20" s="17">
        <f>calcs!AA100</f>
        <v>30315413269384.5</v>
      </c>
      <c r="W20" s="17">
        <f>calcs!AB100</f>
        <v>30662672262190.25</v>
      </c>
      <c r="X20" s="17">
        <f>calcs!AC100</f>
        <v>31046475069944.051</v>
      </c>
      <c r="Y20" s="17">
        <f>calcs!AD100</f>
        <v>31469233213429.258</v>
      </c>
      <c r="Z20" s="17">
        <f>calcs!AE100</f>
        <v>31894031874500.402</v>
      </c>
      <c r="AA20" s="17">
        <f>calcs!AF100</f>
        <v>32344058752997.605</v>
      </c>
      <c r="AB20" s="17">
        <f>calcs!AG100</f>
        <v>32794085631494.805</v>
      </c>
      <c r="AC20" s="17">
        <f>calcs!AH100</f>
        <v>33270639238609.113</v>
      </c>
      <c r="AD20" s="17">
        <f>calcs!AI100</f>
        <v>33743668315347.727</v>
      </c>
      <c r="AE20" s="17">
        <f>calcs!AJ100</f>
        <v>34260290267785.773</v>
      </c>
      <c r="AF20" s="17">
        <f>calcs!AK100</f>
        <v>34789155325739.414</v>
      </c>
      <c r="AG20" s="38"/>
    </row>
    <row r="21" spans="1:33" ht="14.1" customHeight="1" x14ac:dyDescent="0.2">
      <c r="A21" s="18" t="s">
        <v>71</v>
      </c>
      <c r="B21" s="17">
        <f>calcs!G101</f>
        <v>0</v>
      </c>
      <c r="C21" s="17">
        <f>calcs!H101</f>
        <v>0</v>
      </c>
      <c r="D21" s="17">
        <f>calcs!I101</f>
        <v>0</v>
      </c>
      <c r="E21" s="17">
        <f>calcs!J101</f>
        <v>0</v>
      </c>
      <c r="F21" s="17">
        <f>calcs!K101</f>
        <v>0</v>
      </c>
      <c r="G21" s="17">
        <f>calcs!L101</f>
        <v>0</v>
      </c>
      <c r="H21" s="17">
        <f>calcs!M101</f>
        <v>0</v>
      </c>
      <c r="I21" s="17">
        <f>calcs!N101</f>
        <v>0</v>
      </c>
      <c r="J21" s="17">
        <f>calcs!O101</f>
        <v>0</v>
      </c>
      <c r="K21" s="17">
        <f>calcs!P101</f>
        <v>0</v>
      </c>
      <c r="L21" s="17">
        <f>calcs!Q101</f>
        <v>0</v>
      </c>
      <c r="M21" s="17">
        <f>calcs!R101</f>
        <v>0</v>
      </c>
      <c r="N21" s="17">
        <f>calcs!S101</f>
        <v>0</v>
      </c>
      <c r="O21" s="17">
        <f>calcs!T101</f>
        <v>0</v>
      </c>
      <c r="P21" s="17">
        <f>calcs!U101</f>
        <v>0</v>
      </c>
      <c r="Q21" s="17">
        <f>calcs!V101</f>
        <v>0</v>
      </c>
      <c r="R21" s="17">
        <f>calcs!W101</f>
        <v>0</v>
      </c>
      <c r="S21" s="17">
        <f>calcs!X101</f>
        <v>0</v>
      </c>
      <c r="T21" s="17">
        <f>calcs!Y101</f>
        <v>0</v>
      </c>
      <c r="U21" s="17">
        <f>calcs!Z101</f>
        <v>0</v>
      </c>
      <c r="V21" s="17">
        <f>calcs!AA101</f>
        <v>0</v>
      </c>
      <c r="W21" s="17">
        <f>calcs!AB101</f>
        <v>0</v>
      </c>
      <c r="X21" s="17">
        <f>calcs!AC101</f>
        <v>0</v>
      </c>
      <c r="Y21" s="17">
        <f>calcs!AD101</f>
        <v>0</v>
      </c>
      <c r="Z21" s="17">
        <f>calcs!AE101</f>
        <v>0</v>
      </c>
      <c r="AA21" s="17">
        <f>calcs!AF101</f>
        <v>0</v>
      </c>
      <c r="AB21" s="17">
        <f>calcs!AG101</f>
        <v>0</v>
      </c>
      <c r="AC21" s="17">
        <f>calcs!AH101</f>
        <v>0</v>
      </c>
      <c r="AD21" s="17">
        <f>calcs!AI101</f>
        <v>0</v>
      </c>
      <c r="AE21" s="17">
        <f>calcs!AJ101</f>
        <v>0</v>
      </c>
      <c r="AF21" s="17">
        <f>calcs!AK101</f>
        <v>0</v>
      </c>
    </row>
    <row r="22" spans="1:33" ht="14.1" customHeight="1" x14ac:dyDescent="0.2">
      <c r="A22" s="18" t="s">
        <v>72</v>
      </c>
      <c r="B22" s="17">
        <f>calcs!G102</f>
        <v>0</v>
      </c>
      <c r="C22" s="17">
        <f>calcs!H102</f>
        <v>0</v>
      </c>
      <c r="D22" s="17">
        <f>calcs!I102</f>
        <v>0</v>
      </c>
      <c r="E22" s="17">
        <f>calcs!J102</f>
        <v>0</v>
      </c>
      <c r="F22" s="17">
        <f>calcs!K102</f>
        <v>0</v>
      </c>
      <c r="G22" s="17">
        <f>calcs!L102</f>
        <v>0</v>
      </c>
      <c r="H22" s="17">
        <f>calcs!M102</f>
        <v>0</v>
      </c>
      <c r="I22" s="17">
        <f>calcs!N102</f>
        <v>0</v>
      </c>
      <c r="J22" s="17">
        <f>calcs!O102</f>
        <v>0</v>
      </c>
      <c r="K22" s="17">
        <f>calcs!P102</f>
        <v>0</v>
      </c>
      <c r="L22" s="17">
        <f>calcs!Q102</f>
        <v>0</v>
      </c>
      <c r="M22" s="17">
        <f>calcs!R102</f>
        <v>0</v>
      </c>
      <c r="N22" s="17">
        <f>calcs!S102</f>
        <v>0</v>
      </c>
      <c r="O22" s="17">
        <f>calcs!T102</f>
        <v>0</v>
      </c>
      <c r="P22" s="17">
        <f>calcs!U102</f>
        <v>0</v>
      </c>
      <c r="Q22" s="17">
        <f>calcs!V102</f>
        <v>0</v>
      </c>
      <c r="R22" s="17">
        <f>calcs!W102</f>
        <v>0</v>
      </c>
      <c r="S22" s="17">
        <f>calcs!X102</f>
        <v>0</v>
      </c>
      <c r="T22" s="17">
        <f>calcs!Y102</f>
        <v>0</v>
      </c>
      <c r="U22" s="17">
        <f>calcs!Z102</f>
        <v>0</v>
      </c>
      <c r="V22" s="17">
        <f>calcs!AA102</f>
        <v>0</v>
      </c>
      <c r="W22" s="17">
        <f>calcs!AB102</f>
        <v>0</v>
      </c>
      <c r="X22" s="17">
        <f>calcs!AC102</f>
        <v>0</v>
      </c>
      <c r="Y22" s="17">
        <f>calcs!AD102</f>
        <v>0</v>
      </c>
      <c r="Z22" s="17">
        <f>calcs!AE102</f>
        <v>0</v>
      </c>
      <c r="AA22" s="17">
        <f>calcs!AF102</f>
        <v>0</v>
      </c>
      <c r="AB22" s="17">
        <f>calcs!AG102</f>
        <v>0</v>
      </c>
      <c r="AC22" s="17">
        <f>calcs!AH102</f>
        <v>0</v>
      </c>
      <c r="AD22" s="17">
        <f>calcs!AI102</f>
        <v>0</v>
      </c>
      <c r="AE22" s="17">
        <f>calcs!AJ102</f>
        <v>0</v>
      </c>
      <c r="AF22" s="17">
        <f>calcs!AK102</f>
        <v>0</v>
      </c>
    </row>
    <row r="23" spans="1:33" ht="14.1" customHeight="1" x14ac:dyDescent="0.2">
      <c r="A23" s="18" t="s">
        <v>73</v>
      </c>
      <c r="B23" s="17">
        <f>calcs!G103</f>
        <v>0</v>
      </c>
      <c r="C23" s="17">
        <f>calcs!H103</f>
        <v>0</v>
      </c>
      <c r="D23" s="17">
        <f>calcs!I103</f>
        <v>0</v>
      </c>
      <c r="E23" s="17">
        <f>calcs!J103</f>
        <v>0</v>
      </c>
      <c r="F23" s="17">
        <f>calcs!K103</f>
        <v>0</v>
      </c>
      <c r="G23" s="17">
        <f>calcs!L103</f>
        <v>0</v>
      </c>
      <c r="H23" s="17">
        <f>calcs!M103</f>
        <v>0</v>
      </c>
      <c r="I23" s="17">
        <f>calcs!N103</f>
        <v>0</v>
      </c>
      <c r="J23" s="17">
        <f>calcs!O103</f>
        <v>0</v>
      </c>
      <c r="K23" s="17">
        <f>calcs!P103</f>
        <v>0</v>
      </c>
      <c r="L23" s="17">
        <f>calcs!Q103</f>
        <v>0</v>
      </c>
      <c r="M23" s="17">
        <f>calcs!R103</f>
        <v>0</v>
      </c>
      <c r="N23" s="17">
        <f>calcs!S103</f>
        <v>0</v>
      </c>
      <c r="O23" s="17">
        <f>calcs!T103</f>
        <v>0</v>
      </c>
      <c r="P23" s="17">
        <f>calcs!U103</f>
        <v>0</v>
      </c>
      <c r="Q23" s="17">
        <f>calcs!V103</f>
        <v>0</v>
      </c>
      <c r="R23" s="17">
        <f>calcs!W103</f>
        <v>0</v>
      </c>
      <c r="S23" s="17">
        <f>calcs!X103</f>
        <v>0</v>
      </c>
      <c r="T23" s="17">
        <f>calcs!Y103</f>
        <v>0</v>
      </c>
      <c r="U23" s="17">
        <f>calcs!Z103</f>
        <v>0</v>
      </c>
      <c r="V23" s="17">
        <f>calcs!AA103</f>
        <v>0</v>
      </c>
      <c r="W23" s="17">
        <f>calcs!AB103</f>
        <v>0</v>
      </c>
      <c r="X23" s="17">
        <f>calcs!AC103</f>
        <v>0</v>
      </c>
      <c r="Y23" s="17">
        <f>calcs!AD103</f>
        <v>0</v>
      </c>
      <c r="Z23" s="17">
        <f>calcs!AE103</f>
        <v>0</v>
      </c>
      <c r="AA23" s="17">
        <f>calcs!AF103</f>
        <v>0</v>
      </c>
      <c r="AB23" s="17">
        <f>calcs!AG103</f>
        <v>0</v>
      </c>
      <c r="AC23" s="17">
        <f>calcs!AH103</f>
        <v>0</v>
      </c>
      <c r="AD23" s="17">
        <f>calcs!AI103</f>
        <v>0</v>
      </c>
      <c r="AE23" s="17">
        <f>calcs!AJ103</f>
        <v>0</v>
      </c>
      <c r="AF23" s="17">
        <f>calcs!AK103</f>
        <v>0</v>
      </c>
    </row>
    <row r="24" spans="1:33" ht="14.1" customHeight="1" x14ac:dyDescent="0.2">
      <c r="A24" s="18" t="s">
        <v>74</v>
      </c>
      <c r="B24" s="17">
        <f>calcs!G104</f>
        <v>0</v>
      </c>
      <c r="C24" s="17">
        <f>calcs!H104</f>
        <v>0</v>
      </c>
      <c r="D24" s="17">
        <f>calcs!I104</f>
        <v>0</v>
      </c>
      <c r="E24" s="17">
        <f>calcs!J104</f>
        <v>0</v>
      </c>
      <c r="F24" s="17">
        <f>calcs!K104</f>
        <v>0</v>
      </c>
      <c r="G24" s="17">
        <f>calcs!L104</f>
        <v>0</v>
      </c>
      <c r="H24" s="17">
        <f>calcs!M104</f>
        <v>0</v>
      </c>
      <c r="I24" s="17">
        <f>calcs!N104</f>
        <v>0</v>
      </c>
      <c r="J24" s="17">
        <f>calcs!O104</f>
        <v>0</v>
      </c>
      <c r="K24" s="17">
        <f>calcs!P104</f>
        <v>0</v>
      </c>
      <c r="L24" s="17">
        <f>calcs!Q104</f>
        <v>0</v>
      </c>
      <c r="M24" s="17">
        <f>calcs!R104</f>
        <v>0</v>
      </c>
      <c r="N24" s="17">
        <f>calcs!S104</f>
        <v>0</v>
      </c>
      <c r="O24" s="17">
        <f>calcs!T104</f>
        <v>0</v>
      </c>
      <c r="P24" s="17">
        <f>calcs!U104</f>
        <v>0</v>
      </c>
      <c r="Q24" s="17">
        <f>calcs!V104</f>
        <v>0</v>
      </c>
      <c r="R24" s="17">
        <f>calcs!W104</f>
        <v>0</v>
      </c>
      <c r="S24" s="17">
        <f>calcs!X104</f>
        <v>0</v>
      </c>
      <c r="T24" s="17">
        <f>calcs!Y104</f>
        <v>0</v>
      </c>
      <c r="U24" s="17">
        <f>calcs!Z104</f>
        <v>0</v>
      </c>
      <c r="V24" s="17">
        <f>calcs!AA104</f>
        <v>0</v>
      </c>
      <c r="W24" s="17">
        <f>calcs!AB104</f>
        <v>0</v>
      </c>
      <c r="X24" s="17">
        <f>calcs!AC104</f>
        <v>0</v>
      </c>
      <c r="Y24" s="17">
        <f>calcs!AD104</f>
        <v>0</v>
      </c>
      <c r="Z24" s="17">
        <f>calcs!AE104</f>
        <v>0</v>
      </c>
      <c r="AA24" s="17">
        <f>calcs!AF104</f>
        <v>0</v>
      </c>
      <c r="AB24" s="17">
        <f>calcs!AG104</f>
        <v>0</v>
      </c>
      <c r="AC24" s="17">
        <f>calcs!AH104</f>
        <v>0</v>
      </c>
      <c r="AD24" s="17">
        <f>calcs!AI104</f>
        <v>0</v>
      </c>
      <c r="AE24" s="17">
        <f>calcs!AJ104</f>
        <v>0</v>
      </c>
      <c r="AF24" s="17">
        <f>calcs!AK104</f>
        <v>0</v>
      </c>
    </row>
    <row r="25" spans="1:33" ht="14.1" customHeight="1" x14ac:dyDescent="0.2">
      <c r="A25" s="18" t="s">
        <v>75</v>
      </c>
      <c r="B25" s="17">
        <f>calcs!G105</f>
        <v>0</v>
      </c>
      <c r="C25" s="17">
        <f>calcs!H105</f>
        <v>0</v>
      </c>
      <c r="D25" s="17">
        <f>calcs!I105</f>
        <v>0</v>
      </c>
      <c r="E25" s="17">
        <f>calcs!J105</f>
        <v>0</v>
      </c>
      <c r="F25" s="17">
        <f>calcs!K105</f>
        <v>0</v>
      </c>
      <c r="G25" s="17">
        <f>calcs!L105</f>
        <v>0</v>
      </c>
      <c r="H25" s="17">
        <f>calcs!M105</f>
        <v>0</v>
      </c>
      <c r="I25" s="17">
        <f>calcs!N105</f>
        <v>0</v>
      </c>
      <c r="J25" s="17">
        <f>calcs!O105</f>
        <v>0</v>
      </c>
      <c r="K25" s="17">
        <f>calcs!P105</f>
        <v>0</v>
      </c>
      <c r="L25" s="17">
        <f>calcs!Q105</f>
        <v>0</v>
      </c>
      <c r="M25" s="17">
        <f>calcs!R105</f>
        <v>0</v>
      </c>
      <c r="N25" s="17">
        <f>calcs!S105</f>
        <v>0</v>
      </c>
      <c r="O25" s="17">
        <f>calcs!T105</f>
        <v>0</v>
      </c>
      <c r="P25" s="17">
        <f>calcs!U105</f>
        <v>0</v>
      </c>
      <c r="Q25" s="17">
        <f>calcs!V105</f>
        <v>0</v>
      </c>
      <c r="R25" s="17">
        <f>calcs!W105</f>
        <v>0</v>
      </c>
      <c r="S25" s="17">
        <f>calcs!X105</f>
        <v>0</v>
      </c>
      <c r="T25" s="17">
        <f>calcs!Y105</f>
        <v>0</v>
      </c>
      <c r="U25" s="17">
        <f>calcs!Z105</f>
        <v>0</v>
      </c>
      <c r="V25" s="17">
        <f>calcs!AA105</f>
        <v>0</v>
      </c>
      <c r="W25" s="17">
        <f>calcs!AB105</f>
        <v>0</v>
      </c>
      <c r="X25" s="17">
        <f>calcs!AC105</f>
        <v>0</v>
      </c>
      <c r="Y25" s="17">
        <f>calcs!AD105</f>
        <v>0</v>
      </c>
      <c r="Z25" s="17">
        <f>calcs!AE105</f>
        <v>0</v>
      </c>
      <c r="AA25" s="17">
        <f>calcs!AF105</f>
        <v>0</v>
      </c>
      <c r="AB25" s="17">
        <f>calcs!AG105</f>
        <v>0</v>
      </c>
      <c r="AC25" s="17">
        <f>calcs!AH105</f>
        <v>0</v>
      </c>
      <c r="AD25" s="17">
        <f>calcs!AI105</f>
        <v>0</v>
      </c>
      <c r="AE25" s="17">
        <f>calcs!AJ105</f>
        <v>0</v>
      </c>
      <c r="AF25" s="17">
        <f>calcs!AK105</f>
        <v>0</v>
      </c>
    </row>
    <row r="26" spans="1:33" ht="14.1" customHeight="1" x14ac:dyDescent="0.2">
      <c r="A26" s="18" t="s">
        <v>76</v>
      </c>
      <c r="B26" s="17">
        <f>calcs!G106</f>
        <v>0</v>
      </c>
      <c r="C26" s="17">
        <f>calcs!H106</f>
        <v>0</v>
      </c>
      <c r="D26" s="17">
        <f>calcs!I106</f>
        <v>0</v>
      </c>
      <c r="E26" s="17">
        <f>calcs!J106</f>
        <v>0</v>
      </c>
      <c r="F26" s="17">
        <f>calcs!K106</f>
        <v>0</v>
      </c>
      <c r="G26" s="17">
        <f>calcs!L106</f>
        <v>0</v>
      </c>
      <c r="H26" s="17">
        <f>calcs!M106</f>
        <v>0</v>
      </c>
      <c r="I26" s="17">
        <f>calcs!N106</f>
        <v>0</v>
      </c>
      <c r="J26" s="17">
        <f>calcs!O106</f>
        <v>0</v>
      </c>
      <c r="K26" s="17">
        <f>calcs!P106</f>
        <v>0</v>
      </c>
      <c r="L26" s="17">
        <f>calcs!Q106</f>
        <v>0</v>
      </c>
      <c r="M26" s="17">
        <f>calcs!R106</f>
        <v>0</v>
      </c>
      <c r="N26" s="17">
        <f>calcs!S106</f>
        <v>0</v>
      </c>
      <c r="O26" s="17">
        <f>calcs!T106</f>
        <v>0</v>
      </c>
      <c r="P26" s="17">
        <f>calcs!U106</f>
        <v>0</v>
      </c>
      <c r="Q26" s="17">
        <f>calcs!V106</f>
        <v>0</v>
      </c>
      <c r="R26" s="17">
        <f>calcs!W106</f>
        <v>0</v>
      </c>
      <c r="S26" s="17">
        <f>calcs!X106</f>
        <v>0</v>
      </c>
      <c r="T26" s="17">
        <f>calcs!Y106</f>
        <v>0</v>
      </c>
      <c r="U26" s="17">
        <f>calcs!Z106</f>
        <v>0</v>
      </c>
      <c r="V26" s="17">
        <f>calcs!AA106</f>
        <v>0</v>
      </c>
      <c r="W26" s="17">
        <f>calcs!AB106</f>
        <v>0</v>
      </c>
      <c r="X26" s="17">
        <f>calcs!AC106</f>
        <v>0</v>
      </c>
      <c r="Y26" s="17">
        <f>calcs!AD106</f>
        <v>0</v>
      </c>
      <c r="Z26" s="17">
        <f>calcs!AE106</f>
        <v>0</v>
      </c>
      <c r="AA26" s="17">
        <f>calcs!AF106</f>
        <v>0</v>
      </c>
      <c r="AB26" s="17">
        <f>calcs!AG106</f>
        <v>0</v>
      </c>
      <c r="AC26" s="17">
        <f>calcs!AH106</f>
        <v>0</v>
      </c>
      <c r="AD26" s="17">
        <f>calcs!AI106</f>
        <v>0</v>
      </c>
      <c r="AE26" s="17">
        <f>calcs!AJ106</f>
        <v>0</v>
      </c>
      <c r="AF26" s="17">
        <f>calcs!AK106</f>
        <v>0</v>
      </c>
    </row>
    <row r="27" spans="1:33" ht="14.1" customHeight="1" x14ac:dyDescent="0.2"/>
    <row r="28" spans="1:33" ht="14.45" customHeight="1" x14ac:dyDescent="0.25">
      <c r="A28" s="20"/>
    </row>
    <row r="29" spans="1:33" ht="14.1" customHeight="1" x14ac:dyDescent="0.2"/>
    <row r="30" spans="1:33" ht="14.45" customHeight="1" x14ac:dyDescent="0.25">
      <c r="A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1" customHeight="1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1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5" ht="14.45" customHeight="1" x14ac:dyDescent="0.25">
      <c r="A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5" ht="14.1" customHeight="1" x14ac:dyDescent="0.2">
      <c r="A34" s="22"/>
      <c r="B34" s="23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4.1" customHeight="1" x14ac:dyDescent="0.2">
      <c r="A35" s="22"/>
      <c r="B35" s="23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4.1" customHeight="1" x14ac:dyDescent="0.2">
      <c r="A36" s="22"/>
      <c r="B36" s="23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4.1" customHeight="1" x14ac:dyDescent="0.2">
      <c r="A37" s="22"/>
      <c r="B37" s="23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4.1" customHeight="1" x14ac:dyDescent="0.2">
      <c r="A38" s="22"/>
      <c r="B38" s="23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4.1" customHeight="1" x14ac:dyDescent="0.2">
      <c r="A39" s="22"/>
      <c r="B39" s="23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4.1" customHeight="1" x14ac:dyDescent="0.2">
      <c r="A40" s="22"/>
      <c r="B40" s="23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4.1" customHeight="1" x14ac:dyDescent="0.2">
      <c r="A41" s="22"/>
      <c r="B41" s="23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4.1" customHeight="1" x14ac:dyDescent="0.2">
      <c r="A42" s="22"/>
      <c r="B42" s="23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4.1" customHeight="1" x14ac:dyDescent="0.2">
      <c r="A43" s="22"/>
      <c r="B43" s="23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4.1" customHeight="1" x14ac:dyDescent="0.2">
      <c r="A44" s="22"/>
      <c r="B44" s="23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4.1" customHeight="1" x14ac:dyDescent="0.2">
      <c r="A45" s="22"/>
      <c r="B45" s="23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4.1" customHeight="1" x14ac:dyDescent="0.2">
      <c r="A46" s="24"/>
      <c r="B46" s="25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4.45" customHeight="1" x14ac:dyDescent="0.25">
      <c r="A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5" ht="14.1" customHeight="1" x14ac:dyDescent="0.2">
      <c r="A48" s="22"/>
      <c r="B48" s="23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4.1" customHeight="1" x14ac:dyDescent="0.2">
      <c r="A49" s="22"/>
      <c r="B49" s="23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4.45" customHeight="1" x14ac:dyDescent="0.25">
      <c r="A50" s="26"/>
      <c r="B50" s="23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4.1" customHeight="1" x14ac:dyDescent="0.2">
      <c r="A51" s="22"/>
      <c r="B51" s="23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4.1" customHeight="1" x14ac:dyDescent="0.2">
      <c r="A52" s="22"/>
      <c r="B52" s="23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4.1" customHeight="1" x14ac:dyDescent="0.2">
      <c r="A53" s="22"/>
      <c r="B53" s="23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4.1" customHeight="1" x14ac:dyDescent="0.2">
      <c r="A54" s="22"/>
      <c r="B54" s="23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4.1" customHeight="1" x14ac:dyDescent="0.2">
      <c r="A55" s="22"/>
      <c r="B55" s="23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4.1" customHeight="1" x14ac:dyDescent="0.2">
      <c r="A56" s="22"/>
      <c r="B56" s="27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4.1" customHeight="1" x14ac:dyDescent="0.2">
      <c r="A57" s="22"/>
      <c r="B57" s="27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4.1" customHeight="1" x14ac:dyDescent="0.2">
      <c r="A58" s="22"/>
      <c r="B58" s="27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4.1" customHeight="1" x14ac:dyDescent="0.2">
      <c r="A59" s="22"/>
      <c r="B59" s="27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4.1" customHeight="1" x14ac:dyDescent="0.2">
      <c r="A60" s="22"/>
      <c r="B60" s="27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4.1" customHeight="1" x14ac:dyDescent="0.2">
      <c r="A61" s="22"/>
      <c r="B61" s="27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4.1" customHeight="1" x14ac:dyDescent="0.2">
      <c r="A62" s="24"/>
      <c r="B62" s="2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4.45" customHeight="1" x14ac:dyDescent="0.25">
      <c r="A63" s="28"/>
      <c r="B63" s="27"/>
    </row>
    <row r="64" spans="1:35" ht="14.1" customHeight="1" x14ac:dyDescent="0.2">
      <c r="A64" s="22"/>
      <c r="B64" s="27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4.1" customHeight="1" x14ac:dyDescent="0.2">
      <c r="A65" s="22"/>
      <c r="B65" s="27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4.1" customHeight="1" x14ac:dyDescent="0.2">
      <c r="A66" s="22"/>
      <c r="B66" s="27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4.1" customHeight="1" x14ac:dyDescent="0.2">
      <c r="A67" s="22"/>
      <c r="B67" s="27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4.1" customHeight="1" x14ac:dyDescent="0.2">
      <c r="A68" s="22"/>
      <c r="B68" s="27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4.1" customHeight="1" x14ac:dyDescent="0.2">
      <c r="A69" s="22"/>
      <c r="B69" s="27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4.1" customHeight="1" x14ac:dyDescent="0.2">
      <c r="A70" s="22"/>
      <c r="B70" s="27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4.1" customHeight="1" x14ac:dyDescent="0.2">
      <c r="A71" s="22"/>
      <c r="B71" s="27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4.1" customHeight="1" x14ac:dyDescent="0.2">
      <c r="A72" s="22"/>
      <c r="B72" s="2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4.1" customHeight="1" x14ac:dyDescent="0.2">
      <c r="A73" s="22"/>
      <c r="B73" s="2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4.1" customHeight="1" x14ac:dyDescent="0.2">
      <c r="A74" s="22"/>
      <c r="B74" s="2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4.1" customHeight="1" x14ac:dyDescent="0.2">
      <c r="A75" s="22"/>
      <c r="B75" s="2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4.1" customHeight="1" x14ac:dyDescent="0.2">
      <c r="A76" s="24"/>
      <c r="B76" s="27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4.45" customHeight="1" x14ac:dyDescent="0.25">
      <c r="A77" s="28"/>
      <c r="B77" s="27"/>
    </row>
    <row r="78" spans="1:35" ht="14.45" customHeight="1" x14ac:dyDescent="0.25">
      <c r="A78" s="28"/>
      <c r="B78" s="27"/>
    </row>
    <row r="79" spans="1:35" ht="14.1" customHeight="1" x14ac:dyDescent="0.2">
      <c r="A79" s="22"/>
      <c r="B79" s="27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4.1" customHeight="1" x14ac:dyDescent="0.2">
      <c r="A80" s="22"/>
      <c r="B80" s="27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4.1" customHeight="1" x14ac:dyDescent="0.2">
      <c r="A81" s="22"/>
      <c r="B81" s="27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4.1" customHeight="1" x14ac:dyDescent="0.2">
      <c r="A82" s="22"/>
      <c r="B82" s="23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4.1" customHeight="1" x14ac:dyDescent="0.2">
      <c r="A83" s="22"/>
      <c r="B83" s="23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4.1" customHeight="1" x14ac:dyDescent="0.2">
      <c r="A84" s="22"/>
      <c r="B84" s="2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4.1" customHeight="1" x14ac:dyDescent="0.2">
      <c r="A85" s="22"/>
      <c r="B85" s="2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4.1" customHeight="1" x14ac:dyDescent="0.2">
      <c r="A86" s="22"/>
      <c r="B86" s="23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4.1" customHeight="1" x14ac:dyDescent="0.2">
      <c r="A87" s="22"/>
      <c r="B87" s="2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4.1" customHeight="1" x14ac:dyDescent="0.2">
      <c r="A88" s="22"/>
      <c r="B88" s="2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4.1" customHeight="1" x14ac:dyDescent="0.2">
      <c r="A89" s="22"/>
      <c r="B89" s="23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4.45" customHeight="1" x14ac:dyDescent="0.25">
      <c r="A90" s="29"/>
      <c r="B90" s="23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4.45" customHeight="1" x14ac:dyDescent="0.25">
      <c r="A91" s="26"/>
      <c r="B91" s="23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4.1" customHeight="1" x14ac:dyDescent="0.2">
      <c r="A92" s="22"/>
      <c r="B92" s="2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4.1" customHeight="1" x14ac:dyDescent="0.2">
      <c r="A93" s="22"/>
      <c r="B93" s="2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4.1" customHeight="1" x14ac:dyDescent="0.2">
      <c r="A94" s="22"/>
      <c r="B94" s="2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4.45" customHeight="1" x14ac:dyDescent="0.25">
      <c r="A95" s="28"/>
    </row>
    <row r="96" spans="1:35" ht="14.1" customHeight="1" x14ac:dyDescent="0.2">
      <c r="A96" s="22"/>
      <c r="B96" s="23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4.1" customHeight="1" x14ac:dyDescent="0.2">
      <c r="A97" s="22"/>
      <c r="B97" s="23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4.1" customHeight="1" x14ac:dyDescent="0.2">
      <c r="A98" s="22"/>
      <c r="B98" s="23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4.1" customHeight="1" x14ac:dyDescent="0.2">
      <c r="A99" s="22"/>
      <c r="B99" s="2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4.1" customHeight="1" x14ac:dyDescent="0.2">
      <c r="A100" s="22"/>
      <c r="B100" s="2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4.1" customHeight="1" x14ac:dyDescent="0.2">
      <c r="A101" s="22"/>
      <c r="B101" s="2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4.1" customHeight="1" x14ac:dyDescent="0.2">
      <c r="A102" s="22"/>
      <c r="B102" s="2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4.1" customHeight="1" x14ac:dyDescent="0.2">
      <c r="A103" s="22"/>
      <c r="B103" s="2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4.1" customHeight="1" x14ac:dyDescent="0.2">
      <c r="A104" s="22"/>
      <c r="B104" s="2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4.1" customHeight="1" x14ac:dyDescent="0.2">
      <c r="A105" s="22"/>
      <c r="B105" s="2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4.1" customHeight="1" x14ac:dyDescent="0.2">
      <c r="A106" s="22"/>
      <c r="B106" s="2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4.1" customHeight="1" x14ac:dyDescent="0.2">
      <c r="A107" s="24"/>
      <c r="B107" s="2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4.45" customHeight="1" x14ac:dyDescent="0.25">
      <c r="A108" s="20"/>
    </row>
    <row r="109" spans="1:35" ht="14.1" customHeight="1" x14ac:dyDescent="0.2">
      <c r="A109" s="30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</row>
    <row r="110" spans="1:35" ht="14.1" customHeight="1" x14ac:dyDescent="0.2">
      <c r="A110" s="30"/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35" ht="14.1" customHeight="1" x14ac:dyDescent="0.2">
      <c r="A111" s="30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5" ht="14.1" customHeight="1" x14ac:dyDescent="0.2">
      <c r="A112" s="30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ht="14.45" customHeight="1" x14ac:dyDescent="0.25">
      <c r="A113" s="20"/>
    </row>
    <row r="114" spans="1:35" ht="14.1" customHeight="1" x14ac:dyDescent="0.2">
      <c r="A114" s="22"/>
      <c r="B114" s="2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4.1" customHeight="1" x14ac:dyDescent="0.2">
      <c r="A115" s="22"/>
      <c r="B115" s="2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4.1" customHeight="1" x14ac:dyDescent="0.2">
      <c r="A116" s="22"/>
      <c r="B116" s="2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4.1" customHeight="1" x14ac:dyDescent="0.2">
      <c r="A117" s="22"/>
      <c r="B117" s="23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4.1" customHeight="1" x14ac:dyDescent="0.2">
      <c r="A118" s="22"/>
      <c r="B118" s="2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4.1" customHeight="1" x14ac:dyDescent="0.2">
      <c r="A119" s="22"/>
      <c r="B119" s="2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4.1" customHeight="1" x14ac:dyDescent="0.2">
      <c r="A120" s="22"/>
      <c r="B120" s="2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4.1" customHeight="1" x14ac:dyDescent="0.2">
      <c r="A121" s="22"/>
      <c r="B121" s="2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4.1" customHeight="1" x14ac:dyDescent="0.2">
      <c r="A122" s="22"/>
      <c r="B122" s="23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4.1" customHeight="1" x14ac:dyDescent="0.2">
      <c r="A123" s="22"/>
      <c r="B123" s="23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4.1" customHeight="1" x14ac:dyDescent="0.2">
      <c r="A124" s="24"/>
      <c r="B124" s="25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4.45" customHeight="1" x14ac:dyDescent="0.25">
      <c r="A125" s="20"/>
    </row>
    <row r="126" spans="1:35" ht="14.45" customHeight="1" x14ac:dyDescent="0.25">
      <c r="A126" s="26"/>
      <c r="B126" s="23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4.1" customHeight="1" x14ac:dyDescent="0.2">
      <c r="A127" s="22"/>
      <c r="B127" s="23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4.1" customHeight="1" x14ac:dyDescent="0.2">
      <c r="A128" s="22"/>
      <c r="B128" s="23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4.1" customHeight="1" x14ac:dyDescent="0.2">
      <c r="A129" s="22"/>
      <c r="B129" s="23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4.1" customHeight="1" x14ac:dyDescent="0.2">
      <c r="A130" s="22"/>
      <c r="B130" s="23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4.1" customHeight="1" x14ac:dyDescent="0.2">
      <c r="A131" s="22"/>
      <c r="B131" s="23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4.1" customHeight="1" x14ac:dyDescent="0.2">
      <c r="A132" s="22"/>
      <c r="B132" s="23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4.1" customHeight="1" x14ac:dyDescent="0.2">
      <c r="A133" s="22"/>
      <c r="B133" s="23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4.1" customHeight="1" x14ac:dyDescent="0.2">
      <c r="A134" s="22"/>
      <c r="B134" s="23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4.1" customHeight="1" x14ac:dyDescent="0.2">
      <c r="A135" s="22"/>
      <c r="B135" s="23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4.1" customHeight="1" x14ac:dyDescent="0.2">
      <c r="A136" s="22"/>
      <c r="B136" s="23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</row>
    <row r="137" spans="1:35" ht="14.1" customHeight="1" x14ac:dyDescent="0.2">
      <c r="A137" s="22"/>
      <c r="B137" s="23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4.1" customHeight="1" x14ac:dyDescent="0.2">
      <c r="A138" s="22"/>
      <c r="B138" s="23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</row>
    <row r="139" spans="1:35" ht="14.1" customHeight="1" x14ac:dyDescent="0.2">
      <c r="A139" s="22"/>
      <c r="B139" s="23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</row>
    <row r="140" spans="1:35" ht="14.1" customHeight="1" x14ac:dyDescent="0.2">
      <c r="A140" s="22"/>
      <c r="B140" s="23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</row>
    <row r="141" spans="1:35" ht="14.1" customHeight="1" x14ac:dyDescent="0.2">
      <c r="A141" s="22"/>
      <c r="B141" s="23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</row>
    <row r="142" spans="1:35" ht="14.1" customHeight="1" x14ac:dyDescent="0.2">
      <c r="A142" s="22"/>
      <c r="B142" s="23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</row>
    <row r="143" spans="1:35" ht="14.1" customHeight="1" x14ac:dyDescent="0.2">
      <c r="A143" s="22"/>
      <c r="B143" s="23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</row>
    <row r="144" spans="1:35" ht="14.1" customHeight="1" x14ac:dyDescent="0.2">
      <c r="A144" s="22"/>
      <c r="B144" s="23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</row>
    <row r="145" spans="1:35" ht="14.1" customHeight="1" x14ac:dyDescent="0.2">
      <c r="A145" s="22"/>
      <c r="B145" s="23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</row>
    <row r="146" spans="1:35" ht="14.1" customHeight="1" x14ac:dyDescent="0.2">
      <c r="A146" s="24"/>
      <c r="B146" s="25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</row>
    <row r="147" spans="1:35" ht="14.1" customHeight="1" x14ac:dyDescent="0.2">
      <c r="A147" s="22"/>
      <c r="B147" s="23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</row>
    <row r="148" spans="1:35" ht="14.1" customHeight="1" x14ac:dyDescent="0.2">
      <c r="A148" s="24"/>
      <c r="B148" s="25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</row>
    <row r="149" spans="1:35" ht="14.1" customHeight="1" x14ac:dyDescent="0.2"/>
    <row r="150" spans="1:35" ht="14.1" customHeight="1" x14ac:dyDescent="0.2">
      <c r="C150" s="42"/>
      <c r="D150" s="42"/>
      <c r="E150" s="42"/>
      <c r="F150" s="42"/>
      <c r="G150" s="42"/>
      <c r="H150" s="42"/>
      <c r="I150" s="42"/>
      <c r="J150" s="42"/>
      <c r="K150" s="42"/>
      <c r="L150" s="42"/>
    </row>
    <row r="151" spans="1:35" ht="14.1" customHeight="1" x14ac:dyDescent="0.2">
      <c r="C151" s="42"/>
      <c r="D151" s="42"/>
      <c r="E151" s="42"/>
      <c r="F151" s="42"/>
      <c r="G151" s="42"/>
      <c r="H151" s="42"/>
      <c r="I151" s="42"/>
      <c r="J151" s="42"/>
      <c r="K151" s="42"/>
      <c r="L151" s="42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7">
    <tabColor rgb="FF1F497D"/>
  </sheetPr>
  <dimension ref="A1:AI1000"/>
  <sheetViews>
    <sheetView workbookViewId="0"/>
  </sheetViews>
  <sheetFormatPr defaultColWidth="8.875" defaultRowHeight="15" customHeight="1" x14ac:dyDescent="0.2"/>
  <cols>
    <col min="1" max="1" width="39.875" style="18" customWidth="1"/>
    <col min="2" max="2" width="17.875" style="21" customWidth="1"/>
    <col min="3" max="3" width="9.5" style="18" customWidth="1"/>
    <col min="4" max="35" width="9.5" style="18" bestFit="1" customWidth="1"/>
    <col min="36" max="38" width="8.875" style="18" customWidth="1"/>
    <col min="39" max="16384" width="8.875" style="18"/>
  </cols>
  <sheetData>
    <row r="1" spans="1:35" ht="14.45" customHeight="1" x14ac:dyDescent="0.25">
      <c r="A1" s="19" t="s">
        <v>51</v>
      </c>
      <c r="B1" s="20">
        <v>2020</v>
      </c>
      <c r="C1" s="20">
        <v>2021</v>
      </c>
      <c r="D1" s="20">
        <v>2022</v>
      </c>
      <c r="E1" s="20">
        <v>2023</v>
      </c>
      <c r="F1" s="20">
        <v>2024</v>
      </c>
      <c r="G1" s="20">
        <v>2025</v>
      </c>
      <c r="H1" s="20">
        <v>2026</v>
      </c>
      <c r="I1" s="20">
        <v>2027</v>
      </c>
      <c r="J1" s="20">
        <v>2028</v>
      </c>
      <c r="K1" s="20">
        <v>2029</v>
      </c>
      <c r="L1" s="20">
        <v>2030</v>
      </c>
      <c r="M1" s="20">
        <v>2031</v>
      </c>
      <c r="N1" s="20">
        <v>2032</v>
      </c>
      <c r="O1" s="20">
        <v>2033</v>
      </c>
      <c r="P1" s="20">
        <v>2034</v>
      </c>
      <c r="Q1" s="20">
        <v>2035</v>
      </c>
      <c r="R1" s="20">
        <v>2036</v>
      </c>
      <c r="S1" s="20">
        <v>2037</v>
      </c>
      <c r="T1" s="20">
        <v>2038</v>
      </c>
      <c r="U1" s="20">
        <v>2039</v>
      </c>
      <c r="V1" s="20">
        <v>2040</v>
      </c>
      <c r="W1" s="20">
        <v>2041</v>
      </c>
      <c r="X1" s="20">
        <v>2042</v>
      </c>
      <c r="Y1" s="20">
        <v>2043</v>
      </c>
      <c r="Z1" s="20">
        <v>2044</v>
      </c>
      <c r="AA1" s="20">
        <v>2045</v>
      </c>
      <c r="AB1" s="20">
        <v>2046</v>
      </c>
      <c r="AC1" s="20">
        <v>2047</v>
      </c>
      <c r="AD1" s="20">
        <v>2048</v>
      </c>
      <c r="AE1" s="20">
        <v>2049</v>
      </c>
      <c r="AF1" s="20">
        <v>2050</v>
      </c>
      <c r="AH1" s="20"/>
      <c r="AI1" s="20"/>
    </row>
    <row r="2" spans="1:35" ht="14.1" customHeight="1" x14ac:dyDescent="0.2">
      <c r="A2" s="18" t="s">
        <v>52</v>
      </c>
      <c r="B2">
        <f>calcs!G108</f>
        <v>33680804372684.832</v>
      </c>
      <c r="C2" s="17">
        <f>calcs!H108</f>
        <v>33736012109562.289</v>
      </c>
      <c r="D2" s="17">
        <f>calcs!I108</f>
        <v>33791219846439.871</v>
      </c>
      <c r="E2" s="17">
        <f>calcs!J108</f>
        <v>33846427583317.336</v>
      </c>
      <c r="F2" s="17">
        <f>calcs!K108</f>
        <v>33901635320194.918</v>
      </c>
      <c r="G2" s="17">
        <f>calcs!L108</f>
        <v>33956843057072.492</v>
      </c>
      <c r="H2" s="17">
        <f>calcs!M108</f>
        <v>34012050793949.957</v>
      </c>
      <c r="I2" s="17">
        <f>calcs!N108</f>
        <v>34067258530827.539</v>
      </c>
      <c r="J2" s="17">
        <f>calcs!O108</f>
        <v>34122466267704.996</v>
      </c>
      <c r="K2" s="17">
        <f>calcs!P108</f>
        <v>34177674004582.578</v>
      </c>
      <c r="L2" s="17">
        <f>calcs!Q108</f>
        <v>34232881741460.035</v>
      </c>
      <c r="M2" s="17">
        <f>calcs!R108</f>
        <v>34288089478337.617</v>
      </c>
      <c r="N2" s="17">
        <f>calcs!S108</f>
        <v>34343297215215.199</v>
      </c>
      <c r="O2" s="17">
        <f>calcs!T108</f>
        <v>34398504952092.656</v>
      </c>
      <c r="P2" s="17">
        <f>calcs!U108</f>
        <v>34453712688970.238</v>
      </c>
      <c r="Q2" s="17">
        <f>calcs!V108</f>
        <v>34508920425847.695</v>
      </c>
      <c r="R2" s="17">
        <f>calcs!W108</f>
        <v>34564128162725.27</v>
      </c>
      <c r="S2" s="17">
        <f>calcs!X108</f>
        <v>34619335899602.742</v>
      </c>
      <c r="T2" s="17">
        <f>calcs!Y108</f>
        <v>34674543636480.316</v>
      </c>
      <c r="U2" s="17">
        <f>calcs!Z108</f>
        <v>34729751373357.895</v>
      </c>
      <c r="V2" s="17">
        <f>calcs!AA108</f>
        <v>34784959110235.355</v>
      </c>
      <c r="W2" s="17">
        <f>calcs!AB108</f>
        <v>34840166847112.938</v>
      </c>
      <c r="X2" s="17">
        <f>calcs!AC108</f>
        <v>34895374583990.395</v>
      </c>
      <c r="Y2" s="17">
        <f>calcs!AD108</f>
        <v>34950582320867.977</v>
      </c>
      <c r="Z2" s="17">
        <f>calcs!AE108</f>
        <v>35005790057745.434</v>
      </c>
      <c r="AA2" s="17">
        <f>calcs!AF108</f>
        <v>35060997794623.016</v>
      </c>
      <c r="AB2" s="17">
        <f>calcs!AG108</f>
        <v>35116205531500.602</v>
      </c>
      <c r="AC2" s="17">
        <f>calcs!AH108</f>
        <v>35171413268378.055</v>
      </c>
      <c r="AD2" s="17">
        <f>calcs!AI108</f>
        <v>35226621005255.641</v>
      </c>
      <c r="AE2" s="17">
        <f>calcs!AJ108</f>
        <v>35281828742133.094</v>
      </c>
      <c r="AF2" s="17">
        <f>calcs!AK108</f>
        <v>35337036479010.68</v>
      </c>
      <c r="AG2" s="38"/>
    </row>
    <row r="3" spans="1:35" ht="14.1" customHeight="1" x14ac:dyDescent="0.2">
      <c r="A3" s="18" t="s">
        <v>53</v>
      </c>
      <c r="B3" s="17">
        <f>calcs!G109</f>
        <v>0</v>
      </c>
      <c r="C3" s="17">
        <f>calcs!H109</f>
        <v>0</v>
      </c>
      <c r="D3" s="17">
        <f>calcs!I109</f>
        <v>0</v>
      </c>
      <c r="E3" s="17">
        <f>calcs!J109</f>
        <v>0</v>
      </c>
      <c r="F3" s="17">
        <f>calcs!K109</f>
        <v>0</v>
      </c>
      <c r="G3" s="17">
        <f>calcs!L109</f>
        <v>0</v>
      </c>
      <c r="H3" s="17">
        <f>calcs!M109</f>
        <v>0</v>
      </c>
      <c r="I3" s="17">
        <f>calcs!N109</f>
        <v>0</v>
      </c>
      <c r="J3" s="17">
        <f>calcs!O109</f>
        <v>0</v>
      </c>
      <c r="K3" s="17">
        <f>calcs!P109</f>
        <v>0</v>
      </c>
      <c r="L3" s="17">
        <f>calcs!Q109</f>
        <v>0</v>
      </c>
      <c r="M3" s="17">
        <f>calcs!R109</f>
        <v>0</v>
      </c>
      <c r="N3" s="17">
        <f>calcs!S109</f>
        <v>0</v>
      </c>
      <c r="O3" s="17">
        <f>calcs!T109</f>
        <v>0</v>
      </c>
      <c r="P3" s="17">
        <f>calcs!U109</f>
        <v>0</v>
      </c>
      <c r="Q3" s="17">
        <f>calcs!V109</f>
        <v>0</v>
      </c>
      <c r="R3" s="17">
        <f>calcs!W109</f>
        <v>0</v>
      </c>
      <c r="S3" s="17">
        <f>calcs!X109</f>
        <v>0</v>
      </c>
      <c r="T3" s="17">
        <f>calcs!Y109</f>
        <v>0</v>
      </c>
      <c r="U3" s="17">
        <f>calcs!Z109</f>
        <v>0</v>
      </c>
      <c r="V3" s="17">
        <f>calcs!AA109</f>
        <v>0</v>
      </c>
      <c r="W3" s="17">
        <f>calcs!AB109</f>
        <v>0</v>
      </c>
      <c r="X3" s="17">
        <f>calcs!AC109</f>
        <v>0</v>
      </c>
      <c r="Y3" s="17">
        <f>calcs!AD109</f>
        <v>0</v>
      </c>
      <c r="Z3" s="17">
        <f>calcs!AE109</f>
        <v>0</v>
      </c>
      <c r="AA3" s="17">
        <f>calcs!AF109</f>
        <v>0</v>
      </c>
      <c r="AB3" s="17">
        <f>calcs!AG109</f>
        <v>0</v>
      </c>
      <c r="AC3" s="17">
        <f>calcs!AH109</f>
        <v>0</v>
      </c>
      <c r="AD3" s="17">
        <f>calcs!AI109</f>
        <v>0</v>
      </c>
      <c r="AE3" s="17">
        <f>calcs!AJ109</f>
        <v>0</v>
      </c>
      <c r="AF3" s="17">
        <f>calcs!AK109</f>
        <v>0</v>
      </c>
    </row>
    <row r="4" spans="1:35" ht="14.1" customHeight="1" x14ac:dyDescent="0.2">
      <c r="A4" s="18" t="s">
        <v>54</v>
      </c>
      <c r="B4" s="17">
        <f>calcs!G110</f>
        <v>463542000000</v>
      </c>
      <c r="C4" s="17">
        <f>calcs!H110</f>
        <v>463542000000</v>
      </c>
      <c r="D4" s="17">
        <f>calcs!I110</f>
        <v>463542000000</v>
      </c>
      <c r="E4" s="17">
        <f>calcs!J110</f>
        <v>463542000000</v>
      </c>
      <c r="F4" s="17">
        <f>calcs!K110</f>
        <v>463542000000</v>
      </c>
      <c r="G4" s="17">
        <f>calcs!L110</f>
        <v>463542000000</v>
      </c>
      <c r="H4" s="17">
        <f>calcs!M110</f>
        <v>463542000000</v>
      </c>
      <c r="I4" s="17">
        <f>calcs!N110</f>
        <v>463542000000</v>
      </c>
      <c r="J4" s="17">
        <f>calcs!O110</f>
        <v>463542000000</v>
      </c>
      <c r="K4" s="17">
        <f>calcs!P110</f>
        <v>463542000000</v>
      </c>
      <c r="L4" s="17">
        <f>calcs!Q110</f>
        <v>463542000000</v>
      </c>
      <c r="M4" s="17">
        <f>calcs!R110</f>
        <v>463542000000</v>
      </c>
      <c r="N4" s="17">
        <f>calcs!S110</f>
        <v>463542000000</v>
      </c>
      <c r="O4" s="17">
        <f>calcs!T110</f>
        <v>463542000000</v>
      </c>
      <c r="P4" s="17">
        <f>calcs!U110</f>
        <v>463542000000</v>
      </c>
      <c r="Q4" s="17">
        <f>calcs!V110</f>
        <v>463542000000</v>
      </c>
      <c r="R4" s="17">
        <f>calcs!W110</f>
        <v>463542000000</v>
      </c>
      <c r="S4" s="17">
        <f>calcs!X110</f>
        <v>463542000000</v>
      </c>
      <c r="T4" s="17">
        <f>calcs!Y110</f>
        <v>463542000000</v>
      </c>
      <c r="U4" s="17">
        <f>calcs!Z110</f>
        <v>463542000000</v>
      </c>
      <c r="V4" s="17">
        <f>calcs!AA110</f>
        <v>463542000000</v>
      </c>
      <c r="W4" s="17">
        <f>calcs!AB110</f>
        <v>463542000000</v>
      </c>
      <c r="X4" s="17">
        <f>calcs!AC110</f>
        <v>463542000000</v>
      </c>
      <c r="Y4" s="17">
        <f>calcs!AD110</f>
        <v>463542000000</v>
      </c>
      <c r="Z4" s="17">
        <f>calcs!AE110</f>
        <v>463542000000</v>
      </c>
      <c r="AA4" s="17">
        <f>calcs!AF110</f>
        <v>463542000000</v>
      </c>
      <c r="AB4" s="17">
        <f>calcs!AG110</f>
        <v>463542000000</v>
      </c>
      <c r="AC4" s="17">
        <f>calcs!AH110</f>
        <v>463542000000</v>
      </c>
      <c r="AD4" s="17">
        <f>calcs!AI110</f>
        <v>463542000000</v>
      </c>
      <c r="AE4" s="17">
        <f>calcs!AJ110</f>
        <v>463542000000</v>
      </c>
      <c r="AF4" s="17">
        <f>calcs!AK110</f>
        <v>463542000000</v>
      </c>
    </row>
    <row r="5" spans="1:35" ht="14.1" customHeight="1" x14ac:dyDescent="0.2">
      <c r="A5" s="18" t="s">
        <v>55</v>
      </c>
      <c r="B5" s="17">
        <f>calcs!G111</f>
        <v>0</v>
      </c>
      <c r="C5" s="17">
        <f>calcs!H111</f>
        <v>0</v>
      </c>
      <c r="D5" s="17">
        <f>calcs!I111</f>
        <v>0</v>
      </c>
      <c r="E5" s="17">
        <f>calcs!J111</f>
        <v>0</v>
      </c>
      <c r="F5" s="17">
        <f>calcs!K111</f>
        <v>0</v>
      </c>
      <c r="G5" s="17">
        <f>calcs!L111</f>
        <v>0</v>
      </c>
      <c r="H5" s="17">
        <f>calcs!M111</f>
        <v>0</v>
      </c>
      <c r="I5" s="17">
        <f>calcs!N111</f>
        <v>0</v>
      </c>
      <c r="J5" s="17">
        <f>calcs!O111</f>
        <v>0</v>
      </c>
      <c r="K5" s="17">
        <f>calcs!P111</f>
        <v>0</v>
      </c>
      <c r="L5" s="17">
        <f>calcs!Q111</f>
        <v>0</v>
      </c>
      <c r="M5" s="17">
        <f>calcs!R111</f>
        <v>0</v>
      </c>
      <c r="N5" s="17">
        <f>calcs!S111</f>
        <v>0</v>
      </c>
      <c r="O5" s="17">
        <f>calcs!T111</f>
        <v>0</v>
      </c>
      <c r="P5" s="17">
        <f>calcs!U111</f>
        <v>0</v>
      </c>
      <c r="Q5" s="17">
        <f>calcs!V111</f>
        <v>0</v>
      </c>
      <c r="R5" s="17">
        <f>calcs!W111</f>
        <v>0</v>
      </c>
      <c r="S5" s="17">
        <f>calcs!X111</f>
        <v>0</v>
      </c>
      <c r="T5" s="17">
        <f>calcs!Y111</f>
        <v>0</v>
      </c>
      <c r="U5" s="17">
        <f>calcs!Z111</f>
        <v>0</v>
      </c>
      <c r="V5" s="17">
        <f>calcs!AA111</f>
        <v>0</v>
      </c>
      <c r="W5" s="17">
        <f>calcs!AB111</f>
        <v>0</v>
      </c>
      <c r="X5" s="17">
        <f>calcs!AC111</f>
        <v>0</v>
      </c>
      <c r="Y5" s="17">
        <f>calcs!AD111</f>
        <v>0</v>
      </c>
      <c r="Z5" s="17">
        <f>calcs!AE111</f>
        <v>0</v>
      </c>
      <c r="AA5" s="17">
        <f>calcs!AF111</f>
        <v>0</v>
      </c>
      <c r="AB5" s="17">
        <f>calcs!AG111</f>
        <v>0</v>
      </c>
      <c r="AC5" s="17">
        <f>calcs!AH111</f>
        <v>0</v>
      </c>
      <c r="AD5" s="17">
        <f>calcs!AI111</f>
        <v>0</v>
      </c>
      <c r="AE5" s="17">
        <f>calcs!AJ111</f>
        <v>0</v>
      </c>
      <c r="AF5" s="17">
        <f>calcs!AK111</f>
        <v>0</v>
      </c>
    </row>
    <row r="6" spans="1:35" ht="14.1" customHeight="1" x14ac:dyDescent="0.2">
      <c r="A6" s="18" t="s">
        <v>56</v>
      </c>
      <c r="B6" s="17">
        <f>calcs!G112</f>
        <v>0</v>
      </c>
      <c r="C6" s="17">
        <f>calcs!H112</f>
        <v>0</v>
      </c>
      <c r="D6" s="17">
        <f>calcs!I112</f>
        <v>0</v>
      </c>
      <c r="E6" s="17">
        <f>calcs!J112</f>
        <v>0</v>
      </c>
      <c r="F6" s="17">
        <f>calcs!K112</f>
        <v>0</v>
      </c>
      <c r="G6" s="17">
        <f>calcs!L112</f>
        <v>0</v>
      </c>
      <c r="H6" s="17">
        <f>calcs!M112</f>
        <v>0</v>
      </c>
      <c r="I6" s="17">
        <f>calcs!N112</f>
        <v>0</v>
      </c>
      <c r="J6" s="17">
        <f>calcs!O112</f>
        <v>0</v>
      </c>
      <c r="K6" s="17">
        <f>calcs!P112</f>
        <v>0</v>
      </c>
      <c r="L6" s="17">
        <f>calcs!Q112</f>
        <v>0</v>
      </c>
      <c r="M6" s="17">
        <f>calcs!R112</f>
        <v>0</v>
      </c>
      <c r="N6" s="17">
        <f>calcs!S112</f>
        <v>0</v>
      </c>
      <c r="O6" s="17">
        <f>calcs!T112</f>
        <v>0</v>
      </c>
      <c r="P6" s="17">
        <f>calcs!U112</f>
        <v>0</v>
      </c>
      <c r="Q6" s="17">
        <f>calcs!V112</f>
        <v>0</v>
      </c>
      <c r="R6" s="17">
        <f>calcs!W112</f>
        <v>0</v>
      </c>
      <c r="S6" s="17">
        <f>calcs!X112</f>
        <v>0</v>
      </c>
      <c r="T6" s="17">
        <f>calcs!Y112</f>
        <v>0</v>
      </c>
      <c r="U6" s="17">
        <f>calcs!Z112</f>
        <v>0</v>
      </c>
      <c r="V6" s="17">
        <f>calcs!AA112</f>
        <v>0</v>
      </c>
      <c r="W6" s="17">
        <f>calcs!AB112</f>
        <v>0</v>
      </c>
      <c r="X6" s="17">
        <f>calcs!AC112</f>
        <v>0</v>
      </c>
      <c r="Y6" s="17">
        <f>calcs!AD112</f>
        <v>0</v>
      </c>
      <c r="Z6" s="17">
        <f>calcs!AE112</f>
        <v>0</v>
      </c>
      <c r="AA6" s="17">
        <f>calcs!AF112</f>
        <v>0</v>
      </c>
      <c r="AB6" s="17">
        <f>calcs!AG112</f>
        <v>0</v>
      </c>
      <c r="AC6" s="17">
        <f>calcs!AH112</f>
        <v>0</v>
      </c>
      <c r="AD6" s="17">
        <f>calcs!AI112</f>
        <v>0</v>
      </c>
      <c r="AE6" s="17">
        <f>calcs!AJ112</f>
        <v>0</v>
      </c>
      <c r="AF6" s="17">
        <f>calcs!AK112</f>
        <v>0</v>
      </c>
    </row>
    <row r="7" spans="1:35" ht="14.1" customHeight="1" x14ac:dyDescent="0.2">
      <c r="A7" s="18" t="s">
        <v>57</v>
      </c>
      <c r="B7" s="17">
        <f>calcs!G113</f>
        <v>0</v>
      </c>
      <c r="C7" s="17">
        <f>calcs!H113</f>
        <v>0</v>
      </c>
      <c r="D7" s="17">
        <f>calcs!I113</f>
        <v>0</v>
      </c>
      <c r="E7" s="17">
        <f>calcs!J113</f>
        <v>0</v>
      </c>
      <c r="F7" s="17">
        <f>calcs!K113</f>
        <v>0</v>
      </c>
      <c r="G7" s="17">
        <f>calcs!L113</f>
        <v>0</v>
      </c>
      <c r="H7" s="17">
        <f>calcs!M113</f>
        <v>0</v>
      </c>
      <c r="I7" s="17">
        <f>calcs!N113</f>
        <v>0</v>
      </c>
      <c r="J7" s="17">
        <f>calcs!O113</f>
        <v>0</v>
      </c>
      <c r="K7" s="17">
        <f>calcs!P113</f>
        <v>0</v>
      </c>
      <c r="L7" s="17">
        <f>calcs!Q113</f>
        <v>0</v>
      </c>
      <c r="M7" s="17">
        <f>calcs!R113</f>
        <v>0</v>
      </c>
      <c r="N7" s="17">
        <f>calcs!S113</f>
        <v>0</v>
      </c>
      <c r="O7" s="17">
        <f>calcs!T113</f>
        <v>0</v>
      </c>
      <c r="P7" s="17">
        <f>calcs!U113</f>
        <v>0</v>
      </c>
      <c r="Q7" s="17">
        <f>calcs!V113</f>
        <v>0</v>
      </c>
      <c r="R7" s="17">
        <f>calcs!W113</f>
        <v>0</v>
      </c>
      <c r="S7" s="17">
        <f>calcs!X113</f>
        <v>0</v>
      </c>
      <c r="T7" s="17">
        <f>calcs!Y113</f>
        <v>0</v>
      </c>
      <c r="U7" s="17">
        <f>calcs!Z113</f>
        <v>0</v>
      </c>
      <c r="V7" s="17">
        <f>calcs!AA113</f>
        <v>0</v>
      </c>
      <c r="W7" s="17">
        <f>calcs!AB113</f>
        <v>0</v>
      </c>
      <c r="X7" s="17">
        <f>calcs!AC113</f>
        <v>0</v>
      </c>
      <c r="Y7" s="17">
        <f>calcs!AD113</f>
        <v>0</v>
      </c>
      <c r="Z7" s="17">
        <f>calcs!AE113</f>
        <v>0</v>
      </c>
      <c r="AA7" s="17">
        <f>calcs!AF113</f>
        <v>0</v>
      </c>
      <c r="AB7" s="17">
        <f>calcs!AG113</f>
        <v>0</v>
      </c>
      <c r="AC7" s="17">
        <f>calcs!AH113</f>
        <v>0</v>
      </c>
      <c r="AD7" s="17">
        <f>calcs!AI113</f>
        <v>0</v>
      </c>
      <c r="AE7" s="17">
        <f>calcs!AJ113</f>
        <v>0</v>
      </c>
      <c r="AF7" s="17">
        <f>calcs!AK113</f>
        <v>0</v>
      </c>
    </row>
    <row r="8" spans="1:35" ht="14.1" customHeight="1" x14ac:dyDescent="0.2">
      <c r="A8" s="18" t="s">
        <v>58</v>
      </c>
      <c r="B8" s="17">
        <f>calcs!G114</f>
        <v>0</v>
      </c>
      <c r="C8" s="17">
        <f>calcs!H114</f>
        <v>0</v>
      </c>
      <c r="D8" s="17">
        <f>calcs!I114</f>
        <v>0</v>
      </c>
      <c r="E8" s="17">
        <f>calcs!J114</f>
        <v>0</v>
      </c>
      <c r="F8" s="17">
        <f>calcs!K114</f>
        <v>0</v>
      </c>
      <c r="G8" s="17">
        <f>calcs!L114</f>
        <v>0</v>
      </c>
      <c r="H8" s="17">
        <f>calcs!M114</f>
        <v>0</v>
      </c>
      <c r="I8" s="17">
        <f>calcs!N114</f>
        <v>0</v>
      </c>
      <c r="J8" s="17">
        <f>calcs!O114</f>
        <v>0</v>
      </c>
      <c r="K8" s="17">
        <f>calcs!P114</f>
        <v>0</v>
      </c>
      <c r="L8" s="17">
        <f>calcs!Q114</f>
        <v>0</v>
      </c>
      <c r="M8" s="17">
        <f>calcs!R114</f>
        <v>0</v>
      </c>
      <c r="N8" s="17">
        <f>calcs!S114</f>
        <v>0</v>
      </c>
      <c r="O8" s="17">
        <f>calcs!T114</f>
        <v>0</v>
      </c>
      <c r="P8" s="17">
        <f>calcs!U114</f>
        <v>0</v>
      </c>
      <c r="Q8" s="17">
        <f>calcs!V114</f>
        <v>0</v>
      </c>
      <c r="R8" s="17">
        <f>calcs!W114</f>
        <v>0</v>
      </c>
      <c r="S8" s="17">
        <f>calcs!X114</f>
        <v>0</v>
      </c>
      <c r="T8" s="17">
        <f>calcs!Y114</f>
        <v>0</v>
      </c>
      <c r="U8" s="17">
        <f>calcs!Z114</f>
        <v>0</v>
      </c>
      <c r="V8" s="17">
        <f>calcs!AA114</f>
        <v>0</v>
      </c>
      <c r="W8" s="17">
        <f>calcs!AB114</f>
        <v>0</v>
      </c>
      <c r="X8" s="17">
        <f>calcs!AC114</f>
        <v>0</v>
      </c>
      <c r="Y8" s="17">
        <f>calcs!AD114</f>
        <v>0</v>
      </c>
      <c r="Z8" s="17">
        <f>calcs!AE114</f>
        <v>0</v>
      </c>
      <c r="AA8" s="17">
        <f>calcs!AF114</f>
        <v>0</v>
      </c>
      <c r="AB8" s="17">
        <f>calcs!AG114</f>
        <v>0</v>
      </c>
      <c r="AC8" s="17">
        <f>calcs!AH114</f>
        <v>0</v>
      </c>
      <c r="AD8" s="17">
        <f>calcs!AI114</f>
        <v>0</v>
      </c>
      <c r="AE8" s="17">
        <f>calcs!AJ114</f>
        <v>0</v>
      </c>
      <c r="AF8" s="17">
        <f>calcs!AK114</f>
        <v>0</v>
      </c>
    </row>
    <row r="9" spans="1:35" ht="14.1" customHeight="1" x14ac:dyDescent="0.2">
      <c r="A9" s="18" t="s">
        <v>59</v>
      </c>
      <c r="B9" s="17">
        <f>calcs!G115</f>
        <v>0</v>
      </c>
      <c r="C9" s="17">
        <f>calcs!H115</f>
        <v>0</v>
      </c>
      <c r="D9" s="17">
        <f>calcs!I115</f>
        <v>0</v>
      </c>
      <c r="E9" s="17">
        <f>calcs!J115</f>
        <v>0</v>
      </c>
      <c r="F9" s="17">
        <f>calcs!K115</f>
        <v>0</v>
      </c>
      <c r="G9" s="17">
        <f>calcs!L115</f>
        <v>0</v>
      </c>
      <c r="H9" s="17">
        <f>calcs!M115</f>
        <v>0</v>
      </c>
      <c r="I9" s="17">
        <f>calcs!N115</f>
        <v>0</v>
      </c>
      <c r="J9" s="17">
        <f>calcs!O115</f>
        <v>0</v>
      </c>
      <c r="K9" s="17">
        <f>calcs!P115</f>
        <v>0</v>
      </c>
      <c r="L9" s="17">
        <f>calcs!Q115</f>
        <v>0</v>
      </c>
      <c r="M9" s="17">
        <f>calcs!R115</f>
        <v>0</v>
      </c>
      <c r="N9" s="17">
        <f>calcs!S115</f>
        <v>0</v>
      </c>
      <c r="O9" s="17">
        <f>calcs!T115</f>
        <v>0</v>
      </c>
      <c r="P9" s="17">
        <f>calcs!U115</f>
        <v>0</v>
      </c>
      <c r="Q9" s="17">
        <f>calcs!V115</f>
        <v>0</v>
      </c>
      <c r="R9" s="17">
        <f>calcs!W115</f>
        <v>0</v>
      </c>
      <c r="S9" s="17">
        <f>calcs!X115</f>
        <v>0</v>
      </c>
      <c r="T9" s="17">
        <f>calcs!Y115</f>
        <v>0</v>
      </c>
      <c r="U9" s="17">
        <f>calcs!Z115</f>
        <v>0</v>
      </c>
      <c r="V9" s="17">
        <f>calcs!AA115</f>
        <v>0</v>
      </c>
      <c r="W9" s="17">
        <f>calcs!AB115</f>
        <v>0</v>
      </c>
      <c r="X9" s="17">
        <f>calcs!AC115</f>
        <v>0</v>
      </c>
      <c r="Y9" s="17">
        <f>calcs!AD115</f>
        <v>0</v>
      </c>
      <c r="Z9" s="17">
        <f>calcs!AE115</f>
        <v>0</v>
      </c>
      <c r="AA9" s="17">
        <f>calcs!AF115</f>
        <v>0</v>
      </c>
      <c r="AB9" s="17">
        <f>calcs!AG115</f>
        <v>0</v>
      </c>
      <c r="AC9" s="17">
        <f>calcs!AH115</f>
        <v>0</v>
      </c>
      <c r="AD9" s="17">
        <f>calcs!AI115</f>
        <v>0</v>
      </c>
      <c r="AE9" s="17">
        <f>calcs!AJ115</f>
        <v>0</v>
      </c>
      <c r="AF9" s="17">
        <f>calcs!AK115</f>
        <v>0</v>
      </c>
      <c r="AG9" s="38"/>
    </row>
    <row r="10" spans="1:35" ht="14.1" customHeight="1" x14ac:dyDescent="0.2">
      <c r="A10" s="18" t="s">
        <v>60</v>
      </c>
      <c r="B10" s="17">
        <f>calcs!G116</f>
        <v>354582993920604.56</v>
      </c>
      <c r="C10" s="17">
        <f>calcs!H116</f>
        <v>354582993920604.56</v>
      </c>
      <c r="D10" s="17">
        <f>calcs!I116</f>
        <v>354582993920604.56</v>
      </c>
      <c r="E10" s="17">
        <f>calcs!J116</f>
        <v>354582993920604.56</v>
      </c>
      <c r="F10" s="17">
        <f>calcs!K116</f>
        <v>354582993920604.56</v>
      </c>
      <c r="G10" s="17">
        <f>calcs!L116</f>
        <v>354582993920604.56</v>
      </c>
      <c r="H10" s="17">
        <f>calcs!M116</f>
        <v>354582993920604.56</v>
      </c>
      <c r="I10" s="17">
        <f>calcs!N116</f>
        <v>354582993920604.56</v>
      </c>
      <c r="J10" s="17">
        <f>calcs!O116</f>
        <v>354582993920604.56</v>
      </c>
      <c r="K10" s="17">
        <f>calcs!P116</f>
        <v>354582993920604.56</v>
      </c>
      <c r="L10" s="17">
        <f>calcs!Q116</f>
        <v>354582993920604.56</v>
      </c>
      <c r="M10" s="17">
        <f>calcs!R116</f>
        <v>354582993920604.56</v>
      </c>
      <c r="N10" s="17">
        <f>calcs!S116</f>
        <v>354582993920604.56</v>
      </c>
      <c r="O10" s="17">
        <f>calcs!T116</f>
        <v>354582993920604.56</v>
      </c>
      <c r="P10" s="17">
        <f>calcs!U116</f>
        <v>354582993920604.56</v>
      </c>
      <c r="Q10" s="17">
        <f>calcs!V116</f>
        <v>354582993920604.56</v>
      </c>
      <c r="R10" s="17">
        <f>calcs!W116</f>
        <v>354582993920604.56</v>
      </c>
      <c r="S10" s="17">
        <f>calcs!X116</f>
        <v>354582993920604.56</v>
      </c>
      <c r="T10" s="17">
        <f>calcs!Y116</f>
        <v>354582993920604.56</v>
      </c>
      <c r="U10" s="17">
        <f>calcs!Z116</f>
        <v>354582993920604.56</v>
      </c>
      <c r="V10" s="17">
        <f>calcs!AA116</f>
        <v>354582993920604.56</v>
      </c>
      <c r="W10" s="17">
        <f>calcs!AB116</f>
        <v>354582993920604.56</v>
      </c>
      <c r="X10" s="17">
        <f>calcs!AC116</f>
        <v>354582993920604.56</v>
      </c>
      <c r="Y10" s="17">
        <f>calcs!AD116</f>
        <v>354582993920604.56</v>
      </c>
      <c r="Z10" s="17">
        <f>calcs!AE116</f>
        <v>354582993920604.56</v>
      </c>
      <c r="AA10" s="17">
        <f>calcs!AF116</f>
        <v>354582993920604.56</v>
      </c>
      <c r="AB10" s="17">
        <f>calcs!AG116</f>
        <v>354582993920604.56</v>
      </c>
      <c r="AC10" s="17">
        <f>calcs!AH116</f>
        <v>354582993920604.56</v>
      </c>
      <c r="AD10" s="17">
        <f>calcs!AI116</f>
        <v>354582993920604.56</v>
      </c>
      <c r="AE10" s="17">
        <f>calcs!AJ116</f>
        <v>354582993920604.56</v>
      </c>
      <c r="AF10" s="17">
        <f>calcs!AK116</f>
        <v>354582993920604.56</v>
      </c>
    </row>
    <row r="11" spans="1:35" ht="14.1" customHeight="1" x14ac:dyDescent="0.2">
      <c r="A11" s="18" t="s">
        <v>61</v>
      </c>
      <c r="B11" s="17">
        <f>calcs!G117</f>
        <v>0</v>
      </c>
      <c r="C11" s="17">
        <f>calcs!H117</f>
        <v>0</v>
      </c>
      <c r="D11" s="17">
        <f>calcs!I117</f>
        <v>0</v>
      </c>
      <c r="E11" s="17">
        <f>calcs!J117</f>
        <v>0</v>
      </c>
      <c r="F11" s="17">
        <f>calcs!K117</f>
        <v>0</v>
      </c>
      <c r="G11" s="17">
        <f>calcs!L117</f>
        <v>0</v>
      </c>
      <c r="H11" s="17">
        <f>calcs!M117</f>
        <v>0</v>
      </c>
      <c r="I11" s="17">
        <f>calcs!N117</f>
        <v>0</v>
      </c>
      <c r="J11" s="17">
        <f>calcs!O117</f>
        <v>0</v>
      </c>
      <c r="K11" s="17">
        <f>calcs!P117</f>
        <v>0</v>
      </c>
      <c r="L11" s="17">
        <f>calcs!Q117</f>
        <v>0</v>
      </c>
      <c r="M11" s="17">
        <f>calcs!R117</f>
        <v>0</v>
      </c>
      <c r="N11" s="17">
        <f>calcs!S117</f>
        <v>0</v>
      </c>
      <c r="O11" s="17">
        <f>calcs!T117</f>
        <v>0</v>
      </c>
      <c r="P11" s="17">
        <f>calcs!U117</f>
        <v>0</v>
      </c>
      <c r="Q11" s="17">
        <f>calcs!V117</f>
        <v>0</v>
      </c>
      <c r="R11" s="17">
        <f>calcs!W117</f>
        <v>0</v>
      </c>
      <c r="S11" s="17">
        <f>calcs!X117</f>
        <v>0</v>
      </c>
      <c r="T11" s="17">
        <f>calcs!Y117</f>
        <v>0</v>
      </c>
      <c r="U11" s="17">
        <f>calcs!Z117</f>
        <v>0</v>
      </c>
      <c r="V11" s="17">
        <f>calcs!AA117</f>
        <v>0</v>
      </c>
      <c r="W11" s="17">
        <f>calcs!AB117</f>
        <v>0</v>
      </c>
      <c r="X11" s="17">
        <f>calcs!AC117</f>
        <v>0</v>
      </c>
      <c r="Y11" s="17">
        <f>calcs!AD117</f>
        <v>0</v>
      </c>
      <c r="Z11" s="17">
        <f>calcs!AE117</f>
        <v>0</v>
      </c>
      <c r="AA11" s="17">
        <f>calcs!AF117</f>
        <v>0</v>
      </c>
      <c r="AB11" s="17">
        <f>calcs!AG117</f>
        <v>0</v>
      </c>
      <c r="AC11" s="17">
        <f>calcs!AH117</f>
        <v>0</v>
      </c>
      <c r="AD11" s="17">
        <f>calcs!AI117</f>
        <v>0</v>
      </c>
      <c r="AE11" s="17">
        <f>calcs!AJ117</f>
        <v>0</v>
      </c>
      <c r="AF11" s="17">
        <f>calcs!AK117</f>
        <v>0</v>
      </c>
    </row>
    <row r="12" spans="1:35" ht="14.1" customHeight="1" x14ac:dyDescent="0.2">
      <c r="A12" s="18" t="s">
        <v>62</v>
      </c>
      <c r="B12" s="17">
        <f>calcs!G118</f>
        <v>0</v>
      </c>
      <c r="C12" s="17">
        <f>calcs!H118</f>
        <v>0</v>
      </c>
      <c r="D12" s="17">
        <f>calcs!I118</f>
        <v>0</v>
      </c>
      <c r="E12" s="17">
        <f>calcs!J118</f>
        <v>0</v>
      </c>
      <c r="F12" s="17">
        <f>calcs!K118</f>
        <v>0</v>
      </c>
      <c r="G12" s="17">
        <f>calcs!L118</f>
        <v>0</v>
      </c>
      <c r="H12" s="17">
        <f>calcs!M118</f>
        <v>0</v>
      </c>
      <c r="I12" s="17">
        <f>calcs!N118</f>
        <v>0</v>
      </c>
      <c r="J12" s="17">
        <f>calcs!O118</f>
        <v>0</v>
      </c>
      <c r="K12" s="17">
        <f>calcs!P118</f>
        <v>0</v>
      </c>
      <c r="L12" s="17">
        <f>calcs!Q118</f>
        <v>0</v>
      </c>
      <c r="M12" s="17">
        <f>calcs!R118</f>
        <v>0</v>
      </c>
      <c r="N12" s="17">
        <f>calcs!S118</f>
        <v>0</v>
      </c>
      <c r="O12" s="17">
        <f>calcs!T118</f>
        <v>0</v>
      </c>
      <c r="P12" s="17">
        <f>calcs!U118</f>
        <v>0</v>
      </c>
      <c r="Q12" s="17">
        <f>calcs!V118</f>
        <v>0</v>
      </c>
      <c r="R12" s="17">
        <f>calcs!W118</f>
        <v>0</v>
      </c>
      <c r="S12" s="17">
        <f>calcs!X118</f>
        <v>0</v>
      </c>
      <c r="T12" s="17">
        <f>calcs!Y118</f>
        <v>0</v>
      </c>
      <c r="U12" s="17">
        <f>calcs!Z118</f>
        <v>0</v>
      </c>
      <c r="V12" s="17">
        <f>calcs!AA118</f>
        <v>0</v>
      </c>
      <c r="W12" s="17">
        <f>calcs!AB118</f>
        <v>0</v>
      </c>
      <c r="X12" s="17">
        <f>calcs!AC118</f>
        <v>0</v>
      </c>
      <c r="Y12" s="17">
        <f>calcs!AD118</f>
        <v>0</v>
      </c>
      <c r="Z12" s="17">
        <f>calcs!AE118</f>
        <v>0</v>
      </c>
      <c r="AA12" s="17">
        <f>calcs!AF118</f>
        <v>0</v>
      </c>
      <c r="AB12" s="17">
        <f>calcs!AG118</f>
        <v>0</v>
      </c>
      <c r="AC12" s="17">
        <f>calcs!AH118</f>
        <v>0</v>
      </c>
      <c r="AD12" s="17">
        <f>calcs!AI118</f>
        <v>0</v>
      </c>
      <c r="AE12" s="17">
        <f>calcs!AJ118</f>
        <v>0</v>
      </c>
      <c r="AF12" s="17">
        <f>calcs!AK118</f>
        <v>0</v>
      </c>
    </row>
    <row r="13" spans="1:35" ht="14.1" customHeight="1" x14ac:dyDescent="0.2">
      <c r="A13" s="18" t="s">
        <v>63</v>
      </c>
      <c r="B13" s="17">
        <f>calcs!G119</f>
        <v>0</v>
      </c>
      <c r="C13" s="17">
        <f>calcs!H119</f>
        <v>0</v>
      </c>
      <c r="D13" s="17">
        <f>calcs!I119</f>
        <v>0</v>
      </c>
      <c r="E13" s="17">
        <f>calcs!J119</f>
        <v>0</v>
      </c>
      <c r="F13" s="17">
        <f>calcs!K119</f>
        <v>0</v>
      </c>
      <c r="G13" s="17">
        <f>calcs!L119</f>
        <v>0</v>
      </c>
      <c r="H13" s="17">
        <f>calcs!M119</f>
        <v>0</v>
      </c>
      <c r="I13" s="17">
        <f>calcs!N119</f>
        <v>0</v>
      </c>
      <c r="J13" s="17">
        <f>calcs!O119</f>
        <v>0</v>
      </c>
      <c r="K13" s="17">
        <f>calcs!P119</f>
        <v>0</v>
      </c>
      <c r="L13" s="17">
        <f>calcs!Q119</f>
        <v>0</v>
      </c>
      <c r="M13" s="17">
        <f>calcs!R119</f>
        <v>0</v>
      </c>
      <c r="N13" s="17">
        <f>calcs!S119</f>
        <v>0</v>
      </c>
      <c r="O13" s="17">
        <f>calcs!T119</f>
        <v>0</v>
      </c>
      <c r="P13" s="17">
        <f>calcs!U119</f>
        <v>0</v>
      </c>
      <c r="Q13" s="17">
        <f>calcs!V119</f>
        <v>0</v>
      </c>
      <c r="R13" s="17">
        <f>calcs!W119</f>
        <v>0</v>
      </c>
      <c r="S13" s="17">
        <f>calcs!X119</f>
        <v>0</v>
      </c>
      <c r="T13" s="17">
        <f>calcs!Y119</f>
        <v>0</v>
      </c>
      <c r="U13" s="17">
        <f>calcs!Z119</f>
        <v>0</v>
      </c>
      <c r="V13" s="17">
        <f>calcs!AA119</f>
        <v>0</v>
      </c>
      <c r="W13" s="17">
        <f>calcs!AB119</f>
        <v>0</v>
      </c>
      <c r="X13" s="17">
        <f>calcs!AC119</f>
        <v>0</v>
      </c>
      <c r="Y13" s="17">
        <f>calcs!AD119</f>
        <v>0</v>
      </c>
      <c r="Z13" s="17">
        <f>calcs!AE119</f>
        <v>0</v>
      </c>
      <c r="AA13" s="17">
        <f>calcs!AF119</f>
        <v>0</v>
      </c>
      <c r="AB13" s="17">
        <f>calcs!AG119</f>
        <v>0</v>
      </c>
      <c r="AC13" s="17">
        <f>calcs!AH119</f>
        <v>0</v>
      </c>
      <c r="AD13" s="17">
        <f>calcs!AI119</f>
        <v>0</v>
      </c>
      <c r="AE13" s="17">
        <f>calcs!AJ119</f>
        <v>0</v>
      </c>
      <c r="AF13" s="17">
        <f>calcs!AK119</f>
        <v>0</v>
      </c>
    </row>
    <row r="14" spans="1:35" ht="14.1" customHeight="1" x14ac:dyDescent="0.2">
      <c r="A14" s="18" t="s">
        <v>64</v>
      </c>
      <c r="B14" s="17">
        <f>calcs!G120</f>
        <v>8319935943916.1738</v>
      </c>
      <c r="C14" s="17">
        <f>calcs!H120</f>
        <v>8438366910874.2588</v>
      </c>
      <c r="D14" s="17">
        <f>calcs!I120</f>
        <v>8556797877832.3447</v>
      </c>
      <c r="E14" s="17">
        <f>calcs!J120</f>
        <v>8675228844790.4316</v>
      </c>
      <c r="F14" s="17">
        <f>calcs!K120</f>
        <v>8793659811748.5488</v>
      </c>
      <c r="G14" s="17">
        <f>calcs!L120</f>
        <v>8912090778706.6367</v>
      </c>
      <c r="H14" s="17">
        <f>calcs!M120</f>
        <v>9030521745664.7227</v>
      </c>
      <c r="I14" s="17">
        <f>calcs!N120</f>
        <v>9148952712622.8086</v>
      </c>
      <c r="J14" s="17">
        <f>calcs!O120</f>
        <v>9267383679580.8945</v>
      </c>
      <c r="K14" s="17">
        <f>calcs!P120</f>
        <v>9385814646538.9805</v>
      </c>
      <c r="L14" s="17">
        <f>calcs!Q120</f>
        <v>9504245613497.0664</v>
      </c>
      <c r="M14" s="17">
        <f>calcs!R120</f>
        <v>9622676580455.1543</v>
      </c>
      <c r="N14" s="17">
        <f>calcs!S120</f>
        <v>9741107547413.2402</v>
      </c>
      <c r="O14" s="17">
        <f>calcs!T120</f>
        <v>9859538514371.3262</v>
      </c>
      <c r="P14" s="17">
        <f>calcs!U120</f>
        <v>9977969481329.4141</v>
      </c>
      <c r="Q14" s="17">
        <f>calcs!V120</f>
        <v>10096400448287.5</v>
      </c>
      <c r="R14" s="17">
        <f>calcs!W120</f>
        <v>10214831415245.588</v>
      </c>
      <c r="S14" s="17">
        <f>calcs!X120</f>
        <v>10333262382203.703</v>
      </c>
      <c r="T14" s="17">
        <f>calcs!Y120</f>
        <v>10451693349161.789</v>
      </c>
      <c r="U14" s="17">
        <f>calcs!Z120</f>
        <v>10570124316119.877</v>
      </c>
      <c r="V14" s="17">
        <f>calcs!AA120</f>
        <v>10688555283077.963</v>
      </c>
      <c r="W14" s="17">
        <f>calcs!AB120</f>
        <v>10806986250036.049</v>
      </c>
      <c r="X14" s="17">
        <f>calcs!AC120</f>
        <v>10925417216994.137</v>
      </c>
      <c r="Y14" s="17">
        <f>calcs!AD120</f>
        <v>11043848183952.221</v>
      </c>
      <c r="Z14" s="17">
        <f>calcs!AE120</f>
        <v>11162279150910.309</v>
      </c>
      <c r="AA14" s="17">
        <f>calcs!AF120</f>
        <v>11280710117868.395</v>
      </c>
      <c r="AB14" s="17">
        <f>calcs!AG120</f>
        <v>11399141084826.48</v>
      </c>
      <c r="AC14" s="17">
        <f>calcs!AH120</f>
        <v>11517572051784.566</v>
      </c>
      <c r="AD14" s="17">
        <f>calcs!AI120</f>
        <v>11636003018742.654</v>
      </c>
      <c r="AE14" s="17">
        <f>calcs!AJ120</f>
        <v>11754433985700.74</v>
      </c>
      <c r="AF14" s="17">
        <f>calcs!AK120</f>
        <v>11872864952658.826</v>
      </c>
    </row>
    <row r="15" spans="1:35" ht="14.1" customHeight="1" x14ac:dyDescent="0.2">
      <c r="A15" s="18" t="s">
        <v>65</v>
      </c>
      <c r="B15" s="17">
        <f>calcs!G121</f>
        <v>0</v>
      </c>
      <c r="C15" s="17">
        <f>calcs!H121</f>
        <v>0</v>
      </c>
      <c r="D15" s="17">
        <f>calcs!I121</f>
        <v>0</v>
      </c>
      <c r="E15" s="17">
        <f>calcs!J121</f>
        <v>0</v>
      </c>
      <c r="F15" s="17">
        <f>calcs!K121</f>
        <v>0</v>
      </c>
      <c r="G15" s="17">
        <f>calcs!L121</f>
        <v>0</v>
      </c>
      <c r="H15" s="17">
        <f>calcs!M121</f>
        <v>0</v>
      </c>
      <c r="I15" s="17">
        <f>calcs!N121</f>
        <v>0</v>
      </c>
      <c r="J15" s="17">
        <f>calcs!O121</f>
        <v>0</v>
      </c>
      <c r="K15" s="17">
        <f>calcs!P121</f>
        <v>0</v>
      </c>
      <c r="L15" s="17">
        <f>calcs!Q121</f>
        <v>0</v>
      </c>
      <c r="M15" s="17">
        <f>calcs!R121</f>
        <v>0</v>
      </c>
      <c r="N15" s="17">
        <f>calcs!S121</f>
        <v>0</v>
      </c>
      <c r="O15" s="17">
        <f>calcs!T121</f>
        <v>0</v>
      </c>
      <c r="P15" s="17">
        <f>calcs!U121</f>
        <v>0</v>
      </c>
      <c r="Q15" s="17">
        <f>calcs!V121</f>
        <v>0</v>
      </c>
      <c r="R15" s="17">
        <f>calcs!W121</f>
        <v>0</v>
      </c>
      <c r="S15" s="17">
        <f>calcs!X121</f>
        <v>0</v>
      </c>
      <c r="T15" s="17">
        <f>calcs!Y121</f>
        <v>0</v>
      </c>
      <c r="U15" s="17">
        <f>calcs!Z121</f>
        <v>0</v>
      </c>
      <c r="V15" s="17">
        <f>calcs!AA121</f>
        <v>0</v>
      </c>
      <c r="W15" s="17">
        <f>calcs!AB121</f>
        <v>0</v>
      </c>
      <c r="X15" s="17">
        <f>calcs!AC121</f>
        <v>0</v>
      </c>
      <c r="Y15" s="17">
        <f>calcs!AD121</f>
        <v>0</v>
      </c>
      <c r="Z15" s="17">
        <f>calcs!AE121</f>
        <v>0</v>
      </c>
      <c r="AA15" s="17">
        <f>calcs!AF121</f>
        <v>0</v>
      </c>
      <c r="AB15" s="17">
        <f>calcs!AG121</f>
        <v>0</v>
      </c>
      <c r="AC15" s="17">
        <f>calcs!AH121</f>
        <v>0</v>
      </c>
      <c r="AD15" s="17">
        <f>calcs!AI121</f>
        <v>0</v>
      </c>
      <c r="AE15" s="17">
        <f>calcs!AJ121</f>
        <v>0</v>
      </c>
      <c r="AF15" s="17">
        <f>calcs!AK121</f>
        <v>0</v>
      </c>
      <c r="AG15" s="38"/>
    </row>
    <row r="16" spans="1:35" ht="14.1" customHeight="1" x14ac:dyDescent="0.2">
      <c r="A16" s="18" t="s">
        <v>66</v>
      </c>
      <c r="B16" s="17">
        <f>calcs!G122</f>
        <v>0</v>
      </c>
      <c r="C16" s="17">
        <f>calcs!H122</f>
        <v>0</v>
      </c>
      <c r="D16" s="17">
        <f>calcs!I122</f>
        <v>0</v>
      </c>
      <c r="E16" s="17">
        <f>calcs!J122</f>
        <v>0</v>
      </c>
      <c r="F16" s="17">
        <f>calcs!K122</f>
        <v>0</v>
      </c>
      <c r="G16" s="17">
        <f>calcs!L122</f>
        <v>0</v>
      </c>
      <c r="H16" s="17">
        <f>calcs!M122</f>
        <v>0</v>
      </c>
      <c r="I16" s="17">
        <f>calcs!N122</f>
        <v>0</v>
      </c>
      <c r="J16" s="17">
        <f>calcs!O122</f>
        <v>0</v>
      </c>
      <c r="K16" s="17">
        <f>calcs!P122</f>
        <v>0</v>
      </c>
      <c r="L16" s="17">
        <f>calcs!Q122</f>
        <v>0</v>
      </c>
      <c r="M16" s="17">
        <f>calcs!R122</f>
        <v>0</v>
      </c>
      <c r="N16" s="17">
        <f>calcs!S122</f>
        <v>0</v>
      </c>
      <c r="O16" s="17">
        <f>calcs!T122</f>
        <v>0</v>
      </c>
      <c r="P16" s="17">
        <f>calcs!U122</f>
        <v>0</v>
      </c>
      <c r="Q16" s="17">
        <f>calcs!V122</f>
        <v>0</v>
      </c>
      <c r="R16" s="17">
        <f>calcs!W122</f>
        <v>0</v>
      </c>
      <c r="S16" s="17">
        <f>calcs!X122</f>
        <v>0</v>
      </c>
      <c r="T16" s="17">
        <f>calcs!Y122</f>
        <v>0</v>
      </c>
      <c r="U16" s="17">
        <f>calcs!Z122</f>
        <v>0</v>
      </c>
      <c r="V16" s="17">
        <f>calcs!AA122</f>
        <v>0</v>
      </c>
      <c r="W16" s="17">
        <f>calcs!AB122</f>
        <v>0</v>
      </c>
      <c r="X16" s="17">
        <f>calcs!AC122</f>
        <v>0</v>
      </c>
      <c r="Y16" s="17">
        <f>calcs!AD122</f>
        <v>0</v>
      </c>
      <c r="Z16" s="17">
        <f>calcs!AE122</f>
        <v>0</v>
      </c>
      <c r="AA16" s="17">
        <f>calcs!AF122</f>
        <v>0</v>
      </c>
      <c r="AB16" s="17">
        <f>calcs!AG122</f>
        <v>0</v>
      </c>
      <c r="AC16" s="17">
        <f>calcs!AH122</f>
        <v>0</v>
      </c>
      <c r="AD16" s="17">
        <f>calcs!AI122</f>
        <v>0</v>
      </c>
      <c r="AE16" s="17">
        <f>calcs!AJ122</f>
        <v>0</v>
      </c>
      <c r="AF16" s="17">
        <f>calcs!AK122</f>
        <v>0</v>
      </c>
    </row>
    <row r="17" spans="1:33" ht="14.1" customHeight="1" x14ac:dyDescent="0.2">
      <c r="A17" s="18" t="s">
        <v>67</v>
      </c>
      <c r="B17" s="17">
        <f>calcs!G123</f>
        <v>0</v>
      </c>
      <c r="C17" s="17">
        <f>calcs!H123</f>
        <v>0</v>
      </c>
      <c r="D17" s="17">
        <f>calcs!I123</f>
        <v>0</v>
      </c>
      <c r="E17" s="17">
        <f>calcs!J123</f>
        <v>0</v>
      </c>
      <c r="F17" s="17">
        <f>calcs!K123</f>
        <v>0</v>
      </c>
      <c r="G17" s="17">
        <f>calcs!L123</f>
        <v>0</v>
      </c>
      <c r="H17" s="17">
        <f>calcs!M123</f>
        <v>0</v>
      </c>
      <c r="I17" s="17">
        <f>calcs!N123</f>
        <v>0</v>
      </c>
      <c r="J17" s="17">
        <f>calcs!O123</f>
        <v>0</v>
      </c>
      <c r="K17" s="17">
        <f>calcs!P123</f>
        <v>0</v>
      </c>
      <c r="L17" s="17">
        <f>calcs!Q123</f>
        <v>0</v>
      </c>
      <c r="M17" s="17">
        <f>calcs!R123</f>
        <v>0</v>
      </c>
      <c r="N17" s="17">
        <f>calcs!S123</f>
        <v>0</v>
      </c>
      <c r="O17" s="17">
        <f>calcs!T123</f>
        <v>0</v>
      </c>
      <c r="P17" s="17">
        <f>calcs!U123</f>
        <v>0</v>
      </c>
      <c r="Q17" s="17">
        <f>calcs!V123</f>
        <v>0</v>
      </c>
      <c r="R17" s="17">
        <f>calcs!W123</f>
        <v>0</v>
      </c>
      <c r="S17" s="17">
        <f>calcs!X123</f>
        <v>0</v>
      </c>
      <c r="T17" s="17">
        <f>calcs!Y123</f>
        <v>0</v>
      </c>
      <c r="U17" s="17">
        <f>calcs!Z123</f>
        <v>0</v>
      </c>
      <c r="V17" s="17">
        <f>calcs!AA123</f>
        <v>0</v>
      </c>
      <c r="W17" s="17">
        <f>calcs!AB123</f>
        <v>0</v>
      </c>
      <c r="X17" s="17">
        <f>calcs!AC123</f>
        <v>0</v>
      </c>
      <c r="Y17" s="17">
        <f>calcs!AD123</f>
        <v>0</v>
      </c>
      <c r="Z17" s="17">
        <f>calcs!AE123</f>
        <v>0</v>
      </c>
      <c r="AA17" s="17">
        <f>calcs!AF123</f>
        <v>0</v>
      </c>
      <c r="AB17" s="17">
        <f>calcs!AG123</f>
        <v>0</v>
      </c>
      <c r="AC17" s="17">
        <f>calcs!AH123</f>
        <v>0</v>
      </c>
      <c r="AD17" s="17">
        <f>calcs!AI123</f>
        <v>0</v>
      </c>
      <c r="AE17" s="17">
        <f>calcs!AJ123</f>
        <v>0</v>
      </c>
      <c r="AF17" s="17">
        <f>calcs!AK123</f>
        <v>0</v>
      </c>
    </row>
    <row r="18" spans="1:33" ht="14.1" customHeight="1" x14ac:dyDescent="0.2">
      <c r="A18" s="18" t="s">
        <v>68</v>
      </c>
      <c r="B18" s="17">
        <f>calcs!G124</f>
        <v>0</v>
      </c>
      <c r="C18" s="17">
        <f>calcs!H124</f>
        <v>0</v>
      </c>
      <c r="D18" s="17">
        <f>calcs!I124</f>
        <v>0</v>
      </c>
      <c r="E18" s="17">
        <f>calcs!J124</f>
        <v>0</v>
      </c>
      <c r="F18" s="17">
        <f>calcs!K124</f>
        <v>0</v>
      </c>
      <c r="G18" s="17">
        <f>calcs!L124</f>
        <v>0</v>
      </c>
      <c r="H18" s="17">
        <f>calcs!M124</f>
        <v>0</v>
      </c>
      <c r="I18" s="17">
        <f>calcs!N124</f>
        <v>0</v>
      </c>
      <c r="J18" s="17">
        <f>calcs!O124</f>
        <v>0</v>
      </c>
      <c r="K18" s="17">
        <f>calcs!P124</f>
        <v>0</v>
      </c>
      <c r="L18" s="17">
        <f>calcs!Q124</f>
        <v>0</v>
      </c>
      <c r="M18" s="17">
        <f>calcs!R124</f>
        <v>0</v>
      </c>
      <c r="N18" s="17">
        <f>calcs!S124</f>
        <v>0</v>
      </c>
      <c r="O18" s="17">
        <f>calcs!T124</f>
        <v>0</v>
      </c>
      <c r="P18" s="17">
        <f>calcs!U124</f>
        <v>0</v>
      </c>
      <c r="Q18" s="17">
        <f>calcs!V124</f>
        <v>0</v>
      </c>
      <c r="R18" s="17">
        <f>calcs!W124</f>
        <v>0</v>
      </c>
      <c r="S18" s="17">
        <f>calcs!X124</f>
        <v>0</v>
      </c>
      <c r="T18" s="17">
        <f>calcs!Y124</f>
        <v>0</v>
      </c>
      <c r="U18" s="17">
        <f>calcs!Z124</f>
        <v>0</v>
      </c>
      <c r="V18" s="17">
        <f>calcs!AA124</f>
        <v>0</v>
      </c>
      <c r="W18" s="17">
        <f>calcs!AB124</f>
        <v>0</v>
      </c>
      <c r="X18" s="17">
        <f>calcs!AC124</f>
        <v>0</v>
      </c>
      <c r="Y18" s="17">
        <f>calcs!AD124</f>
        <v>0</v>
      </c>
      <c r="Z18" s="17">
        <f>calcs!AE124</f>
        <v>0</v>
      </c>
      <c r="AA18" s="17">
        <f>calcs!AF124</f>
        <v>0</v>
      </c>
      <c r="AB18" s="17">
        <f>calcs!AG124</f>
        <v>0</v>
      </c>
      <c r="AC18" s="17">
        <f>calcs!AH124</f>
        <v>0</v>
      </c>
      <c r="AD18" s="17">
        <f>calcs!AI124</f>
        <v>0</v>
      </c>
      <c r="AE18" s="17">
        <f>calcs!AJ124</f>
        <v>0</v>
      </c>
      <c r="AF18" s="17">
        <f>calcs!AK124</f>
        <v>0</v>
      </c>
      <c r="AG18" s="21"/>
    </row>
    <row r="19" spans="1:33" ht="14.1" customHeight="1" x14ac:dyDescent="0.2">
      <c r="A19" s="18" t="s">
        <v>69</v>
      </c>
      <c r="B19" s="17">
        <f>calcs!G125</f>
        <v>0</v>
      </c>
      <c r="C19" s="17">
        <f>calcs!H125</f>
        <v>0</v>
      </c>
      <c r="D19" s="17">
        <f>calcs!I125</f>
        <v>0</v>
      </c>
      <c r="E19" s="17">
        <f>calcs!J125</f>
        <v>0</v>
      </c>
      <c r="F19" s="17">
        <f>calcs!K125</f>
        <v>0</v>
      </c>
      <c r="G19" s="17">
        <f>calcs!L125</f>
        <v>0</v>
      </c>
      <c r="H19" s="17">
        <f>calcs!M125</f>
        <v>0</v>
      </c>
      <c r="I19" s="17">
        <f>calcs!N125</f>
        <v>0</v>
      </c>
      <c r="J19" s="17">
        <f>calcs!O125</f>
        <v>0</v>
      </c>
      <c r="K19" s="17">
        <f>calcs!P125</f>
        <v>0</v>
      </c>
      <c r="L19" s="17">
        <f>calcs!Q125</f>
        <v>0</v>
      </c>
      <c r="M19" s="17">
        <f>calcs!R125</f>
        <v>0</v>
      </c>
      <c r="N19" s="17">
        <f>calcs!S125</f>
        <v>0</v>
      </c>
      <c r="O19" s="17">
        <f>calcs!T125</f>
        <v>0</v>
      </c>
      <c r="P19" s="17">
        <f>calcs!U125</f>
        <v>0</v>
      </c>
      <c r="Q19" s="17">
        <f>calcs!V125</f>
        <v>0</v>
      </c>
      <c r="R19" s="17">
        <f>calcs!W125</f>
        <v>0</v>
      </c>
      <c r="S19" s="17">
        <f>calcs!X125</f>
        <v>0</v>
      </c>
      <c r="T19" s="17">
        <f>calcs!Y125</f>
        <v>0</v>
      </c>
      <c r="U19" s="17">
        <f>calcs!Z125</f>
        <v>0</v>
      </c>
      <c r="V19" s="17">
        <f>calcs!AA125</f>
        <v>0</v>
      </c>
      <c r="W19" s="17">
        <f>calcs!AB125</f>
        <v>0</v>
      </c>
      <c r="X19" s="17">
        <f>calcs!AC125</f>
        <v>0</v>
      </c>
      <c r="Y19" s="17">
        <f>calcs!AD125</f>
        <v>0</v>
      </c>
      <c r="Z19" s="17">
        <f>calcs!AE125</f>
        <v>0</v>
      </c>
      <c r="AA19" s="17">
        <f>calcs!AF125</f>
        <v>0</v>
      </c>
      <c r="AB19" s="17">
        <f>calcs!AG125</f>
        <v>0</v>
      </c>
      <c r="AC19" s="17">
        <f>calcs!AH125</f>
        <v>0</v>
      </c>
      <c r="AD19" s="17">
        <f>calcs!AI125</f>
        <v>0</v>
      </c>
      <c r="AE19" s="17">
        <f>calcs!AJ125</f>
        <v>0</v>
      </c>
      <c r="AF19" s="17">
        <f>calcs!AK125</f>
        <v>0</v>
      </c>
    </row>
    <row r="20" spans="1:33" ht="14.1" customHeight="1" x14ac:dyDescent="0.2">
      <c r="A20" s="18" t="s">
        <v>70</v>
      </c>
      <c r="B20" s="17">
        <f>calcs!G126</f>
        <v>13229090531428.002</v>
      </c>
      <c r="C20" s="17">
        <f>calcs!H126</f>
        <v>13417401354272.584</v>
      </c>
      <c r="D20" s="17">
        <f>calcs!I126</f>
        <v>13605712177117.164</v>
      </c>
      <c r="E20" s="17">
        <f>calcs!J126</f>
        <v>13794022999961.75</v>
      </c>
      <c r="F20" s="17">
        <f>calcs!K126</f>
        <v>13982333822806.383</v>
      </c>
      <c r="G20" s="17">
        <f>calcs!L126</f>
        <v>14170644645650.967</v>
      </c>
      <c r="H20" s="17">
        <f>calcs!M126</f>
        <v>14358955468495.553</v>
      </c>
      <c r="I20" s="17">
        <f>calcs!N126</f>
        <v>14547266291340.135</v>
      </c>
      <c r="J20" s="17">
        <f>calcs!O126</f>
        <v>14735577114184.719</v>
      </c>
      <c r="K20" s="17">
        <f>calcs!P126</f>
        <v>14923887937029.301</v>
      </c>
      <c r="L20" s="17">
        <f>calcs!Q126</f>
        <v>15112198759873.885</v>
      </c>
      <c r="M20" s="17">
        <f>calcs!R126</f>
        <v>15300509582718.471</v>
      </c>
      <c r="N20" s="17">
        <f>calcs!S126</f>
        <v>15488820405563.055</v>
      </c>
      <c r="O20" s="17">
        <f>calcs!T126</f>
        <v>15677131228407.637</v>
      </c>
      <c r="P20" s="17">
        <f>calcs!U126</f>
        <v>15865442051252.221</v>
      </c>
      <c r="Q20" s="17">
        <f>calcs!V126</f>
        <v>16053752874096.805</v>
      </c>
      <c r="R20" s="17">
        <f>calcs!W126</f>
        <v>16242063696941.391</v>
      </c>
      <c r="S20" s="17">
        <f>calcs!X126</f>
        <v>16430374519786.021</v>
      </c>
      <c r="T20" s="17">
        <f>calcs!Y126</f>
        <v>16618685342630.605</v>
      </c>
      <c r="U20" s="17">
        <f>calcs!Z126</f>
        <v>16806996165475.189</v>
      </c>
      <c r="V20" s="17">
        <f>calcs!AA126</f>
        <v>16995306988319.771</v>
      </c>
      <c r="W20" s="17">
        <f>calcs!AB126</f>
        <v>17183617811164.355</v>
      </c>
      <c r="X20" s="17">
        <f>calcs!AC126</f>
        <v>17371928634008.941</v>
      </c>
      <c r="Y20" s="17">
        <f>calcs!AD126</f>
        <v>17560239456853.523</v>
      </c>
      <c r="Z20" s="17">
        <f>calcs!AE126</f>
        <v>17748550279698.109</v>
      </c>
      <c r="AA20" s="17">
        <f>calcs!AF126</f>
        <v>17936861102542.691</v>
      </c>
      <c r="AB20" s="17">
        <f>calcs!AG126</f>
        <v>18125171925387.273</v>
      </c>
      <c r="AC20" s="17">
        <f>calcs!AH126</f>
        <v>18313482748231.859</v>
      </c>
      <c r="AD20" s="17">
        <f>calcs!AI126</f>
        <v>18501793571076.441</v>
      </c>
      <c r="AE20" s="17">
        <f>calcs!AJ126</f>
        <v>18690104393921.023</v>
      </c>
      <c r="AF20" s="17">
        <f>calcs!AK126</f>
        <v>18878415216765.609</v>
      </c>
      <c r="AG20" s="38"/>
    </row>
    <row r="21" spans="1:33" ht="14.1" customHeight="1" x14ac:dyDescent="0.2">
      <c r="A21" s="18" t="s">
        <v>71</v>
      </c>
      <c r="B21" s="17">
        <f>calcs!G127</f>
        <v>0</v>
      </c>
      <c r="C21" s="17">
        <f>calcs!H127</f>
        <v>0</v>
      </c>
      <c r="D21" s="17">
        <f>calcs!I127</f>
        <v>0</v>
      </c>
      <c r="E21" s="17">
        <f>calcs!J127</f>
        <v>0</v>
      </c>
      <c r="F21" s="17">
        <f>calcs!K127</f>
        <v>0</v>
      </c>
      <c r="G21" s="17">
        <f>calcs!L127</f>
        <v>0</v>
      </c>
      <c r="H21" s="17">
        <f>calcs!M127</f>
        <v>0</v>
      </c>
      <c r="I21" s="17">
        <f>calcs!N127</f>
        <v>0</v>
      </c>
      <c r="J21" s="17">
        <f>calcs!O127</f>
        <v>0</v>
      </c>
      <c r="K21" s="17">
        <f>calcs!P127</f>
        <v>0</v>
      </c>
      <c r="L21" s="17">
        <f>calcs!Q127</f>
        <v>0</v>
      </c>
      <c r="M21" s="17">
        <f>calcs!R127</f>
        <v>0</v>
      </c>
      <c r="N21" s="17">
        <f>calcs!S127</f>
        <v>0</v>
      </c>
      <c r="O21" s="17">
        <f>calcs!T127</f>
        <v>0</v>
      </c>
      <c r="P21" s="17">
        <f>calcs!U127</f>
        <v>0</v>
      </c>
      <c r="Q21" s="17">
        <f>calcs!V127</f>
        <v>0</v>
      </c>
      <c r="R21" s="17">
        <f>calcs!W127</f>
        <v>0</v>
      </c>
      <c r="S21" s="17">
        <f>calcs!X127</f>
        <v>0</v>
      </c>
      <c r="T21" s="17">
        <f>calcs!Y127</f>
        <v>0</v>
      </c>
      <c r="U21" s="17">
        <f>calcs!Z127</f>
        <v>0</v>
      </c>
      <c r="V21" s="17">
        <f>calcs!AA127</f>
        <v>0</v>
      </c>
      <c r="W21" s="17">
        <f>calcs!AB127</f>
        <v>0</v>
      </c>
      <c r="X21" s="17">
        <f>calcs!AC127</f>
        <v>0</v>
      </c>
      <c r="Y21" s="17">
        <f>calcs!AD127</f>
        <v>0</v>
      </c>
      <c r="Z21" s="17">
        <f>calcs!AE127</f>
        <v>0</v>
      </c>
      <c r="AA21" s="17">
        <f>calcs!AF127</f>
        <v>0</v>
      </c>
      <c r="AB21" s="17">
        <f>calcs!AG127</f>
        <v>0</v>
      </c>
      <c r="AC21" s="17">
        <f>calcs!AH127</f>
        <v>0</v>
      </c>
      <c r="AD21" s="17">
        <f>calcs!AI127</f>
        <v>0</v>
      </c>
      <c r="AE21" s="17">
        <f>calcs!AJ127</f>
        <v>0</v>
      </c>
      <c r="AF21" s="17">
        <f>calcs!AK127</f>
        <v>0</v>
      </c>
    </row>
    <row r="22" spans="1:33" ht="14.1" customHeight="1" x14ac:dyDescent="0.2">
      <c r="A22" s="18" t="s">
        <v>72</v>
      </c>
      <c r="B22" s="17">
        <f>calcs!G128</f>
        <v>0</v>
      </c>
      <c r="C22" s="17">
        <f>calcs!H128</f>
        <v>0</v>
      </c>
      <c r="D22" s="17">
        <f>calcs!I128</f>
        <v>0</v>
      </c>
      <c r="E22" s="17">
        <f>calcs!J128</f>
        <v>0</v>
      </c>
      <c r="F22" s="17">
        <f>calcs!K128</f>
        <v>0</v>
      </c>
      <c r="G22" s="17">
        <f>calcs!L128</f>
        <v>0</v>
      </c>
      <c r="H22" s="17">
        <f>calcs!M128</f>
        <v>0</v>
      </c>
      <c r="I22" s="17">
        <f>calcs!N128</f>
        <v>0</v>
      </c>
      <c r="J22" s="17">
        <f>calcs!O128</f>
        <v>0</v>
      </c>
      <c r="K22" s="17">
        <f>calcs!P128</f>
        <v>0</v>
      </c>
      <c r="L22" s="17">
        <f>calcs!Q128</f>
        <v>0</v>
      </c>
      <c r="M22" s="17">
        <f>calcs!R128</f>
        <v>0</v>
      </c>
      <c r="N22" s="17">
        <f>calcs!S128</f>
        <v>0</v>
      </c>
      <c r="O22" s="17">
        <f>calcs!T128</f>
        <v>0</v>
      </c>
      <c r="P22" s="17">
        <f>calcs!U128</f>
        <v>0</v>
      </c>
      <c r="Q22" s="17">
        <f>calcs!V128</f>
        <v>0</v>
      </c>
      <c r="R22" s="17">
        <f>calcs!W128</f>
        <v>0</v>
      </c>
      <c r="S22" s="17">
        <f>calcs!X128</f>
        <v>0</v>
      </c>
      <c r="T22" s="17">
        <f>calcs!Y128</f>
        <v>0</v>
      </c>
      <c r="U22" s="17">
        <f>calcs!Z128</f>
        <v>0</v>
      </c>
      <c r="V22" s="17">
        <f>calcs!AA128</f>
        <v>0</v>
      </c>
      <c r="W22" s="17">
        <f>calcs!AB128</f>
        <v>0</v>
      </c>
      <c r="X22" s="17">
        <f>calcs!AC128</f>
        <v>0</v>
      </c>
      <c r="Y22" s="17">
        <f>calcs!AD128</f>
        <v>0</v>
      </c>
      <c r="Z22" s="17">
        <f>calcs!AE128</f>
        <v>0</v>
      </c>
      <c r="AA22" s="17">
        <f>calcs!AF128</f>
        <v>0</v>
      </c>
      <c r="AB22" s="17">
        <f>calcs!AG128</f>
        <v>0</v>
      </c>
      <c r="AC22" s="17">
        <f>calcs!AH128</f>
        <v>0</v>
      </c>
      <c r="AD22" s="17">
        <f>calcs!AI128</f>
        <v>0</v>
      </c>
      <c r="AE22" s="17">
        <f>calcs!AJ128</f>
        <v>0</v>
      </c>
      <c r="AF22" s="17">
        <f>calcs!AK128</f>
        <v>0</v>
      </c>
    </row>
    <row r="23" spans="1:33" ht="14.1" customHeight="1" x14ac:dyDescent="0.2">
      <c r="A23" s="18" t="s">
        <v>73</v>
      </c>
      <c r="B23" s="17">
        <f>calcs!G129</f>
        <v>0</v>
      </c>
      <c r="C23" s="17">
        <f>calcs!H129</f>
        <v>0</v>
      </c>
      <c r="D23" s="17">
        <f>calcs!I129</f>
        <v>0</v>
      </c>
      <c r="E23" s="17">
        <f>calcs!J129</f>
        <v>0</v>
      </c>
      <c r="F23" s="17">
        <f>calcs!K129</f>
        <v>0</v>
      </c>
      <c r="G23" s="17">
        <f>calcs!L129</f>
        <v>0</v>
      </c>
      <c r="H23" s="17">
        <f>calcs!M129</f>
        <v>0</v>
      </c>
      <c r="I23" s="17">
        <f>calcs!N129</f>
        <v>0</v>
      </c>
      <c r="J23" s="17">
        <f>calcs!O129</f>
        <v>0</v>
      </c>
      <c r="K23" s="17">
        <f>calcs!P129</f>
        <v>0</v>
      </c>
      <c r="L23" s="17">
        <f>calcs!Q129</f>
        <v>0</v>
      </c>
      <c r="M23" s="17">
        <f>calcs!R129</f>
        <v>0</v>
      </c>
      <c r="N23" s="17">
        <f>calcs!S129</f>
        <v>0</v>
      </c>
      <c r="O23" s="17">
        <f>calcs!T129</f>
        <v>0</v>
      </c>
      <c r="P23" s="17">
        <f>calcs!U129</f>
        <v>0</v>
      </c>
      <c r="Q23" s="17">
        <f>calcs!V129</f>
        <v>0</v>
      </c>
      <c r="R23" s="17">
        <f>calcs!W129</f>
        <v>0</v>
      </c>
      <c r="S23" s="17">
        <f>calcs!X129</f>
        <v>0</v>
      </c>
      <c r="T23" s="17">
        <f>calcs!Y129</f>
        <v>0</v>
      </c>
      <c r="U23" s="17">
        <f>calcs!Z129</f>
        <v>0</v>
      </c>
      <c r="V23" s="17">
        <f>calcs!AA129</f>
        <v>0</v>
      </c>
      <c r="W23" s="17">
        <f>calcs!AB129</f>
        <v>0</v>
      </c>
      <c r="X23" s="17">
        <f>calcs!AC129</f>
        <v>0</v>
      </c>
      <c r="Y23" s="17">
        <f>calcs!AD129</f>
        <v>0</v>
      </c>
      <c r="Z23" s="17">
        <f>calcs!AE129</f>
        <v>0</v>
      </c>
      <c r="AA23" s="17">
        <f>calcs!AF129</f>
        <v>0</v>
      </c>
      <c r="AB23" s="17">
        <f>calcs!AG129</f>
        <v>0</v>
      </c>
      <c r="AC23" s="17">
        <f>calcs!AH129</f>
        <v>0</v>
      </c>
      <c r="AD23" s="17">
        <f>calcs!AI129</f>
        <v>0</v>
      </c>
      <c r="AE23" s="17">
        <f>calcs!AJ129</f>
        <v>0</v>
      </c>
      <c r="AF23" s="17">
        <f>calcs!AK129</f>
        <v>0</v>
      </c>
    </row>
    <row r="24" spans="1:33" ht="14.1" customHeight="1" x14ac:dyDescent="0.2">
      <c r="A24" s="18" t="s">
        <v>74</v>
      </c>
      <c r="B24" s="17">
        <f>calcs!G130</f>
        <v>0</v>
      </c>
      <c r="C24" s="17">
        <f>calcs!H130</f>
        <v>0</v>
      </c>
      <c r="D24" s="17">
        <f>calcs!I130</f>
        <v>0</v>
      </c>
      <c r="E24" s="17">
        <f>calcs!J130</f>
        <v>0</v>
      </c>
      <c r="F24" s="17">
        <f>calcs!K130</f>
        <v>0</v>
      </c>
      <c r="G24" s="17">
        <f>calcs!L130</f>
        <v>0</v>
      </c>
      <c r="H24" s="17">
        <f>calcs!M130</f>
        <v>0</v>
      </c>
      <c r="I24" s="17">
        <f>calcs!N130</f>
        <v>0</v>
      </c>
      <c r="J24" s="17">
        <f>calcs!O130</f>
        <v>0</v>
      </c>
      <c r="K24" s="17">
        <f>calcs!P130</f>
        <v>0</v>
      </c>
      <c r="L24" s="17">
        <f>calcs!Q130</f>
        <v>0</v>
      </c>
      <c r="M24" s="17">
        <f>calcs!R130</f>
        <v>0</v>
      </c>
      <c r="N24" s="17">
        <f>calcs!S130</f>
        <v>0</v>
      </c>
      <c r="O24" s="17">
        <f>calcs!T130</f>
        <v>0</v>
      </c>
      <c r="P24" s="17">
        <f>calcs!U130</f>
        <v>0</v>
      </c>
      <c r="Q24" s="17">
        <f>calcs!V130</f>
        <v>0</v>
      </c>
      <c r="R24" s="17">
        <f>calcs!W130</f>
        <v>0</v>
      </c>
      <c r="S24" s="17">
        <f>calcs!X130</f>
        <v>0</v>
      </c>
      <c r="T24" s="17">
        <f>calcs!Y130</f>
        <v>0</v>
      </c>
      <c r="U24" s="17">
        <f>calcs!Z130</f>
        <v>0</v>
      </c>
      <c r="V24" s="17">
        <f>calcs!AA130</f>
        <v>0</v>
      </c>
      <c r="W24" s="17">
        <f>calcs!AB130</f>
        <v>0</v>
      </c>
      <c r="X24" s="17">
        <f>calcs!AC130</f>
        <v>0</v>
      </c>
      <c r="Y24" s="17">
        <f>calcs!AD130</f>
        <v>0</v>
      </c>
      <c r="Z24" s="17">
        <f>calcs!AE130</f>
        <v>0</v>
      </c>
      <c r="AA24" s="17">
        <f>calcs!AF130</f>
        <v>0</v>
      </c>
      <c r="AB24" s="17">
        <f>calcs!AG130</f>
        <v>0</v>
      </c>
      <c r="AC24" s="17">
        <f>calcs!AH130</f>
        <v>0</v>
      </c>
      <c r="AD24" s="17">
        <f>calcs!AI130</f>
        <v>0</v>
      </c>
      <c r="AE24" s="17">
        <f>calcs!AJ130</f>
        <v>0</v>
      </c>
      <c r="AF24" s="17">
        <f>calcs!AK130</f>
        <v>0</v>
      </c>
    </row>
    <row r="25" spans="1:33" ht="14.1" customHeight="1" x14ac:dyDescent="0.2">
      <c r="A25" s="18" t="s">
        <v>75</v>
      </c>
      <c r="B25" s="17">
        <f>calcs!G131</f>
        <v>0</v>
      </c>
      <c r="C25" s="17">
        <f>calcs!H131</f>
        <v>0</v>
      </c>
      <c r="D25" s="17">
        <f>calcs!I131</f>
        <v>0</v>
      </c>
      <c r="E25" s="17">
        <f>calcs!J131</f>
        <v>0</v>
      </c>
      <c r="F25" s="17">
        <f>calcs!K131</f>
        <v>0</v>
      </c>
      <c r="G25" s="17">
        <f>calcs!L131</f>
        <v>0</v>
      </c>
      <c r="H25" s="17">
        <f>calcs!M131</f>
        <v>0</v>
      </c>
      <c r="I25" s="17">
        <f>calcs!N131</f>
        <v>0</v>
      </c>
      <c r="J25" s="17">
        <f>calcs!O131</f>
        <v>0</v>
      </c>
      <c r="K25" s="17">
        <f>calcs!P131</f>
        <v>0</v>
      </c>
      <c r="L25" s="17">
        <f>calcs!Q131</f>
        <v>0</v>
      </c>
      <c r="M25" s="17">
        <f>calcs!R131</f>
        <v>0</v>
      </c>
      <c r="N25" s="17">
        <f>calcs!S131</f>
        <v>0</v>
      </c>
      <c r="O25" s="17">
        <f>calcs!T131</f>
        <v>0</v>
      </c>
      <c r="P25" s="17">
        <f>calcs!U131</f>
        <v>0</v>
      </c>
      <c r="Q25" s="17">
        <f>calcs!V131</f>
        <v>0</v>
      </c>
      <c r="R25" s="17">
        <f>calcs!W131</f>
        <v>0</v>
      </c>
      <c r="S25" s="17">
        <f>calcs!X131</f>
        <v>0</v>
      </c>
      <c r="T25" s="17">
        <f>calcs!Y131</f>
        <v>0</v>
      </c>
      <c r="U25" s="17">
        <f>calcs!Z131</f>
        <v>0</v>
      </c>
      <c r="V25" s="17">
        <f>calcs!AA131</f>
        <v>0</v>
      </c>
      <c r="W25" s="17">
        <f>calcs!AB131</f>
        <v>0</v>
      </c>
      <c r="X25" s="17">
        <f>calcs!AC131</f>
        <v>0</v>
      </c>
      <c r="Y25" s="17">
        <f>calcs!AD131</f>
        <v>0</v>
      </c>
      <c r="Z25" s="17">
        <f>calcs!AE131</f>
        <v>0</v>
      </c>
      <c r="AA25" s="17">
        <f>calcs!AF131</f>
        <v>0</v>
      </c>
      <c r="AB25" s="17">
        <f>calcs!AG131</f>
        <v>0</v>
      </c>
      <c r="AC25" s="17">
        <f>calcs!AH131</f>
        <v>0</v>
      </c>
      <c r="AD25" s="17">
        <f>calcs!AI131</f>
        <v>0</v>
      </c>
      <c r="AE25" s="17">
        <f>calcs!AJ131</f>
        <v>0</v>
      </c>
      <c r="AF25" s="17">
        <f>calcs!AK131</f>
        <v>0</v>
      </c>
    </row>
    <row r="26" spans="1:33" ht="14.1" customHeight="1" x14ac:dyDescent="0.2">
      <c r="A26" s="18" t="s">
        <v>76</v>
      </c>
      <c r="B26" s="17">
        <f>calcs!G132</f>
        <v>316359654589.86743</v>
      </c>
      <c r="C26" s="17">
        <f>calcs!H132</f>
        <v>327277690311.33093</v>
      </c>
      <c r="D26" s="17">
        <f>calcs!I132</f>
        <v>338195726032.79431</v>
      </c>
      <c r="E26" s="17">
        <f>calcs!J132</f>
        <v>349113761754.25781</v>
      </c>
      <c r="F26" s="17">
        <f>calcs!K132</f>
        <v>359199220139.99091</v>
      </c>
      <c r="G26" s="17">
        <f>calcs!L132</f>
        <v>364289214511.33649</v>
      </c>
      <c r="H26" s="17">
        <f>calcs!M132</f>
        <v>368546631546.95172</v>
      </c>
      <c r="I26" s="17">
        <f>calcs!N132</f>
        <v>372804048582.56696</v>
      </c>
      <c r="J26" s="17">
        <f>calcs!O132</f>
        <v>377061465618.18225</v>
      </c>
      <c r="K26" s="17">
        <f>calcs!P132</f>
        <v>381318882653.79749</v>
      </c>
      <c r="L26" s="17">
        <f>calcs!Q132</f>
        <v>385576299689.41278</v>
      </c>
      <c r="M26" s="17">
        <f>calcs!R132</f>
        <v>389833716725.02795</v>
      </c>
      <c r="N26" s="17">
        <f>calcs!S132</f>
        <v>394091133760.64331</v>
      </c>
      <c r="O26" s="17">
        <f>calcs!T132</f>
        <v>398348550796.25854</v>
      </c>
      <c r="P26" s="17">
        <f>calcs!U132</f>
        <v>402605967831.87378</v>
      </c>
      <c r="Q26" s="17">
        <f>calcs!V132</f>
        <v>406863384867.48901</v>
      </c>
      <c r="R26" s="17">
        <f>calcs!W132</f>
        <v>411120801903.10425</v>
      </c>
      <c r="S26" s="17">
        <f>calcs!X132</f>
        <v>415378218938.71954</v>
      </c>
      <c r="T26" s="17">
        <f>calcs!Y132</f>
        <v>419635635974.33478</v>
      </c>
      <c r="U26" s="17">
        <f>calcs!Z132</f>
        <v>423893053009.95001</v>
      </c>
      <c r="V26" s="17">
        <f>calcs!AA132</f>
        <v>428150470045.56525</v>
      </c>
      <c r="W26" s="17">
        <f>calcs!AB132</f>
        <v>432407887081.1806</v>
      </c>
      <c r="X26" s="17">
        <f>calcs!AC132</f>
        <v>436665304116.79578</v>
      </c>
      <c r="Y26" s="17">
        <f>calcs!AD132</f>
        <v>440922721152.41107</v>
      </c>
      <c r="Z26" s="17">
        <f>calcs!AE132</f>
        <v>445180138188.02631</v>
      </c>
      <c r="AA26" s="17">
        <f>calcs!AF132</f>
        <v>449437555223.64154</v>
      </c>
      <c r="AB26" s="17">
        <f>calcs!AG132</f>
        <v>453694972259.25684</v>
      </c>
      <c r="AC26" s="17">
        <f>calcs!AH132</f>
        <v>457952389294.87207</v>
      </c>
      <c r="AD26" s="17">
        <f>calcs!AI132</f>
        <v>462209806330.4873</v>
      </c>
      <c r="AE26" s="17">
        <f>calcs!AJ132</f>
        <v>466467223366.10254</v>
      </c>
      <c r="AF26" s="17">
        <f>calcs!AK132</f>
        <v>470724640401.71783</v>
      </c>
    </row>
    <row r="27" spans="1:33" ht="14.1" customHeight="1" x14ac:dyDescent="0.2"/>
    <row r="28" spans="1:33" ht="14.45" customHeight="1" x14ac:dyDescent="0.25">
      <c r="A28" s="20"/>
    </row>
    <row r="29" spans="1:33" ht="14.1" customHeight="1" x14ac:dyDescent="0.2"/>
    <row r="30" spans="1:33" ht="14.45" customHeight="1" x14ac:dyDescent="0.25">
      <c r="A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1" customHeight="1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1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5" ht="14.45" customHeight="1" x14ac:dyDescent="0.25">
      <c r="A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5" ht="14.1" customHeight="1" x14ac:dyDescent="0.2">
      <c r="A34" s="22"/>
      <c r="B34" s="23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4.1" customHeight="1" x14ac:dyDescent="0.2">
      <c r="A35" s="22"/>
      <c r="B35" s="23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4.1" customHeight="1" x14ac:dyDescent="0.2">
      <c r="A36" s="22"/>
      <c r="B36" s="23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4.1" customHeight="1" x14ac:dyDescent="0.2">
      <c r="A37" s="22"/>
      <c r="B37" s="23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4.1" customHeight="1" x14ac:dyDescent="0.2">
      <c r="A38" s="22"/>
      <c r="B38" s="23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4.1" customHeight="1" x14ac:dyDescent="0.2">
      <c r="A39" s="22"/>
      <c r="B39" s="23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4.1" customHeight="1" x14ac:dyDescent="0.2">
      <c r="A40" s="22"/>
      <c r="B40" s="23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4.1" customHeight="1" x14ac:dyDescent="0.2">
      <c r="A41" s="22"/>
      <c r="B41" s="23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4.1" customHeight="1" x14ac:dyDescent="0.2">
      <c r="A42" s="22"/>
      <c r="B42" s="23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4.1" customHeight="1" x14ac:dyDescent="0.2">
      <c r="A43" s="22"/>
      <c r="B43" s="23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4.1" customHeight="1" x14ac:dyDescent="0.2">
      <c r="A44" s="22"/>
      <c r="B44" s="23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4.1" customHeight="1" x14ac:dyDescent="0.2">
      <c r="A45" s="22"/>
      <c r="B45" s="23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4.1" customHeight="1" x14ac:dyDescent="0.2">
      <c r="A46" s="24"/>
      <c r="B46" s="25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4.45" customHeight="1" x14ac:dyDescent="0.25">
      <c r="A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5" ht="14.1" customHeight="1" x14ac:dyDescent="0.2">
      <c r="A48" s="22"/>
      <c r="B48" s="23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4.1" customHeight="1" x14ac:dyDescent="0.2">
      <c r="A49" s="22"/>
      <c r="B49" s="23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4.45" customHeight="1" x14ac:dyDescent="0.25">
      <c r="A50" s="26"/>
      <c r="B50" s="23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4.1" customHeight="1" x14ac:dyDescent="0.2">
      <c r="A51" s="22"/>
      <c r="B51" s="23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4.1" customHeight="1" x14ac:dyDescent="0.2">
      <c r="A52" s="22"/>
      <c r="B52" s="23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4.1" customHeight="1" x14ac:dyDescent="0.2">
      <c r="A53" s="22"/>
      <c r="B53" s="23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4.1" customHeight="1" x14ac:dyDescent="0.2">
      <c r="A54" s="22"/>
      <c r="B54" s="23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4.1" customHeight="1" x14ac:dyDescent="0.2">
      <c r="A55" s="22"/>
      <c r="B55" s="23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4.1" customHeight="1" x14ac:dyDescent="0.2">
      <c r="A56" s="22"/>
      <c r="B56" s="27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4.1" customHeight="1" x14ac:dyDescent="0.2">
      <c r="A57" s="22"/>
      <c r="B57" s="27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4.1" customHeight="1" x14ac:dyDescent="0.2">
      <c r="A58" s="22"/>
      <c r="B58" s="27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4.1" customHeight="1" x14ac:dyDescent="0.2">
      <c r="A59" s="22"/>
      <c r="B59" s="27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4.1" customHeight="1" x14ac:dyDescent="0.2">
      <c r="A60" s="22"/>
      <c r="B60" s="27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4.1" customHeight="1" x14ac:dyDescent="0.2">
      <c r="A61" s="22"/>
      <c r="B61" s="27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4.1" customHeight="1" x14ac:dyDescent="0.2">
      <c r="A62" s="24"/>
      <c r="B62" s="2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4.45" customHeight="1" x14ac:dyDescent="0.25">
      <c r="A63" s="28"/>
      <c r="B63" s="27"/>
    </row>
    <row r="64" spans="1:35" ht="14.1" customHeight="1" x14ac:dyDescent="0.2">
      <c r="A64" s="22"/>
      <c r="B64" s="27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4.1" customHeight="1" x14ac:dyDescent="0.2">
      <c r="A65" s="22"/>
      <c r="B65" s="27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4.1" customHeight="1" x14ac:dyDescent="0.2">
      <c r="A66" s="22"/>
      <c r="B66" s="27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4.1" customHeight="1" x14ac:dyDescent="0.2">
      <c r="A67" s="22"/>
      <c r="B67" s="27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4.1" customHeight="1" x14ac:dyDescent="0.2">
      <c r="A68" s="22"/>
      <c r="B68" s="27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4.1" customHeight="1" x14ac:dyDescent="0.2">
      <c r="A69" s="22"/>
      <c r="B69" s="27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4.1" customHeight="1" x14ac:dyDescent="0.2">
      <c r="A70" s="22"/>
      <c r="B70" s="27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4.1" customHeight="1" x14ac:dyDescent="0.2">
      <c r="A71" s="22"/>
      <c r="B71" s="27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4.1" customHeight="1" x14ac:dyDescent="0.2">
      <c r="A72" s="22"/>
      <c r="B72" s="2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4.1" customHeight="1" x14ac:dyDescent="0.2">
      <c r="A73" s="22"/>
      <c r="B73" s="2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4.1" customHeight="1" x14ac:dyDescent="0.2">
      <c r="A74" s="22"/>
      <c r="B74" s="2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4.1" customHeight="1" x14ac:dyDescent="0.2">
      <c r="A75" s="22"/>
      <c r="B75" s="2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4.1" customHeight="1" x14ac:dyDescent="0.2">
      <c r="A76" s="24"/>
      <c r="B76" s="27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4.45" customHeight="1" x14ac:dyDescent="0.25">
      <c r="A77" s="28"/>
      <c r="B77" s="27"/>
    </row>
    <row r="78" spans="1:35" ht="14.45" customHeight="1" x14ac:dyDescent="0.25">
      <c r="A78" s="28"/>
      <c r="B78" s="27"/>
    </row>
    <row r="79" spans="1:35" ht="14.1" customHeight="1" x14ac:dyDescent="0.2">
      <c r="A79" s="22"/>
      <c r="B79" s="27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4.1" customHeight="1" x14ac:dyDescent="0.2">
      <c r="A80" s="22"/>
      <c r="B80" s="27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4.1" customHeight="1" x14ac:dyDescent="0.2">
      <c r="A81" s="22"/>
      <c r="B81" s="27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4.1" customHeight="1" x14ac:dyDescent="0.2">
      <c r="A82" s="22"/>
      <c r="B82" s="23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4.1" customHeight="1" x14ac:dyDescent="0.2">
      <c r="A83" s="22"/>
      <c r="B83" s="23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4.1" customHeight="1" x14ac:dyDescent="0.2">
      <c r="A84" s="22"/>
      <c r="B84" s="2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4.1" customHeight="1" x14ac:dyDescent="0.2">
      <c r="A85" s="22"/>
      <c r="B85" s="2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4.1" customHeight="1" x14ac:dyDescent="0.2">
      <c r="A86" s="22"/>
      <c r="B86" s="23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4.1" customHeight="1" x14ac:dyDescent="0.2">
      <c r="A87" s="22"/>
      <c r="B87" s="2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4.1" customHeight="1" x14ac:dyDescent="0.2">
      <c r="A88" s="22"/>
      <c r="B88" s="2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4.1" customHeight="1" x14ac:dyDescent="0.2">
      <c r="A89" s="22"/>
      <c r="B89" s="23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4.45" customHeight="1" x14ac:dyDescent="0.25">
      <c r="A90" s="29"/>
      <c r="B90" s="23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4.45" customHeight="1" x14ac:dyDescent="0.25">
      <c r="A91" s="26"/>
      <c r="B91" s="23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4.1" customHeight="1" x14ac:dyDescent="0.2">
      <c r="A92" s="22"/>
      <c r="B92" s="2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4.1" customHeight="1" x14ac:dyDescent="0.2">
      <c r="A93" s="22"/>
      <c r="B93" s="2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4.1" customHeight="1" x14ac:dyDescent="0.2">
      <c r="A94" s="22"/>
      <c r="B94" s="2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4.45" customHeight="1" x14ac:dyDescent="0.25">
      <c r="A95" s="28"/>
    </row>
    <row r="96" spans="1:35" ht="14.1" customHeight="1" x14ac:dyDescent="0.2">
      <c r="A96" s="22"/>
      <c r="B96" s="23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4.1" customHeight="1" x14ac:dyDescent="0.2">
      <c r="A97" s="22"/>
      <c r="B97" s="23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4.1" customHeight="1" x14ac:dyDescent="0.2">
      <c r="A98" s="22"/>
      <c r="B98" s="23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4.1" customHeight="1" x14ac:dyDescent="0.2">
      <c r="A99" s="22"/>
      <c r="B99" s="2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4.1" customHeight="1" x14ac:dyDescent="0.2">
      <c r="A100" s="22"/>
      <c r="B100" s="2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4.1" customHeight="1" x14ac:dyDescent="0.2">
      <c r="A101" s="22"/>
      <c r="B101" s="2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4.1" customHeight="1" x14ac:dyDescent="0.2">
      <c r="A102" s="22"/>
      <c r="B102" s="2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4.1" customHeight="1" x14ac:dyDescent="0.2">
      <c r="A103" s="22"/>
      <c r="B103" s="2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4.1" customHeight="1" x14ac:dyDescent="0.2">
      <c r="A104" s="22"/>
      <c r="B104" s="2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4.1" customHeight="1" x14ac:dyDescent="0.2">
      <c r="A105" s="22"/>
      <c r="B105" s="2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4.1" customHeight="1" x14ac:dyDescent="0.2">
      <c r="A106" s="22"/>
      <c r="B106" s="2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4.1" customHeight="1" x14ac:dyDescent="0.2">
      <c r="A107" s="24"/>
      <c r="B107" s="2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4.45" customHeight="1" x14ac:dyDescent="0.25">
      <c r="A108" s="20"/>
    </row>
    <row r="109" spans="1:35" ht="14.1" customHeight="1" x14ac:dyDescent="0.2">
      <c r="A109" s="30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</row>
    <row r="110" spans="1:35" ht="14.1" customHeight="1" x14ac:dyDescent="0.2">
      <c r="A110" s="30"/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35" ht="14.1" customHeight="1" x14ac:dyDescent="0.2">
      <c r="A111" s="30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5" ht="14.1" customHeight="1" x14ac:dyDescent="0.2">
      <c r="A112" s="30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ht="14.45" customHeight="1" x14ac:dyDescent="0.25">
      <c r="A113" s="20"/>
    </row>
    <row r="114" spans="1:35" ht="14.1" customHeight="1" x14ac:dyDescent="0.2">
      <c r="A114" s="22"/>
      <c r="B114" s="2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4.1" customHeight="1" x14ac:dyDescent="0.2">
      <c r="A115" s="22"/>
      <c r="B115" s="2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4.1" customHeight="1" x14ac:dyDescent="0.2">
      <c r="A116" s="22"/>
      <c r="B116" s="2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4.1" customHeight="1" x14ac:dyDescent="0.2">
      <c r="A117" s="22"/>
      <c r="B117" s="23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4.1" customHeight="1" x14ac:dyDescent="0.2">
      <c r="A118" s="22"/>
      <c r="B118" s="2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4.1" customHeight="1" x14ac:dyDescent="0.2">
      <c r="A119" s="22"/>
      <c r="B119" s="2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4.1" customHeight="1" x14ac:dyDescent="0.2">
      <c r="A120" s="22"/>
      <c r="B120" s="2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4.1" customHeight="1" x14ac:dyDescent="0.2">
      <c r="A121" s="22"/>
      <c r="B121" s="2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4.1" customHeight="1" x14ac:dyDescent="0.2">
      <c r="A122" s="22"/>
      <c r="B122" s="23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4.1" customHeight="1" x14ac:dyDescent="0.2">
      <c r="A123" s="22"/>
      <c r="B123" s="23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4.1" customHeight="1" x14ac:dyDescent="0.2">
      <c r="A124" s="24"/>
      <c r="B124" s="25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4.45" customHeight="1" x14ac:dyDescent="0.25">
      <c r="A125" s="20"/>
    </row>
    <row r="126" spans="1:35" ht="14.45" customHeight="1" x14ac:dyDescent="0.25">
      <c r="A126" s="26"/>
      <c r="B126" s="23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4.1" customHeight="1" x14ac:dyDescent="0.2">
      <c r="A127" s="22"/>
      <c r="B127" s="23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4.1" customHeight="1" x14ac:dyDescent="0.2">
      <c r="A128" s="22"/>
      <c r="B128" s="23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4.1" customHeight="1" x14ac:dyDescent="0.2">
      <c r="A129" s="22"/>
      <c r="B129" s="23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4.1" customHeight="1" x14ac:dyDescent="0.2">
      <c r="A130" s="22"/>
      <c r="B130" s="23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4.1" customHeight="1" x14ac:dyDescent="0.2">
      <c r="A131" s="22"/>
      <c r="B131" s="23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4.1" customHeight="1" x14ac:dyDescent="0.2">
      <c r="A132" s="22"/>
      <c r="B132" s="23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4.1" customHeight="1" x14ac:dyDescent="0.2">
      <c r="A133" s="22"/>
      <c r="B133" s="23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4.1" customHeight="1" x14ac:dyDescent="0.2">
      <c r="A134" s="22"/>
      <c r="B134" s="23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4.1" customHeight="1" x14ac:dyDescent="0.2">
      <c r="A135" s="22"/>
      <c r="B135" s="23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4.1" customHeight="1" x14ac:dyDescent="0.2">
      <c r="A136" s="22"/>
      <c r="B136" s="23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</row>
    <row r="137" spans="1:35" ht="14.1" customHeight="1" x14ac:dyDescent="0.2">
      <c r="A137" s="22"/>
      <c r="B137" s="23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4.1" customHeight="1" x14ac:dyDescent="0.2">
      <c r="A138" s="22"/>
      <c r="B138" s="23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</row>
    <row r="139" spans="1:35" ht="14.1" customHeight="1" x14ac:dyDescent="0.2">
      <c r="A139" s="22"/>
      <c r="B139" s="23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</row>
    <row r="140" spans="1:35" ht="14.1" customHeight="1" x14ac:dyDescent="0.2">
      <c r="A140" s="22"/>
      <c r="B140" s="23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</row>
    <row r="141" spans="1:35" ht="14.1" customHeight="1" x14ac:dyDescent="0.2">
      <c r="A141" s="22"/>
      <c r="B141" s="23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</row>
    <row r="142" spans="1:35" ht="14.1" customHeight="1" x14ac:dyDescent="0.2">
      <c r="A142" s="22"/>
      <c r="B142" s="23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</row>
    <row r="143" spans="1:35" ht="14.1" customHeight="1" x14ac:dyDescent="0.2">
      <c r="A143" s="22"/>
      <c r="B143" s="23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</row>
    <row r="144" spans="1:35" ht="14.1" customHeight="1" x14ac:dyDescent="0.2">
      <c r="A144" s="22"/>
      <c r="B144" s="23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</row>
    <row r="145" spans="1:35" ht="14.1" customHeight="1" x14ac:dyDescent="0.2">
      <c r="A145" s="22"/>
      <c r="B145" s="23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</row>
    <row r="146" spans="1:35" ht="14.1" customHeight="1" x14ac:dyDescent="0.2">
      <c r="A146" s="24"/>
      <c r="B146" s="25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</row>
    <row r="147" spans="1:35" ht="14.1" customHeight="1" x14ac:dyDescent="0.2">
      <c r="A147" s="22"/>
      <c r="B147" s="23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</row>
    <row r="148" spans="1:35" ht="14.1" customHeight="1" x14ac:dyDescent="0.2">
      <c r="A148" s="24"/>
      <c r="B148" s="25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</row>
    <row r="149" spans="1:35" ht="14.1" customHeight="1" x14ac:dyDescent="0.2"/>
    <row r="150" spans="1:35" ht="14.1" customHeight="1" x14ac:dyDescent="0.2">
      <c r="C150" s="42"/>
      <c r="D150" s="42"/>
      <c r="E150" s="42"/>
      <c r="F150" s="42"/>
      <c r="G150" s="42"/>
      <c r="H150" s="42"/>
      <c r="I150" s="42"/>
      <c r="J150" s="42"/>
      <c r="K150" s="42"/>
      <c r="L150" s="42"/>
    </row>
    <row r="151" spans="1:35" ht="14.1" customHeight="1" x14ac:dyDescent="0.2">
      <c r="C151" s="42"/>
      <c r="D151" s="42"/>
      <c r="E151" s="42"/>
      <c r="F151" s="42"/>
      <c r="G151" s="42"/>
      <c r="H151" s="42"/>
      <c r="I151" s="42"/>
      <c r="J151" s="42"/>
      <c r="K151" s="42"/>
      <c r="L151" s="42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8">
    <tabColor rgb="FF1F497D"/>
  </sheetPr>
  <dimension ref="A1:AI1000"/>
  <sheetViews>
    <sheetView workbookViewId="0"/>
  </sheetViews>
  <sheetFormatPr defaultColWidth="8.875" defaultRowHeight="15" customHeight="1" x14ac:dyDescent="0.2"/>
  <cols>
    <col min="1" max="1" width="39.875" style="18" customWidth="1"/>
    <col min="2" max="2" width="17.875" style="21" customWidth="1"/>
    <col min="3" max="3" width="9.5" style="18" customWidth="1"/>
    <col min="4" max="35" width="9.5" style="18" bestFit="1" customWidth="1"/>
    <col min="36" max="38" width="8.875" style="18" customWidth="1"/>
    <col min="39" max="16384" width="8.875" style="18"/>
  </cols>
  <sheetData>
    <row r="1" spans="1:35" ht="14.45" customHeight="1" x14ac:dyDescent="0.25">
      <c r="A1" s="19" t="s">
        <v>51</v>
      </c>
      <c r="B1" s="20">
        <v>2020</v>
      </c>
      <c r="C1" s="20">
        <v>2021</v>
      </c>
      <c r="D1" s="20">
        <v>2022</v>
      </c>
      <c r="E1" s="20">
        <v>2023</v>
      </c>
      <c r="F1" s="20">
        <v>2024</v>
      </c>
      <c r="G1" s="20">
        <v>2025</v>
      </c>
      <c r="H1" s="20">
        <v>2026</v>
      </c>
      <c r="I1" s="20">
        <v>2027</v>
      </c>
      <c r="J1" s="20">
        <v>2028</v>
      </c>
      <c r="K1" s="20">
        <v>2029</v>
      </c>
      <c r="L1" s="20">
        <v>2030</v>
      </c>
      <c r="M1" s="20">
        <v>2031</v>
      </c>
      <c r="N1" s="20">
        <v>2032</v>
      </c>
      <c r="O1" s="20">
        <v>2033</v>
      </c>
      <c r="P1" s="20">
        <v>2034</v>
      </c>
      <c r="Q1" s="20">
        <v>2035</v>
      </c>
      <c r="R1" s="20">
        <v>2036</v>
      </c>
      <c r="S1" s="20">
        <v>2037</v>
      </c>
      <c r="T1" s="20">
        <v>2038</v>
      </c>
      <c r="U1" s="20">
        <v>2039</v>
      </c>
      <c r="V1" s="20">
        <v>2040</v>
      </c>
      <c r="W1" s="20">
        <v>2041</v>
      </c>
      <c r="X1" s="20">
        <v>2042</v>
      </c>
      <c r="Y1" s="20">
        <v>2043</v>
      </c>
      <c r="Z1" s="20">
        <v>2044</v>
      </c>
      <c r="AA1" s="20">
        <v>2045</v>
      </c>
      <c r="AB1" s="20">
        <v>2046</v>
      </c>
      <c r="AC1" s="20">
        <v>2047</v>
      </c>
      <c r="AD1" s="20">
        <v>2048</v>
      </c>
      <c r="AE1" s="20">
        <v>2049</v>
      </c>
      <c r="AF1" s="20">
        <v>2050</v>
      </c>
      <c r="AH1" s="20"/>
      <c r="AI1" s="20"/>
    </row>
    <row r="2" spans="1:35" ht="14.1" customHeight="1" x14ac:dyDescent="0.2">
      <c r="A2" s="18" t="s">
        <v>52</v>
      </c>
      <c r="B2">
        <v>0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38"/>
    </row>
    <row r="3" spans="1:35" ht="14.1" customHeight="1" x14ac:dyDescent="0.2">
      <c r="A3" s="18" t="s">
        <v>53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</row>
    <row r="4" spans="1:35" ht="14.1" customHeight="1" x14ac:dyDescent="0.2">
      <c r="A4" s="18" t="s">
        <v>54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</row>
    <row r="5" spans="1:35" ht="14.1" customHeight="1" x14ac:dyDescent="0.2">
      <c r="A5" s="18" t="s">
        <v>55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</row>
    <row r="6" spans="1:35" ht="14.1" customHeight="1" x14ac:dyDescent="0.2">
      <c r="A6" s="18" t="s">
        <v>56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</row>
    <row r="7" spans="1:35" ht="14.1" customHeight="1" x14ac:dyDescent="0.2">
      <c r="A7" s="18" t="s">
        <v>57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</row>
    <row r="8" spans="1:35" ht="14.1" customHeight="1" x14ac:dyDescent="0.2">
      <c r="A8" s="18" t="s">
        <v>58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</row>
    <row r="9" spans="1:35" ht="14.1" customHeight="1" x14ac:dyDescent="0.2">
      <c r="A9" s="18" t="s">
        <v>59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38"/>
    </row>
    <row r="10" spans="1:35" ht="14.1" customHeight="1" x14ac:dyDescent="0.2">
      <c r="A10" s="18" t="s">
        <v>60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</row>
    <row r="11" spans="1:35" ht="14.1" customHeight="1" x14ac:dyDescent="0.2">
      <c r="A11" s="18" t="s">
        <v>61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</row>
    <row r="12" spans="1:35" ht="14.1" customHeight="1" x14ac:dyDescent="0.2">
      <c r="A12" s="18" t="s">
        <v>62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</row>
    <row r="13" spans="1:35" ht="14.1" customHeight="1" x14ac:dyDescent="0.2">
      <c r="A13" s="18" t="s">
        <v>63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</row>
    <row r="14" spans="1:35" ht="14.1" customHeight="1" x14ac:dyDescent="0.2">
      <c r="A14" s="18" t="s">
        <v>64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</row>
    <row r="15" spans="1:35" ht="14.1" customHeight="1" x14ac:dyDescent="0.2">
      <c r="A15" s="18" t="s">
        <v>65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38"/>
    </row>
    <row r="16" spans="1:35" ht="14.1" customHeight="1" x14ac:dyDescent="0.2">
      <c r="A16" s="18" t="s">
        <v>66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</row>
    <row r="17" spans="1:33" ht="14.1" customHeight="1" x14ac:dyDescent="0.2">
      <c r="A17" s="18" t="s">
        <v>67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</row>
    <row r="18" spans="1:33" ht="14.1" customHeight="1" x14ac:dyDescent="0.2">
      <c r="A18" s="18" t="s">
        <v>68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21"/>
    </row>
    <row r="19" spans="1:33" ht="14.1" customHeight="1" x14ac:dyDescent="0.2">
      <c r="A19" s="18" t="s">
        <v>69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</row>
    <row r="20" spans="1:33" ht="14.1" customHeight="1" x14ac:dyDescent="0.2">
      <c r="A20" s="18" t="s">
        <v>70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38"/>
    </row>
    <row r="21" spans="1:33" ht="14.1" customHeight="1" x14ac:dyDescent="0.2">
      <c r="A21" s="18" t="s">
        <v>71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</row>
    <row r="22" spans="1:33" ht="14.1" customHeight="1" x14ac:dyDescent="0.2">
      <c r="A22" s="18" t="s">
        <v>72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</row>
    <row r="23" spans="1:33" ht="14.1" customHeight="1" x14ac:dyDescent="0.2">
      <c r="A23" s="18" t="s">
        <v>73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</row>
    <row r="24" spans="1:33" ht="14.1" customHeight="1" x14ac:dyDescent="0.2">
      <c r="A24" s="18" t="s">
        <v>74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</row>
    <row r="25" spans="1:33" ht="14.1" customHeight="1" x14ac:dyDescent="0.2">
      <c r="A25" s="18" t="s">
        <v>75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</row>
    <row r="26" spans="1:33" ht="14.1" customHeight="1" x14ac:dyDescent="0.2">
      <c r="A26" s="18" t="s">
        <v>76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</row>
    <row r="27" spans="1:33" ht="14.1" customHeight="1" x14ac:dyDescent="0.2"/>
    <row r="28" spans="1:33" ht="14.45" customHeight="1" x14ac:dyDescent="0.25">
      <c r="A28" s="20"/>
    </row>
    <row r="29" spans="1:33" ht="14.1" customHeight="1" x14ac:dyDescent="0.2"/>
    <row r="30" spans="1:33" ht="14.45" customHeight="1" x14ac:dyDescent="0.25">
      <c r="A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1" customHeight="1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1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5" ht="14.45" customHeight="1" x14ac:dyDescent="0.25">
      <c r="A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5" ht="14.1" customHeight="1" x14ac:dyDescent="0.2">
      <c r="A34" s="22"/>
      <c r="B34" s="23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4.1" customHeight="1" x14ac:dyDescent="0.2">
      <c r="A35" s="22"/>
      <c r="B35" s="23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4.1" customHeight="1" x14ac:dyDescent="0.2">
      <c r="A36" s="22"/>
      <c r="B36" s="23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4.1" customHeight="1" x14ac:dyDescent="0.2">
      <c r="A37" s="22"/>
      <c r="B37" s="23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4.1" customHeight="1" x14ac:dyDescent="0.2">
      <c r="A38" s="22"/>
      <c r="B38" s="23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4.1" customHeight="1" x14ac:dyDescent="0.2">
      <c r="A39" s="22"/>
      <c r="B39" s="23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4.1" customHeight="1" x14ac:dyDescent="0.2">
      <c r="A40" s="22"/>
      <c r="B40" s="23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4.1" customHeight="1" x14ac:dyDescent="0.2">
      <c r="A41" s="22"/>
      <c r="B41" s="23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4.1" customHeight="1" x14ac:dyDescent="0.2">
      <c r="A42" s="22"/>
      <c r="B42" s="23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4.1" customHeight="1" x14ac:dyDescent="0.2">
      <c r="A43" s="22"/>
      <c r="B43" s="23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4.1" customHeight="1" x14ac:dyDescent="0.2">
      <c r="A44" s="22"/>
      <c r="B44" s="23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4.1" customHeight="1" x14ac:dyDescent="0.2">
      <c r="A45" s="22"/>
      <c r="B45" s="23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4.1" customHeight="1" x14ac:dyDescent="0.2">
      <c r="A46" s="24"/>
      <c r="B46" s="25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4.45" customHeight="1" x14ac:dyDescent="0.25">
      <c r="A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5" ht="14.1" customHeight="1" x14ac:dyDescent="0.2">
      <c r="A48" s="22"/>
      <c r="B48" s="23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4.1" customHeight="1" x14ac:dyDescent="0.2">
      <c r="A49" s="22"/>
      <c r="B49" s="23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4.45" customHeight="1" x14ac:dyDescent="0.25">
      <c r="A50" s="26"/>
      <c r="B50" s="23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4.1" customHeight="1" x14ac:dyDescent="0.2">
      <c r="A51" s="22"/>
      <c r="B51" s="23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4.1" customHeight="1" x14ac:dyDescent="0.2">
      <c r="A52" s="22"/>
      <c r="B52" s="23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4.1" customHeight="1" x14ac:dyDescent="0.2">
      <c r="A53" s="22"/>
      <c r="B53" s="23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4.1" customHeight="1" x14ac:dyDescent="0.2">
      <c r="A54" s="22"/>
      <c r="B54" s="23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4.1" customHeight="1" x14ac:dyDescent="0.2">
      <c r="A55" s="22"/>
      <c r="B55" s="23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4.1" customHeight="1" x14ac:dyDescent="0.2">
      <c r="A56" s="22"/>
      <c r="B56" s="27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4.1" customHeight="1" x14ac:dyDescent="0.2">
      <c r="A57" s="22"/>
      <c r="B57" s="27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4.1" customHeight="1" x14ac:dyDescent="0.2">
      <c r="A58" s="22"/>
      <c r="B58" s="27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4.1" customHeight="1" x14ac:dyDescent="0.2">
      <c r="A59" s="22"/>
      <c r="B59" s="27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4.1" customHeight="1" x14ac:dyDescent="0.2">
      <c r="A60" s="22"/>
      <c r="B60" s="27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4.1" customHeight="1" x14ac:dyDescent="0.2">
      <c r="A61" s="22"/>
      <c r="B61" s="27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4.1" customHeight="1" x14ac:dyDescent="0.2">
      <c r="A62" s="24"/>
      <c r="B62" s="2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4.45" customHeight="1" x14ac:dyDescent="0.25">
      <c r="A63" s="28"/>
      <c r="B63" s="27"/>
    </row>
    <row r="64" spans="1:35" ht="14.1" customHeight="1" x14ac:dyDescent="0.2">
      <c r="A64" s="22"/>
      <c r="B64" s="27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4.1" customHeight="1" x14ac:dyDescent="0.2">
      <c r="A65" s="22"/>
      <c r="B65" s="27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4.1" customHeight="1" x14ac:dyDescent="0.2">
      <c r="A66" s="22"/>
      <c r="B66" s="27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4.1" customHeight="1" x14ac:dyDescent="0.2">
      <c r="A67" s="22"/>
      <c r="B67" s="27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4.1" customHeight="1" x14ac:dyDescent="0.2">
      <c r="A68" s="22"/>
      <c r="B68" s="27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4.1" customHeight="1" x14ac:dyDescent="0.2">
      <c r="A69" s="22"/>
      <c r="B69" s="27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4.1" customHeight="1" x14ac:dyDescent="0.2">
      <c r="A70" s="22"/>
      <c r="B70" s="27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4.1" customHeight="1" x14ac:dyDescent="0.2">
      <c r="A71" s="22"/>
      <c r="B71" s="27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4.1" customHeight="1" x14ac:dyDescent="0.2">
      <c r="A72" s="22"/>
      <c r="B72" s="2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4.1" customHeight="1" x14ac:dyDescent="0.2">
      <c r="A73" s="22"/>
      <c r="B73" s="2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4.1" customHeight="1" x14ac:dyDescent="0.2">
      <c r="A74" s="22"/>
      <c r="B74" s="2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4.1" customHeight="1" x14ac:dyDescent="0.2">
      <c r="A75" s="22"/>
      <c r="B75" s="2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4.1" customHeight="1" x14ac:dyDescent="0.2">
      <c r="A76" s="24"/>
      <c r="B76" s="27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4.45" customHeight="1" x14ac:dyDescent="0.25">
      <c r="A77" s="28"/>
      <c r="B77" s="27"/>
    </row>
    <row r="78" spans="1:35" ht="14.45" customHeight="1" x14ac:dyDescent="0.25">
      <c r="A78" s="28"/>
      <c r="B78" s="27"/>
    </row>
    <row r="79" spans="1:35" ht="14.1" customHeight="1" x14ac:dyDescent="0.2">
      <c r="A79" s="22"/>
      <c r="B79" s="27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4.1" customHeight="1" x14ac:dyDescent="0.2">
      <c r="A80" s="22"/>
      <c r="B80" s="27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4.1" customHeight="1" x14ac:dyDescent="0.2">
      <c r="A81" s="22"/>
      <c r="B81" s="27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4.1" customHeight="1" x14ac:dyDescent="0.2">
      <c r="A82" s="22"/>
      <c r="B82" s="23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4.1" customHeight="1" x14ac:dyDescent="0.2">
      <c r="A83" s="22"/>
      <c r="B83" s="23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4.1" customHeight="1" x14ac:dyDescent="0.2">
      <c r="A84" s="22"/>
      <c r="B84" s="2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4.1" customHeight="1" x14ac:dyDescent="0.2">
      <c r="A85" s="22"/>
      <c r="B85" s="2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4.1" customHeight="1" x14ac:dyDescent="0.2">
      <c r="A86" s="22"/>
      <c r="B86" s="23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4.1" customHeight="1" x14ac:dyDescent="0.2">
      <c r="A87" s="22"/>
      <c r="B87" s="2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4.1" customHeight="1" x14ac:dyDescent="0.2">
      <c r="A88" s="22"/>
      <c r="B88" s="2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4.1" customHeight="1" x14ac:dyDescent="0.2">
      <c r="A89" s="22"/>
      <c r="B89" s="23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4.45" customHeight="1" x14ac:dyDescent="0.25">
      <c r="A90" s="29"/>
      <c r="B90" s="23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4.45" customHeight="1" x14ac:dyDescent="0.25">
      <c r="A91" s="26"/>
      <c r="B91" s="23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4.1" customHeight="1" x14ac:dyDescent="0.2">
      <c r="A92" s="22"/>
      <c r="B92" s="2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4.1" customHeight="1" x14ac:dyDescent="0.2">
      <c r="A93" s="22"/>
      <c r="B93" s="2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4.1" customHeight="1" x14ac:dyDescent="0.2">
      <c r="A94" s="22"/>
      <c r="B94" s="2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4.45" customHeight="1" x14ac:dyDescent="0.25">
      <c r="A95" s="28"/>
    </row>
    <row r="96" spans="1:35" ht="14.1" customHeight="1" x14ac:dyDescent="0.2">
      <c r="A96" s="22"/>
      <c r="B96" s="23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4.1" customHeight="1" x14ac:dyDescent="0.2">
      <c r="A97" s="22"/>
      <c r="B97" s="23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4.1" customHeight="1" x14ac:dyDescent="0.2">
      <c r="A98" s="22"/>
      <c r="B98" s="23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4.1" customHeight="1" x14ac:dyDescent="0.2">
      <c r="A99" s="22"/>
      <c r="B99" s="2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4.1" customHeight="1" x14ac:dyDescent="0.2">
      <c r="A100" s="22"/>
      <c r="B100" s="2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4.1" customHeight="1" x14ac:dyDescent="0.2">
      <c r="A101" s="22"/>
      <c r="B101" s="2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4.1" customHeight="1" x14ac:dyDescent="0.2">
      <c r="A102" s="22"/>
      <c r="B102" s="2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4.1" customHeight="1" x14ac:dyDescent="0.2">
      <c r="A103" s="22"/>
      <c r="B103" s="2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4.1" customHeight="1" x14ac:dyDescent="0.2">
      <c r="A104" s="22"/>
      <c r="B104" s="2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4.1" customHeight="1" x14ac:dyDescent="0.2">
      <c r="A105" s="22"/>
      <c r="B105" s="2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4.1" customHeight="1" x14ac:dyDescent="0.2">
      <c r="A106" s="22"/>
      <c r="B106" s="2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4.1" customHeight="1" x14ac:dyDescent="0.2">
      <c r="A107" s="24"/>
      <c r="B107" s="2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4.45" customHeight="1" x14ac:dyDescent="0.25">
      <c r="A108" s="20"/>
    </row>
    <row r="109" spans="1:35" ht="14.1" customHeight="1" x14ac:dyDescent="0.2">
      <c r="A109" s="30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</row>
    <row r="110" spans="1:35" ht="14.1" customHeight="1" x14ac:dyDescent="0.2">
      <c r="A110" s="30"/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35" ht="14.1" customHeight="1" x14ac:dyDescent="0.2">
      <c r="A111" s="30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5" ht="14.1" customHeight="1" x14ac:dyDescent="0.2">
      <c r="A112" s="30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ht="14.45" customHeight="1" x14ac:dyDescent="0.25">
      <c r="A113" s="20"/>
    </row>
    <row r="114" spans="1:35" ht="14.1" customHeight="1" x14ac:dyDescent="0.2">
      <c r="A114" s="22"/>
      <c r="B114" s="2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4.1" customHeight="1" x14ac:dyDescent="0.2">
      <c r="A115" s="22"/>
      <c r="B115" s="2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4.1" customHeight="1" x14ac:dyDescent="0.2">
      <c r="A116" s="22"/>
      <c r="B116" s="2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4.1" customHeight="1" x14ac:dyDescent="0.2">
      <c r="A117" s="22"/>
      <c r="B117" s="23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4.1" customHeight="1" x14ac:dyDescent="0.2">
      <c r="A118" s="22"/>
      <c r="B118" s="2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4.1" customHeight="1" x14ac:dyDescent="0.2">
      <c r="A119" s="22"/>
      <c r="B119" s="2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4.1" customHeight="1" x14ac:dyDescent="0.2">
      <c r="A120" s="22"/>
      <c r="B120" s="2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4.1" customHeight="1" x14ac:dyDescent="0.2">
      <c r="A121" s="22"/>
      <c r="B121" s="2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4.1" customHeight="1" x14ac:dyDescent="0.2">
      <c r="A122" s="22"/>
      <c r="B122" s="23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4.1" customHeight="1" x14ac:dyDescent="0.2">
      <c r="A123" s="22"/>
      <c r="B123" s="23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4.1" customHeight="1" x14ac:dyDescent="0.2">
      <c r="A124" s="24"/>
      <c r="B124" s="25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4.45" customHeight="1" x14ac:dyDescent="0.25">
      <c r="A125" s="20"/>
    </row>
    <row r="126" spans="1:35" ht="14.45" customHeight="1" x14ac:dyDescent="0.25">
      <c r="A126" s="26"/>
      <c r="B126" s="23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4.1" customHeight="1" x14ac:dyDescent="0.2">
      <c r="A127" s="22"/>
      <c r="B127" s="23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4.1" customHeight="1" x14ac:dyDescent="0.2">
      <c r="A128" s="22"/>
      <c r="B128" s="23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4.1" customHeight="1" x14ac:dyDescent="0.2">
      <c r="A129" s="22"/>
      <c r="B129" s="23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4.1" customHeight="1" x14ac:dyDescent="0.2">
      <c r="A130" s="22"/>
      <c r="B130" s="23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4.1" customHeight="1" x14ac:dyDescent="0.2">
      <c r="A131" s="22"/>
      <c r="B131" s="23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4.1" customHeight="1" x14ac:dyDescent="0.2">
      <c r="A132" s="22"/>
      <c r="B132" s="23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4.1" customHeight="1" x14ac:dyDescent="0.2">
      <c r="A133" s="22"/>
      <c r="B133" s="23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4.1" customHeight="1" x14ac:dyDescent="0.2">
      <c r="A134" s="22"/>
      <c r="B134" s="23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4.1" customHeight="1" x14ac:dyDescent="0.2">
      <c r="A135" s="22"/>
      <c r="B135" s="23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4.1" customHeight="1" x14ac:dyDescent="0.2">
      <c r="A136" s="22"/>
      <c r="B136" s="23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</row>
    <row r="137" spans="1:35" ht="14.1" customHeight="1" x14ac:dyDescent="0.2">
      <c r="A137" s="22"/>
      <c r="B137" s="23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4.1" customHeight="1" x14ac:dyDescent="0.2">
      <c r="A138" s="22"/>
      <c r="B138" s="23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</row>
    <row r="139" spans="1:35" ht="14.1" customHeight="1" x14ac:dyDescent="0.2">
      <c r="A139" s="22"/>
      <c r="B139" s="23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</row>
    <row r="140" spans="1:35" ht="14.1" customHeight="1" x14ac:dyDescent="0.2">
      <c r="A140" s="22"/>
      <c r="B140" s="23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</row>
    <row r="141" spans="1:35" ht="14.1" customHeight="1" x14ac:dyDescent="0.2">
      <c r="A141" s="22"/>
      <c r="B141" s="23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</row>
    <row r="142" spans="1:35" ht="14.1" customHeight="1" x14ac:dyDescent="0.2">
      <c r="A142" s="22"/>
      <c r="B142" s="23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</row>
    <row r="143" spans="1:35" ht="14.1" customHeight="1" x14ac:dyDescent="0.2">
      <c r="A143" s="22"/>
      <c r="B143" s="23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</row>
    <row r="144" spans="1:35" ht="14.1" customHeight="1" x14ac:dyDescent="0.2">
      <c r="A144" s="22"/>
      <c r="B144" s="23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</row>
    <row r="145" spans="1:35" ht="14.1" customHeight="1" x14ac:dyDescent="0.2">
      <c r="A145" s="22"/>
      <c r="B145" s="23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</row>
    <row r="146" spans="1:35" ht="14.1" customHeight="1" x14ac:dyDescent="0.2">
      <c r="A146" s="24"/>
      <c r="B146" s="25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</row>
    <row r="147" spans="1:35" ht="14.1" customHeight="1" x14ac:dyDescent="0.2">
      <c r="A147" s="22"/>
      <c r="B147" s="23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</row>
    <row r="148" spans="1:35" ht="14.1" customHeight="1" x14ac:dyDescent="0.2">
      <c r="A148" s="24"/>
      <c r="B148" s="25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</row>
    <row r="149" spans="1:35" ht="14.1" customHeight="1" x14ac:dyDescent="0.2"/>
    <row r="150" spans="1:35" ht="14.1" customHeight="1" x14ac:dyDescent="0.2">
      <c r="C150" s="42"/>
      <c r="D150" s="42"/>
      <c r="E150" s="42"/>
      <c r="F150" s="42"/>
      <c r="G150" s="42"/>
      <c r="H150" s="42"/>
      <c r="I150" s="42"/>
      <c r="J150" s="42"/>
      <c r="K150" s="42"/>
      <c r="L150" s="42"/>
    </row>
    <row r="151" spans="1:35" ht="14.1" customHeight="1" x14ac:dyDescent="0.2">
      <c r="C151" s="42"/>
      <c r="D151" s="42"/>
      <c r="E151" s="42"/>
      <c r="F151" s="42"/>
      <c r="G151" s="42"/>
      <c r="H151" s="42"/>
      <c r="I151" s="42"/>
      <c r="J151" s="42"/>
      <c r="K151" s="42"/>
      <c r="L151" s="42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>
    <tabColor rgb="FF1F497D"/>
  </sheetPr>
  <dimension ref="A1:AI1000"/>
  <sheetViews>
    <sheetView workbookViewId="0"/>
  </sheetViews>
  <sheetFormatPr defaultColWidth="8.875" defaultRowHeight="15" customHeight="1" x14ac:dyDescent="0.2"/>
  <cols>
    <col min="1" max="1" width="39.875" style="18" customWidth="1"/>
    <col min="2" max="2" width="17.875" style="21" customWidth="1"/>
    <col min="3" max="3" width="9.5" style="18" customWidth="1"/>
    <col min="4" max="35" width="9.5" style="18" bestFit="1" customWidth="1"/>
    <col min="36" max="38" width="8.875" style="18" customWidth="1"/>
    <col min="39" max="16384" width="8.875" style="18"/>
  </cols>
  <sheetData>
    <row r="1" spans="1:35" ht="14.45" customHeight="1" x14ac:dyDescent="0.25">
      <c r="A1" s="19" t="s">
        <v>51</v>
      </c>
      <c r="B1" s="20">
        <v>2020</v>
      </c>
      <c r="C1" s="20">
        <v>2021</v>
      </c>
      <c r="D1" s="20">
        <v>2022</v>
      </c>
      <c r="E1" s="20">
        <v>2023</v>
      </c>
      <c r="F1" s="20">
        <v>2024</v>
      </c>
      <c r="G1" s="20">
        <v>2025</v>
      </c>
      <c r="H1" s="20">
        <v>2026</v>
      </c>
      <c r="I1" s="20">
        <v>2027</v>
      </c>
      <c r="J1" s="20">
        <v>2028</v>
      </c>
      <c r="K1" s="20">
        <v>2029</v>
      </c>
      <c r="L1" s="20">
        <v>2030</v>
      </c>
      <c r="M1" s="20">
        <v>2031</v>
      </c>
      <c r="N1" s="20">
        <v>2032</v>
      </c>
      <c r="O1" s="20">
        <v>2033</v>
      </c>
      <c r="P1" s="20">
        <v>2034</v>
      </c>
      <c r="Q1" s="20">
        <v>2035</v>
      </c>
      <c r="R1" s="20">
        <v>2036</v>
      </c>
      <c r="S1" s="20">
        <v>2037</v>
      </c>
      <c r="T1" s="20">
        <v>2038</v>
      </c>
      <c r="U1" s="20">
        <v>2039</v>
      </c>
      <c r="V1" s="20">
        <v>2040</v>
      </c>
      <c r="W1" s="20">
        <v>2041</v>
      </c>
      <c r="X1" s="20">
        <v>2042</v>
      </c>
      <c r="Y1" s="20">
        <v>2043</v>
      </c>
      <c r="Z1" s="20">
        <v>2044</v>
      </c>
      <c r="AA1" s="20">
        <v>2045</v>
      </c>
      <c r="AB1" s="20">
        <v>2046</v>
      </c>
      <c r="AC1" s="20">
        <v>2047</v>
      </c>
      <c r="AD1" s="20">
        <v>2048</v>
      </c>
      <c r="AE1" s="20">
        <v>2049</v>
      </c>
      <c r="AF1" s="20">
        <v>2050</v>
      </c>
      <c r="AH1" s="20"/>
      <c r="AI1" s="20"/>
    </row>
    <row r="2" spans="1:35" ht="14.1" customHeight="1" x14ac:dyDescent="0.2">
      <c r="A2" s="18" t="s">
        <v>52</v>
      </c>
      <c r="B2" s="17">
        <v>0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38"/>
    </row>
    <row r="3" spans="1:35" ht="14.1" customHeight="1" x14ac:dyDescent="0.2">
      <c r="A3" s="18" t="s">
        <v>53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</row>
    <row r="4" spans="1:35" ht="14.1" customHeight="1" x14ac:dyDescent="0.2">
      <c r="A4" s="18" t="s">
        <v>54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</row>
    <row r="5" spans="1:35" ht="14.1" customHeight="1" x14ac:dyDescent="0.2">
      <c r="A5" s="18" t="s">
        <v>55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</row>
    <row r="6" spans="1:35" ht="14.1" customHeight="1" x14ac:dyDescent="0.2">
      <c r="A6" s="18" t="s">
        <v>56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</row>
    <row r="7" spans="1:35" ht="14.1" customHeight="1" x14ac:dyDescent="0.2">
      <c r="A7" s="18" t="s">
        <v>57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</row>
    <row r="8" spans="1:35" ht="14.1" customHeight="1" x14ac:dyDescent="0.2">
      <c r="A8" s="18" t="s">
        <v>58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</row>
    <row r="9" spans="1:35" ht="14.1" customHeight="1" x14ac:dyDescent="0.2">
      <c r="A9" s="18" t="s">
        <v>59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38"/>
    </row>
    <row r="10" spans="1:35" ht="14.1" customHeight="1" x14ac:dyDescent="0.2">
      <c r="A10" s="18" t="s">
        <v>60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</row>
    <row r="11" spans="1:35" ht="14.1" customHeight="1" x14ac:dyDescent="0.2">
      <c r="A11" s="18" t="s">
        <v>61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</row>
    <row r="12" spans="1:35" ht="14.1" customHeight="1" x14ac:dyDescent="0.2">
      <c r="A12" s="18" t="s">
        <v>62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</row>
    <row r="13" spans="1:35" ht="14.1" customHeight="1" x14ac:dyDescent="0.2">
      <c r="A13" s="18" t="s">
        <v>63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</row>
    <row r="14" spans="1:35" ht="14.1" customHeight="1" x14ac:dyDescent="0.2">
      <c r="A14" s="18" t="s">
        <v>64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</row>
    <row r="15" spans="1:35" ht="14.1" customHeight="1" x14ac:dyDescent="0.2">
      <c r="A15" s="18" t="s">
        <v>65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38"/>
    </row>
    <row r="16" spans="1:35" ht="14.1" customHeight="1" x14ac:dyDescent="0.2">
      <c r="A16" s="18" t="s">
        <v>66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</row>
    <row r="17" spans="1:33" ht="14.1" customHeight="1" x14ac:dyDescent="0.2">
      <c r="A17" s="18" t="s">
        <v>67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</row>
    <row r="18" spans="1:33" ht="14.1" customHeight="1" x14ac:dyDescent="0.2">
      <c r="A18" s="18" t="s">
        <v>68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21"/>
    </row>
    <row r="19" spans="1:33" ht="14.1" customHeight="1" x14ac:dyDescent="0.2">
      <c r="A19" s="18" t="s">
        <v>69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</row>
    <row r="20" spans="1:33" ht="14.1" customHeight="1" x14ac:dyDescent="0.2">
      <c r="A20" s="18" t="s">
        <v>70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38"/>
    </row>
    <row r="21" spans="1:33" ht="14.1" customHeight="1" x14ac:dyDescent="0.2">
      <c r="A21" s="18" t="s">
        <v>71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</row>
    <row r="22" spans="1:33" ht="14.1" customHeight="1" x14ac:dyDescent="0.2">
      <c r="A22" s="18" t="s">
        <v>72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</row>
    <row r="23" spans="1:33" ht="14.1" customHeight="1" x14ac:dyDescent="0.2">
      <c r="A23" s="18" t="s">
        <v>73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</row>
    <row r="24" spans="1:33" ht="14.1" customHeight="1" x14ac:dyDescent="0.2">
      <c r="A24" s="18" t="s">
        <v>74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</row>
    <row r="25" spans="1:33" ht="14.1" customHeight="1" x14ac:dyDescent="0.2">
      <c r="A25" s="18" t="s">
        <v>75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</row>
    <row r="26" spans="1:33" ht="14.1" customHeight="1" x14ac:dyDescent="0.2">
      <c r="A26" s="18" t="s">
        <v>76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</row>
    <row r="27" spans="1:33" ht="14.1" customHeight="1" x14ac:dyDescent="0.2"/>
    <row r="28" spans="1:33" ht="14.45" customHeight="1" x14ac:dyDescent="0.25">
      <c r="A28" s="20"/>
    </row>
    <row r="29" spans="1:33" ht="14.1" customHeight="1" x14ac:dyDescent="0.2"/>
    <row r="30" spans="1:33" ht="14.45" customHeight="1" x14ac:dyDescent="0.25">
      <c r="A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1" customHeight="1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1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5" ht="14.45" customHeight="1" x14ac:dyDescent="0.25">
      <c r="A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5" ht="14.1" customHeight="1" x14ac:dyDescent="0.2">
      <c r="A34" s="22"/>
      <c r="B34" s="23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4.1" customHeight="1" x14ac:dyDescent="0.2">
      <c r="A35" s="22"/>
      <c r="B35" s="23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4.1" customHeight="1" x14ac:dyDescent="0.2">
      <c r="A36" s="22"/>
      <c r="B36" s="23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4.1" customHeight="1" x14ac:dyDescent="0.2">
      <c r="A37" s="22"/>
      <c r="B37" s="23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4.1" customHeight="1" x14ac:dyDescent="0.2">
      <c r="A38" s="22"/>
      <c r="B38" s="23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4.1" customHeight="1" x14ac:dyDescent="0.2">
      <c r="A39" s="22"/>
      <c r="B39" s="23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4.1" customHeight="1" x14ac:dyDescent="0.2">
      <c r="A40" s="22"/>
      <c r="B40" s="23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4.1" customHeight="1" x14ac:dyDescent="0.2">
      <c r="A41" s="22"/>
      <c r="B41" s="23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4.1" customHeight="1" x14ac:dyDescent="0.2">
      <c r="A42" s="22"/>
      <c r="B42" s="23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4.1" customHeight="1" x14ac:dyDescent="0.2">
      <c r="A43" s="22"/>
      <c r="B43" s="23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4.1" customHeight="1" x14ac:dyDescent="0.2">
      <c r="A44" s="22"/>
      <c r="B44" s="23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4.1" customHeight="1" x14ac:dyDescent="0.2">
      <c r="A45" s="22"/>
      <c r="B45" s="23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4.1" customHeight="1" x14ac:dyDescent="0.2">
      <c r="A46" s="24"/>
      <c r="B46" s="25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4.45" customHeight="1" x14ac:dyDescent="0.25">
      <c r="A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5" ht="14.1" customHeight="1" x14ac:dyDescent="0.2">
      <c r="A48" s="22"/>
      <c r="B48" s="23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4.1" customHeight="1" x14ac:dyDescent="0.2">
      <c r="A49" s="22"/>
      <c r="B49" s="23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4.45" customHeight="1" x14ac:dyDescent="0.25">
      <c r="A50" s="26"/>
      <c r="B50" s="23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4.1" customHeight="1" x14ac:dyDescent="0.2">
      <c r="A51" s="22"/>
      <c r="B51" s="23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4.1" customHeight="1" x14ac:dyDescent="0.2">
      <c r="A52" s="22"/>
      <c r="B52" s="23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4.1" customHeight="1" x14ac:dyDescent="0.2">
      <c r="A53" s="22"/>
      <c r="B53" s="23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4.1" customHeight="1" x14ac:dyDescent="0.2">
      <c r="A54" s="22"/>
      <c r="B54" s="23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4.1" customHeight="1" x14ac:dyDescent="0.2">
      <c r="A55" s="22"/>
      <c r="B55" s="23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4.1" customHeight="1" x14ac:dyDescent="0.2">
      <c r="A56" s="22"/>
      <c r="B56" s="27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4.1" customHeight="1" x14ac:dyDescent="0.2">
      <c r="A57" s="22"/>
      <c r="B57" s="27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4.1" customHeight="1" x14ac:dyDescent="0.2">
      <c r="A58" s="22"/>
      <c r="B58" s="27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4.1" customHeight="1" x14ac:dyDescent="0.2">
      <c r="A59" s="22"/>
      <c r="B59" s="27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4.1" customHeight="1" x14ac:dyDescent="0.2">
      <c r="A60" s="22"/>
      <c r="B60" s="27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4.1" customHeight="1" x14ac:dyDescent="0.2">
      <c r="A61" s="22"/>
      <c r="B61" s="27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4.1" customHeight="1" x14ac:dyDescent="0.2">
      <c r="A62" s="24"/>
      <c r="B62" s="2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4.45" customHeight="1" x14ac:dyDescent="0.25">
      <c r="A63" s="28"/>
      <c r="B63" s="27"/>
    </row>
    <row r="64" spans="1:35" ht="14.1" customHeight="1" x14ac:dyDescent="0.2">
      <c r="A64" s="22"/>
      <c r="B64" s="27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4.1" customHeight="1" x14ac:dyDescent="0.2">
      <c r="A65" s="22"/>
      <c r="B65" s="27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4.1" customHeight="1" x14ac:dyDescent="0.2">
      <c r="A66" s="22"/>
      <c r="B66" s="27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4.1" customHeight="1" x14ac:dyDescent="0.2">
      <c r="A67" s="22"/>
      <c r="B67" s="27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4.1" customHeight="1" x14ac:dyDescent="0.2">
      <c r="A68" s="22"/>
      <c r="B68" s="27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4.1" customHeight="1" x14ac:dyDescent="0.2">
      <c r="A69" s="22"/>
      <c r="B69" s="27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4.1" customHeight="1" x14ac:dyDescent="0.2">
      <c r="A70" s="22"/>
      <c r="B70" s="27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4.1" customHeight="1" x14ac:dyDescent="0.2">
      <c r="A71" s="22"/>
      <c r="B71" s="27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4.1" customHeight="1" x14ac:dyDescent="0.2">
      <c r="A72" s="22"/>
      <c r="B72" s="2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4.1" customHeight="1" x14ac:dyDescent="0.2">
      <c r="A73" s="22"/>
      <c r="B73" s="2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4.1" customHeight="1" x14ac:dyDescent="0.2">
      <c r="A74" s="22"/>
      <c r="B74" s="2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4.1" customHeight="1" x14ac:dyDescent="0.2">
      <c r="A75" s="22"/>
      <c r="B75" s="2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4.1" customHeight="1" x14ac:dyDescent="0.2">
      <c r="A76" s="24"/>
      <c r="B76" s="27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4.45" customHeight="1" x14ac:dyDescent="0.25">
      <c r="A77" s="28"/>
      <c r="B77" s="27"/>
    </row>
    <row r="78" spans="1:35" ht="14.45" customHeight="1" x14ac:dyDescent="0.25">
      <c r="A78" s="28"/>
      <c r="B78" s="27"/>
    </row>
    <row r="79" spans="1:35" ht="14.1" customHeight="1" x14ac:dyDescent="0.2">
      <c r="A79" s="22"/>
      <c r="B79" s="27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4.1" customHeight="1" x14ac:dyDescent="0.2">
      <c r="A80" s="22"/>
      <c r="B80" s="27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4.1" customHeight="1" x14ac:dyDescent="0.2">
      <c r="A81" s="22"/>
      <c r="B81" s="27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4.1" customHeight="1" x14ac:dyDescent="0.2">
      <c r="A82" s="22"/>
      <c r="B82" s="23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4.1" customHeight="1" x14ac:dyDescent="0.2">
      <c r="A83" s="22"/>
      <c r="B83" s="23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4.1" customHeight="1" x14ac:dyDescent="0.2">
      <c r="A84" s="22"/>
      <c r="B84" s="2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4.1" customHeight="1" x14ac:dyDescent="0.2">
      <c r="A85" s="22"/>
      <c r="B85" s="2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4.1" customHeight="1" x14ac:dyDescent="0.2">
      <c r="A86" s="22"/>
      <c r="B86" s="23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4.1" customHeight="1" x14ac:dyDescent="0.2">
      <c r="A87" s="22"/>
      <c r="B87" s="2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4.1" customHeight="1" x14ac:dyDescent="0.2">
      <c r="A88" s="22"/>
      <c r="B88" s="2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4.1" customHeight="1" x14ac:dyDescent="0.2">
      <c r="A89" s="22"/>
      <c r="B89" s="23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4.45" customHeight="1" x14ac:dyDescent="0.25">
      <c r="A90" s="29"/>
      <c r="B90" s="23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4.45" customHeight="1" x14ac:dyDescent="0.25">
      <c r="A91" s="26"/>
      <c r="B91" s="23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4.1" customHeight="1" x14ac:dyDescent="0.2">
      <c r="A92" s="22"/>
      <c r="B92" s="2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4.1" customHeight="1" x14ac:dyDescent="0.2">
      <c r="A93" s="22"/>
      <c r="B93" s="2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4.1" customHeight="1" x14ac:dyDescent="0.2">
      <c r="A94" s="22"/>
      <c r="B94" s="2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4.45" customHeight="1" x14ac:dyDescent="0.25">
      <c r="A95" s="28"/>
    </row>
    <row r="96" spans="1:35" ht="14.1" customHeight="1" x14ac:dyDescent="0.2">
      <c r="A96" s="22"/>
      <c r="B96" s="23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4.1" customHeight="1" x14ac:dyDescent="0.2">
      <c r="A97" s="22"/>
      <c r="B97" s="23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4.1" customHeight="1" x14ac:dyDescent="0.2">
      <c r="A98" s="22"/>
      <c r="B98" s="23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4.1" customHeight="1" x14ac:dyDescent="0.2">
      <c r="A99" s="22"/>
      <c r="B99" s="2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4.1" customHeight="1" x14ac:dyDescent="0.2">
      <c r="A100" s="22"/>
      <c r="B100" s="2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4.1" customHeight="1" x14ac:dyDescent="0.2">
      <c r="A101" s="22"/>
      <c r="B101" s="2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4.1" customHeight="1" x14ac:dyDescent="0.2">
      <c r="A102" s="22"/>
      <c r="B102" s="2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4.1" customHeight="1" x14ac:dyDescent="0.2">
      <c r="A103" s="22"/>
      <c r="B103" s="2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4.1" customHeight="1" x14ac:dyDescent="0.2">
      <c r="A104" s="22"/>
      <c r="B104" s="2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4.1" customHeight="1" x14ac:dyDescent="0.2">
      <c r="A105" s="22"/>
      <c r="B105" s="2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4.1" customHeight="1" x14ac:dyDescent="0.2">
      <c r="A106" s="22"/>
      <c r="B106" s="2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4.1" customHeight="1" x14ac:dyDescent="0.2">
      <c r="A107" s="24"/>
      <c r="B107" s="2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4.45" customHeight="1" x14ac:dyDescent="0.25">
      <c r="A108" s="20"/>
    </row>
    <row r="109" spans="1:35" ht="14.1" customHeight="1" x14ac:dyDescent="0.2">
      <c r="A109" s="30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</row>
    <row r="110" spans="1:35" ht="14.1" customHeight="1" x14ac:dyDescent="0.2">
      <c r="A110" s="30"/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35" ht="14.1" customHeight="1" x14ac:dyDescent="0.2">
      <c r="A111" s="30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5" ht="14.1" customHeight="1" x14ac:dyDescent="0.2">
      <c r="A112" s="30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ht="14.45" customHeight="1" x14ac:dyDescent="0.25">
      <c r="A113" s="20"/>
    </row>
    <row r="114" spans="1:35" ht="14.1" customHeight="1" x14ac:dyDescent="0.2">
      <c r="A114" s="22"/>
      <c r="B114" s="2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4.1" customHeight="1" x14ac:dyDescent="0.2">
      <c r="A115" s="22"/>
      <c r="B115" s="2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4.1" customHeight="1" x14ac:dyDescent="0.2">
      <c r="A116" s="22"/>
      <c r="B116" s="2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4.1" customHeight="1" x14ac:dyDescent="0.2">
      <c r="A117" s="22"/>
      <c r="B117" s="23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4.1" customHeight="1" x14ac:dyDescent="0.2">
      <c r="A118" s="22"/>
      <c r="B118" s="2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4.1" customHeight="1" x14ac:dyDescent="0.2">
      <c r="A119" s="22"/>
      <c r="B119" s="2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4.1" customHeight="1" x14ac:dyDescent="0.2">
      <c r="A120" s="22"/>
      <c r="B120" s="2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4.1" customHeight="1" x14ac:dyDescent="0.2">
      <c r="A121" s="22"/>
      <c r="B121" s="2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4.1" customHeight="1" x14ac:dyDescent="0.2">
      <c r="A122" s="22"/>
      <c r="B122" s="23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4.1" customHeight="1" x14ac:dyDescent="0.2">
      <c r="A123" s="22"/>
      <c r="B123" s="23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4.1" customHeight="1" x14ac:dyDescent="0.2">
      <c r="A124" s="24"/>
      <c r="B124" s="25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4.45" customHeight="1" x14ac:dyDescent="0.25">
      <c r="A125" s="20"/>
    </row>
    <row r="126" spans="1:35" ht="14.45" customHeight="1" x14ac:dyDescent="0.25">
      <c r="A126" s="26"/>
      <c r="B126" s="23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4.1" customHeight="1" x14ac:dyDescent="0.2">
      <c r="A127" s="22"/>
      <c r="B127" s="23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4.1" customHeight="1" x14ac:dyDescent="0.2">
      <c r="A128" s="22"/>
      <c r="B128" s="23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4.1" customHeight="1" x14ac:dyDescent="0.2">
      <c r="A129" s="22"/>
      <c r="B129" s="23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4.1" customHeight="1" x14ac:dyDescent="0.2">
      <c r="A130" s="22"/>
      <c r="B130" s="23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4.1" customHeight="1" x14ac:dyDescent="0.2">
      <c r="A131" s="22"/>
      <c r="B131" s="23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4.1" customHeight="1" x14ac:dyDescent="0.2">
      <c r="A132" s="22"/>
      <c r="B132" s="23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4.1" customHeight="1" x14ac:dyDescent="0.2">
      <c r="A133" s="22"/>
      <c r="B133" s="23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4.1" customHeight="1" x14ac:dyDescent="0.2">
      <c r="A134" s="22"/>
      <c r="B134" s="23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4.1" customHeight="1" x14ac:dyDescent="0.2">
      <c r="A135" s="22"/>
      <c r="B135" s="23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4.1" customHeight="1" x14ac:dyDescent="0.2">
      <c r="A136" s="22"/>
      <c r="B136" s="23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</row>
    <row r="137" spans="1:35" ht="14.1" customHeight="1" x14ac:dyDescent="0.2">
      <c r="A137" s="22"/>
      <c r="B137" s="23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4.1" customHeight="1" x14ac:dyDescent="0.2">
      <c r="A138" s="22"/>
      <c r="B138" s="23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</row>
    <row r="139" spans="1:35" ht="14.1" customHeight="1" x14ac:dyDescent="0.2">
      <c r="A139" s="22"/>
      <c r="B139" s="23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</row>
    <row r="140" spans="1:35" ht="14.1" customHeight="1" x14ac:dyDescent="0.2">
      <c r="A140" s="22"/>
      <c r="B140" s="23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</row>
    <row r="141" spans="1:35" ht="14.1" customHeight="1" x14ac:dyDescent="0.2">
      <c r="A141" s="22"/>
      <c r="B141" s="23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</row>
    <row r="142" spans="1:35" ht="14.1" customHeight="1" x14ac:dyDescent="0.2">
      <c r="A142" s="22"/>
      <c r="B142" s="23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</row>
    <row r="143" spans="1:35" ht="14.1" customHeight="1" x14ac:dyDescent="0.2">
      <c r="A143" s="22"/>
      <c r="B143" s="23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</row>
    <row r="144" spans="1:35" ht="14.1" customHeight="1" x14ac:dyDescent="0.2">
      <c r="A144" s="22"/>
      <c r="B144" s="23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</row>
    <row r="145" spans="1:35" ht="14.1" customHeight="1" x14ac:dyDescent="0.2">
      <c r="A145" s="22"/>
      <c r="B145" s="23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</row>
    <row r="146" spans="1:35" ht="14.1" customHeight="1" x14ac:dyDescent="0.2">
      <c r="A146" s="24"/>
      <c r="B146" s="25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</row>
    <row r="147" spans="1:35" ht="14.1" customHeight="1" x14ac:dyDescent="0.2">
      <c r="A147" s="22"/>
      <c r="B147" s="23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</row>
    <row r="148" spans="1:35" ht="14.1" customHeight="1" x14ac:dyDescent="0.2">
      <c r="A148" s="24"/>
      <c r="B148" s="25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</row>
    <row r="149" spans="1:35" ht="14.1" customHeight="1" x14ac:dyDescent="0.2"/>
    <row r="150" spans="1:35" ht="14.1" customHeight="1" x14ac:dyDescent="0.2">
      <c r="C150" s="42"/>
      <c r="D150" s="42"/>
      <c r="E150" s="42"/>
      <c r="F150" s="42"/>
      <c r="G150" s="42"/>
      <c r="H150" s="42"/>
      <c r="I150" s="42"/>
      <c r="J150" s="42"/>
      <c r="K150" s="42"/>
      <c r="L150" s="42"/>
    </row>
    <row r="151" spans="1:35" ht="14.1" customHeight="1" x14ac:dyDescent="0.2">
      <c r="C151" s="42"/>
      <c r="D151" s="42"/>
      <c r="E151" s="42"/>
      <c r="F151" s="42"/>
      <c r="G151" s="42"/>
      <c r="H151" s="42"/>
      <c r="I151" s="42"/>
      <c r="J151" s="42"/>
      <c r="K151" s="42"/>
      <c r="L151" s="42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0">
    <tabColor rgb="FF1F497D"/>
  </sheetPr>
  <dimension ref="A1:AI1000"/>
  <sheetViews>
    <sheetView workbookViewId="0"/>
  </sheetViews>
  <sheetFormatPr defaultColWidth="8.875" defaultRowHeight="15" customHeight="1" x14ac:dyDescent="0.2"/>
  <cols>
    <col min="1" max="1" width="39.875" style="18" customWidth="1"/>
    <col min="2" max="2" width="17.875" style="21" customWidth="1"/>
    <col min="3" max="3" width="9.5" style="18" customWidth="1"/>
    <col min="4" max="35" width="9.5" style="18" bestFit="1" customWidth="1"/>
    <col min="36" max="38" width="8.875" style="18" customWidth="1"/>
    <col min="39" max="16384" width="8.875" style="18"/>
  </cols>
  <sheetData>
    <row r="1" spans="1:35" ht="14.45" customHeight="1" x14ac:dyDescent="0.25">
      <c r="A1" s="19" t="s">
        <v>51</v>
      </c>
      <c r="B1" s="20">
        <v>2020</v>
      </c>
      <c r="C1" s="20">
        <v>2021</v>
      </c>
      <c r="D1" s="20">
        <v>2022</v>
      </c>
      <c r="E1" s="20">
        <v>2023</v>
      </c>
      <c r="F1" s="20">
        <v>2024</v>
      </c>
      <c r="G1" s="20">
        <v>2025</v>
      </c>
      <c r="H1" s="20">
        <v>2026</v>
      </c>
      <c r="I1" s="20">
        <v>2027</v>
      </c>
      <c r="J1" s="20">
        <v>2028</v>
      </c>
      <c r="K1" s="20">
        <v>2029</v>
      </c>
      <c r="L1" s="20">
        <v>2030</v>
      </c>
      <c r="M1" s="20">
        <v>2031</v>
      </c>
      <c r="N1" s="20">
        <v>2032</v>
      </c>
      <c r="O1" s="20">
        <v>2033</v>
      </c>
      <c r="P1" s="20">
        <v>2034</v>
      </c>
      <c r="Q1" s="20">
        <v>2035</v>
      </c>
      <c r="R1" s="20">
        <v>2036</v>
      </c>
      <c r="S1" s="20">
        <v>2037</v>
      </c>
      <c r="T1" s="20">
        <v>2038</v>
      </c>
      <c r="U1" s="20">
        <v>2039</v>
      </c>
      <c r="V1" s="20">
        <v>2040</v>
      </c>
      <c r="W1" s="20">
        <v>2041</v>
      </c>
      <c r="X1" s="20">
        <v>2042</v>
      </c>
      <c r="Y1" s="20">
        <v>2043</v>
      </c>
      <c r="Z1" s="20">
        <v>2044</v>
      </c>
      <c r="AA1" s="20">
        <v>2045</v>
      </c>
      <c r="AB1" s="20">
        <v>2046</v>
      </c>
      <c r="AC1" s="20">
        <v>2047</v>
      </c>
      <c r="AD1" s="20">
        <v>2048</v>
      </c>
      <c r="AE1" s="20">
        <v>2049</v>
      </c>
      <c r="AF1" s="20">
        <v>2050</v>
      </c>
      <c r="AH1" s="20"/>
      <c r="AI1" s="20"/>
    </row>
    <row r="2" spans="1:35" ht="14.1" customHeight="1" x14ac:dyDescent="0.2">
      <c r="A2" s="18" t="s">
        <v>52</v>
      </c>
      <c r="B2">
        <f>calcs!G186</f>
        <v>0</v>
      </c>
      <c r="C2" s="17">
        <f>calcs!H186</f>
        <v>0</v>
      </c>
      <c r="D2" s="17">
        <f>calcs!I186</f>
        <v>0</v>
      </c>
      <c r="E2" s="17">
        <f>calcs!J186</f>
        <v>0</v>
      </c>
      <c r="F2" s="17">
        <f>calcs!K186</f>
        <v>0</v>
      </c>
      <c r="G2" s="17">
        <f>calcs!L186</f>
        <v>0</v>
      </c>
      <c r="H2" s="17">
        <f>calcs!M186</f>
        <v>0</v>
      </c>
      <c r="I2" s="17">
        <f>calcs!N186</f>
        <v>0</v>
      </c>
      <c r="J2" s="17">
        <f>calcs!O186</f>
        <v>0</v>
      </c>
      <c r="K2" s="17">
        <f>calcs!P186</f>
        <v>0</v>
      </c>
      <c r="L2" s="17">
        <f>calcs!Q186</f>
        <v>0</v>
      </c>
      <c r="M2" s="17">
        <f>calcs!R186</f>
        <v>0</v>
      </c>
      <c r="N2" s="17">
        <f>calcs!S186</f>
        <v>0</v>
      </c>
      <c r="O2" s="17">
        <f>calcs!T186</f>
        <v>0</v>
      </c>
      <c r="P2" s="17">
        <f>calcs!U186</f>
        <v>0</v>
      </c>
      <c r="Q2" s="17">
        <f>calcs!V186</f>
        <v>0</v>
      </c>
      <c r="R2" s="17">
        <f>calcs!W186</f>
        <v>0</v>
      </c>
      <c r="S2" s="17">
        <f>calcs!X186</f>
        <v>0</v>
      </c>
      <c r="T2" s="17">
        <f>calcs!Y186</f>
        <v>0</v>
      </c>
      <c r="U2" s="17">
        <f>calcs!Z186</f>
        <v>0</v>
      </c>
      <c r="V2" s="17">
        <f>calcs!AA186</f>
        <v>0</v>
      </c>
      <c r="W2" s="17">
        <f>calcs!AB186</f>
        <v>0</v>
      </c>
      <c r="X2" s="17">
        <f>calcs!AC186</f>
        <v>0</v>
      </c>
      <c r="Y2" s="17">
        <f>calcs!AD186</f>
        <v>0</v>
      </c>
      <c r="Z2" s="17">
        <f>calcs!AE186</f>
        <v>0</v>
      </c>
      <c r="AA2" s="17">
        <f>calcs!AF186</f>
        <v>0</v>
      </c>
      <c r="AB2" s="17">
        <f>calcs!AG186</f>
        <v>0</v>
      </c>
      <c r="AC2" s="17">
        <f>calcs!AH186</f>
        <v>0</v>
      </c>
      <c r="AD2" s="17">
        <f>calcs!AI186</f>
        <v>0</v>
      </c>
      <c r="AE2" s="17">
        <f>calcs!AJ186</f>
        <v>0</v>
      </c>
      <c r="AF2" s="17">
        <f>calcs!AK186</f>
        <v>0</v>
      </c>
      <c r="AG2" s="38"/>
    </row>
    <row r="3" spans="1:35" ht="14.1" customHeight="1" x14ac:dyDescent="0.2">
      <c r="A3" s="18" t="s">
        <v>53</v>
      </c>
      <c r="B3" s="17">
        <f>calcs!G187</f>
        <v>0</v>
      </c>
      <c r="C3" s="17">
        <f>calcs!H187</f>
        <v>0</v>
      </c>
      <c r="D3" s="17">
        <f>calcs!I187</f>
        <v>0</v>
      </c>
      <c r="E3" s="17">
        <f>calcs!J187</f>
        <v>0</v>
      </c>
      <c r="F3" s="17">
        <f>calcs!K187</f>
        <v>0</v>
      </c>
      <c r="G3" s="17">
        <f>calcs!L187</f>
        <v>0</v>
      </c>
      <c r="H3" s="17">
        <f>calcs!M187</f>
        <v>0</v>
      </c>
      <c r="I3" s="17">
        <f>calcs!N187</f>
        <v>0</v>
      </c>
      <c r="J3" s="17">
        <f>calcs!O187</f>
        <v>0</v>
      </c>
      <c r="K3" s="17">
        <f>calcs!P187</f>
        <v>0</v>
      </c>
      <c r="L3" s="17">
        <f>calcs!Q187</f>
        <v>0</v>
      </c>
      <c r="M3" s="17">
        <f>calcs!R187</f>
        <v>0</v>
      </c>
      <c r="N3" s="17">
        <f>calcs!S187</f>
        <v>0</v>
      </c>
      <c r="O3" s="17">
        <f>calcs!T187</f>
        <v>0</v>
      </c>
      <c r="P3" s="17">
        <f>calcs!U187</f>
        <v>0</v>
      </c>
      <c r="Q3" s="17">
        <f>calcs!V187</f>
        <v>0</v>
      </c>
      <c r="R3" s="17">
        <f>calcs!W187</f>
        <v>0</v>
      </c>
      <c r="S3" s="17">
        <f>calcs!X187</f>
        <v>0</v>
      </c>
      <c r="T3" s="17">
        <f>calcs!Y187</f>
        <v>0</v>
      </c>
      <c r="U3" s="17">
        <f>calcs!Z187</f>
        <v>0</v>
      </c>
      <c r="V3" s="17">
        <f>calcs!AA187</f>
        <v>0</v>
      </c>
      <c r="W3" s="17">
        <f>calcs!AB187</f>
        <v>0</v>
      </c>
      <c r="X3" s="17">
        <f>calcs!AC187</f>
        <v>0</v>
      </c>
      <c r="Y3" s="17">
        <f>calcs!AD187</f>
        <v>0</v>
      </c>
      <c r="Z3" s="17">
        <f>calcs!AE187</f>
        <v>0</v>
      </c>
      <c r="AA3" s="17">
        <f>calcs!AF187</f>
        <v>0</v>
      </c>
      <c r="AB3" s="17">
        <f>calcs!AG187</f>
        <v>0</v>
      </c>
      <c r="AC3" s="17">
        <f>calcs!AH187</f>
        <v>0</v>
      </c>
      <c r="AD3" s="17">
        <f>calcs!AI187</f>
        <v>0</v>
      </c>
      <c r="AE3" s="17">
        <f>calcs!AJ187</f>
        <v>0</v>
      </c>
      <c r="AF3" s="17">
        <f>calcs!AK187</f>
        <v>0</v>
      </c>
    </row>
    <row r="4" spans="1:35" ht="14.1" customHeight="1" x14ac:dyDescent="0.2">
      <c r="A4" s="18" t="s">
        <v>54</v>
      </c>
      <c r="B4" s="17">
        <f>calcs!G188</f>
        <v>0</v>
      </c>
      <c r="C4" s="17">
        <f>calcs!H188</f>
        <v>0</v>
      </c>
      <c r="D4" s="17">
        <f>calcs!I188</f>
        <v>0</v>
      </c>
      <c r="E4" s="17">
        <f>calcs!J188</f>
        <v>0</v>
      </c>
      <c r="F4" s="17">
        <f>calcs!K188</f>
        <v>0</v>
      </c>
      <c r="G4" s="17">
        <f>calcs!L188</f>
        <v>0</v>
      </c>
      <c r="H4" s="17">
        <f>calcs!M188</f>
        <v>0</v>
      </c>
      <c r="I4" s="17">
        <f>calcs!N188</f>
        <v>0</v>
      </c>
      <c r="J4" s="17">
        <f>calcs!O188</f>
        <v>0</v>
      </c>
      <c r="K4" s="17">
        <f>calcs!P188</f>
        <v>0</v>
      </c>
      <c r="L4" s="17">
        <f>calcs!Q188</f>
        <v>0</v>
      </c>
      <c r="M4" s="17">
        <f>calcs!R188</f>
        <v>0</v>
      </c>
      <c r="N4" s="17">
        <f>calcs!S188</f>
        <v>0</v>
      </c>
      <c r="O4" s="17">
        <f>calcs!T188</f>
        <v>0</v>
      </c>
      <c r="P4" s="17">
        <f>calcs!U188</f>
        <v>0</v>
      </c>
      <c r="Q4" s="17">
        <f>calcs!V188</f>
        <v>0</v>
      </c>
      <c r="R4" s="17">
        <f>calcs!W188</f>
        <v>0</v>
      </c>
      <c r="S4" s="17">
        <f>calcs!X188</f>
        <v>0</v>
      </c>
      <c r="T4" s="17">
        <f>calcs!Y188</f>
        <v>0</v>
      </c>
      <c r="U4" s="17">
        <f>calcs!Z188</f>
        <v>0</v>
      </c>
      <c r="V4" s="17">
        <f>calcs!AA188</f>
        <v>0</v>
      </c>
      <c r="W4" s="17">
        <f>calcs!AB188</f>
        <v>0</v>
      </c>
      <c r="X4" s="17">
        <f>calcs!AC188</f>
        <v>0</v>
      </c>
      <c r="Y4" s="17">
        <f>calcs!AD188</f>
        <v>0</v>
      </c>
      <c r="Z4" s="17">
        <f>calcs!AE188</f>
        <v>0</v>
      </c>
      <c r="AA4" s="17">
        <f>calcs!AF188</f>
        <v>0</v>
      </c>
      <c r="AB4" s="17">
        <f>calcs!AG188</f>
        <v>0</v>
      </c>
      <c r="AC4" s="17">
        <f>calcs!AH188</f>
        <v>0</v>
      </c>
      <c r="AD4" s="17">
        <f>calcs!AI188</f>
        <v>0</v>
      </c>
      <c r="AE4" s="17">
        <f>calcs!AJ188</f>
        <v>0</v>
      </c>
      <c r="AF4" s="17">
        <f>calcs!AK188</f>
        <v>0</v>
      </c>
    </row>
    <row r="5" spans="1:35" ht="14.1" customHeight="1" x14ac:dyDescent="0.2">
      <c r="A5" s="18" t="s">
        <v>55</v>
      </c>
      <c r="B5" s="17">
        <f>calcs!G189</f>
        <v>0</v>
      </c>
      <c r="C5" s="17">
        <f>calcs!H189</f>
        <v>0</v>
      </c>
      <c r="D5" s="17">
        <f>calcs!I189</f>
        <v>0</v>
      </c>
      <c r="E5" s="17">
        <f>calcs!J189</f>
        <v>0</v>
      </c>
      <c r="F5" s="17">
        <f>calcs!K189</f>
        <v>0</v>
      </c>
      <c r="G5" s="17">
        <f>calcs!L189</f>
        <v>0</v>
      </c>
      <c r="H5" s="17">
        <f>calcs!M189</f>
        <v>0</v>
      </c>
      <c r="I5" s="17">
        <f>calcs!N189</f>
        <v>0</v>
      </c>
      <c r="J5" s="17">
        <f>calcs!O189</f>
        <v>0</v>
      </c>
      <c r="K5" s="17">
        <f>calcs!P189</f>
        <v>0</v>
      </c>
      <c r="L5" s="17">
        <f>calcs!Q189</f>
        <v>0</v>
      </c>
      <c r="M5" s="17">
        <f>calcs!R189</f>
        <v>0</v>
      </c>
      <c r="N5" s="17">
        <f>calcs!S189</f>
        <v>0</v>
      </c>
      <c r="O5" s="17">
        <f>calcs!T189</f>
        <v>0</v>
      </c>
      <c r="P5" s="17">
        <f>calcs!U189</f>
        <v>0</v>
      </c>
      <c r="Q5" s="17">
        <f>calcs!V189</f>
        <v>0</v>
      </c>
      <c r="R5" s="17">
        <f>calcs!W189</f>
        <v>0</v>
      </c>
      <c r="S5" s="17">
        <f>calcs!X189</f>
        <v>0</v>
      </c>
      <c r="T5" s="17">
        <f>calcs!Y189</f>
        <v>0</v>
      </c>
      <c r="U5" s="17">
        <f>calcs!Z189</f>
        <v>0</v>
      </c>
      <c r="V5" s="17">
        <f>calcs!AA189</f>
        <v>0</v>
      </c>
      <c r="W5" s="17">
        <f>calcs!AB189</f>
        <v>0</v>
      </c>
      <c r="X5" s="17">
        <f>calcs!AC189</f>
        <v>0</v>
      </c>
      <c r="Y5" s="17">
        <f>calcs!AD189</f>
        <v>0</v>
      </c>
      <c r="Z5" s="17">
        <f>calcs!AE189</f>
        <v>0</v>
      </c>
      <c r="AA5" s="17">
        <f>calcs!AF189</f>
        <v>0</v>
      </c>
      <c r="AB5" s="17">
        <f>calcs!AG189</f>
        <v>0</v>
      </c>
      <c r="AC5" s="17">
        <f>calcs!AH189</f>
        <v>0</v>
      </c>
      <c r="AD5" s="17">
        <f>calcs!AI189</f>
        <v>0</v>
      </c>
      <c r="AE5" s="17">
        <f>calcs!AJ189</f>
        <v>0</v>
      </c>
      <c r="AF5" s="17">
        <f>calcs!AK189</f>
        <v>0</v>
      </c>
    </row>
    <row r="6" spans="1:35" ht="14.1" customHeight="1" x14ac:dyDescent="0.2">
      <c r="A6" s="18" t="s">
        <v>56</v>
      </c>
      <c r="B6" s="17">
        <f>calcs!G190</f>
        <v>0</v>
      </c>
      <c r="C6" s="17">
        <f>calcs!H190</f>
        <v>0</v>
      </c>
      <c r="D6" s="17">
        <f>calcs!I190</f>
        <v>0</v>
      </c>
      <c r="E6" s="17">
        <f>calcs!J190</f>
        <v>0</v>
      </c>
      <c r="F6" s="17">
        <f>calcs!K190</f>
        <v>0</v>
      </c>
      <c r="G6" s="17">
        <f>calcs!L190</f>
        <v>0</v>
      </c>
      <c r="H6" s="17">
        <f>calcs!M190</f>
        <v>0</v>
      </c>
      <c r="I6" s="17">
        <f>calcs!N190</f>
        <v>0</v>
      </c>
      <c r="J6" s="17">
        <f>calcs!O190</f>
        <v>0</v>
      </c>
      <c r="K6" s="17">
        <f>calcs!P190</f>
        <v>0</v>
      </c>
      <c r="L6" s="17">
        <f>calcs!Q190</f>
        <v>0</v>
      </c>
      <c r="M6" s="17">
        <f>calcs!R190</f>
        <v>0</v>
      </c>
      <c r="N6" s="17">
        <f>calcs!S190</f>
        <v>0</v>
      </c>
      <c r="O6" s="17">
        <f>calcs!T190</f>
        <v>0</v>
      </c>
      <c r="P6" s="17">
        <f>calcs!U190</f>
        <v>0</v>
      </c>
      <c r="Q6" s="17">
        <f>calcs!V190</f>
        <v>0</v>
      </c>
      <c r="R6" s="17">
        <f>calcs!W190</f>
        <v>0</v>
      </c>
      <c r="S6" s="17">
        <f>calcs!X190</f>
        <v>0</v>
      </c>
      <c r="T6" s="17">
        <f>calcs!Y190</f>
        <v>0</v>
      </c>
      <c r="U6" s="17">
        <f>calcs!Z190</f>
        <v>0</v>
      </c>
      <c r="V6" s="17">
        <f>calcs!AA190</f>
        <v>0</v>
      </c>
      <c r="W6" s="17">
        <f>calcs!AB190</f>
        <v>0</v>
      </c>
      <c r="X6" s="17">
        <f>calcs!AC190</f>
        <v>0</v>
      </c>
      <c r="Y6" s="17">
        <f>calcs!AD190</f>
        <v>0</v>
      </c>
      <c r="Z6" s="17">
        <f>calcs!AE190</f>
        <v>0</v>
      </c>
      <c r="AA6" s="17">
        <f>calcs!AF190</f>
        <v>0</v>
      </c>
      <c r="AB6" s="17">
        <f>calcs!AG190</f>
        <v>0</v>
      </c>
      <c r="AC6" s="17">
        <f>calcs!AH190</f>
        <v>0</v>
      </c>
      <c r="AD6" s="17">
        <f>calcs!AI190</f>
        <v>0</v>
      </c>
      <c r="AE6" s="17">
        <f>calcs!AJ190</f>
        <v>0</v>
      </c>
      <c r="AF6" s="17">
        <f>calcs!AK190</f>
        <v>0</v>
      </c>
    </row>
    <row r="7" spans="1:35" ht="14.1" customHeight="1" x14ac:dyDescent="0.2">
      <c r="A7" s="18" t="s">
        <v>57</v>
      </c>
      <c r="B7" s="17">
        <f>calcs!G191</f>
        <v>0</v>
      </c>
      <c r="C7" s="17">
        <f>calcs!H191</f>
        <v>0</v>
      </c>
      <c r="D7" s="17">
        <f>calcs!I191</f>
        <v>0</v>
      </c>
      <c r="E7" s="17">
        <f>calcs!J191</f>
        <v>0</v>
      </c>
      <c r="F7" s="17">
        <f>calcs!K191</f>
        <v>0</v>
      </c>
      <c r="G7" s="17">
        <f>calcs!L191</f>
        <v>0</v>
      </c>
      <c r="H7" s="17">
        <f>calcs!M191</f>
        <v>0</v>
      </c>
      <c r="I7" s="17">
        <f>calcs!N191</f>
        <v>0</v>
      </c>
      <c r="J7" s="17">
        <f>calcs!O191</f>
        <v>0</v>
      </c>
      <c r="K7" s="17">
        <f>calcs!P191</f>
        <v>0</v>
      </c>
      <c r="L7" s="17">
        <f>calcs!Q191</f>
        <v>0</v>
      </c>
      <c r="M7" s="17">
        <f>calcs!R191</f>
        <v>0</v>
      </c>
      <c r="N7" s="17">
        <f>calcs!S191</f>
        <v>0</v>
      </c>
      <c r="O7" s="17">
        <f>calcs!T191</f>
        <v>0</v>
      </c>
      <c r="P7" s="17">
        <f>calcs!U191</f>
        <v>0</v>
      </c>
      <c r="Q7" s="17">
        <f>calcs!V191</f>
        <v>0</v>
      </c>
      <c r="R7" s="17">
        <f>calcs!W191</f>
        <v>0</v>
      </c>
      <c r="S7" s="17">
        <f>calcs!X191</f>
        <v>0</v>
      </c>
      <c r="T7" s="17">
        <f>calcs!Y191</f>
        <v>0</v>
      </c>
      <c r="U7" s="17">
        <f>calcs!Z191</f>
        <v>0</v>
      </c>
      <c r="V7" s="17">
        <f>calcs!AA191</f>
        <v>0</v>
      </c>
      <c r="W7" s="17">
        <f>calcs!AB191</f>
        <v>0</v>
      </c>
      <c r="X7" s="17">
        <f>calcs!AC191</f>
        <v>0</v>
      </c>
      <c r="Y7" s="17">
        <f>calcs!AD191</f>
        <v>0</v>
      </c>
      <c r="Z7" s="17">
        <f>calcs!AE191</f>
        <v>0</v>
      </c>
      <c r="AA7" s="17">
        <f>calcs!AF191</f>
        <v>0</v>
      </c>
      <c r="AB7" s="17">
        <f>calcs!AG191</f>
        <v>0</v>
      </c>
      <c r="AC7" s="17">
        <f>calcs!AH191</f>
        <v>0</v>
      </c>
      <c r="AD7" s="17">
        <f>calcs!AI191</f>
        <v>0</v>
      </c>
      <c r="AE7" s="17">
        <f>calcs!AJ191</f>
        <v>0</v>
      </c>
      <c r="AF7" s="17">
        <f>calcs!AK191</f>
        <v>0</v>
      </c>
    </row>
    <row r="8" spans="1:35" ht="14.1" customHeight="1" x14ac:dyDescent="0.2">
      <c r="A8" s="18" t="s">
        <v>58</v>
      </c>
      <c r="B8" s="17">
        <f>calcs!G192</f>
        <v>0</v>
      </c>
      <c r="C8" s="17">
        <f>calcs!H192</f>
        <v>0</v>
      </c>
      <c r="D8" s="17">
        <f>calcs!I192</f>
        <v>0</v>
      </c>
      <c r="E8" s="17">
        <f>calcs!J192</f>
        <v>0</v>
      </c>
      <c r="F8" s="17">
        <f>calcs!K192</f>
        <v>0</v>
      </c>
      <c r="G8" s="17">
        <f>calcs!L192</f>
        <v>0</v>
      </c>
      <c r="H8" s="17">
        <f>calcs!M192</f>
        <v>0</v>
      </c>
      <c r="I8" s="17">
        <f>calcs!N192</f>
        <v>0</v>
      </c>
      <c r="J8" s="17">
        <f>calcs!O192</f>
        <v>0</v>
      </c>
      <c r="K8" s="17">
        <f>calcs!P192</f>
        <v>0</v>
      </c>
      <c r="L8" s="17">
        <f>calcs!Q192</f>
        <v>0</v>
      </c>
      <c r="M8" s="17">
        <f>calcs!R192</f>
        <v>0</v>
      </c>
      <c r="N8" s="17">
        <f>calcs!S192</f>
        <v>0</v>
      </c>
      <c r="O8" s="17">
        <f>calcs!T192</f>
        <v>0</v>
      </c>
      <c r="P8" s="17">
        <f>calcs!U192</f>
        <v>0</v>
      </c>
      <c r="Q8" s="17">
        <f>calcs!V192</f>
        <v>0</v>
      </c>
      <c r="R8" s="17">
        <f>calcs!W192</f>
        <v>0</v>
      </c>
      <c r="S8" s="17">
        <f>calcs!X192</f>
        <v>0</v>
      </c>
      <c r="T8" s="17">
        <f>calcs!Y192</f>
        <v>0</v>
      </c>
      <c r="U8" s="17">
        <f>calcs!Z192</f>
        <v>0</v>
      </c>
      <c r="V8" s="17">
        <f>calcs!AA192</f>
        <v>0</v>
      </c>
      <c r="W8" s="17">
        <f>calcs!AB192</f>
        <v>0</v>
      </c>
      <c r="X8" s="17">
        <f>calcs!AC192</f>
        <v>0</v>
      </c>
      <c r="Y8" s="17">
        <f>calcs!AD192</f>
        <v>0</v>
      </c>
      <c r="Z8" s="17">
        <f>calcs!AE192</f>
        <v>0</v>
      </c>
      <c r="AA8" s="17">
        <f>calcs!AF192</f>
        <v>0</v>
      </c>
      <c r="AB8" s="17">
        <f>calcs!AG192</f>
        <v>0</v>
      </c>
      <c r="AC8" s="17">
        <f>calcs!AH192</f>
        <v>0</v>
      </c>
      <c r="AD8" s="17">
        <f>calcs!AI192</f>
        <v>0</v>
      </c>
      <c r="AE8" s="17">
        <f>calcs!AJ192</f>
        <v>0</v>
      </c>
      <c r="AF8" s="17">
        <f>calcs!AK192</f>
        <v>0</v>
      </c>
    </row>
    <row r="9" spans="1:35" ht="14.1" customHeight="1" x14ac:dyDescent="0.2">
      <c r="A9" s="18" t="s">
        <v>59</v>
      </c>
      <c r="B9" s="17">
        <f>calcs!G193</f>
        <v>0</v>
      </c>
      <c r="C9" s="17">
        <f>calcs!H193</f>
        <v>0</v>
      </c>
      <c r="D9" s="17">
        <f>calcs!I193</f>
        <v>0</v>
      </c>
      <c r="E9" s="17">
        <f>calcs!J193</f>
        <v>0</v>
      </c>
      <c r="F9" s="17">
        <f>calcs!K193</f>
        <v>0</v>
      </c>
      <c r="G9" s="17">
        <f>calcs!L193</f>
        <v>0</v>
      </c>
      <c r="H9" s="17">
        <f>calcs!M193</f>
        <v>0</v>
      </c>
      <c r="I9" s="17">
        <f>calcs!N193</f>
        <v>0</v>
      </c>
      <c r="J9" s="17">
        <f>calcs!O193</f>
        <v>0</v>
      </c>
      <c r="K9" s="17">
        <f>calcs!P193</f>
        <v>0</v>
      </c>
      <c r="L9" s="17">
        <f>calcs!Q193</f>
        <v>0</v>
      </c>
      <c r="M9" s="17">
        <f>calcs!R193</f>
        <v>0</v>
      </c>
      <c r="N9" s="17">
        <f>calcs!S193</f>
        <v>0</v>
      </c>
      <c r="O9" s="17">
        <f>calcs!T193</f>
        <v>0</v>
      </c>
      <c r="P9" s="17">
        <f>calcs!U193</f>
        <v>0</v>
      </c>
      <c r="Q9" s="17">
        <f>calcs!V193</f>
        <v>0</v>
      </c>
      <c r="R9" s="17">
        <f>calcs!W193</f>
        <v>0</v>
      </c>
      <c r="S9" s="17">
        <f>calcs!X193</f>
        <v>0</v>
      </c>
      <c r="T9" s="17">
        <f>calcs!Y193</f>
        <v>0</v>
      </c>
      <c r="U9" s="17">
        <f>calcs!Z193</f>
        <v>0</v>
      </c>
      <c r="V9" s="17">
        <f>calcs!AA193</f>
        <v>0</v>
      </c>
      <c r="W9" s="17">
        <f>calcs!AB193</f>
        <v>0</v>
      </c>
      <c r="X9" s="17">
        <f>calcs!AC193</f>
        <v>0</v>
      </c>
      <c r="Y9" s="17">
        <f>calcs!AD193</f>
        <v>0</v>
      </c>
      <c r="Z9" s="17">
        <f>calcs!AE193</f>
        <v>0</v>
      </c>
      <c r="AA9" s="17">
        <f>calcs!AF193</f>
        <v>0</v>
      </c>
      <c r="AB9" s="17">
        <f>calcs!AG193</f>
        <v>0</v>
      </c>
      <c r="AC9" s="17">
        <f>calcs!AH193</f>
        <v>0</v>
      </c>
      <c r="AD9" s="17">
        <f>calcs!AI193</f>
        <v>0</v>
      </c>
      <c r="AE9" s="17">
        <f>calcs!AJ193</f>
        <v>0</v>
      </c>
      <c r="AF9" s="17">
        <f>calcs!AK193</f>
        <v>0</v>
      </c>
      <c r="AG9" s="38"/>
    </row>
    <row r="10" spans="1:35" ht="14.1" customHeight="1" x14ac:dyDescent="0.2">
      <c r="A10" s="18" t="s">
        <v>60</v>
      </c>
      <c r="B10" s="17">
        <f>calcs!G194</f>
        <v>2693174400000</v>
      </c>
      <c r="C10" s="17">
        <f>calcs!H194</f>
        <v>2580870510778.9141</v>
      </c>
      <c r="D10" s="17">
        <f>calcs!I194</f>
        <v>2794883582690.7949</v>
      </c>
      <c r="E10" s="17">
        <f>calcs!J194</f>
        <v>3040680774193.5488</v>
      </c>
      <c r="F10" s="17">
        <f>calcs!K194</f>
        <v>3163579369944.9248</v>
      </c>
      <c r="G10" s="17">
        <f>calcs!L194</f>
        <v>3290715848308.418</v>
      </c>
      <c r="H10" s="17">
        <f>calcs!M194</f>
        <v>3377592441856.8057</v>
      </c>
      <c r="I10" s="17">
        <f>calcs!N194</f>
        <v>3436922798426.4355</v>
      </c>
      <c r="J10" s="17">
        <f>calcs!O194</f>
        <v>3466587976711.251</v>
      </c>
      <c r="K10" s="17">
        <f>calcs!P194</f>
        <v>3502609978914.2407</v>
      </c>
      <c r="L10" s="17">
        <f>calcs!Q194</f>
        <v>3547107746341.4629</v>
      </c>
      <c r="M10" s="17">
        <f>calcs!R194</f>
        <v>3585248689850.5107</v>
      </c>
      <c r="N10" s="17">
        <f>calcs!S194</f>
        <v>3578891865932.3369</v>
      </c>
      <c r="O10" s="17">
        <f>calcs!T194</f>
        <v>3587367631156.5698</v>
      </c>
      <c r="P10" s="17">
        <f>calcs!U194</f>
        <v>3589486572462.6279</v>
      </c>
      <c r="Q10" s="17">
        <f>calcs!V194</f>
        <v>3574653983320.2197</v>
      </c>
      <c r="R10" s="17">
        <f>calcs!W194</f>
        <v>3557702452871.7544</v>
      </c>
      <c r="S10" s="17">
        <f>calcs!X194</f>
        <v>3551345628953.5796</v>
      </c>
      <c r="T10" s="17">
        <f>calcs!Y194</f>
        <v>3540750922423.2886</v>
      </c>
      <c r="U10" s="17">
        <f>calcs!Z194</f>
        <v>3534394098505.1143</v>
      </c>
      <c r="V10" s="17">
        <f>calcs!AA194</f>
        <v>3521680450668.7646</v>
      </c>
      <c r="W10" s="17">
        <f>calcs!AB194</f>
        <v>3513204685444.5317</v>
      </c>
      <c r="X10" s="17">
        <f>calcs!AC194</f>
        <v>3525918333280.8809</v>
      </c>
      <c r="Y10" s="17">
        <f>calcs!AD194</f>
        <v>3542869863729.3472</v>
      </c>
      <c r="Z10" s="17">
        <f>calcs!AE194</f>
        <v>3549226687647.5215</v>
      </c>
      <c r="AA10" s="17">
        <f>calcs!AF194</f>
        <v>3536513039811.1719</v>
      </c>
      <c r="AB10" s="17">
        <f>calcs!AG194</f>
        <v>3536513039811.1719</v>
      </c>
      <c r="AC10" s="17">
        <f>calcs!AH194</f>
        <v>3536513039811.1719</v>
      </c>
      <c r="AD10" s="17">
        <f>calcs!AI194</f>
        <v>3528037274586.9395</v>
      </c>
      <c r="AE10" s="17">
        <f>calcs!AJ194</f>
        <v>3523799391974.8228</v>
      </c>
      <c r="AF10" s="17">
        <f>calcs!AK194</f>
        <v>3506847861526.3574</v>
      </c>
    </row>
    <row r="11" spans="1:35" ht="14.1" customHeight="1" x14ac:dyDescent="0.2">
      <c r="A11" s="18" t="s">
        <v>61</v>
      </c>
      <c r="B11" s="17">
        <f>calcs!G195</f>
        <v>0</v>
      </c>
      <c r="C11" s="17">
        <f>calcs!H195</f>
        <v>0</v>
      </c>
      <c r="D11" s="17">
        <f>calcs!I195</f>
        <v>0</v>
      </c>
      <c r="E11" s="17">
        <f>calcs!J195</f>
        <v>0</v>
      </c>
      <c r="F11" s="17">
        <f>calcs!K195</f>
        <v>0</v>
      </c>
      <c r="G11" s="17">
        <f>calcs!L195</f>
        <v>0</v>
      </c>
      <c r="H11" s="17">
        <f>calcs!M195</f>
        <v>0</v>
      </c>
      <c r="I11" s="17">
        <f>calcs!N195</f>
        <v>0</v>
      </c>
      <c r="J11" s="17">
        <f>calcs!O195</f>
        <v>0</v>
      </c>
      <c r="K11" s="17">
        <f>calcs!P195</f>
        <v>0</v>
      </c>
      <c r="L11" s="17">
        <f>calcs!Q195</f>
        <v>0</v>
      </c>
      <c r="M11" s="17">
        <f>calcs!R195</f>
        <v>0</v>
      </c>
      <c r="N11" s="17">
        <f>calcs!S195</f>
        <v>0</v>
      </c>
      <c r="O11" s="17">
        <f>calcs!T195</f>
        <v>0</v>
      </c>
      <c r="P11" s="17">
        <f>calcs!U195</f>
        <v>0</v>
      </c>
      <c r="Q11" s="17">
        <f>calcs!V195</f>
        <v>0</v>
      </c>
      <c r="R11" s="17">
        <f>calcs!W195</f>
        <v>0</v>
      </c>
      <c r="S11" s="17">
        <f>calcs!X195</f>
        <v>0</v>
      </c>
      <c r="T11" s="17">
        <f>calcs!Y195</f>
        <v>0</v>
      </c>
      <c r="U11" s="17">
        <f>calcs!Z195</f>
        <v>0</v>
      </c>
      <c r="V11" s="17">
        <f>calcs!AA195</f>
        <v>0</v>
      </c>
      <c r="W11" s="17">
        <f>calcs!AB195</f>
        <v>0</v>
      </c>
      <c r="X11" s="17">
        <f>calcs!AC195</f>
        <v>0</v>
      </c>
      <c r="Y11" s="17">
        <f>calcs!AD195</f>
        <v>0</v>
      </c>
      <c r="Z11" s="17">
        <f>calcs!AE195</f>
        <v>0</v>
      </c>
      <c r="AA11" s="17">
        <f>calcs!AF195</f>
        <v>0</v>
      </c>
      <c r="AB11" s="17">
        <f>calcs!AG195</f>
        <v>0</v>
      </c>
      <c r="AC11" s="17">
        <f>calcs!AH195</f>
        <v>0</v>
      </c>
      <c r="AD11" s="17">
        <f>calcs!AI195</f>
        <v>0</v>
      </c>
      <c r="AE11" s="17">
        <f>calcs!AJ195</f>
        <v>0</v>
      </c>
      <c r="AF11" s="17">
        <f>calcs!AK195</f>
        <v>0</v>
      </c>
    </row>
    <row r="12" spans="1:35" ht="14.1" customHeight="1" x14ac:dyDescent="0.2">
      <c r="A12" s="18" t="s">
        <v>62</v>
      </c>
      <c r="B12" s="17">
        <f>calcs!G196</f>
        <v>0</v>
      </c>
      <c r="C12" s="17">
        <f>calcs!H196</f>
        <v>0</v>
      </c>
      <c r="D12" s="17">
        <f>calcs!I196</f>
        <v>0</v>
      </c>
      <c r="E12" s="17">
        <f>calcs!J196</f>
        <v>0</v>
      </c>
      <c r="F12" s="17">
        <f>calcs!K196</f>
        <v>0</v>
      </c>
      <c r="G12" s="17">
        <f>calcs!L196</f>
        <v>0</v>
      </c>
      <c r="H12" s="17">
        <f>calcs!M196</f>
        <v>0</v>
      </c>
      <c r="I12" s="17">
        <f>calcs!N196</f>
        <v>0</v>
      </c>
      <c r="J12" s="17">
        <f>calcs!O196</f>
        <v>0</v>
      </c>
      <c r="K12" s="17">
        <f>calcs!P196</f>
        <v>0</v>
      </c>
      <c r="L12" s="17">
        <f>calcs!Q196</f>
        <v>0</v>
      </c>
      <c r="M12" s="17">
        <f>calcs!R196</f>
        <v>0</v>
      </c>
      <c r="N12" s="17">
        <f>calcs!S196</f>
        <v>0</v>
      </c>
      <c r="O12" s="17">
        <f>calcs!T196</f>
        <v>0</v>
      </c>
      <c r="P12" s="17">
        <f>calcs!U196</f>
        <v>0</v>
      </c>
      <c r="Q12" s="17">
        <f>calcs!V196</f>
        <v>0</v>
      </c>
      <c r="R12" s="17">
        <f>calcs!W196</f>
        <v>0</v>
      </c>
      <c r="S12" s="17">
        <f>calcs!X196</f>
        <v>0</v>
      </c>
      <c r="T12" s="17">
        <f>calcs!Y196</f>
        <v>0</v>
      </c>
      <c r="U12" s="17">
        <f>calcs!Z196</f>
        <v>0</v>
      </c>
      <c r="V12" s="17">
        <f>calcs!AA196</f>
        <v>0</v>
      </c>
      <c r="W12" s="17">
        <f>calcs!AB196</f>
        <v>0</v>
      </c>
      <c r="X12" s="17">
        <f>calcs!AC196</f>
        <v>0</v>
      </c>
      <c r="Y12" s="17">
        <f>calcs!AD196</f>
        <v>0</v>
      </c>
      <c r="Z12" s="17">
        <f>calcs!AE196</f>
        <v>0</v>
      </c>
      <c r="AA12" s="17">
        <f>calcs!AF196</f>
        <v>0</v>
      </c>
      <c r="AB12" s="17">
        <f>calcs!AG196</f>
        <v>0</v>
      </c>
      <c r="AC12" s="17">
        <f>calcs!AH196</f>
        <v>0</v>
      </c>
      <c r="AD12" s="17">
        <f>calcs!AI196</f>
        <v>0</v>
      </c>
      <c r="AE12" s="17">
        <f>calcs!AJ196</f>
        <v>0</v>
      </c>
      <c r="AF12" s="17">
        <f>calcs!AK196</f>
        <v>0</v>
      </c>
    </row>
    <row r="13" spans="1:35" ht="14.1" customHeight="1" x14ac:dyDescent="0.2">
      <c r="A13" s="18" t="s">
        <v>63</v>
      </c>
      <c r="B13" s="17">
        <f>calcs!G197</f>
        <v>0</v>
      </c>
      <c r="C13" s="17">
        <f>calcs!H197</f>
        <v>0</v>
      </c>
      <c r="D13" s="17">
        <f>calcs!I197</f>
        <v>0</v>
      </c>
      <c r="E13" s="17">
        <f>calcs!J197</f>
        <v>0</v>
      </c>
      <c r="F13" s="17">
        <f>calcs!K197</f>
        <v>0</v>
      </c>
      <c r="G13" s="17">
        <f>calcs!L197</f>
        <v>0</v>
      </c>
      <c r="H13" s="17">
        <f>calcs!M197</f>
        <v>0</v>
      </c>
      <c r="I13" s="17">
        <f>calcs!N197</f>
        <v>0</v>
      </c>
      <c r="J13" s="17">
        <f>calcs!O197</f>
        <v>0</v>
      </c>
      <c r="K13" s="17">
        <f>calcs!P197</f>
        <v>0</v>
      </c>
      <c r="L13" s="17">
        <f>calcs!Q197</f>
        <v>0</v>
      </c>
      <c r="M13" s="17">
        <f>calcs!R197</f>
        <v>0</v>
      </c>
      <c r="N13" s="17">
        <f>calcs!S197</f>
        <v>0</v>
      </c>
      <c r="O13" s="17">
        <f>calcs!T197</f>
        <v>0</v>
      </c>
      <c r="P13" s="17">
        <f>calcs!U197</f>
        <v>0</v>
      </c>
      <c r="Q13" s="17">
        <f>calcs!V197</f>
        <v>0</v>
      </c>
      <c r="R13" s="17">
        <f>calcs!W197</f>
        <v>0</v>
      </c>
      <c r="S13" s="17">
        <f>calcs!X197</f>
        <v>0</v>
      </c>
      <c r="T13" s="17">
        <f>calcs!Y197</f>
        <v>0</v>
      </c>
      <c r="U13" s="17">
        <f>calcs!Z197</f>
        <v>0</v>
      </c>
      <c r="V13" s="17">
        <f>calcs!AA197</f>
        <v>0</v>
      </c>
      <c r="W13" s="17">
        <f>calcs!AB197</f>
        <v>0</v>
      </c>
      <c r="X13" s="17">
        <f>calcs!AC197</f>
        <v>0</v>
      </c>
      <c r="Y13" s="17">
        <f>calcs!AD197</f>
        <v>0</v>
      </c>
      <c r="Z13" s="17">
        <f>calcs!AE197</f>
        <v>0</v>
      </c>
      <c r="AA13" s="17">
        <f>calcs!AF197</f>
        <v>0</v>
      </c>
      <c r="AB13" s="17">
        <f>calcs!AG197</f>
        <v>0</v>
      </c>
      <c r="AC13" s="17">
        <f>calcs!AH197</f>
        <v>0</v>
      </c>
      <c r="AD13" s="17">
        <f>calcs!AI197</f>
        <v>0</v>
      </c>
      <c r="AE13" s="17">
        <f>calcs!AJ197</f>
        <v>0</v>
      </c>
      <c r="AF13" s="17">
        <f>calcs!AK197</f>
        <v>0</v>
      </c>
    </row>
    <row r="14" spans="1:35" ht="14.1" customHeight="1" x14ac:dyDescent="0.2">
      <c r="A14" s="18" t="s">
        <v>64</v>
      </c>
      <c r="B14" s="17">
        <f>calcs!G198</f>
        <v>0</v>
      </c>
      <c r="C14" s="17">
        <f>calcs!H198</f>
        <v>0</v>
      </c>
      <c r="D14" s="17">
        <f>calcs!I198</f>
        <v>0</v>
      </c>
      <c r="E14" s="17">
        <f>calcs!J198</f>
        <v>0</v>
      </c>
      <c r="F14" s="17">
        <f>calcs!K198</f>
        <v>0</v>
      </c>
      <c r="G14" s="17">
        <f>calcs!L198</f>
        <v>0</v>
      </c>
      <c r="H14" s="17">
        <f>calcs!M198</f>
        <v>0</v>
      </c>
      <c r="I14" s="17">
        <f>calcs!N198</f>
        <v>0</v>
      </c>
      <c r="J14" s="17">
        <f>calcs!O198</f>
        <v>0</v>
      </c>
      <c r="K14" s="17">
        <f>calcs!P198</f>
        <v>0</v>
      </c>
      <c r="L14" s="17">
        <f>calcs!Q198</f>
        <v>0</v>
      </c>
      <c r="M14" s="17">
        <f>calcs!R198</f>
        <v>0</v>
      </c>
      <c r="N14" s="17">
        <f>calcs!S198</f>
        <v>0</v>
      </c>
      <c r="O14" s="17">
        <f>calcs!T198</f>
        <v>0</v>
      </c>
      <c r="P14" s="17">
        <f>calcs!U198</f>
        <v>0</v>
      </c>
      <c r="Q14" s="17">
        <f>calcs!V198</f>
        <v>0</v>
      </c>
      <c r="R14" s="17">
        <f>calcs!W198</f>
        <v>0</v>
      </c>
      <c r="S14" s="17">
        <f>calcs!X198</f>
        <v>0</v>
      </c>
      <c r="T14" s="17">
        <f>calcs!Y198</f>
        <v>0</v>
      </c>
      <c r="U14" s="17">
        <f>calcs!Z198</f>
        <v>0</v>
      </c>
      <c r="V14" s="17">
        <f>calcs!AA198</f>
        <v>0</v>
      </c>
      <c r="W14" s="17">
        <f>calcs!AB198</f>
        <v>0</v>
      </c>
      <c r="X14" s="17">
        <f>calcs!AC198</f>
        <v>0</v>
      </c>
      <c r="Y14" s="17">
        <f>calcs!AD198</f>
        <v>0</v>
      </c>
      <c r="Z14" s="17">
        <f>calcs!AE198</f>
        <v>0</v>
      </c>
      <c r="AA14" s="17">
        <f>calcs!AF198</f>
        <v>0</v>
      </c>
      <c r="AB14" s="17">
        <f>calcs!AG198</f>
        <v>0</v>
      </c>
      <c r="AC14" s="17">
        <f>calcs!AH198</f>
        <v>0</v>
      </c>
      <c r="AD14" s="17">
        <f>calcs!AI198</f>
        <v>0</v>
      </c>
      <c r="AE14" s="17">
        <f>calcs!AJ198</f>
        <v>0</v>
      </c>
      <c r="AF14" s="17">
        <f>calcs!AK198</f>
        <v>0</v>
      </c>
    </row>
    <row r="15" spans="1:35" ht="14.1" customHeight="1" x14ac:dyDescent="0.2">
      <c r="A15" s="18" t="s">
        <v>65</v>
      </c>
      <c r="B15" s="17">
        <f>calcs!G199</f>
        <v>0</v>
      </c>
      <c r="C15" s="17">
        <f>calcs!H199</f>
        <v>0</v>
      </c>
      <c r="D15" s="17">
        <f>calcs!I199</f>
        <v>0</v>
      </c>
      <c r="E15" s="17">
        <f>calcs!J199</f>
        <v>0</v>
      </c>
      <c r="F15" s="17">
        <f>calcs!K199</f>
        <v>0</v>
      </c>
      <c r="G15" s="17">
        <f>calcs!L199</f>
        <v>0</v>
      </c>
      <c r="H15" s="17">
        <f>calcs!M199</f>
        <v>0</v>
      </c>
      <c r="I15" s="17">
        <f>calcs!N199</f>
        <v>0</v>
      </c>
      <c r="J15" s="17">
        <f>calcs!O199</f>
        <v>0</v>
      </c>
      <c r="K15" s="17">
        <f>calcs!P199</f>
        <v>0</v>
      </c>
      <c r="L15" s="17">
        <f>calcs!Q199</f>
        <v>0</v>
      </c>
      <c r="M15" s="17">
        <f>calcs!R199</f>
        <v>0</v>
      </c>
      <c r="N15" s="17">
        <f>calcs!S199</f>
        <v>0</v>
      </c>
      <c r="O15" s="17">
        <f>calcs!T199</f>
        <v>0</v>
      </c>
      <c r="P15" s="17">
        <f>calcs!U199</f>
        <v>0</v>
      </c>
      <c r="Q15" s="17">
        <f>calcs!V199</f>
        <v>0</v>
      </c>
      <c r="R15" s="17">
        <f>calcs!W199</f>
        <v>0</v>
      </c>
      <c r="S15" s="17">
        <f>calcs!X199</f>
        <v>0</v>
      </c>
      <c r="T15" s="17">
        <f>calcs!Y199</f>
        <v>0</v>
      </c>
      <c r="U15" s="17">
        <f>calcs!Z199</f>
        <v>0</v>
      </c>
      <c r="V15" s="17">
        <f>calcs!AA199</f>
        <v>0</v>
      </c>
      <c r="W15" s="17">
        <f>calcs!AB199</f>
        <v>0</v>
      </c>
      <c r="X15" s="17">
        <f>calcs!AC199</f>
        <v>0</v>
      </c>
      <c r="Y15" s="17">
        <f>calcs!AD199</f>
        <v>0</v>
      </c>
      <c r="Z15" s="17">
        <f>calcs!AE199</f>
        <v>0</v>
      </c>
      <c r="AA15" s="17">
        <f>calcs!AF199</f>
        <v>0</v>
      </c>
      <c r="AB15" s="17">
        <f>calcs!AG199</f>
        <v>0</v>
      </c>
      <c r="AC15" s="17">
        <f>calcs!AH199</f>
        <v>0</v>
      </c>
      <c r="AD15" s="17">
        <f>calcs!AI199</f>
        <v>0</v>
      </c>
      <c r="AE15" s="17">
        <f>calcs!AJ199</f>
        <v>0</v>
      </c>
      <c r="AF15" s="17">
        <f>calcs!AK199</f>
        <v>0</v>
      </c>
      <c r="AG15" s="38"/>
    </row>
    <row r="16" spans="1:35" ht="14.1" customHeight="1" x14ac:dyDescent="0.2">
      <c r="A16" s="18" t="s">
        <v>66</v>
      </c>
      <c r="B16" s="17">
        <f>calcs!G200</f>
        <v>0</v>
      </c>
      <c r="C16" s="17">
        <f>calcs!H200</f>
        <v>0</v>
      </c>
      <c r="D16" s="17">
        <f>calcs!I200</f>
        <v>0</v>
      </c>
      <c r="E16" s="17">
        <f>calcs!J200</f>
        <v>0</v>
      </c>
      <c r="F16" s="17">
        <f>calcs!K200</f>
        <v>0</v>
      </c>
      <c r="G16" s="17">
        <f>calcs!L200</f>
        <v>0</v>
      </c>
      <c r="H16" s="17">
        <f>calcs!M200</f>
        <v>0</v>
      </c>
      <c r="I16" s="17">
        <f>calcs!N200</f>
        <v>0</v>
      </c>
      <c r="J16" s="17">
        <f>calcs!O200</f>
        <v>0</v>
      </c>
      <c r="K16" s="17">
        <f>calcs!P200</f>
        <v>0</v>
      </c>
      <c r="L16" s="17">
        <f>calcs!Q200</f>
        <v>0</v>
      </c>
      <c r="M16" s="17">
        <f>calcs!R200</f>
        <v>0</v>
      </c>
      <c r="N16" s="17">
        <f>calcs!S200</f>
        <v>0</v>
      </c>
      <c r="O16" s="17">
        <f>calcs!T200</f>
        <v>0</v>
      </c>
      <c r="P16" s="17">
        <f>calcs!U200</f>
        <v>0</v>
      </c>
      <c r="Q16" s="17">
        <f>calcs!V200</f>
        <v>0</v>
      </c>
      <c r="R16" s="17">
        <f>calcs!W200</f>
        <v>0</v>
      </c>
      <c r="S16" s="17">
        <f>calcs!X200</f>
        <v>0</v>
      </c>
      <c r="T16" s="17">
        <f>calcs!Y200</f>
        <v>0</v>
      </c>
      <c r="U16" s="17">
        <f>calcs!Z200</f>
        <v>0</v>
      </c>
      <c r="V16" s="17">
        <f>calcs!AA200</f>
        <v>0</v>
      </c>
      <c r="W16" s="17">
        <f>calcs!AB200</f>
        <v>0</v>
      </c>
      <c r="X16" s="17">
        <f>calcs!AC200</f>
        <v>0</v>
      </c>
      <c r="Y16" s="17">
        <f>calcs!AD200</f>
        <v>0</v>
      </c>
      <c r="Z16" s="17">
        <f>calcs!AE200</f>
        <v>0</v>
      </c>
      <c r="AA16" s="17">
        <f>calcs!AF200</f>
        <v>0</v>
      </c>
      <c r="AB16" s="17">
        <f>calcs!AG200</f>
        <v>0</v>
      </c>
      <c r="AC16" s="17">
        <f>calcs!AH200</f>
        <v>0</v>
      </c>
      <c r="AD16" s="17">
        <f>calcs!AI200</f>
        <v>0</v>
      </c>
      <c r="AE16" s="17">
        <f>calcs!AJ200</f>
        <v>0</v>
      </c>
      <c r="AF16" s="17">
        <f>calcs!AK200</f>
        <v>0</v>
      </c>
    </row>
    <row r="17" spans="1:33" ht="14.1" customHeight="1" x14ac:dyDescent="0.2">
      <c r="A17" s="18" t="s">
        <v>67</v>
      </c>
      <c r="B17" s="17">
        <f>calcs!G201</f>
        <v>0</v>
      </c>
      <c r="C17" s="17">
        <f>calcs!H201</f>
        <v>0</v>
      </c>
      <c r="D17" s="17">
        <f>calcs!I201</f>
        <v>0</v>
      </c>
      <c r="E17" s="17">
        <f>calcs!J201</f>
        <v>0</v>
      </c>
      <c r="F17" s="17">
        <f>calcs!K201</f>
        <v>0</v>
      </c>
      <c r="G17" s="17">
        <f>calcs!L201</f>
        <v>0</v>
      </c>
      <c r="H17" s="17">
        <f>calcs!M201</f>
        <v>0</v>
      </c>
      <c r="I17" s="17">
        <f>calcs!N201</f>
        <v>0</v>
      </c>
      <c r="J17" s="17">
        <f>calcs!O201</f>
        <v>0</v>
      </c>
      <c r="K17" s="17">
        <f>calcs!P201</f>
        <v>0</v>
      </c>
      <c r="L17" s="17">
        <f>calcs!Q201</f>
        <v>0</v>
      </c>
      <c r="M17" s="17">
        <f>calcs!R201</f>
        <v>0</v>
      </c>
      <c r="N17" s="17">
        <f>calcs!S201</f>
        <v>0</v>
      </c>
      <c r="O17" s="17">
        <f>calcs!T201</f>
        <v>0</v>
      </c>
      <c r="P17" s="17">
        <f>calcs!U201</f>
        <v>0</v>
      </c>
      <c r="Q17" s="17">
        <f>calcs!V201</f>
        <v>0</v>
      </c>
      <c r="R17" s="17">
        <f>calcs!W201</f>
        <v>0</v>
      </c>
      <c r="S17" s="17">
        <f>calcs!X201</f>
        <v>0</v>
      </c>
      <c r="T17" s="17">
        <f>calcs!Y201</f>
        <v>0</v>
      </c>
      <c r="U17" s="17">
        <f>calcs!Z201</f>
        <v>0</v>
      </c>
      <c r="V17" s="17">
        <f>calcs!AA201</f>
        <v>0</v>
      </c>
      <c r="W17" s="17">
        <f>calcs!AB201</f>
        <v>0</v>
      </c>
      <c r="X17" s="17">
        <f>calcs!AC201</f>
        <v>0</v>
      </c>
      <c r="Y17" s="17">
        <f>calcs!AD201</f>
        <v>0</v>
      </c>
      <c r="Z17" s="17">
        <f>calcs!AE201</f>
        <v>0</v>
      </c>
      <c r="AA17" s="17">
        <f>calcs!AF201</f>
        <v>0</v>
      </c>
      <c r="AB17" s="17">
        <f>calcs!AG201</f>
        <v>0</v>
      </c>
      <c r="AC17" s="17">
        <f>calcs!AH201</f>
        <v>0</v>
      </c>
      <c r="AD17" s="17">
        <f>calcs!AI201</f>
        <v>0</v>
      </c>
      <c r="AE17" s="17">
        <f>calcs!AJ201</f>
        <v>0</v>
      </c>
      <c r="AF17" s="17">
        <f>calcs!AK201</f>
        <v>0</v>
      </c>
    </row>
    <row r="18" spans="1:33" ht="14.1" customHeight="1" x14ac:dyDescent="0.2">
      <c r="A18" s="18" t="s">
        <v>68</v>
      </c>
      <c r="B18" s="17">
        <f>calcs!G202</f>
        <v>0</v>
      </c>
      <c r="C18" s="17">
        <f>calcs!H202</f>
        <v>0</v>
      </c>
      <c r="D18" s="17">
        <f>calcs!I202</f>
        <v>0</v>
      </c>
      <c r="E18" s="17">
        <f>calcs!J202</f>
        <v>0</v>
      </c>
      <c r="F18" s="17">
        <f>calcs!K202</f>
        <v>0</v>
      </c>
      <c r="G18" s="17">
        <f>calcs!L202</f>
        <v>0</v>
      </c>
      <c r="H18" s="17">
        <f>calcs!M202</f>
        <v>0</v>
      </c>
      <c r="I18" s="17">
        <f>calcs!N202</f>
        <v>0</v>
      </c>
      <c r="J18" s="17">
        <f>calcs!O202</f>
        <v>0</v>
      </c>
      <c r="K18" s="17">
        <f>calcs!P202</f>
        <v>0</v>
      </c>
      <c r="L18" s="17">
        <f>calcs!Q202</f>
        <v>0</v>
      </c>
      <c r="M18" s="17">
        <f>calcs!R202</f>
        <v>0</v>
      </c>
      <c r="N18" s="17">
        <f>calcs!S202</f>
        <v>0</v>
      </c>
      <c r="O18" s="17">
        <f>calcs!T202</f>
        <v>0</v>
      </c>
      <c r="P18" s="17">
        <f>calcs!U202</f>
        <v>0</v>
      </c>
      <c r="Q18" s="17">
        <f>calcs!V202</f>
        <v>0</v>
      </c>
      <c r="R18" s="17">
        <f>calcs!W202</f>
        <v>0</v>
      </c>
      <c r="S18" s="17">
        <f>calcs!X202</f>
        <v>0</v>
      </c>
      <c r="T18" s="17">
        <f>calcs!Y202</f>
        <v>0</v>
      </c>
      <c r="U18" s="17">
        <f>calcs!Z202</f>
        <v>0</v>
      </c>
      <c r="V18" s="17">
        <f>calcs!AA202</f>
        <v>0</v>
      </c>
      <c r="W18" s="17">
        <f>calcs!AB202</f>
        <v>0</v>
      </c>
      <c r="X18" s="17">
        <f>calcs!AC202</f>
        <v>0</v>
      </c>
      <c r="Y18" s="17">
        <f>calcs!AD202</f>
        <v>0</v>
      </c>
      <c r="Z18" s="17">
        <f>calcs!AE202</f>
        <v>0</v>
      </c>
      <c r="AA18" s="17">
        <f>calcs!AF202</f>
        <v>0</v>
      </c>
      <c r="AB18" s="17">
        <f>calcs!AG202</f>
        <v>0</v>
      </c>
      <c r="AC18" s="17">
        <f>calcs!AH202</f>
        <v>0</v>
      </c>
      <c r="AD18" s="17">
        <f>calcs!AI202</f>
        <v>0</v>
      </c>
      <c r="AE18" s="17">
        <f>calcs!AJ202</f>
        <v>0</v>
      </c>
      <c r="AF18" s="17">
        <f>calcs!AK202</f>
        <v>0</v>
      </c>
      <c r="AG18" s="21"/>
    </row>
    <row r="19" spans="1:33" ht="14.1" customHeight="1" x14ac:dyDescent="0.2">
      <c r="A19" s="18" t="s">
        <v>69</v>
      </c>
      <c r="B19" s="17">
        <f>calcs!G203</f>
        <v>0</v>
      </c>
      <c r="C19" s="17">
        <f>calcs!H203</f>
        <v>0</v>
      </c>
      <c r="D19" s="17">
        <f>calcs!I203</f>
        <v>0</v>
      </c>
      <c r="E19" s="17">
        <f>calcs!J203</f>
        <v>0</v>
      </c>
      <c r="F19" s="17">
        <f>calcs!K203</f>
        <v>0</v>
      </c>
      <c r="G19" s="17">
        <f>calcs!L203</f>
        <v>0</v>
      </c>
      <c r="H19" s="17">
        <f>calcs!M203</f>
        <v>0</v>
      </c>
      <c r="I19" s="17">
        <f>calcs!N203</f>
        <v>0</v>
      </c>
      <c r="J19" s="17">
        <f>calcs!O203</f>
        <v>0</v>
      </c>
      <c r="K19" s="17">
        <f>calcs!P203</f>
        <v>0</v>
      </c>
      <c r="L19" s="17">
        <f>calcs!Q203</f>
        <v>0</v>
      </c>
      <c r="M19" s="17">
        <f>calcs!R203</f>
        <v>0</v>
      </c>
      <c r="N19" s="17">
        <f>calcs!S203</f>
        <v>0</v>
      </c>
      <c r="O19" s="17">
        <f>calcs!T203</f>
        <v>0</v>
      </c>
      <c r="P19" s="17">
        <f>calcs!U203</f>
        <v>0</v>
      </c>
      <c r="Q19" s="17">
        <f>calcs!V203</f>
        <v>0</v>
      </c>
      <c r="R19" s="17">
        <f>calcs!W203</f>
        <v>0</v>
      </c>
      <c r="S19" s="17">
        <f>calcs!X203</f>
        <v>0</v>
      </c>
      <c r="T19" s="17">
        <f>calcs!Y203</f>
        <v>0</v>
      </c>
      <c r="U19" s="17">
        <f>calcs!Z203</f>
        <v>0</v>
      </c>
      <c r="V19" s="17">
        <f>calcs!AA203</f>
        <v>0</v>
      </c>
      <c r="W19" s="17">
        <f>calcs!AB203</f>
        <v>0</v>
      </c>
      <c r="X19" s="17">
        <f>calcs!AC203</f>
        <v>0</v>
      </c>
      <c r="Y19" s="17">
        <f>calcs!AD203</f>
        <v>0</v>
      </c>
      <c r="Z19" s="17">
        <f>calcs!AE203</f>
        <v>0</v>
      </c>
      <c r="AA19" s="17">
        <f>calcs!AF203</f>
        <v>0</v>
      </c>
      <c r="AB19" s="17">
        <f>calcs!AG203</f>
        <v>0</v>
      </c>
      <c r="AC19" s="17">
        <f>calcs!AH203</f>
        <v>0</v>
      </c>
      <c r="AD19" s="17">
        <f>calcs!AI203</f>
        <v>0</v>
      </c>
      <c r="AE19" s="17">
        <f>calcs!AJ203</f>
        <v>0</v>
      </c>
      <c r="AF19" s="17">
        <f>calcs!AK203</f>
        <v>0</v>
      </c>
    </row>
    <row r="20" spans="1:33" ht="14.1" customHeight="1" x14ac:dyDescent="0.2">
      <c r="A20" s="18" t="s">
        <v>70</v>
      </c>
      <c r="B20" s="17">
        <f>calcs!G204</f>
        <v>66000000000</v>
      </c>
      <c r="C20" s="17">
        <f>calcs!H204</f>
        <v>63247836349.33123</v>
      </c>
      <c r="D20" s="17">
        <f>calcs!I204</f>
        <v>68492525570.417</v>
      </c>
      <c r="E20" s="17">
        <f>calcs!J204</f>
        <v>74516129032.258072</v>
      </c>
      <c r="F20" s="17">
        <f>calcs!K204</f>
        <v>77527930763.178589</v>
      </c>
      <c r="G20" s="17">
        <f>calcs!L204</f>
        <v>80643587726.199829</v>
      </c>
      <c r="H20" s="17">
        <f>calcs!M204</f>
        <v>82772619984.264359</v>
      </c>
      <c r="I20" s="17">
        <f>calcs!N204</f>
        <v>84226593233.674271</v>
      </c>
      <c r="J20" s="17">
        <f>calcs!O204</f>
        <v>84953579858.379227</v>
      </c>
      <c r="K20" s="17">
        <f>calcs!P204</f>
        <v>85836349331.235245</v>
      </c>
      <c r="L20" s="17">
        <f>calcs!Q204</f>
        <v>86926829268.292679</v>
      </c>
      <c r="M20" s="17">
        <f>calcs!R204</f>
        <v>87861526357.199051</v>
      </c>
      <c r="N20" s="17">
        <f>calcs!S204</f>
        <v>87705743509.047989</v>
      </c>
      <c r="O20" s="17">
        <f>calcs!T204</f>
        <v>87913453973.249405</v>
      </c>
      <c r="P20" s="17">
        <f>calcs!U204</f>
        <v>87965381589.299759</v>
      </c>
      <c r="Q20" s="17">
        <f>calcs!V204</f>
        <v>87601888276.947281</v>
      </c>
      <c r="R20" s="17">
        <f>calcs!W204</f>
        <v>87186467348.544449</v>
      </c>
      <c r="S20" s="17">
        <f>calcs!X204</f>
        <v>87030684500.393387</v>
      </c>
      <c r="T20" s="17">
        <f>calcs!Y204</f>
        <v>86771046420.141617</v>
      </c>
      <c r="U20" s="17">
        <f>calcs!Z204</f>
        <v>86615263571.99057</v>
      </c>
      <c r="V20" s="17">
        <f>calcs!AA204</f>
        <v>86303697875.688431</v>
      </c>
      <c r="W20" s="17">
        <f>calcs!AB204</f>
        <v>86095987411.487015</v>
      </c>
      <c r="X20" s="17">
        <f>calcs!AC204</f>
        <v>86407553107.789139</v>
      </c>
      <c r="Y20" s="17">
        <f>calcs!AD204</f>
        <v>86822974036.191986</v>
      </c>
      <c r="Z20" s="17">
        <f>calcs!AE204</f>
        <v>86978756884.343033</v>
      </c>
      <c r="AA20" s="17">
        <f>calcs!AF204</f>
        <v>86667191188.040909</v>
      </c>
      <c r="AB20" s="17">
        <f>calcs!AG204</f>
        <v>86667191188.040909</v>
      </c>
      <c r="AC20" s="17">
        <f>calcs!AH204</f>
        <v>86667191188.040909</v>
      </c>
      <c r="AD20" s="17">
        <f>calcs!AI204</f>
        <v>86459480723.839508</v>
      </c>
      <c r="AE20" s="17">
        <f>calcs!AJ204</f>
        <v>86355625491.738785</v>
      </c>
      <c r="AF20" s="17">
        <f>calcs!AK204</f>
        <v>85940204563.335968</v>
      </c>
      <c r="AG20" s="38"/>
    </row>
    <row r="21" spans="1:33" ht="14.1" customHeight="1" x14ac:dyDescent="0.2">
      <c r="A21" s="18" t="s">
        <v>71</v>
      </c>
      <c r="B21" s="17">
        <f>calcs!G205</f>
        <v>0</v>
      </c>
      <c r="C21" s="17">
        <f>calcs!H205</f>
        <v>0</v>
      </c>
      <c r="D21" s="17">
        <f>calcs!I205</f>
        <v>0</v>
      </c>
      <c r="E21" s="17">
        <f>calcs!J205</f>
        <v>0</v>
      </c>
      <c r="F21" s="17">
        <f>calcs!K205</f>
        <v>0</v>
      </c>
      <c r="G21" s="17">
        <f>calcs!L205</f>
        <v>0</v>
      </c>
      <c r="H21" s="17">
        <f>calcs!M205</f>
        <v>0</v>
      </c>
      <c r="I21" s="17">
        <f>calcs!N205</f>
        <v>0</v>
      </c>
      <c r="J21" s="17">
        <f>calcs!O205</f>
        <v>0</v>
      </c>
      <c r="K21" s="17">
        <f>calcs!P205</f>
        <v>0</v>
      </c>
      <c r="L21" s="17">
        <f>calcs!Q205</f>
        <v>0</v>
      </c>
      <c r="M21" s="17">
        <f>calcs!R205</f>
        <v>0</v>
      </c>
      <c r="N21" s="17">
        <f>calcs!S205</f>
        <v>0</v>
      </c>
      <c r="O21" s="17">
        <f>calcs!T205</f>
        <v>0</v>
      </c>
      <c r="P21" s="17">
        <f>calcs!U205</f>
        <v>0</v>
      </c>
      <c r="Q21" s="17">
        <f>calcs!V205</f>
        <v>0</v>
      </c>
      <c r="R21" s="17">
        <f>calcs!W205</f>
        <v>0</v>
      </c>
      <c r="S21" s="17">
        <f>calcs!X205</f>
        <v>0</v>
      </c>
      <c r="T21" s="17">
        <f>calcs!Y205</f>
        <v>0</v>
      </c>
      <c r="U21" s="17">
        <f>calcs!Z205</f>
        <v>0</v>
      </c>
      <c r="V21" s="17">
        <f>calcs!AA205</f>
        <v>0</v>
      </c>
      <c r="W21" s="17">
        <f>calcs!AB205</f>
        <v>0</v>
      </c>
      <c r="X21" s="17">
        <f>calcs!AC205</f>
        <v>0</v>
      </c>
      <c r="Y21" s="17">
        <f>calcs!AD205</f>
        <v>0</v>
      </c>
      <c r="Z21" s="17">
        <f>calcs!AE205</f>
        <v>0</v>
      </c>
      <c r="AA21" s="17">
        <f>calcs!AF205</f>
        <v>0</v>
      </c>
      <c r="AB21" s="17">
        <f>calcs!AG205</f>
        <v>0</v>
      </c>
      <c r="AC21" s="17">
        <f>calcs!AH205</f>
        <v>0</v>
      </c>
      <c r="AD21" s="17">
        <f>calcs!AI205</f>
        <v>0</v>
      </c>
      <c r="AE21" s="17">
        <f>calcs!AJ205</f>
        <v>0</v>
      </c>
      <c r="AF21" s="17">
        <f>calcs!AK205</f>
        <v>0</v>
      </c>
    </row>
    <row r="22" spans="1:33" ht="14.1" customHeight="1" x14ac:dyDescent="0.2">
      <c r="A22" s="18" t="s">
        <v>72</v>
      </c>
      <c r="B22" s="17">
        <f>calcs!G206</f>
        <v>0</v>
      </c>
      <c r="C22" s="17">
        <f>calcs!H206</f>
        <v>0</v>
      </c>
      <c r="D22" s="17">
        <f>calcs!I206</f>
        <v>0</v>
      </c>
      <c r="E22" s="17">
        <f>calcs!J206</f>
        <v>0</v>
      </c>
      <c r="F22" s="17">
        <f>calcs!K206</f>
        <v>0</v>
      </c>
      <c r="G22" s="17">
        <f>calcs!L206</f>
        <v>0</v>
      </c>
      <c r="H22" s="17">
        <f>calcs!M206</f>
        <v>0</v>
      </c>
      <c r="I22" s="17">
        <f>calcs!N206</f>
        <v>0</v>
      </c>
      <c r="J22" s="17">
        <f>calcs!O206</f>
        <v>0</v>
      </c>
      <c r="K22" s="17">
        <f>calcs!P206</f>
        <v>0</v>
      </c>
      <c r="L22" s="17">
        <f>calcs!Q206</f>
        <v>0</v>
      </c>
      <c r="M22" s="17">
        <f>calcs!R206</f>
        <v>0</v>
      </c>
      <c r="N22" s="17">
        <f>calcs!S206</f>
        <v>0</v>
      </c>
      <c r="O22" s="17">
        <f>calcs!T206</f>
        <v>0</v>
      </c>
      <c r="P22" s="17">
        <f>calcs!U206</f>
        <v>0</v>
      </c>
      <c r="Q22" s="17">
        <f>calcs!V206</f>
        <v>0</v>
      </c>
      <c r="R22" s="17">
        <f>calcs!W206</f>
        <v>0</v>
      </c>
      <c r="S22" s="17">
        <f>calcs!X206</f>
        <v>0</v>
      </c>
      <c r="T22" s="17">
        <f>calcs!Y206</f>
        <v>0</v>
      </c>
      <c r="U22" s="17">
        <f>calcs!Z206</f>
        <v>0</v>
      </c>
      <c r="V22" s="17">
        <f>calcs!AA206</f>
        <v>0</v>
      </c>
      <c r="W22" s="17">
        <f>calcs!AB206</f>
        <v>0</v>
      </c>
      <c r="X22" s="17">
        <f>calcs!AC206</f>
        <v>0</v>
      </c>
      <c r="Y22" s="17">
        <f>calcs!AD206</f>
        <v>0</v>
      </c>
      <c r="Z22" s="17">
        <f>calcs!AE206</f>
        <v>0</v>
      </c>
      <c r="AA22" s="17">
        <f>calcs!AF206</f>
        <v>0</v>
      </c>
      <c r="AB22" s="17">
        <f>calcs!AG206</f>
        <v>0</v>
      </c>
      <c r="AC22" s="17">
        <f>calcs!AH206</f>
        <v>0</v>
      </c>
      <c r="AD22" s="17">
        <f>calcs!AI206</f>
        <v>0</v>
      </c>
      <c r="AE22" s="17">
        <f>calcs!AJ206</f>
        <v>0</v>
      </c>
      <c r="AF22" s="17">
        <f>calcs!AK206</f>
        <v>0</v>
      </c>
    </row>
    <row r="23" spans="1:33" ht="14.1" customHeight="1" x14ac:dyDescent="0.2">
      <c r="A23" s="18" t="s">
        <v>73</v>
      </c>
      <c r="B23" s="17">
        <f>calcs!G207</f>
        <v>0</v>
      </c>
      <c r="C23" s="17">
        <f>calcs!H207</f>
        <v>0</v>
      </c>
      <c r="D23" s="17">
        <f>calcs!I207</f>
        <v>0</v>
      </c>
      <c r="E23" s="17">
        <f>calcs!J207</f>
        <v>0</v>
      </c>
      <c r="F23" s="17">
        <f>calcs!K207</f>
        <v>0</v>
      </c>
      <c r="G23" s="17">
        <f>calcs!L207</f>
        <v>0</v>
      </c>
      <c r="H23" s="17">
        <f>calcs!M207</f>
        <v>0</v>
      </c>
      <c r="I23" s="17">
        <f>calcs!N207</f>
        <v>0</v>
      </c>
      <c r="J23" s="17">
        <f>calcs!O207</f>
        <v>0</v>
      </c>
      <c r="K23" s="17">
        <f>calcs!P207</f>
        <v>0</v>
      </c>
      <c r="L23" s="17">
        <f>calcs!Q207</f>
        <v>0</v>
      </c>
      <c r="M23" s="17">
        <f>calcs!R207</f>
        <v>0</v>
      </c>
      <c r="N23" s="17">
        <f>calcs!S207</f>
        <v>0</v>
      </c>
      <c r="O23" s="17">
        <f>calcs!T207</f>
        <v>0</v>
      </c>
      <c r="P23" s="17">
        <f>calcs!U207</f>
        <v>0</v>
      </c>
      <c r="Q23" s="17">
        <f>calcs!V207</f>
        <v>0</v>
      </c>
      <c r="R23" s="17">
        <f>calcs!W207</f>
        <v>0</v>
      </c>
      <c r="S23" s="17">
        <f>calcs!X207</f>
        <v>0</v>
      </c>
      <c r="T23" s="17">
        <f>calcs!Y207</f>
        <v>0</v>
      </c>
      <c r="U23" s="17">
        <f>calcs!Z207</f>
        <v>0</v>
      </c>
      <c r="V23" s="17">
        <f>calcs!AA207</f>
        <v>0</v>
      </c>
      <c r="W23" s="17">
        <f>calcs!AB207</f>
        <v>0</v>
      </c>
      <c r="X23" s="17">
        <f>calcs!AC207</f>
        <v>0</v>
      </c>
      <c r="Y23" s="17">
        <f>calcs!AD207</f>
        <v>0</v>
      </c>
      <c r="Z23" s="17">
        <f>calcs!AE207</f>
        <v>0</v>
      </c>
      <c r="AA23" s="17">
        <f>calcs!AF207</f>
        <v>0</v>
      </c>
      <c r="AB23" s="17">
        <f>calcs!AG207</f>
        <v>0</v>
      </c>
      <c r="AC23" s="17">
        <f>calcs!AH207</f>
        <v>0</v>
      </c>
      <c r="AD23" s="17">
        <f>calcs!AI207</f>
        <v>0</v>
      </c>
      <c r="AE23" s="17">
        <f>calcs!AJ207</f>
        <v>0</v>
      </c>
      <c r="AF23" s="17">
        <f>calcs!AK207</f>
        <v>0</v>
      </c>
    </row>
    <row r="24" spans="1:33" ht="14.1" customHeight="1" x14ac:dyDescent="0.2">
      <c r="A24" s="18" t="s">
        <v>74</v>
      </c>
      <c r="B24" s="17">
        <f>calcs!G208</f>
        <v>0</v>
      </c>
      <c r="C24" s="17">
        <f>calcs!H208</f>
        <v>0</v>
      </c>
      <c r="D24" s="17">
        <f>calcs!I208</f>
        <v>0</v>
      </c>
      <c r="E24" s="17">
        <f>calcs!J208</f>
        <v>0</v>
      </c>
      <c r="F24" s="17">
        <f>calcs!K208</f>
        <v>0</v>
      </c>
      <c r="G24" s="17">
        <f>calcs!L208</f>
        <v>0</v>
      </c>
      <c r="H24" s="17">
        <f>calcs!M208</f>
        <v>0</v>
      </c>
      <c r="I24" s="17">
        <f>calcs!N208</f>
        <v>0</v>
      </c>
      <c r="J24" s="17">
        <f>calcs!O208</f>
        <v>0</v>
      </c>
      <c r="K24" s="17">
        <f>calcs!P208</f>
        <v>0</v>
      </c>
      <c r="L24" s="17">
        <f>calcs!Q208</f>
        <v>0</v>
      </c>
      <c r="M24" s="17">
        <f>calcs!R208</f>
        <v>0</v>
      </c>
      <c r="N24" s="17">
        <f>calcs!S208</f>
        <v>0</v>
      </c>
      <c r="O24" s="17">
        <f>calcs!T208</f>
        <v>0</v>
      </c>
      <c r="P24" s="17">
        <f>calcs!U208</f>
        <v>0</v>
      </c>
      <c r="Q24" s="17">
        <f>calcs!V208</f>
        <v>0</v>
      </c>
      <c r="R24" s="17">
        <f>calcs!W208</f>
        <v>0</v>
      </c>
      <c r="S24" s="17">
        <f>calcs!X208</f>
        <v>0</v>
      </c>
      <c r="T24" s="17">
        <f>calcs!Y208</f>
        <v>0</v>
      </c>
      <c r="U24" s="17">
        <f>calcs!Z208</f>
        <v>0</v>
      </c>
      <c r="V24" s="17">
        <f>calcs!AA208</f>
        <v>0</v>
      </c>
      <c r="W24" s="17">
        <f>calcs!AB208</f>
        <v>0</v>
      </c>
      <c r="X24" s="17">
        <f>calcs!AC208</f>
        <v>0</v>
      </c>
      <c r="Y24" s="17">
        <f>calcs!AD208</f>
        <v>0</v>
      </c>
      <c r="Z24" s="17">
        <f>calcs!AE208</f>
        <v>0</v>
      </c>
      <c r="AA24" s="17">
        <f>calcs!AF208</f>
        <v>0</v>
      </c>
      <c r="AB24" s="17">
        <f>calcs!AG208</f>
        <v>0</v>
      </c>
      <c r="AC24" s="17">
        <f>calcs!AH208</f>
        <v>0</v>
      </c>
      <c r="AD24" s="17">
        <f>calcs!AI208</f>
        <v>0</v>
      </c>
      <c r="AE24" s="17">
        <f>calcs!AJ208</f>
        <v>0</v>
      </c>
      <c r="AF24" s="17">
        <f>calcs!AK208</f>
        <v>0</v>
      </c>
    </row>
    <row r="25" spans="1:33" ht="14.1" customHeight="1" x14ac:dyDescent="0.2">
      <c r="A25" s="18" t="s">
        <v>75</v>
      </c>
      <c r="B25" s="17">
        <f>calcs!G209</f>
        <v>0</v>
      </c>
      <c r="C25" s="17">
        <f>calcs!H209</f>
        <v>0</v>
      </c>
      <c r="D25" s="17">
        <f>calcs!I209</f>
        <v>0</v>
      </c>
      <c r="E25" s="17">
        <f>calcs!J209</f>
        <v>0</v>
      </c>
      <c r="F25" s="17">
        <f>calcs!K209</f>
        <v>0</v>
      </c>
      <c r="G25" s="17">
        <f>calcs!L209</f>
        <v>0</v>
      </c>
      <c r="H25" s="17">
        <f>calcs!M209</f>
        <v>0</v>
      </c>
      <c r="I25" s="17">
        <f>calcs!N209</f>
        <v>0</v>
      </c>
      <c r="J25" s="17">
        <f>calcs!O209</f>
        <v>0</v>
      </c>
      <c r="K25" s="17">
        <f>calcs!P209</f>
        <v>0</v>
      </c>
      <c r="L25" s="17">
        <f>calcs!Q209</f>
        <v>0</v>
      </c>
      <c r="M25" s="17">
        <f>calcs!R209</f>
        <v>0</v>
      </c>
      <c r="N25" s="17">
        <f>calcs!S209</f>
        <v>0</v>
      </c>
      <c r="O25" s="17">
        <f>calcs!T209</f>
        <v>0</v>
      </c>
      <c r="P25" s="17">
        <f>calcs!U209</f>
        <v>0</v>
      </c>
      <c r="Q25" s="17">
        <f>calcs!V209</f>
        <v>0</v>
      </c>
      <c r="R25" s="17">
        <f>calcs!W209</f>
        <v>0</v>
      </c>
      <c r="S25" s="17">
        <f>calcs!X209</f>
        <v>0</v>
      </c>
      <c r="T25" s="17">
        <f>calcs!Y209</f>
        <v>0</v>
      </c>
      <c r="U25" s="17">
        <f>calcs!Z209</f>
        <v>0</v>
      </c>
      <c r="V25" s="17">
        <f>calcs!AA209</f>
        <v>0</v>
      </c>
      <c r="W25" s="17">
        <f>calcs!AB209</f>
        <v>0</v>
      </c>
      <c r="X25" s="17">
        <f>calcs!AC209</f>
        <v>0</v>
      </c>
      <c r="Y25" s="17">
        <f>calcs!AD209</f>
        <v>0</v>
      </c>
      <c r="Z25" s="17">
        <f>calcs!AE209</f>
        <v>0</v>
      </c>
      <c r="AA25" s="17">
        <f>calcs!AF209</f>
        <v>0</v>
      </c>
      <c r="AB25" s="17">
        <f>calcs!AG209</f>
        <v>0</v>
      </c>
      <c r="AC25" s="17">
        <f>calcs!AH209</f>
        <v>0</v>
      </c>
      <c r="AD25" s="17">
        <f>calcs!AI209</f>
        <v>0</v>
      </c>
      <c r="AE25" s="17">
        <f>calcs!AJ209</f>
        <v>0</v>
      </c>
      <c r="AF25" s="17">
        <f>calcs!AK209</f>
        <v>0</v>
      </c>
    </row>
    <row r="26" spans="1:33" ht="14.1" customHeight="1" x14ac:dyDescent="0.2">
      <c r="A26" s="18" t="s">
        <v>76</v>
      </c>
      <c r="B26" s="17">
        <f>calcs!G210</f>
        <v>0</v>
      </c>
      <c r="C26" s="17">
        <f>calcs!H210</f>
        <v>0</v>
      </c>
      <c r="D26" s="17">
        <f>calcs!I210</f>
        <v>0</v>
      </c>
      <c r="E26" s="17">
        <f>calcs!J210</f>
        <v>0</v>
      </c>
      <c r="F26" s="17">
        <f>calcs!K210</f>
        <v>0</v>
      </c>
      <c r="G26" s="17">
        <f>calcs!L210</f>
        <v>0</v>
      </c>
      <c r="H26" s="17">
        <f>calcs!M210</f>
        <v>0</v>
      </c>
      <c r="I26" s="17">
        <f>calcs!N210</f>
        <v>0</v>
      </c>
      <c r="J26" s="17">
        <f>calcs!O210</f>
        <v>0</v>
      </c>
      <c r="K26" s="17">
        <f>calcs!P210</f>
        <v>0</v>
      </c>
      <c r="L26" s="17">
        <f>calcs!Q210</f>
        <v>0</v>
      </c>
      <c r="M26" s="17">
        <f>calcs!R210</f>
        <v>0</v>
      </c>
      <c r="N26" s="17">
        <f>calcs!S210</f>
        <v>0</v>
      </c>
      <c r="O26" s="17">
        <f>calcs!T210</f>
        <v>0</v>
      </c>
      <c r="P26" s="17">
        <f>calcs!U210</f>
        <v>0</v>
      </c>
      <c r="Q26" s="17">
        <f>calcs!V210</f>
        <v>0</v>
      </c>
      <c r="R26" s="17">
        <f>calcs!W210</f>
        <v>0</v>
      </c>
      <c r="S26" s="17">
        <f>calcs!X210</f>
        <v>0</v>
      </c>
      <c r="T26" s="17">
        <f>calcs!Y210</f>
        <v>0</v>
      </c>
      <c r="U26" s="17">
        <f>calcs!Z210</f>
        <v>0</v>
      </c>
      <c r="V26" s="17">
        <f>calcs!AA210</f>
        <v>0</v>
      </c>
      <c r="W26" s="17">
        <f>calcs!AB210</f>
        <v>0</v>
      </c>
      <c r="X26" s="17">
        <f>calcs!AC210</f>
        <v>0</v>
      </c>
      <c r="Y26" s="17">
        <f>calcs!AD210</f>
        <v>0</v>
      </c>
      <c r="Z26" s="17">
        <f>calcs!AE210</f>
        <v>0</v>
      </c>
      <c r="AA26" s="17">
        <f>calcs!AF210</f>
        <v>0</v>
      </c>
      <c r="AB26" s="17">
        <f>calcs!AG210</f>
        <v>0</v>
      </c>
      <c r="AC26" s="17">
        <f>calcs!AH210</f>
        <v>0</v>
      </c>
      <c r="AD26" s="17">
        <f>calcs!AI210</f>
        <v>0</v>
      </c>
      <c r="AE26" s="17">
        <f>calcs!AJ210</f>
        <v>0</v>
      </c>
      <c r="AF26" s="17">
        <f>calcs!AK210</f>
        <v>0</v>
      </c>
    </row>
    <row r="27" spans="1:33" ht="14.1" customHeight="1" x14ac:dyDescent="0.2"/>
    <row r="28" spans="1:33" ht="14.45" customHeight="1" x14ac:dyDescent="0.25">
      <c r="A28" s="20"/>
    </row>
    <row r="29" spans="1:33" ht="14.1" customHeight="1" x14ac:dyDescent="0.2"/>
    <row r="30" spans="1:33" ht="14.45" customHeight="1" x14ac:dyDescent="0.25">
      <c r="A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1" customHeight="1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1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5" ht="14.45" customHeight="1" x14ac:dyDescent="0.25">
      <c r="A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5" ht="14.1" customHeight="1" x14ac:dyDescent="0.2">
      <c r="A34" s="22"/>
      <c r="B34" s="23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4.1" customHeight="1" x14ac:dyDescent="0.2">
      <c r="A35" s="22"/>
      <c r="B35" s="23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4.1" customHeight="1" x14ac:dyDescent="0.2">
      <c r="A36" s="22"/>
      <c r="B36" s="23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4.1" customHeight="1" x14ac:dyDescent="0.2">
      <c r="A37" s="22"/>
      <c r="B37" s="23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4.1" customHeight="1" x14ac:dyDescent="0.2">
      <c r="A38" s="22"/>
      <c r="B38" s="23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4.1" customHeight="1" x14ac:dyDescent="0.2">
      <c r="A39" s="22"/>
      <c r="B39" s="23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4.1" customHeight="1" x14ac:dyDescent="0.2">
      <c r="A40" s="22"/>
      <c r="B40" s="23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4.1" customHeight="1" x14ac:dyDescent="0.2">
      <c r="A41" s="22"/>
      <c r="B41" s="23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4.1" customHeight="1" x14ac:dyDescent="0.2">
      <c r="A42" s="22"/>
      <c r="B42" s="23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4.1" customHeight="1" x14ac:dyDescent="0.2">
      <c r="A43" s="22"/>
      <c r="B43" s="23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4.1" customHeight="1" x14ac:dyDescent="0.2">
      <c r="A44" s="22"/>
      <c r="B44" s="23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4.1" customHeight="1" x14ac:dyDescent="0.2">
      <c r="A45" s="22"/>
      <c r="B45" s="23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4.1" customHeight="1" x14ac:dyDescent="0.2">
      <c r="A46" s="24"/>
      <c r="B46" s="25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4.45" customHeight="1" x14ac:dyDescent="0.25">
      <c r="A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5" ht="14.1" customHeight="1" x14ac:dyDescent="0.2">
      <c r="A48" s="22"/>
      <c r="B48" s="23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4.1" customHeight="1" x14ac:dyDescent="0.2">
      <c r="A49" s="22"/>
      <c r="B49" s="23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4.45" customHeight="1" x14ac:dyDescent="0.25">
      <c r="A50" s="26"/>
      <c r="B50" s="23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4.1" customHeight="1" x14ac:dyDescent="0.2">
      <c r="A51" s="22"/>
      <c r="B51" s="23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4.1" customHeight="1" x14ac:dyDescent="0.2">
      <c r="A52" s="22"/>
      <c r="B52" s="23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4.1" customHeight="1" x14ac:dyDescent="0.2">
      <c r="A53" s="22"/>
      <c r="B53" s="23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4.1" customHeight="1" x14ac:dyDescent="0.2">
      <c r="A54" s="22"/>
      <c r="B54" s="23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4.1" customHeight="1" x14ac:dyDescent="0.2">
      <c r="A55" s="22"/>
      <c r="B55" s="23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4.1" customHeight="1" x14ac:dyDescent="0.2">
      <c r="A56" s="22"/>
      <c r="B56" s="27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4.1" customHeight="1" x14ac:dyDescent="0.2">
      <c r="A57" s="22"/>
      <c r="B57" s="27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4.1" customHeight="1" x14ac:dyDescent="0.2">
      <c r="A58" s="22"/>
      <c r="B58" s="27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4.1" customHeight="1" x14ac:dyDescent="0.2">
      <c r="A59" s="22"/>
      <c r="B59" s="27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4.1" customHeight="1" x14ac:dyDescent="0.2">
      <c r="A60" s="22"/>
      <c r="B60" s="27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4.1" customHeight="1" x14ac:dyDescent="0.2">
      <c r="A61" s="22"/>
      <c r="B61" s="27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4.1" customHeight="1" x14ac:dyDescent="0.2">
      <c r="A62" s="24"/>
      <c r="B62" s="2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4.45" customHeight="1" x14ac:dyDescent="0.25">
      <c r="A63" s="28"/>
      <c r="B63" s="27"/>
    </row>
    <row r="64" spans="1:35" ht="14.1" customHeight="1" x14ac:dyDescent="0.2">
      <c r="A64" s="22"/>
      <c r="B64" s="27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4.1" customHeight="1" x14ac:dyDescent="0.2">
      <c r="A65" s="22"/>
      <c r="B65" s="27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4.1" customHeight="1" x14ac:dyDescent="0.2">
      <c r="A66" s="22"/>
      <c r="B66" s="27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4.1" customHeight="1" x14ac:dyDescent="0.2">
      <c r="A67" s="22"/>
      <c r="B67" s="27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4.1" customHeight="1" x14ac:dyDescent="0.2">
      <c r="A68" s="22"/>
      <c r="B68" s="27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4.1" customHeight="1" x14ac:dyDescent="0.2">
      <c r="A69" s="22"/>
      <c r="B69" s="27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4.1" customHeight="1" x14ac:dyDescent="0.2">
      <c r="A70" s="22"/>
      <c r="B70" s="27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4.1" customHeight="1" x14ac:dyDescent="0.2">
      <c r="A71" s="22"/>
      <c r="B71" s="27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4.1" customHeight="1" x14ac:dyDescent="0.2">
      <c r="A72" s="22"/>
      <c r="B72" s="2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4.1" customHeight="1" x14ac:dyDescent="0.2">
      <c r="A73" s="22"/>
      <c r="B73" s="2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4.1" customHeight="1" x14ac:dyDescent="0.2">
      <c r="A74" s="22"/>
      <c r="B74" s="2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4.1" customHeight="1" x14ac:dyDescent="0.2">
      <c r="A75" s="22"/>
      <c r="B75" s="2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4.1" customHeight="1" x14ac:dyDescent="0.2">
      <c r="A76" s="24"/>
      <c r="B76" s="27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4.45" customHeight="1" x14ac:dyDescent="0.25">
      <c r="A77" s="28"/>
      <c r="B77" s="27"/>
    </row>
    <row r="78" spans="1:35" ht="14.45" customHeight="1" x14ac:dyDescent="0.25">
      <c r="A78" s="28"/>
      <c r="B78" s="27"/>
    </row>
    <row r="79" spans="1:35" ht="14.1" customHeight="1" x14ac:dyDescent="0.2">
      <c r="A79" s="22"/>
      <c r="B79" s="27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4.1" customHeight="1" x14ac:dyDescent="0.2">
      <c r="A80" s="22"/>
      <c r="B80" s="27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4.1" customHeight="1" x14ac:dyDescent="0.2">
      <c r="A81" s="22"/>
      <c r="B81" s="27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4.1" customHeight="1" x14ac:dyDescent="0.2">
      <c r="A82" s="22"/>
      <c r="B82" s="23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4.1" customHeight="1" x14ac:dyDescent="0.2">
      <c r="A83" s="22"/>
      <c r="B83" s="23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4.1" customHeight="1" x14ac:dyDescent="0.2">
      <c r="A84" s="22"/>
      <c r="B84" s="2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4.1" customHeight="1" x14ac:dyDescent="0.2">
      <c r="A85" s="22"/>
      <c r="B85" s="2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4.1" customHeight="1" x14ac:dyDescent="0.2">
      <c r="A86" s="22"/>
      <c r="B86" s="23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4.1" customHeight="1" x14ac:dyDescent="0.2">
      <c r="A87" s="22"/>
      <c r="B87" s="2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4.1" customHeight="1" x14ac:dyDescent="0.2">
      <c r="A88" s="22"/>
      <c r="B88" s="2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4.1" customHeight="1" x14ac:dyDescent="0.2">
      <c r="A89" s="22"/>
      <c r="B89" s="23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4.45" customHeight="1" x14ac:dyDescent="0.25">
      <c r="A90" s="29"/>
      <c r="B90" s="23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4.45" customHeight="1" x14ac:dyDescent="0.25">
      <c r="A91" s="26"/>
      <c r="B91" s="23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4.1" customHeight="1" x14ac:dyDescent="0.2">
      <c r="A92" s="22"/>
      <c r="B92" s="2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4.1" customHeight="1" x14ac:dyDescent="0.2">
      <c r="A93" s="22"/>
      <c r="B93" s="2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4.1" customHeight="1" x14ac:dyDescent="0.2">
      <c r="A94" s="22"/>
      <c r="B94" s="2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4.45" customHeight="1" x14ac:dyDescent="0.25">
      <c r="A95" s="28"/>
    </row>
    <row r="96" spans="1:35" ht="14.1" customHeight="1" x14ac:dyDescent="0.2">
      <c r="A96" s="22"/>
      <c r="B96" s="23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4.1" customHeight="1" x14ac:dyDescent="0.2">
      <c r="A97" s="22"/>
      <c r="B97" s="23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4.1" customHeight="1" x14ac:dyDescent="0.2">
      <c r="A98" s="22"/>
      <c r="B98" s="23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4.1" customHeight="1" x14ac:dyDescent="0.2">
      <c r="A99" s="22"/>
      <c r="B99" s="2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4.1" customHeight="1" x14ac:dyDescent="0.2">
      <c r="A100" s="22"/>
      <c r="B100" s="2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4.1" customHeight="1" x14ac:dyDescent="0.2">
      <c r="A101" s="22"/>
      <c r="B101" s="2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4.1" customHeight="1" x14ac:dyDescent="0.2">
      <c r="A102" s="22"/>
      <c r="B102" s="2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4.1" customHeight="1" x14ac:dyDescent="0.2">
      <c r="A103" s="22"/>
      <c r="B103" s="2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4.1" customHeight="1" x14ac:dyDescent="0.2">
      <c r="A104" s="22"/>
      <c r="B104" s="2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4.1" customHeight="1" x14ac:dyDescent="0.2">
      <c r="A105" s="22"/>
      <c r="B105" s="2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4.1" customHeight="1" x14ac:dyDescent="0.2">
      <c r="A106" s="22"/>
      <c r="B106" s="2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4.1" customHeight="1" x14ac:dyDescent="0.2">
      <c r="A107" s="24"/>
      <c r="B107" s="2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4.45" customHeight="1" x14ac:dyDescent="0.25">
      <c r="A108" s="20"/>
    </row>
    <row r="109" spans="1:35" ht="14.1" customHeight="1" x14ac:dyDescent="0.2">
      <c r="A109" s="30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</row>
    <row r="110" spans="1:35" ht="14.1" customHeight="1" x14ac:dyDescent="0.2">
      <c r="A110" s="30"/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35" ht="14.1" customHeight="1" x14ac:dyDescent="0.2">
      <c r="A111" s="30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5" ht="14.1" customHeight="1" x14ac:dyDescent="0.2">
      <c r="A112" s="30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ht="14.45" customHeight="1" x14ac:dyDescent="0.25">
      <c r="A113" s="20"/>
    </row>
    <row r="114" spans="1:35" ht="14.1" customHeight="1" x14ac:dyDescent="0.2">
      <c r="A114" s="22"/>
      <c r="B114" s="2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4.1" customHeight="1" x14ac:dyDescent="0.2">
      <c r="A115" s="22"/>
      <c r="B115" s="2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4.1" customHeight="1" x14ac:dyDescent="0.2">
      <c r="A116" s="22"/>
      <c r="B116" s="2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4.1" customHeight="1" x14ac:dyDescent="0.2">
      <c r="A117" s="22"/>
      <c r="B117" s="23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4.1" customHeight="1" x14ac:dyDescent="0.2">
      <c r="A118" s="22"/>
      <c r="B118" s="2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4.1" customHeight="1" x14ac:dyDescent="0.2">
      <c r="A119" s="22"/>
      <c r="B119" s="2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4.1" customHeight="1" x14ac:dyDescent="0.2">
      <c r="A120" s="22"/>
      <c r="B120" s="2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4.1" customHeight="1" x14ac:dyDescent="0.2">
      <c r="A121" s="22"/>
      <c r="B121" s="2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4.1" customHeight="1" x14ac:dyDescent="0.2">
      <c r="A122" s="22"/>
      <c r="B122" s="23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4.1" customHeight="1" x14ac:dyDescent="0.2">
      <c r="A123" s="22"/>
      <c r="B123" s="23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4.1" customHeight="1" x14ac:dyDescent="0.2">
      <c r="A124" s="24"/>
      <c r="B124" s="25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4.45" customHeight="1" x14ac:dyDescent="0.25">
      <c r="A125" s="20"/>
    </row>
    <row r="126" spans="1:35" ht="14.45" customHeight="1" x14ac:dyDescent="0.25">
      <c r="A126" s="26"/>
      <c r="B126" s="23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4.1" customHeight="1" x14ac:dyDescent="0.2">
      <c r="A127" s="22"/>
      <c r="B127" s="23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4.1" customHeight="1" x14ac:dyDescent="0.2">
      <c r="A128" s="22"/>
      <c r="B128" s="23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4.1" customHeight="1" x14ac:dyDescent="0.2">
      <c r="A129" s="22"/>
      <c r="B129" s="23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4.1" customHeight="1" x14ac:dyDescent="0.2">
      <c r="A130" s="22"/>
      <c r="B130" s="23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4.1" customHeight="1" x14ac:dyDescent="0.2">
      <c r="A131" s="22"/>
      <c r="B131" s="23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4.1" customHeight="1" x14ac:dyDescent="0.2">
      <c r="A132" s="22"/>
      <c r="B132" s="23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4.1" customHeight="1" x14ac:dyDescent="0.2">
      <c r="A133" s="22"/>
      <c r="B133" s="23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4.1" customHeight="1" x14ac:dyDescent="0.2">
      <c r="A134" s="22"/>
      <c r="B134" s="23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4.1" customHeight="1" x14ac:dyDescent="0.2">
      <c r="A135" s="22"/>
      <c r="B135" s="23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4.1" customHeight="1" x14ac:dyDescent="0.2">
      <c r="A136" s="22"/>
      <c r="B136" s="23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</row>
    <row r="137" spans="1:35" ht="14.1" customHeight="1" x14ac:dyDescent="0.2">
      <c r="A137" s="22"/>
      <c r="B137" s="23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4.1" customHeight="1" x14ac:dyDescent="0.2">
      <c r="A138" s="22"/>
      <c r="B138" s="23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</row>
    <row r="139" spans="1:35" ht="14.1" customHeight="1" x14ac:dyDescent="0.2">
      <c r="A139" s="22"/>
      <c r="B139" s="23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</row>
    <row r="140" spans="1:35" ht="14.1" customHeight="1" x14ac:dyDescent="0.2">
      <c r="A140" s="22"/>
      <c r="B140" s="23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</row>
    <row r="141" spans="1:35" ht="14.1" customHeight="1" x14ac:dyDescent="0.2">
      <c r="A141" s="22"/>
      <c r="B141" s="23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</row>
    <row r="142" spans="1:35" ht="14.1" customHeight="1" x14ac:dyDescent="0.2">
      <c r="A142" s="22"/>
      <c r="B142" s="23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</row>
    <row r="143" spans="1:35" ht="14.1" customHeight="1" x14ac:dyDescent="0.2">
      <c r="A143" s="22"/>
      <c r="B143" s="23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</row>
    <row r="144" spans="1:35" ht="14.1" customHeight="1" x14ac:dyDescent="0.2">
      <c r="A144" s="22"/>
      <c r="B144" s="23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</row>
    <row r="145" spans="1:35" ht="14.1" customHeight="1" x14ac:dyDescent="0.2">
      <c r="A145" s="22"/>
      <c r="B145" s="23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</row>
    <row r="146" spans="1:35" ht="14.1" customHeight="1" x14ac:dyDescent="0.2">
      <c r="A146" s="24"/>
      <c r="B146" s="25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</row>
    <row r="147" spans="1:35" ht="14.1" customHeight="1" x14ac:dyDescent="0.2">
      <c r="A147" s="22"/>
      <c r="B147" s="23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</row>
    <row r="148" spans="1:35" ht="14.1" customHeight="1" x14ac:dyDescent="0.2">
      <c r="A148" s="24"/>
      <c r="B148" s="25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</row>
    <row r="149" spans="1:35" ht="14.1" customHeight="1" x14ac:dyDescent="0.2"/>
    <row r="150" spans="1:35" ht="14.1" customHeight="1" x14ac:dyDescent="0.2">
      <c r="C150" s="42"/>
      <c r="D150" s="42"/>
      <c r="E150" s="42"/>
      <c r="F150" s="42"/>
      <c r="G150" s="42"/>
      <c r="H150" s="42"/>
      <c r="I150" s="42"/>
      <c r="J150" s="42"/>
      <c r="K150" s="42"/>
      <c r="L150" s="42"/>
    </row>
    <row r="151" spans="1:35" ht="14.1" customHeight="1" x14ac:dyDescent="0.2">
      <c r="C151" s="42"/>
      <c r="D151" s="42"/>
      <c r="E151" s="42"/>
      <c r="F151" s="42"/>
      <c r="G151" s="42"/>
      <c r="H151" s="42"/>
      <c r="I151" s="42"/>
      <c r="J151" s="42"/>
      <c r="K151" s="42"/>
      <c r="L151" s="42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1">
    <tabColor rgb="FF1F497D"/>
  </sheetPr>
  <dimension ref="A1:AI1000"/>
  <sheetViews>
    <sheetView workbookViewId="0"/>
  </sheetViews>
  <sheetFormatPr defaultColWidth="8.875" defaultRowHeight="15" customHeight="1" x14ac:dyDescent="0.2"/>
  <cols>
    <col min="1" max="1" width="39.875" style="18" customWidth="1"/>
    <col min="2" max="2" width="17.875" style="21" customWidth="1"/>
    <col min="3" max="3" width="9.5" style="18" customWidth="1"/>
    <col min="4" max="35" width="9.5" style="18" bestFit="1" customWidth="1"/>
    <col min="36" max="38" width="8.875" style="18" customWidth="1"/>
    <col min="39" max="16384" width="8.875" style="18"/>
  </cols>
  <sheetData>
    <row r="1" spans="1:35" ht="14.45" customHeight="1" x14ac:dyDescent="0.25">
      <c r="A1" s="19" t="s">
        <v>51</v>
      </c>
      <c r="B1" s="20">
        <v>2020</v>
      </c>
      <c r="C1" s="20">
        <v>2021</v>
      </c>
      <c r="D1" s="20">
        <v>2022</v>
      </c>
      <c r="E1" s="20">
        <v>2023</v>
      </c>
      <c r="F1" s="20">
        <v>2024</v>
      </c>
      <c r="G1" s="20">
        <v>2025</v>
      </c>
      <c r="H1" s="20">
        <v>2026</v>
      </c>
      <c r="I1" s="20">
        <v>2027</v>
      </c>
      <c r="J1" s="20">
        <v>2028</v>
      </c>
      <c r="K1" s="20">
        <v>2029</v>
      </c>
      <c r="L1" s="20">
        <v>2030</v>
      </c>
      <c r="M1" s="20">
        <v>2031</v>
      </c>
      <c r="N1" s="20">
        <v>2032</v>
      </c>
      <c r="O1" s="20">
        <v>2033</v>
      </c>
      <c r="P1" s="20">
        <v>2034</v>
      </c>
      <c r="Q1" s="20">
        <v>2035</v>
      </c>
      <c r="R1" s="20">
        <v>2036</v>
      </c>
      <c r="S1" s="20">
        <v>2037</v>
      </c>
      <c r="T1" s="20">
        <v>2038</v>
      </c>
      <c r="U1" s="20">
        <v>2039</v>
      </c>
      <c r="V1" s="20">
        <v>2040</v>
      </c>
      <c r="W1" s="20">
        <v>2041</v>
      </c>
      <c r="X1" s="20">
        <v>2042</v>
      </c>
      <c r="Y1" s="20">
        <v>2043</v>
      </c>
      <c r="Z1" s="20">
        <v>2044</v>
      </c>
      <c r="AA1" s="20">
        <v>2045</v>
      </c>
      <c r="AB1" s="20">
        <v>2046</v>
      </c>
      <c r="AC1" s="20">
        <v>2047</v>
      </c>
      <c r="AD1" s="20">
        <v>2048</v>
      </c>
      <c r="AE1" s="20">
        <v>2049</v>
      </c>
      <c r="AF1" s="20">
        <v>2050</v>
      </c>
      <c r="AH1" s="20"/>
      <c r="AI1" s="20"/>
    </row>
    <row r="2" spans="1:35" ht="14.1" customHeight="1" x14ac:dyDescent="0.2">
      <c r="A2" s="18" t="s">
        <v>52</v>
      </c>
      <c r="B2">
        <f>calcs!G212</f>
        <v>0</v>
      </c>
      <c r="C2" s="17">
        <f>calcs!H212</f>
        <v>0</v>
      </c>
      <c r="D2" s="17">
        <f>calcs!I212</f>
        <v>0</v>
      </c>
      <c r="E2" s="17">
        <f>calcs!J212</f>
        <v>0</v>
      </c>
      <c r="F2" s="17">
        <f>calcs!K212</f>
        <v>0</v>
      </c>
      <c r="G2" s="17">
        <f>calcs!L212</f>
        <v>0</v>
      </c>
      <c r="H2" s="17">
        <f>calcs!M212</f>
        <v>0</v>
      </c>
      <c r="I2" s="17">
        <f>calcs!N212</f>
        <v>0</v>
      </c>
      <c r="J2" s="17">
        <f>calcs!O212</f>
        <v>0</v>
      </c>
      <c r="K2" s="17">
        <f>calcs!P212</f>
        <v>0</v>
      </c>
      <c r="L2" s="17">
        <f>calcs!Q212</f>
        <v>0</v>
      </c>
      <c r="M2" s="17">
        <f>calcs!R212</f>
        <v>0</v>
      </c>
      <c r="N2" s="17">
        <f>calcs!S212</f>
        <v>0</v>
      </c>
      <c r="O2" s="17">
        <f>calcs!T212</f>
        <v>0</v>
      </c>
      <c r="P2" s="17">
        <f>calcs!U212</f>
        <v>0</v>
      </c>
      <c r="Q2" s="17">
        <f>calcs!V212</f>
        <v>0</v>
      </c>
      <c r="R2" s="17">
        <f>calcs!W212</f>
        <v>0</v>
      </c>
      <c r="S2" s="17">
        <f>calcs!X212</f>
        <v>0</v>
      </c>
      <c r="T2" s="17">
        <f>calcs!Y212</f>
        <v>0</v>
      </c>
      <c r="U2" s="17">
        <f>calcs!Z212</f>
        <v>0</v>
      </c>
      <c r="V2" s="17">
        <f>calcs!AA212</f>
        <v>0</v>
      </c>
      <c r="W2" s="17">
        <f>calcs!AB212</f>
        <v>0</v>
      </c>
      <c r="X2" s="17">
        <f>calcs!AC212</f>
        <v>0</v>
      </c>
      <c r="Y2" s="17">
        <f>calcs!AD212</f>
        <v>0</v>
      </c>
      <c r="Z2" s="17">
        <f>calcs!AE212</f>
        <v>0</v>
      </c>
      <c r="AA2" s="17">
        <f>calcs!AF212</f>
        <v>0</v>
      </c>
      <c r="AB2" s="17">
        <f>calcs!AG212</f>
        <v>0</v>
      </c>
      <c r="AC2" s="17">
        <f>calcs!AH212</f>
        <v>0</v>
      </c>
      <c r="AD2" s="17">
        <f>calcs!AI212</f>
        <v>0</v>
      </c>
      <c r="AE2" s="17">
        <f>calcs!AJ212</f>
        <v>0</v>
      </c>
      <c r="AF2" s="17">
        <f>calcs!AK212</f>
        <v>0</v>
      </c>
      <c r="AG2" s="38"/>
    </row>
    <row r="3" spans="1:35" ht="14.1" customHeight="1" x14ac:dyDescent="0.2">
      <c r="A3" s="18" t="s">
        <v>53</v>
      </c>
      <c r="B3" s="17">
        <f>calcs!G213</f>
        <v>0</v>
      </c>
      <c r="C3" s="17">
        <f>calcs!H213</f>
        <v>0</v>
      </c>
      <c r="D3" s="17">
        <f>calcs!I213</f>
        <v>0</v>
      </c>
      <c r="E3" s="17">
        <f>calcs!J213</f>
        <v>0</v>
      </c>
      <c r="F3" s="17">
        <f>calcs!K213</f>
        <v>0</v>
      </c>
      <c r="G3" s="17">
        <f>calcs!L213</f>
        <v>0</v>
      </c>
      <c r="H3" s="17">
        <f>calcs!M213</f>
        <v>0</v>
      </c>
      <c r="I3" s="17">
        <f>calcs!N213</f>
        <v>0</v>
      </c>
      <c r="J3" s="17">
        <f>calcs!O213</f>
        <v>0</v>
      </c>
      <c r="K3" s="17">
        <f>calcs!P213</f>
        <v>0</v>
      </c>
      <c r="L3" s="17">
        <f>calcs!Q213</f>
        <v>0</v>
      </c>
      <c r="M3" s="17">
        <f>calcs!R213</f>
        <v>0</v>
      </c>
      <c r="N3" s="17">
        <f>calcs!S213</f>
        <v>0</v>
      </c>
      <c r="O3" s="17">
        <f>calcs!T213</f>
        <v>0</v>
      </c>
      <c r="P3" s="17">
        <f>calcs!U213</f>
        <v>0</v>
      </c>
      <c r="Q3" s="17">
        <f>calcs!V213</f>
        <v>0</v>
      </c>
      <c r="R3" s="17">
        <f>calcs!W213</f>
        <v>0</v>
      </c>
      <c r="S3" s="17">
        <f>calcs!X213</f>
        <v>0</v>
      </c>
      <c r="T3" s="17">
        <f>calcs!Y213</f>
        <v>0</v>
      </c>
      <c r="U3" s="17">
        <f>calcs!Z213</f>
        <v>0</v>
      </c>
      <c r="V3" s="17">
        <f>calcs!AA213</f>
        <v>0</v>
      </c>
      <c r="W3" s="17">
        <f>calcs!AB213</f>
        <v>0</v>
      </c>
      <c r="X3" s="17">
        <f>calcs!AC213</f>
        <v>0</v>
      </c>
      <c r="Y3" s="17">
        <f>calcs!AD213</f>
        <v>0</v>
      </c>
      <c r="Z3" s="17">
        <f>calcs!AE213</f>
        <v>0</v>
      </c>
      <c r="AA3" s="17">
        <f>calcs!AF213</f>
        <v>0</v>
      </c>
      <c r="AB3" s="17">
        <f>calcs!AG213</f>
        <v>0</v>
      </c>
      <c r="AC3" s="17">
        <f>calcs!AH213</f>
        <v>0</v>
      </c>
      <c r="AD3" s="17">
        <f>calcs!AI213</f>
        <v>0</v>
      </c>
      <c r="AE3" s="17">
        <f>calcs!AJ213</f>
        <v>0</v>
      </c>
      <c r="AF3" s="17">
        <f>calcs!AK213</f>
        <v>0</v>
      </c>
    </row>
    <row r="4" spans="1:35" ht="14.1" customHeight="1" x14ac:dyDescent="0.2">
      <c r="A4" s="18" t="s">
        <v>54</v>
      </c>
      <c r="B4" s="17">
        <f>calcs!G214</f>
        <v>0</v>
      </c>
      <c r="C4" s="17">
        <f>calcs!H214</f>
        <v>0</v>
      </c>
      <c r="D4" s="17">
        <f>calcs!I214</f>
        <v>0</v>
      </c>
      <c r="E4" s="17">
        <f>calcs!J214</f>
        <v>0</v>
      </c>
      <c r="F4" s="17">
        <f>calcs!K214</f>
        <v>0</v>
      </c>
      <c r="G4" s="17">
        <f>calcs!L214</f>
        <v>0</v>
      </c>
      <c r="H4" s="17">
        <f>calcs!M214</f>
        <v>0</v>
      </c>
      <c r="I4" s="17">
        <f>calcs!N214</f>
        <v>0</v>
      </c>
      <c r="J4" s="17">
        <f>calcs!O214</f>
        <v>0</v>
      </c>
      <c r="K4" s="17">
        <f>calcs!P214</f>
        <v>0</v>
      </c>
      <c r="L4" s="17">
        <f>calcs!Q214</f>
        <v>0</v>
      </c>
      <c r="M4" s="17">
        <f>calcs!R214</f>
        <v>0</v>
      </c>
      <c r="N4" s="17">
        <f>calcs!S214</f>
        <v>0</v>
      </c>
      <c r="O4" s="17">
        <f>calcs!T214</f>
        <v>0</v>
      </c>
      <c r="P4" s="17">
        <f>calcs!U214</f>
        <v>0</v>
      </c>
      <c r="Q4" s="17">
        <f>calcs!V214</f>
        <v>0</v>
      </c>
      <c r="R4" s="17">
        <f>calcs!W214</f>
        <v>0</v>
      </c>
      <c r="S4" s="17">
        <f>calcs!X214</f>
        <v>0</v>
      </c>
      <c r="T4" s="17">
        <f>calcs!Y214</f>
        <v>0</v>
      </c>
      <c r="U4" s="17">
        <f>calcs!Z214</f>
        <v>0</v>
      </c>
      <c r="V4" s="17">
        <f>calcs!AA214</f>
        <v>0</v>
      </c>
      <c r="W4" s="17">
        <f>calcs!AB214</f>
        <v>0</v>
      </c>
      <c r="X4" s="17">
        <f>calcs!AC214</f>
        <v>0</v>
      </c>
      <c r="Y4" s="17">
        <f>calcs!AD214</f>
        <v>0</v>
      </c>
      <c r="Z4" s="17">
        <f>calcs!AE214</f>
        <v>0</v>
      </c>
      <c r="AA4" s="17">
        <f>calcs!AF214</f>
        <v>0</v>
      </c>
      <c r="AB4" s="17">
        <f>calcs!AG214</f>
        <v>0</v>
      </c>
      <c r="AC4" s="17">
        <f>calcs!AH214</f>
        <v>0</v>
      </c>
      <c r="AD4" s="17">
        <f>calcs!AI214</f>
        <v>0</v>
      </c>
      <c r="AE4" s="17">
        <f>calcs!AJ214</f>
        <v>0</v>
      </c>
      <c r="AF4" s="17">
        <f>calcs!AK214</f>
        <v>0</v>
      </c>
    </row>
    <row r="5" spans="1:35" ht="14.1" customHeight="1" x14ac:dyDescent="0.2">
      <c r="A5" s="18" t="s">
        <v>55</v>
      </c>
      <c r="B5" s="17">
        <f>calcs!G215</f>
        <v>0</v>
      </c>
      <c r="C5" s="17">
        <f>calcs!H215</f>
        <v>0</v>
      </c>
      <c r="D5" s="17">
        <f>calcs!I215</f>
        <v>0</v>
      </c>
      <c r="E5" s="17">
        <f>calcs!J215</f>
        <v>0</v>
      </c>
      <c r="F5" s="17">
        <f>calcs!K215</f>
        <v>0</v>
      </c>
      <c r="G5" s="17">
        <f>calcs!L215</f>
        <v>0</v>
      </c>
      <c r="H5" s="17">
        <f>calcs!M215</f>
        <v>0</v>
      </c>
      <c r="I5" s="17">
        <f>calcs!N215</f>
        <v>0</v>
      </c>
      <c r="J5" s="17">
        <f>calcs!O215</f>
        <v>0</v>
      </c>
      <c r="K5" s="17">
        <f>calcs!P215</f>
        <v>0</v>
      </c>
      <c r="L5" s="17">
        <f>calcs!Q215</f>
        <v>0</v>
      </c>
      <c r="M5" s="17">
        <f>calcs!R215</f>
        <v>0</v>
      </c>
      <c r="N5" s="17">
        <f>calcs!S215</f>
        <v>0</v>
      </c>
      <c r="O5" s="17">
        <f>calcs!T215</f>
        <v>0</v>
      </c>
      <c r="P5" s="17">
        <f>calcs!U215</f>
        <v>0</v>
      </c>
      <c r="Q5" s="17">
        <f>calcs!V215</f>
        <v>0</v>
      </c>
      <c r="R5" s="17">
        <f>calcs!W215</f>
        <v>0</v>
      </c>
      <c r="S5" s="17">
        <f>calcs!X215</f>
        <v>0</v>
      </c>
      <c r="T5" s="17">
        <f>calcs!Y215</f>
        <v>0</v>
      </c>
      <c r="U5" s="17">
        <f>calcs!Z215</f>
        <v>0</v>
      </c>
      <c r="V5" s="17">
        <f>calcs!AA215</f>
        <v>0</v>
      </c>
      <c r="W5" s="17">
        <f>calcs!AB215</f>
        <v>0</v>
      </c>
      <c r="X5" s="17">
        <f>calcs!AC215</f>
        <v>0</v>
      </c>
      <c r="Y5" s="17">
        <f>calcs!AD215</f>
        <v>0</v>
      </c>
      <c r="Z5" s="17">
        <f>calcs!AE215</f>
        <v>0</v>
      </c>
      <c r="AA5" s="17">
        <f>calcs!AF215</f>
        <v>0</v>
      </c>
      <c r="AB5" s="17">
        <f>calcs!AG215</f>
        <v>0</v>
      </c>
      <c r="AC5" s="17">
        <f>calcs!AH215</f>
        <v>0</v>
      </c>
      <c r="AD5" s="17">
        <f>calcs!AI215</f>
        <v>0</v>
      </c>
      <c r="AE5" s="17">
        <f>calcs!AJ215</f>
        <v>0</v>
      </c>
      <c r="AF5" s="17">
        <f>calcs!AK215</f>
        <v>0</v>
      </c>
    </row>
    <row r="6" spans="1:35" ht="14.1" customHeight="1" x14ac:dyDescent="0.2">
      <c r="A6" s="18" t="s">
        <v>56</v>
      </c>
      <c r="B6" s="17">
        <f>calcs!G216</f>
        <v>0</v>
      </c>
      <c r="C6" s="17">
        <f>calcs!H216</f>
        <v>0</v>
      </c>
      <c r="D6" s="17">
        <f>calcs!I216</f>
        <v>0</v>
      </c>
      <c r="E6" s="17">
        <f>calcs!J216</f>
        <v>0</v>
      </c>
      <c r="F6" s="17">
        <f>calcs!K216</f>
        <v>0</v>
      </c>
      <c r="G6" s="17">
        <f>calcs!L216</f>
        <v>0</v>
      </c>
      <c r="H6" s="17">
        <f>calcs!M216</f>
        <v>0</v>
      </c>
      <c r="I6" s="17">
        <f>calcs!N216</f>
        <v>0</v>
      </c>
      <c r="J6" s="17">
        <f>calcs!O216</f>
        <v>0</v>
      </c>
      <c r="K6" s="17">
        <f>calcs!P216</f>
        <v>0</v>
      </c>
      <c r="L6" s="17">
        <f>calcs!Q216</f>
        <v>0</v>
      </c>
      <c r="M6" s="17">
        <f>calcs!R216</f>
        <v>0</v>
      </c>
      <c r="N6" s="17">
        <f>calcs!S216</f>
        <v>0</v>
      </c>
      <c r="O6" s="17">
        <f>calcs!T216</f>
        <v>0</v>
      </c>
      <c r="P6" s="17">
        <f>calcs!U216</f>
        <v>0</v>
      </c>
      <c r="Q6" s="17">
        <f>calcs!V216</f>
        <v>0</v>
      </c>
      <c r="R6" s="17">
        <f>calcs!W216</f>
        <v>0</v>
      </c>
      <c r="S6" s="17">
        <f>calcs!X216</f>
        <v>0</v>
      </c>
      <c r="T6" s="17">
        <f>calcs!Y216</f>
        <v>0</v>
      </c>
      <c r="U6" s="17">
        <f>calcs!Z216</f>
        <v>0</v>
      </c>
      <c r="V6" s="17">
        <f>calcs!AA216</f>
        <v>0</v>
      </c>
      <c r="W6" s="17">
        <f>calcs!AB216</f>
        <v>0</v>
      </c>
      <c r="X6" s="17">
        <f>calcs!AC216</f>
        <v>0</v>
      </c>
      <c r="Y6" s="17">
        <f>calcs!AD216</f>
        <v>0</v>
      </c>
      <c r="Z6" s="17">
        <f>calcs!AE216</f>
        <v>0</v>
      </c>
      <c r="AA6" s="17">
        <f>calcs!AF216</f>
        <v>0</v>
      </c>
      <c r="AB6" s="17">
        <f>calcs!AG216</f>
        <v>0</v>
      </c>
      <c r="AC6" s="17">
        <f>calcs!AH216</f>
        <v>0</v>
      </c>
      <c r="AD6" s="17">
        <f>calcs!AI216</f>
        <v>0</v>
      </c>
      <c r="AE6" s="17">
        <f>calcs!AJ216</f>
        <v>0</v>
      </c>
      <c r="AF6" s="17">
        <f>calcs!AK216</f>
        <v>0</v>
      </c>
    </row>
    <row r="7" spans="1:35" ht="14.1" customHeight="1" x14ac:dyDescent="0.2">
      <c r="A7" s="18" t="s">
        <v>57</v>
      </c>
      <c r="B7" s="17">
        <f>calcs!G217</f>
        <v>0</v>
      </c>
      <c r="C7" s="17">
        <f>calcs!H217</f>
        <v>0</v>
      </c>
      <c r="D7" s="17">
        <f>calcs!I217</f>
        <v>0</v>
      </c>
      <c r="E7" s="17">
        <f>calcs!J217</f>
        <v>0</v>
      </c>
      <c r="F7" s="17">
        <f>calcs!K217</f>
        <v>0</v>
      </c>
      <c r="G7" s="17">
        <f>calcs!L217</f>
        <v>0</v>
      </c>
      <c r="H7" s="17">
        <f>calcs!M217</f>
        <v>0</v>
      </c>
      <c r="I7" s="17">
        <f>calcs!N217</f>
        <v>0</v>
      </c>
      <c r="J7" s="17">
        <f>calcs!O217</f>
        <v>0</v>
      </c>
      <c r="K7" s="17">
        <f>calcs!P217</f>
        <v>0</v>
      </c>
      <c r="L7" s="17">
        <f>calcs!Q217</f>
        <v>0</v>
      </c>
      <c r="M7" s="17">
        <f>calcs!R217</f>
        <v>0</v>
      </c>
      <c r="N7" s="17">
        <f>calcs!S217</f>
        <v>0</v>
      </c>
      <c r="O7" s="17">
        <f>calcs!T217</f>
        <v>0</v>
      </c>
      <c r="P7" s="17">
        <f>calcs!U217</f>
        <v>0</v>
      </c>
      <c r="Q7" s="17">
        <f>calcs!V217</f>
        <v>0</v>
      </c>
      <c r="R7" s="17">
        <f>calcs!W217</f>
        <v>0</v>
      </c>
      <c r="S7" s="17">
        <f>calcs!X217</f>
        <v>0</v>
      </c>
      <c r="T7" s="17">
        <f>calcs!Y217</f>
        <v>0</v>
      </c>
      <c r="U7" s="17">
        <f>calcs!Z217</f>
        <v>0</v>
      </c>
      <c r="V7" s="17">
        <f>calcs!AA217</f>
        <v>0</v>
      </c>
      <c r="W7" s="17">
        <f>calcs!AB217</f>
        <v>0</v>
      </c>
      <c r="X7" s="17">
        <f>calcs!AC217</f>
        <v>0</v>
      </c>
      <c r="Y7" s="17">
        <f>calcs!AD217</f>
        <v>0</v>
      </c>
      <c r="Z7" s="17">
        <f>calcs!AE217</f>
        <v>0</v>
      </c>
      <c r="AA7" s="17">
        <f>calcs!AF217</f>
        <v>0</v>
      </c>
      <c r="AB7" s="17">
        <f>calcs!AG217</f>
        <v>0</v>
      </c>
      <c r="AC7" s="17">
        <f>calcs!AH217</f>
        <v>0</v>
      </c>
      <c r="AD7" s="17">
        <f>calcs!AI217</f>
        <v>0</v>
      </c>
      <c r="AE7" s="17">
        <f>calcs!AJ217</f>
        <v>0</v>
      </c>
      <c r="AF7" s="17">
        <f>calcs!AK217</f>
        <v>0</v>
      </c>
    </row>
    <row r="8" spans="1:35" ht="14.1" customHeight="1" x14ac:dyDescent="0.2">
      <c r="A8" s="18" t="s">
        <v>58</v>
      </c>
      <c r="B8" s="17">
        <f>calcs!G218</f>
        <v>0</v>
      </c>
      <c r="C8" s="17">
        <f>calcs!H218</f>
        <v>0</v>
      </c>
      <c r="D8" s="17">
        <f>calcs!I218</f>
        <v>0</v>
      </c>
      <c r="E8" s="17">
        <f>calcs!J218</f>
        <v>0</v>
      </c>
      <c r="F8" s="17">
        <f>calcs!K218</f>
        <v>0</v>
      </c>
      <c r="G8" s="17">
        <f>calcs!L218</f>
        <v>0</v>
      </c>
      <c r="H8" s="17">
        <f>calcs!M218</f>
        <v>0</v>
      </c>
      <c r="I8" s="17">
        <f>calcs!N218</f>
        <v>0</v>
      </c>
      <c r="J8" s="17">
        <f>calcs!O218</f>
        <v>0</v>
      </c>
      <c r="K8" s="17">
        <f>calcs!P218</f>
        <v>0</v>
      </c>
      <c r="L8" s="17">
        <f>calcs!Q218</f>
        <v>0</v>
      </c>
      <c r="M8" s="17">
        <f>calcs!R218</f>
        <v>0</v>
      </c>
      <c r="N8" s="17">
        <f>calcs!S218</f>
        <v>0</v>
      </c>
      <c r="O8" s="17">
        <f>calcs!T218</f>
        <v>0</v>
      </c>
      <c r="P8" s="17">
        <f>calcs!U218</f>
        <v>0</v>
      </c>
      <c r="Q8" s="17">
        <f>calcs!V218</f>
        <v>0</v>
      </c>
      <c r="R8" s="17">
        <f>calcs!W218</f>
        <v>0</v>
      </c>
      <c r="S8" s="17">
        <f>calcs!X218</f>
        <v>0</v>
      </c>
      <c r="T8" s="17">
        <f>calcs!Y218</f>
        <v>0</v>
      </c>
      <c r="U8" s="17">
        <f>calcs!Z218</f>
        <v>0</v>
      </c>
      <c r="V8" s="17">
        <f>calcs!AA218</f>
        <v>0</v>
      </c>
      <c r="W8" s="17">
        <f>calcs!AB218</f>
        <v>0</v>
      </c>
      <c r="X8" s="17">
        <f>calcs!AC218</f>
        <v>0</v>
      </c>
      <c r="Y8" s="17">
        <f>calcs!AD218</f>
        <v>0</v>
      </c>
      <c r="Z8" s="17">
        <f>calcs!AE218</f>
        <v>0</v>
      </c>
      <c r="AA8" s="17">
        <f>calcs!AF218</f>
        <v>0</v>
      </c>
      <c r="AB8" s="17">
        <f>calcs!AG218</f>
        <v>0</v>
      </c>
      <c r="AC8" s="17">
        <f>calcs!AH218</f>
        <v>0</v>
      </c>
      <c r="AD8" s="17">
        <f>calcs!AI218</f>
        <v>0</v>
      </c>
      <c r="AE8" s="17">
        <f>calcs!AJ218</f>
        <v>0</v>
      </c>
      <c r="AF8" s="17">
        <f>calcs!AK218</f>
        <v>0</v>
      </c>
    </row>
    <row r="9" spans="1:35" ht="14.1" customHeight="1" x14ac:dyDescent="0.2">
      <c r="A9" s="18" t="s">
        <v>59</v>
      </c>
      <c r="B9" s="17">
        <f>calcs!G219</f>
        <v>0</v>
      </c>
      <c r="C9" s="17">
        <f>calcs!H219</f>
        <v>0</v>
      </c>
      <c r="D9" s="17">
        <f>calcs!I219</f>
        <v>0</v>
      </c>
      <c r="E9" s="17">
        <f>calcs!J219</f>
        <v>0</v>
      </c>
      <c r="F9" s="17">
        <f>calcs!K219</f>
        <v>0</v>
      </c>
      <c r="G9" s="17">
        <f>calcs!L219</f>
        <v>0</v>
      </c>
      <c r="H9" s="17">
        <f>calcs!M219</f>
        <v>0</v>
      </c>
      <c r="I9" s="17">
        <f>calcs!N219</f>
        <v>0</v>
      </c>
      <c r="J9" s="17">
        <f>calcs!O219</f>
        <v>0</v>
      </c>
      <c r="K9" s="17">
        <f>calcs!P219</f>
        <v>0</v>
      </c>
      <c r="L9" s="17">
        <f>calcs!Q219</f>
        <v>0</v>
      </c>
      <c r="M9" s="17">
        <f>calcs!R219</f>
        <v>0</v>
      </c>
      <c r="N9" s="17">
        <f>calcs!S219</f>
        <v>0</v>
      </c>
      <c r="O9" s="17">
        <f>calcs!T219</f>
        <v>0</v>
      </c>
      <c r="P9" s="17">
        <f>calcs!U219</f>
        <v>0</v>
      </c>
      <c r="Q9" s="17">
        <f>calcs!V219</f>
        <v>0</v>
      </c>
      <c r="R9" s="17">
        <f>calcs!W219</f>
        <v>0</v>
      </c>
      <c r="S9" s="17">
        <f>calcs!X219</f>
        <v>0</v>
      </c>
      <c r="T9" s="17">
        <f>calcs!Y219</f>
        <v>0</v>
      </c>
      <c r="U9" s="17">
        <f>calcs!Z219</f>
        <v>0</v>
      </c>
      <c r="V9" s="17">
        <f>calcs!AA219</f>
        <v>0</v>
      </c>
      <c r="W9" s="17">
        <f>calcs!AB219</f>
        <v>0</v>
      </c>
      <c r="X9" s="17">
        <f>calcs!AC219</f>
        <v>0</v>
      </c>
      <c r="Y9" s="17">
        <f>calcs!AD219</f>
        <v>0</v>
      </c>
      <c r="Z9" s="17">
        <f>calcs!AE219</f>
        <v>0</v>
      </c>
      <c r="AA9" s="17">
        <f>calcs!AF219</f>
        <v>0</v>
      </c>
      <c r="AB9" s="17">
        <f>calcs!AG219</f>
        <v>0</v>
      </c>
      <c r="AC9" s="17">
        <f>calcs!AH219</f>
        <v>0</v>
      </c>
      <c r="AD9" s="17">
        <f>calcs!AI219</f>
        <v>0</v>
      </c>
      <c r="AE9" s="17">
        <f>calcs!AJ219</f>
        <v>0</v>
      </c>
      <c r="AF9" s="17">
        <f>calcs!AK219</f>
        <v>0</v>
      </c>
      <c r="AG9" s="38"/>
    </row>
    <row r="10" spans="1:35" ht="14.1" customHeight="1" x14ac:dyDescent="0.2">
      <c r="A10" s="18" t="s">
        <v>60</v>
      </c>
      <c r="B10" s="17">
        <f>calcs!G220</f>
        <v>202895617350.4574</v>
      </c>
      <c r="C10" s="17">
        <f>calcs!H220</f>
        <v>178763062050.30734</v>
      </c>
      <c r="D10" s="17">
        <f>calcs!I220</f>
        <v>157432857968.57584</v>
      </c>
      <c r="E10" s="17">
        <f>calcs!J220</f>
        <v>160752566335.01004</v>
      </c>
      <c r="F10" s="17">
        <f>calcs!K220</f>
        <v>160208263502.20184</v>
      </c>
      <c r="G10" s="17">
        <f>calcs!L220</f>
        <v>161560936878.78461</v>
      </c>
      <c r="H10" s="17">
        <f>calcs!M220</f>
        <v>162509424983.48013</v>
      </c>
      <c r="I10" s="17">
        <f>calcs!N220</f>
        <v>163770483031.76843</v>
      </c>
      <c r="J10" s="17">
        <f>calcs!O220</f>
        <v>164616577534.25247</v>
      </c>
      <c r="K10" s="17">
        <f>calcs!P220</f>
        <v>165936916089.08426</v>
      </c>
      <c r="L10" s="17">
        <f>calcs!Q220</f>
        <v>168081792598.5661</v>
      </c>
      <c r="M10" s="17">
        <f>calcs!R220</f>
        <v>169585361809.98682</v>
      </c>
      <c r="N10" s="17">
        <f>calcs!S220</f>
        <v>171234437719.2869</v>
      </c>
      <c r="O10" s="17">
        <f>calcs!T220</f>
        <v>173055966011.25894</v>
      </c>
      <c r="P10" s="17">
        <f>calcs!U220</f>
        <v>175049946685.90283</v>
      </c>
      <c r="Q10" s="17">
        <f>calcs!V220</f>
        <v>176990035990.96182</v>
      </c>
      <c r="R10" s="17">
        <f>calcs!W220</f>
        <v>178563663982.84296</v>
      </c>
      <c r="S10" s="17">
        <f>calcs!X220</f>
        <v>180051065783.38818</v>
      </c>
      <c r="T10" s="17">
        <f>calcs!Y220</f>
        <v>181673196007.89578</v>
      </c>
      <c r="U10" s="17">
        <f>calcs!Z220</f>
        <v>183192932630.19199</v>
      </c>
      <c r="V10" s="17">
        <f>calcs!AA220</f>
        <v>184216868652.30643</v>
      </c>
      <c r="W10" s="17">
        <f>calcs!AB220</f>
        <v>185876722835.52353</v>
      </c>
      <c r="X10" s="17">
        <f>calcs!AC220</f>
        <v>187983875386.29593</v>
      </c>
      <c r="Y10" s="17">
        <f>calcs!AD220</f>
        <v>190031747430.52481</v>
      </c>
      <c r="Z10" s="17">
        <f>calcs!AE220</f>
        <v>192101176022.58768</v>
      </c>
      <c r="AA10" s="17">
        <f>calcs!AF220</f>
        <v>194456228873.45093</v>
      </c>
      <c r="AB10" s="17">
        <f>calcs!AG220</f>
        <v>196369372493.71738</v>
      </c>
      <c r="AC10" s="17">
        <f>calcs!AH220</f>
        <v>198390298853.15381</v>
      </c>
      <c r="AD10" s="17">
        <f>calcs!AI220</f>
        <v>200642958101.8056</v>
      </c>
      <c r="AE10" s="17">
        <f>calcs!AJ220</f>
        <v>203412974498.47311</v>
      </c>
      <c r="AF10" s="17">
        <f>calcs!AK220</f>
        <v>206123710388.59717</v>
      </c>
    </row>
    <row r="11" spans="1:35" ht="14.1" customHeight="1" x14ac:dyDescent="0.2">
      <c r="A11" s="18" t="s">
        <v>61</v>
      </c>
      <c r="B11" s="17">
        <f>calcs!G221</f>
        <v>0</v>
      </c>
      <c r="C11" s="17">
        <f>calcs!H221</f>
        <v>0</v>
      </c>
      <c r="D11" s="17">
        <f>calcs!I221</f>
        <v>0</v>
      </c>
      <c r="E11" s="17">
        <f>calcs!J221</f>
        <v>0</v>
      </c>
      <c r="F11" s="17">
        <f>calcs!K221</f>
        <v>0</v>
      </c>
      <c r="G11" s="17">
        <f>calcs!L221</f>
        <v>0</v>
      </c>
      <c r="H11" s="17">
        <f>calcs!M221</f>
        <v>0</v>
      </c>
      <c r="I11" s="17">
        <f>calcs!N221</f>
        <v>0</v>
      </c>
      <c r="J11" s="17">
        <f>calcs!O221</f>
        <v>0</v>
      </c>
      <c r="K11" s="17">
        <f>calcs!P221</f>
        <v>0</v>
      </c>
      <c r="L11" s="17">
        <f>calcs!Q221</f>
        <v>0</v>
      </c>
      <c r="M11" s="17">
        <f>calcs!R221</f>
        <v>0</v>
      </c>
      <c r="N11" s="17">
        <f>calcs!S221</f>
        <v>0</v>
      </c>
      <c r="O11" s="17">
        <f>calcs!T221</f>
        <v>0</v>
      </c>
      <c r="P11" s="17">
        <f>calcs!U221</f>
        <v>0</v>
      </c>
      <c r="Q11" s="17">
        <f>calcs!V221</f>
        <v>0</v>
      </c>
      <c r="R11" s="17">
        <f>calcs!W221</f>
        <v>0</v>
      </c>
      <c r="S11" s="17">
        <f>calcs!X221</f>
        <v>0</v>
      </c>
      <c r="T11" s="17">
        <f>calcs!Y221</f>
        <v>0</v>
      </c>
      <c r="U11" s="17">
        <f>calcs!Z221</f>
        <v>0</v>
      </c>
      <c r="V11" s="17">
        <f>calcs!AA221</f>
        <v>0</v>
      </c>
      <c r="W11" s="17">
        <f>calcs!AB221</f>
        <v>0</v>
      </c>
      <c r="X11" s="17">
        <f>calcs!AC221</f>
        <v>0</v>
      </c>
      <c r="Y11" s="17">
        <f>calcs!AD221</f>
        <v>0</v>
      </c>
      <c r="Z11" s="17">
        <f>calcs!AE221</f>
        <v>0</v>
      </c>
      <c r="AA11" s="17">
        <f>calcs!AF221</f>
        <v>0</v>
      </c>
      <c r="AB11" s="17">
        <f>calcs!AG221</f>
        <v>0</v>
      </c>
      <c r="AC11" s="17">
        <f>calcs!AH221</f>
        <v>0</v>
      </c>
      <c r="AD11" s="17">
        <f>calcs!AI221</f>
        <v>0</v>
      </c>
      <c r="AE11" s="17">
        <f>calcs!AJ221</f>
        <v>0</v>
      </c>
      <c r="AF11" s="17">
        <f>calcs!AK221</f>
        <v>0</v>
      </c>
    </row>
    <row r="12" spans="1:35" ht="14.1" customHeight="1" x14ac:dyDescent="0.2">
      <c r="A12" s="18" t="s">
        <v>62</v>
      </c>
      <c r="B12" s="17">
        <f>calcs!G222</f>
        <v>0</v>
      </c>
      <c r="C12" s="17">
        <f>calcs!H222</f>
        <v>0</v>
      </c>
      <c r="D12" s="17">
        <f>calcs!I222</f>
        <v>0</v>
      </c>
      <c r="E12" s="17">
        <f>calcs!J222</f>
        <v>0</v>
      </c>
      <c r="F12" s="17">
        <f>calcs!K222</f>
        <v>0</v>
      </c>
      <c r="G12" s="17">
        <f>calcs!L222</f>
        <v>0</v>
      </c>
      <c r="H12" s="17">
        <f>calcs!M222</f>
        <v>0</v>
      </c>
      <c r="I12" s="17">
        <f>calcs!N222</f>
        <v>0</v>
      </c>
      <c r="J12" s="17">
        <f>calcs!O222</f>
        <v>0</v>
      </c>
      <c r="K12" s="17">
        <f>calcs!P222</f>
        <v>0</v>
      </c>
      <c r="L12" s="17">
        <f>calcs!Q222</f>
        <v>0</v>
      </c>
      <c r="M12" s="17">
        <f>calcs!R222</f>
        <v>0</v>
      </c>
      <c r="N12" s="17">
        <f>calcs!S222</f>
        <v>0</v>
      </c>
      <c r="O12" s="17">
        <f>calcs!T222</f>
        <v>0</v>
      </c>
      <c r="P12" s="17">
        <f>calcs!U222</f>
        <v>0</v>
      </c>
      <c r="Q12" s="17">
        <f>calcs!V222</f>
        <v>0</v>
      </c>
      <c r="R12" s="17">
        <f>calcs!W222</f>
        <v>0</v>
      </c>
      <c r="S12" s="17">
        <f>calcs!X222</f>
        <v>0</v>
      </c>
      <c r="T12" s="17">
        <f>calcs!Y222</f>
        <v>0</v>
      </c>
      <c r="U12" s="17">
        <f>calcs!Z222</f>
        <v>0</v>
      </c>
      <c r="V12" s="17">
        <f>calcs!AA222</f>
        <v>0</v>
      </c>
      <c r="W12" s="17">
        <f>calcs!AB222</f>
        <v>0</v>
      </c>
      <c r="X12" s="17">
        <f>calcs!AC222</f>
        <v>0</v>
      </c>
      <c r="Y12" s="17">
        <f>calcs!AD222</f>
        <v>0</v>
      </c>
      <c r="Z12" s="17">
        <f>calcs!AE222</f>
        <v>0</v>
      </c>
      <c r="AA12" s="17">
        <f>calcs!AF222</f>
        <v>0</v>
      </c>
      <c r="AB12" s="17">
        <f>calcs!AG222</f>
        <v>0</v>
      </c>
      <c r="AC12" s="17">
        <f>calcs!AH222</f>
        <v>0</v>
      </c>
      <c r="AD12" s="17">
        <f>calcs!AI222</f>
        <v>0</v>
      </c>
      <c r="AE12" s="17">
        <f>calcs!AJ222</f>
        <v>0</v>
      </c>
      <c r="AF12" s="17">
        <f>calcs!AK222</f>
        <v>0</v>
      </c>
    </row>
    <row r="13" spans="1:35" ht="14.1" customHeight="1" x14ac:dyDescent="0.2">
      <c r="A13" s="18" t="s">
        <v>63</v>
      </c>
      <c r="B13" s="17">
        <f>calcs!G223</f>
        <v>0</v>
      </c>
      <c r="C13" s="17">
        <f>calcs!H223</f>
        <v>0</v>
      </c>
      <c r="D13" s="17">
        <f>calcs!I223</f>
        <v>0</v>
      </c>
      <c r="E13" s="17">
        <f>calcs!J223</f>
        <v>0</v>
      </c>
      <c r="F13" s="17">
        <f>calcs!K223</f>
        <v>0</v>
      </c>
      <c r="G13" s="17">
        <f>calcs!L223</f>
        <v>0</v>
      </c>
      <c r="H13" s="17">
        <f>calcs!M223</f>
        <v>0</v>
      </c>
      <c r="I13" s="17">
        <f>calcs!N223</f>
        <v>0</v>
      </c>
      <c r="J13" s="17">
        <f>calcs!O223</f>
        <v>0</v>
      </c>
      <c r="K13" s="17">
        <f>calcs!P223</f>
        <v>0</v>
      </c>
      <c r="L13" s="17">
        <f>calcs!Q223</f>
        <v>0</v>
      </c>
      <c r="M13" s="17">
        <f>calcs!R223</f>
        <v>0</v>
      </c>
      <c r="N13" s="17">
        <f>calcs!S223</f>
        <v>0</v>
      </c>
      <c r="O13" s="17">
        <f>calcs!T223</f>
        <v>0</v>
      </c>
      <c r="P13" s="17">
        <f>calcs!U223</f>
        <v>0</v>
      </c>
      <c r="Q13" s="17">
        <f>calcs!V223</f>
        <v>0</v>
      </c>
      <c r="R13" s="17">
        <f>calcs!W223</f>
        <v>0</v>
      </c>
      <c r="S13" s="17">
        <f>calcs!X223</f>
        <v>0</v>
      </c>
      <c r="T13" s="17">
        <f>calcs!Y223</f>
        <v>0</v>
      </c>
      <c r="U13" s="17">
        <f>calcs!Z223</f>
        <v>0</v>
      </c>
      <c r="V13" s="17">
        <f>calcs!AA223</f>
        <v>0</v>
      </c>
      <c r="W13" s="17">
        <f>calcs!AB223</f>
        <v>0</v>
      </c>
      <c r="X13" s="17">
        <f>calcs!AC223</f>
        <v>0</v>
      </c>
      <c r="Y13" s="17">
        <f>calcs!AD223</f>
        <v>0</v>
      </c>
      <c r="Z13" s="17">
        <f>calcs!AE223</f>
        <v>0</v>
      </c>
      <c r="AA13" s="17">
        <f>calcs!AF223</f>
        <v>0</v>
      </c>
      <c r="AB13" s="17">
        <f>calcs!AG223</f>
        <v>0</v>
      </c>
      <c r="AC13" s="17">
        <f>calcs!AH223</f>
        <v>0</v>
      </c>
      <c r="AD13" s="17">
        <f>calcs!AI223</f>
        <v>0</v>
      </c>
      <c r="AE13" s="17">
        <f>calcs!AJ223</f>
        <v>0</v>
      </c>
      <c r="AF13" s="17">
        <f>calcs!AK223</f>
        <v>0</v>
      </c>
    </row>
    <row r="14" spans="1:35" ht="14.1" customHeight="1" x14ac:dyDescent="0.2">
      <c r="A14" s="18" t="s">
        <v>64</v>
      </c>
      <c r="B14" s="17">
        <f>calcs!G224</f>
        <v>409700749.81075484</v>
      </c>
      <c r="C14" s="17">
        <f>calcs!H224</f>
        <v>360970638.5819689</v>
      </c>
      <c r="D14" s="17">
        <f>calcs!I224</f>
        <v>317899227.18323404</v>
      </c>
      <c r="E14" s="17">
        <f>calcs!J224</f>
        <v>324602610.05883306</v>
      </c>
      <c r="F14" s="17">
        <f>calcs!K224</f>
        <v>323503516.43799621</v>
      </c>
      <c r="G14" s="17">
        <f>calcs!L224</f>
        <v>326234927.3175016</v>
      </c>
      <c r="H14" s="17">
        <f>calcs!M224</f>
        <v>328150179.56767279</v>
      </c>
      <c r="I14" s="17">
        <f>calcs!N224</f>
        <v>330696594.49119574</v>
      </c>
      <c r="J14" s="17">
        <f>calcs!O224</f>
        <v>332405086.55526888</v>
      </c>
      <c r="K14" s="17">
        <f>calcs!P224</f>
        <v>335071204.7444275</v>
      </c>
      <c r="L14" s="17">
        <f>calcs!Q224</f>
        <v>339402286.53742814</v>
      </c>
      <c r="M14" s="17">
        <f>calcs!R224</f>
        <v>342438396.63855171</v>
      </c>
      <c r="N14" s="17">
        <f>calcs!S224</f>
        <v>345768323.84623557</v>
      </c>
      <c r="O14" s="17">
        <f>calcs!T224</f>
        <v>349446478.7357688</v>
      </c>
      <c r="P14" s="17">
        <f>calcs!U224</f>
        <v>353472861.3071512</v>
      </c>
      <c r="Q14" s="17">
        <f>calcs!V224</f>
        <v>357390422.72795588</v>
      </c>
      <c r="R14" s="17">
        <f>calcs!W224</f>
        <v>360568000.32483059</v>
      </c>
      <c r="S14" s="17">
        <f>calcs!X224</f>
        <v>363571464.08078086</v>
      </c>
      <c r="T14" s="17">
        <f>calcs!Y224</f>
        <v>366846980.71317577</v>
      </c>
      <c r="U14" s="17">
        <f>calcs!Z224</f>
        <v>369915737.15947276</v>
      </c>
      <c r="V14" s="17">
        <f>calcs!AA224</f>
        <v>371983339.02045286</v>
      </c>
      <c r="W14" s="17">
        <f>calcs!AB224</f>
        <v>375335030.45825237</v>
      </c>
      <c r="X14" s="17">
        <f>calcs!AC224</f>
        <v>379589937.44584852</v>
      </c>
      <c r="Y14" s="17">
        <f>calcs!AD224</f>
        <v>383725141.16780889</v>
      </c>
      <c r="Z14" s="17">
        <f>calcs!AE224</f>
        <v>387903873.35000038</v>
      </c>
      <c r="AA14" s="17">
        <f>calcs!AF224</f>
        <v>392659357.63025486</v>
      </c>
      <c r="AB14" s="17">
        <f>calcs!AG224</f>
        <v>396522508.47577047</v>
      </c>
      <c r="AC14" s="17">
        <f>calcs!AH224</f>
        <v>400603301.62244195</v>
      </c>
      <c r="AD14" s="17">
        <f>calcs!AI224</f>
        <v>405152025.71659839</v>
      </c>
      <c r="AE14" s="17">
        <f>calcs!AJ224</f>
        <v>410745432.85630274</v>
      </c>
      <c r="AF14" s="17">
        <f>calcs!AK224</f>
        <v>416219136.73037136</v>
      </c>
    </row>
    <row r="15" spans="1:35" ht="14.1" customHeight="1" x14ac:dyDescent="0.2">
      <c r="A15" s="18" t="s">
        <v>65</v>
      </c>
      <c r="B15" s="17">
        <f>calcs!G225</f>
        <v>0</v>
      </c>
      <c r="C15" s="17">
        <f>calcs!H225</f>
        <v>0</v>
      </c>
      <c r="D15" s="17">
        <f>calcs!I225</f>
        <v>0</v>
      </c>
      <c r="E15" s="17">
        <f>calcs!J225</f>
        <v>0</v>
      </c>
      <c r="F15" s="17">
        <f>calcs!K225</f>
        <v>0</v>
      </c>
      <c r="G15" s="17">
        <f>calcs!L225</f>
        <v>0</v>
      </c>
      <c r="H15" s="17">
        <f>calcs!M225</f>
        <v>0</v>
      </c>
      <c r="I15" s="17">
        <f>calcs!N225</f>
        <v>0</v>
      </c>
      <c r="J15" s="17">
        <f>calcs!O225</f>
        <v>0</v>
      </c>
      <c r="K15" s="17">
        <f>calcs!P225</f>
        <v>0</v>
      </c>
      <c r="L15" s="17">
        <f>calcs!Q225</f>
        <v>0</v>
      </c>
      <c r="M15" s="17">
        <f>calcs!R225</f>
        <v>0</v>
      </c>
      <c r="N15" s="17">
        <f>calcs!S225</f>
        <v>0</v>
      </c>
      <c r="O15" s="17">
        <f>calcs!T225</f>
        <v>0</v>
      </c>
      <c r="P15" s="17">
        <f>calcs!U225</f>
        <v>0</v>
      </c>
      <c r="Q15" s="17">
        <f>calcs!V225</f>
        <v>0</v>
      </c>
      <c r="R15" s="17">
        <f>calcs!W225</f>
        <v>0</v>
      </c>
      <c r="S15" s="17">
        <f>calcs!X225</f>
        <v>0</v>
      </c>
      <c r="T15" s="17">
        <f>calcs!Y225</f>
        <v>0</v>
      </c>
      <c r="U15" s="17">
        <f>calcs!Z225</f>
        <v>0</v>
      </c>
      <c r="V15" s="17">
        <f>calcs!AA225</f>
        <v>0</v>
      </c>
      <c r="W15" s="17">
        <f>calcs!AB225</f>
        <v>0</v>
      </c>
      <c r="X15" s="17">
        <f>calcs!AC225</f>
        <v>0</v>
      </c>
      <c r="Y15" s="17">
        <f>calcs!AD225</f>
        <v>0</v>
      </c>
      <c r="Z15" s="17">
        <f>calcs!AE225</f>
        <v>0</v>
      </c>
      <c r="AA15" s="17">
        <f>calcs!AF225</f>
        <v>0</v>
      </c>
      <c r="AB15" s="17">
        <f>calcs!AG225</f>
        <v>0</v>
      </c>
      <c r="AC15" s="17">
        <f>calcs!AH225</f>
        <v>0</v>
      </c>
      <c r="AD15" s="17">
        <f>calcs!AI225</f>
        <v>0</v>
      </c>
      <c r="AE15" s="17">
        <f>calcs!AJ225</f>
        <v>0</v>
      </c>
      <c r="AF15" s="17">
        <f>calcs!AK225</f>
        <v>0</v>
      </c>
      <c r="AG15" s="38"/>
    </row>
    <row r="16" spans="1:35" ht="14.1" customHeight="1" x14ac:dyDescent="0.2">
      <c r="A16" s="18" t="s">
        <v>66</v>
      </c>
      <c r="B16" s="17">
        <f>calcs!G226</f>
        <v>0</v>
      </c>
      <c r="C16" s="17">
        <f>calcs!H226</f>
        <v>0</v>
      </c>
      <c r="D16" s="17">
        <f>calcs!I226</f>
        <v>0</v>
      </c>
      <c r="E16" s="17">
        <f>calcs!J226</f>
        <v>0</v>
      </c>
      <c r="F16" s="17">
        <f>calcs!K226</f>
        <v>0</v>
      </c>
      <c r="G16" s="17">
        <f>calcs!L226</f>
        <v>0</v>
      </c>
      <c r="H16" s="17">
        <f>calcs!M226</f>
        <v>0</v>
      </c>
      <c r="I16" s="17">
        <f>calcs!N226</f>
        <v>0</v>
      </c>
      <c r="J16" s="17">
        <f>calcs!O226</f>
        <v>0</v>
      </c>
      <c r="K16" s="17">
        <f>calcs!P226</f>
        <v>0</v>
      </c>
      <c r="L16" s="17">
        <f>calcs!Q226</f>
        <v>0</v>
      </c>
      <c r="M16" s="17">
        <f>calcs!R226</f>
        <v>0</v>
      </c>
      <c r="N16" s="17">
        <f>calcs!S226</f>
        <v>0</v>
      </c>
      <c r="O16" s="17">
        <f>calcs!T226</f>
        <v>0</v>
      </c>
      <c r="P16" s="17">
        <f>calcs!U226</f>
        <v>0</v>
      </c>
      <c r="Q16" s="17">
        <f>calcs!V226</f>
        <v>0</v>
      </c>
      <c r="R16" s="17">
        <f>calcs!W226</f>
        <v>0</v>
      </c>
      <c r="S16" s="17">
        <f>calcs!X226</f>
        <v>0</v>
      </c>
      <c r="T16" s="17">
        <f>calcs!Y226</f>
        <v>0</v>
      </c>
      <c r="U16" s="17">
        <f>calcs!Z226</f>
        <v>0</v>
      </c>
      <c r="V16" s="17">
        <f>calcs!AA226</f>
        <v>0</v>
      </c>
      <c r="W16" s="17">
        <f>calcs!AB226</f>
        <v>0</v>
      </c>
      <c r="X16" s="17">
        <f>calcs!AC226</f>
        <v>0</v>
      </c>
      <c r="Y16" s="17">
        <f>calcs!AD226</f>
        <v>0</v>
      </c>
      <c r="Z16" s="17">
        <f>calcs!AE226</f>
        <v>0</v>
      </c>
      <c r="AA16" s="17">
        <f>calcs!AF226</f>
        <v>0</v>
      </c>
      <c r="AB16" s="17">
        <f>calcs!AG226</f>
        <v>0</v>
      </c>
      <c r="AC16" s="17">
        <f>calcs!AH226</f>
        <v>0</v>
      </c>
      <c r="AD16" s="17">
        <f>calcs!AI226</f>
        <v>0</v>
      </c>
      <c r="AE16" s="17">
        <f>calcs!AJ226</f>
        <v>0</v>
      </c>
      <c r="AF16" s="17">
        <f>calcs!AK226</f>
        <v>0</v>
      </c>
    </row>
    <row r="17" spans="1:33" ht="14.1" customHeight="1" x14ac:dyDescent="0.2">
      <c r="A17" s="18" t="s">
        <v>67</v>
      </c>
      <c r="B17" s="17">
        <f>calcs!G227</f>
        <v>0</v>
      </c>
      <c r="C17" s="17">
        <f>calcs!H227</f>
        <v>0</v>
      </c>
      <c r="D17" s="17">
        <f>calcs!I227</f>
        <v>0</v>
      </c>
      <c r="E17" s="17">
        <f>calcs!J227</f>
        <v>0</v>
      </c>
      <c r="F17" s="17">
        <f>calcs!K227</f>
        <v>0</v>
      </c>
      <c r="G17" s="17">
        <f>calcs!L227</f>
        <v>0</v>
      </c>
      <c r="H17" s="17">
        <f>calcs!M227</f>
        <v>0</v>
      </c>
      <c r="I17" s="17">
        <f>calcs!N227</f>
        <v>0</v>
      </c>
      <c r="J17" s="17">
        <f>calcs!O227</f>
        <v>0</v>
      </c>
      <c r="K17" s="17">
        <f>calcs!P227</f>
        <v>0</v>
      </c>
      <c r="L17" s="17">
        <f>calcs!Q227</f>
        <v>0</v>
      </c>
      <c r="M17" s="17">
        <f>calcs!R227</f>
        <v>0</v>
      </c>
      <c r="N17" s="17">
        <f>calcs!S227</f>
        <v>0</v>
      </c>
      <c r="O17" s="17">
        <f>calcs!T227</f>
        <v>0</v>
      </c>
      <c r="P17" s="17">
        <f>calcs!U227</f>
        <v>0</v>
      </c>
      <c r="Q17" s="17">
        <f>calcs!V227</f>
        <v>0</v>
      </c>
      <c r="R17" s="17">
        <f>calcs!W227</f>
        <v>0</v>
      </c>
      <c r="S17" s="17">
        <f>calcs!X227</f>
        <v>0</v>
      </c>
      <c r="T17" s="17">
        <f>calcs!Y227</f>
        <v>0</v>
      </c>
      <c r="U17" s="17">
        <f>calcs!Z227</f>
        <v>0</v>
      </c>
      <c r="V17" s="17">
        <f>calcs!AA227</f>
        <v>0</v>
      </c>
      <c r="W17" s="17">
        <f>calcs!AB227</f>
        <v>0</v>
      </c>
      <c r="X17" s="17">
        <f>calcs!AC227</f>
        <v>0</v>
      </c>
      <c r="Y17" s="17">
        <f>calcs!AD227</f>
        <v>0</v>
      </c>
      <c r="Z17" s="17">
        <f>calcs!AE227</f>
        <v>0</v>
      </c>
      <c r="AA17" s="17">
        <f>calcs!AF227</f>
        <v>0</v>
      </c>
      <c r="AB17" s="17">
        <f>calcs!AG227</f>
        <v>0</v>
      </c>
      <c r="AC17" s="17">
        <f>calcs!AH227</f>
        <v>0</v>
      </c>
      <c r="AD17" s="17">
        <f>calcs!AI227</f>
        <v>0</v>
      </c>
      <c r="AE17" s="17">
        <f>calcs!AJ227</f>
        <v>0</v>
      </c>
      <c r="AF17" s="17">
        <f>calcs!AK227</f>
        <v>0</v>
      </c>
    </row>
    <row r="18" spans="1:33" ht="14.1" customHeight="1" x14ac:dyDescent="0.2">
      <c r="A18" s="18" t="s">
        <v>68</v>
      </c>
      <c r="B18" s="17">
        <f>calcs!G228</f>
        <v>0</v>
      </c>
      <c r="C18" s="17">
        <f>calcs!H228</f>
        <v>0</v>
      </c>
      <c r="D18" s="17">
        <f>calcs!I228</f>
        <v>0</v>
      </c>
      <c r="E18" s="17">
        <f>calcs!J228</f>
        <v>0</v>
      </c>
      <c r="F18" s="17">
        <f>calcs!K228</f>
        <v>0</v>
      </c>
      <c r="G18" s="17">
        <f>calcs!L228</f>
        <v>0</v>
      </c>
      <c r="H18" s="17">
        <f>calcs!M228</f>
        <v>0</v>
      </c>
      <c r="I18" s="17">
        <f>calcs!N228</f>
        <v>0</v>
      </c>
      <c r="J18" s="17">
        <f>calcs!O228</f>
        <v>0</v>
      </c>
      <c r="K18" s="17">
        <f>calcs!P228</f>
        <v>0</v>
      </c>
      <c r="L18" s="17">
        <f>calcs!Q228</f>
        <v>0</v>
      </c>
      <c r="M18" s="17">
        <f>calcs!R228</f>
        <v>0</v>
      </c>
      <c r="N18" s="17">
        <f>calcs!S228</f>
        <v>0</v>
      </c>
      <c r="O18" s="17">
        <f>calcs!T228</f>
        <v>0</v>
      </c>
      <c r="P18" s="17">
        <f>calcs!U228</f>
        <v>0</v>
      </c>
      <c r="Q18" s="17">
        <f>calcs!V228</f>
        <v>0</v>
      </c>
      <c r="R18" s="17">
        <f>calcs!W228</f>
        <v>0</v>
      </c>
      <c r="S18" s="17">
        <f>calcs!X228</f>
        <v>0</v>
      </c>
      <c r="T18" s="17">
        <f>calcs!Y228</f>
        <v>0</v>
      </c>
      <c r="U18" s="17">
        <f>calcs!Z228</f>
        <v>0</v>
      </c>
      <c r="V18" s="17">
        <f>calcs!AA228</f>
        <v>0</v>
      </c>
      <c r="W18" s="17">
        <f>calcs!AB228</f>
        <v>0</v>
      </c>
      <c r="X18" s="17">
        <f>calcs!AC228</f>
        <v>0</v>
      </c>
      <c r="Y18" s="17">
        <f>calcs!AD228</f>
        <v>0</v>
      </c>
      <c r="Z18" s="17">
        <f>calcs!AE228</f>
        <v>0</v>
      </c>
      <c r="AA18" s="17">
        <f>calcs!AF228</f>
        <v>0</v>
      </c>
      <c r="AB18" s="17">
        <f>calcs!AG228</f>
        <v>0</v>
      </c>
      <c r="AC18" s="17">
        <f>calcs!AH228</f>
        <v>0</v>
      </c>
      <c r="AD18" s="17">
        <f>calcs!AI228</f>
        <v>0</v>
      </c>
      <c r="AE18" s="17">
        <f>calcs!AJ228</f>
        <v>0</v>
      </c>
      <c r="AF18" s="17">
        <f>calcs!AK228</f>
        <v>0</v>
      </c>
      <c r="AG18" s="21"/>
    </row>
    <row r="19" spans="1:33" ht="14.1" customHeight="1" x14ac:dyDescent="0.2">
      <c r="A19" s="18" t="s">
        <v>69</v>
      </c>
      <c r="B19" s="17">
        <f>calcs!G229</f>
        <v>0</v>
      </c>
      <c r="C19" s="17">
        <f>calcs!H229</f>
        <v>0</v>
      </c>
      <c r="D19" s="17">
        <f>calcs!I229</f>
        <v>0</v>
      </c>
      <c r="E19" s="17">
        <f>calcs!J229</f>
        <v>0</v>
      </c>
      <c r="F19" s="17">
        <f>calcs!K229</f>
        <v>0</v>
      </c>
      <c r="G19" s="17">
        <f>calcs!L229</f>
        <v>0</v>
      </c>
      <c r="H19" s="17">
        <f>calcs!M229</f>
        <v>0</v>
      </c>
      <c r="I19" s="17">
        <f>calcs!N229</f>
        <v>0</v>
      </c>
      <c r="J19" s="17">
        <f>calcs!O229</f>
        <v>0</v>
      </c>
      <c r="K19" s="17">
        <f>calcs!P229</f>
        <v>0</v>
      </c>
      <c r="L19" s="17">
        <f>calcs!Q229</f>
        <v>0</v>
      </c>
      <c r="M19" s="17">
        <f>calcs!R229</f>
        <v>0</v>
      </c>
      <c r="N19" s="17">
        <f>calcs!S229</f>
        <v>0</v>
      </c>
      <c r="O19" s="17">
        <f>calcs!T229</f>
        <v>0</v>
      </c>
      <c r="P19" s="17">
        <f>calcs!U229</f>
        <v>0</v>
      </c>
      <c r="Q19" s="17">
        <f>calcs!V229</f>
        <v>0</v>
      </c>
      <c r="R19" s="17">
        <f>calcs!W229</f>
        <v>0</v>
      </c>
      <c r="S19" s="17">
        <f>calcs!X229</f>
        <v>0</v>
      </c>
      <c r="T19" s="17">
        <f>calcs!Y229</f>
        <v>0</v>
      </c>
      <c r="U19" s="17">
        <f>calcs!Z229</f>
        <v>0</v>
      </c>
      <c r="V19" s="17">
        <f>calcs!AA229</f>
        <v>0</v>
      </c>
      <c r="W19" s="17">
        <f>calcs!AB229</f>
        <v>0</v>
      </c>
      <c r="X19" s="17">
        <f>calcs!AC229</f>
        <v>0</v>
      </c>
      <c r="Y19" s="17">
        <f>calcs!AD229</f>
        <v>0</v>
      </c>
      <c r="Z19" s="17">
        <f>calcs!AE229</f>
        <v>0</v>
      </c>
      <c r="AA19" s="17">
        <f>calcs!AF229</f>
        <v>0</v>
      </c>
      <c r="AB19" s="17">
        <f>calcs!AG229</f>
        <v>0</v>
      </c>
      <c r="AC19" s="17">
        <f>calcs!AH229</f>
        <v>0</v>
      </c>
      <c r="AD19" s="17">
        <f>calcs!AI229</f>
        <v>0</v>
      </c>
      <c r="AE19" s="17">
        <f>calcs!AJ229</f>
        <v>0</v>
      </c>
      <c r="AF19" s="17">
        <f>calcs!AK229</f>
        <v>0</v>
      </c>
    </row>
    <row r="20" spans="1:33" ht="14.1" customHeight="1" x14ac:dyDescent="0.2">
      <c r="A20" s="18" t="s">
        <v>70</v>
      </c>
      <c r="B20" s="17">
        <f>calcs!G230</f>
        <v>21077000000000</v>
      </c>
      <c r="C20" s="17">
        <f>calcs!H230</f>
        <v>18570085978379.238</v>
      </c>
      <c r="D20" s="17">
        <f>calcs!I230</f>
        <v>16354283008844.854</v>
      </c>
      <c r="E20" s="17">
        <f>calcs!J230</f>
        <v>16699137639777.947</v>
      </c>
      <c r="F20" s="17">
        <f>calcs!K230</f>
        <v>16642594916199.633</v>
      </c>
      <c r="G20" s="17">
        <f>calcs!L230</f>
        <v>16783111981725.939</v>
      </c>
      <c r="H20" s="17">
        <f>calcs!M230</f>
        <v>16881641876278.256</v>
      </c>
      <c r="I20" s="17">
        <f>calcs!N230</f>
        <v>17012641849717.123</v>
      </c>
      <c r="J20" s="17">
        <f>calcs!O230</f>
        <v>17100534994289.357</v>
      </c>
      <c r="K20" s="17">
        <f>calcs!P230</f>
        <v>17237693086137.744</v>
      </c>
      <c r="L20" s="17">
        <f>calcs!Q230</f>
        <v>17460505006773.088</v>
      </c>
      <c r="M20" s="17">
        <f>calcs!R230</f>
        <v>17616697282796.355</v>
      </c>
      <c r="N20" s="17">
        <f>calcs!S230</f>
        <v>17788004940370.262</v>
      </c>
      <c r="O20" s="17">
        <f>calcs!T230</f>
        <v>17977227124226.406</v>
      </c>
      <c r="P20" s="17">
        <f>calcs!U230</f>
        <v>18184363834364.789</v>
      </c>
      <c r="Q20" s="17">
        <f>calcs!V230</f>
        <v>18385902255039.973</v>
      </c>
      <c r="R20" s="17">
        <f>calcs!W230</f>
        <v>18549372307365.398</v>
      </c>
      <c r="S20" s="17">
        <f>calcs!X230</f>
        <v>18703885096549.711</v>
      </c>
      <c r="T20" s="17">
        <f>calcs!Y230</f>
        <v>18872393609392.012</v>
      </c>
      <c r="U20" s="17">
        <f>calcs!Z230</f>
        <v>19030265372254.242</v>
      </c>
      <c r="V20" s="17">
        <f>calcs!AA230</f>
        <v>19136632872055.031</v>
      </c>
      <c r="W20" s="17">
        <f>calcs!AB230</f>
        <v>19309060187521.582</v>
      </c>
      <c r="X20" s="17">
        <f>calcs!AC230</f>
        <v>19527953305532.684</v>
      </c>
      <c r="Y20" s="17">
        <f>calcs!AD230</f>
        <v>19740688305134.266</v>
      </c>
      <c r="Z20" s="17">
        <f>calcs!AE230</f>
        <v>19955662620521.129</v>
      </c>
      <c r="AA20" s="17">
        <f>calcs!AF230</f>
        <v>20200307870062.949</v>
      </c>
      <c r="AB20" s="17">
        <f>calcs!AG230</f>
        <v>20399047146006.531</v>
      </c>
      <c r="AC20" s="17">
        <f>calcs!AH230</f>
        <v>20608983000876.516</v>
      </c>
      <c r="AD20" s="17">
        <f>calcs!AI230</f>
        <v>20842991500438.258</v>
      </c>
      <c r="AE20" s="17">
        <f>calcs!AJ230</f>
        <v>21130743578846.715</v>
      </c>
      <c r="AF20" s="17">
        <f>calcs!AK230</f>
        <v>21412337538845.652</v>
      </c>
      <c r="AG20" s="38"/>
    </row>
    <row r="21" spans="1:33" ht="14.1" customHeight="1" x14ac:dyDescent="0.2">
      <c r="A21" s="18" t="s">
        <v>71</v>
      </c>
      <c r="B21" s="17">
        <f>calcs!G231</f>
        <v>0</v>
      </c>
      <c r="C21" s="17">
        <f>calcs!H231</f>
        <v>0</v>
      </c>
      <c r="D21" s="17">
        <f>calcs!I231</f>
        <v>0</v>
      </c>
      <c r="E21" s="17">
        <f>calcs!J231</f>
        <v>0</v>
      </c>
      <c r="F21" s="17">
        <f>calcs!K231</f>
        <v>0</v>
      </c>
      <c r="G21" s="17">
        <f>calcs!L231</f>
        <v>0</v>
      </c>
      <c r="H21" s="17">
        <f>calcs!M231</f>
        <v>0</v>
      </c>
      <c r="I21" s="17">
        <f>calcs!N231</f>
        <v>0</v>
      </c>
      <c r="J21" s="17">
        <f>calcs!O231</f>
        <v>0</v>
      </c>
      <c r="K21" s="17">
        <f>calcs!P231</f>
        <v>0</v>
      </c>
      <c r="L21" s="17">
        <f>calcs!Q231</f>
        <v>0</v>
      </c>
      <c r="M21" s="17">
        <f>calcs!R231</f>
        <v>0</v>
      </c>
      <c r="N21" s="17">
        <f>calcs!S231</f>
        <v>0</v>
      </c>
      <c r="O21" s="17">
        <f>calcs!T231</f>
        <v>0</v>
      </c>
      <c r="P21" s="17">
        <f>calcs!U231</f>
        <v>0</v>
      </c>
      <c r="Q21" s="17">
        <f>calcs!V231</f>
        <v>0</v>
      </c>
      <c r="R21" s="17">
        <f>calcs!W231</f>
        <v>0</v>
      </c>
      <c r="S21" s="17">
        <f>calcs!X231</f>
        <v>0</v>
      </c>
      <c r="T21" s="17">
        <f>calcs!Y231</f>
        <v>0</v>
      </c>
      <c r="U21" s="17">
        <f>calcs!Z231</f>
        <v>0</v>
      </c>
      <c r="V21" s="17">
        <f>calcs!AA231</f>
        <v>0</v>
      </c>
      <c r="W21" s="17">
        <f>calcs!AB231</f>
        <v>0</v>
      </c>
      <c r="X21" s="17">
        <f>calcs!AC231</f>
        <v>0</v>
      </c>
      <c r="Y21" s="17">
        <f>calcs!AD231</f>
        <v>0</v>
      </c>
      <c r="Z21" s="17">
        <f>calcs!AE231</f>
        <v>0</v>
      </c>
      <c r="AA21" s="17">
        <f>calcs!AF231</f>
        <v>0</v>
      </c>
      <c r="AB21" s="17">
        <f>calcs!AG231</f>
        <v>0</v>
      </c>
      <c r="AC21" s="17">
        <f>calcs!AH231</f>
        <v>0</v>
      </c>
      <c r="AD21" s="17">
        <f>calcs!AI231</f>
        <v>0</v>
      </c>
      <c r="AE21" s="17">
        <f>calcs!AJ231</f>
        <v>0</v>
      </c>
      <c r="AF21" s="17">
        <f>calcs!AK231</f>
        <v>0</v>
      </c>
    </row>
    <row r="22" spans="1:33" ht="14.1" customHeight="1" x14ac:dyDescent="0.2">
      <c r="A22" s="18" t="s">
        <v>72</v>
      </c>
      <c r="B22" s="17">
        <f>calcs!G232</f>
        <v>0</v>
      </c>
      <c r="C22" s="17">
        <f>calcs!H232</f>
        <v>0</v>
      </c>
      <c r="D22" s="17">
        <f>calcs!I232</f>
        <v>0</v>
      </c>
      <c r="E22" s="17">
        <f>calcs!J232</f>
        <v>0</v>
      </c>
      <c r="F22" s="17">
        <f>calcs!K232</f>
        <v>0</v>
      </c>
      <c r="G22" s="17">
        <f>calcs!L232</f>
        <v>0</v>
      </c>
      <c r="H22" s="17">
        <f>calcs!M232</f>
        <v>0</v>
      </c>
      <c r="I22" s="17">
        <f>calcs!N232</f>
        <v>0</v>
      </c>
      <c r="J22" s="17">
        <f>calcs!O232</f>
        <v>0</v>
      </c>
      <c r="K22" s="17">
        <f>calcs!P232</f>
        <v>0</v>
      </c>
      <c r="L22" s="17">
        <f>calcs!Q232</f>
        <v>0</v>
      </c>
      <c r="M22" s="17">
        <f>calcs!R232</f>
        <v>0</v>
      </c>
      <c r="N22" s="17">
        <f>calcs!S232</f>
        <v>0</v>
      </c>
      <c r="O22" s="17">
        <f>calcs!T232</f>
        <v>0</v>
      </c>
      <c r="P22" s="17">
        <f>calcs!U232</f>
        <v>0</v>
      </c>
      <c r="Q22" s="17">
        <f>calcs!V232</f>
        <v>0</v>
      </c>
      <c r="R22" s="17">
        <f>calcs!W232</f>
        <v>0</v>
      </c>
      <c r="S22" s="17">
        <f>calcs!X232</f>
        <v>0</v>
      </c>
      <c r="T22" s="17">
        <f>calcs!Y232</f>
        <v>0</v>
      </c>
      <c r="U22" s="17">
        <f>calcs!Z232</f>
        <v>0</v>
      </c>
      <c r="V22" s="17">
        <f>calcs!AA232</f>
        <v>0</v>
      </c>
      <c r="W22" s="17">
        <f>calcs!AB232</f>
        <v>0</v>
      </c>
      <c r="X22" s="17">
        <f>calcs!AC232</f>
        <v>0</v>
      </c>
      <c r="Y22" s="17">
        <f>calcs!AD232</f>
        <v>0</v>
      </c>
      <c r="Z22" s="17">
        <f>calcs!AE232</f>
        <v>0</v>
      </c>
      <c r="AA22" s="17">
        <f>calcs!AF232</f>
        <v>0</v>
      </c>
      <c r="AB22" s="17">
        <f>calcs!AG232</f>
        <v>0</v>
      </c>
      <c r="AC22" s="17">
        <f>calcs!AH232</f>
        <v>0</v>
      </c>
      <c r="AD22" s="17">
        <f>calcs!AI232</f>
        <v>0</v>
      </c>
      <c r="AE22" s="17">
        <f>calcs!AJ232</f>
        <v>0</v>
      </c>
      <c r="AF22" s="17">
        <f>calcs!AK232</f>
        <v>0</v>
      </c>
    </row>
    <row r="23" spans="1:33" ht="14.1" customHeight="1" x14ac:dyDescent="0.2">
      <c r="A23" s="18" t="s">
        <v>73</v>
      </c>
      <c r="B23" s="17">
        <f>calcs!G233</f>
        <v>0</v>
      </c>
      <c r="C23" s="17">
        <f>calcs!H233</f>
        <v>0</v>
      </c>
      <c r="D23" s="17">
        <f>calcs!I233</f>
        <v>0</v>
      </c>
      <c r="E23" s="17">
        <f>calcs!J233</f>
        <v>0</v>
      </c>
      <c r="F23" s="17">
        <f>calcs!K233</f>
        <v>0</v>
      </c>
      <c r="G23" s="17">
        <f>calcs!L233</f>
        <v>0</v>
      </c>
      <c r="H23" s="17">
        <f>calcs!M233</f>
        <v>0</v>
      </c>
      <c r="I23" s="17">
        <f>calcs!N233</f>
        <v>0</v>
      </c>
      <c r="J23" s="17">
        <f>calcs!O233</f>
        <v>0</v>
      </c>
      <c r="K23" s="17">
        <f>calcs!P233</f>
        <v>0</v>
      </c>
      <c r="L23" s="17">
        <f>calcs!Q233</f>
        <v>0</v>
      </c>
      <c r="M23" s="17">
        <f>calcs!R233</f>
        <v>0</v>
      </c>
      <c r="N23" s="17">
        <f>calcs!S233</f>
        <v>0</v>
      </c>
      <c r="O23" s="17">
        <f>calcs!T233</f>
        <v>0</v>
      </c>
      <c r="P23" s="17">
        <f>calcs!U233</f>
        <v>0</v>
      </c>
      <c r="Q23" s="17">
        <f>calcs!V233</f>
        <v>0</v>
      </c>
      <c r="R23" s="17">
        <f>calcs!W233</f>
        <v>0</v>
      </c>
      <c r="S23" s="17">
        <f>calcs!X233</f>
        <v>0</v>
      </c>
      <c r="T23" s="17">
        <f>calcs!Y233</f>
        <v>0</v>
      </c>
      <c r="U23" s="17">
        <f>calcs!Z233</f>
        <v>0</v>
      </c>
      <c r="V23" s="17">
        <f>calcs!AA233</f>
        <v>0</v>
      </c>
      <c r="W23" s="17">
        <f>calcs!AB233</f>
        <v>0</v>
      </c>
      <c r="X23" s="17">
        <f>calcs!AC233</f>
        <v>0</v>
      </c>
      <c r="Y23" s="17">
        <f>calcs!AD233</f>
        <v>0</v>
      </c>
      <c r="Z23" s="17">
        <f>calcs!AE233</f>
        <v>0</v>
      </c>
      <c r="AA23" s="17">
        <f>calcs!AF233</f>
        <v>0</v>
      </c>
      <c r="AB23" s="17">
        <f>calcs!AG233</f>
        <v>0</v>
      </c>
      <c r="AC23" s="17">
        <f>calcs!AH233</f>
        <v>0</v>
      </c>
      <c r="AD23" s="17">
        <f>calcs!AI233</f>
        <v>0</v>
      </c>
      <c r="AE23" s="17">
        <f>calcs!AJ233</f>
        <v>0</v>
      </c>
      <c r="AF23" s="17">
        <f>calcs!AK233</f>
        <v>0</v>
      </c>
    </row>
    <row r="24" spans="1:33" ht="14.1" customHeight="1" x14ac:dyDescent="0.2">
      <c r="A24" s="18" t="s">
        <v>74</v>
      </c>
      <c r="B24" s="17">
        <f>calcs!G234</f>
        <v>0</v>
      </c>
      <c r="C24" s="17">
        <f>calcs!H234</f>
        <v>0</v>
      </c>
      <c r="D24" s="17">
        <f>calcs!I234</f>
        <v>0</v>
      </c>
      <c r="E24" s="17">
        <f>calcs!J234</f>
        <v>0</v>
      </c>
      <c r="F24" s="17">
        <f>calcs!K234</f>
        <v>0</v>
      </c>
      <c r="G24" s="17">
        <f>calcs!L234</f>
        <v>0</v>
      </c>
      <c r="H24" s="17">
        <f>calcs!M234</f>
        <v>0</v>
      </c>
      <c r="I24" s="17">
        <f>calcs!N234</f>
        <v>0</v>
      </c>
      <c r="J24" s="17">
        <f>calcs!O234</f>
        <v>0</v>
      </c>
      <c r="K24" s="17">
        <f>calcs!P234</f>
        <v>0</v>
      </c>
      <c r="L24" s="17">
        <f>calcs!Q234</f>
        <v>0</v>
      </c>
      <c r="M24" s="17">
        <f>calcs!R234</f>
        <v>0</v>
      </c>
      <c r="N24" s="17">
        <f>calcs!S234</f>
        <v>0</v>
      </c>
      <c r="O24" s="17">
        <f>calcs!T234</f>
        <v>0</v>
      </c>
      <c r="P24" s="17">
        <f>calcs!U234</f>
        <v>0</v>
      </c>
      <c r="Q24" s="17">
        <f>calcs!V234</f>
        <v>0</v>
      </c>
      <c r="R24" s="17">
        <f>calcs!W234</f>
        <v>0</v>
      </c>
      <c r="S24" s="17">
        <f>calcs!X234</f>
        <v>0</v>
      </c>
      <c r="T24" s="17">
        <f>calcs!Y234</f>
        <v>0</v>
      </c>
      <c r="U24" s="17">
        <f>calcs!Z234</f>
        <v>0</v>
      </c>
      <c r="V24" s="17">
        <f>calcs!AA234</f>
        <v>0</v>
      </c>
      <c r="W24" s="17">
        <f>calcs!AB234</f>
        <v>0</v>
      </c>
      <c r="X24" s="17">
        <f>calcs!AC234</f>
        <v>0</v>
      </c>
      <c r="Y24" s="17">
        <f>calcs!AD234</f>
        <v>0</v>
      </c>
      <c r="Z24" s="17">
        <f>calcs!AE234</f>
        <v>0</v>
      </c>
      <c r="AA24" s="17">
        <f>calcs!AF234</f>
        <v>0</v>
      </c>
      <c r="AB24" s="17">
        <f>calcs!AG234</f>
        <v>0</v>
      </c>
      <c r="AC24" s="17">
        <f>calcs!AH234</f>
        <v>0</v>
      </c>
      <c r="AD24" s="17">
        <f>calcs!AI234</f>
        <v>0</v>
      </c>
      <c r="AE24" s="17">
        <f>calcs!AJ234</f>
        <v>0</v>
      </c>
      <c r="AF24" s="17">
        <f>calcs!AK234</f>
        <v>0</v>
      </c>
    </row>
    <row r="25" spans="1:33" ht="14.1" customHeight="1" x14ac:dyDescent="0.2">
      <c r="A25" s="18" t="s">
        <v>75</v>
      </c>
      <c r="B25" s="17">
        <f>calcs!G235</f>
        <v>0</v>
      </c>
      <c r="C25" s="17">
        <f>calcs!H235</f>
        <v>0</v>
      </c>
      <c r="D25" s="17">
        <f>calcs!I235</f>
        <v>0</v>
      </c>
      <c r="E25" s="17">
        <f>calcs!J235</f>
        <v>0</v>
      </c>
      <c r="F25" s="17">
        <f>calcs!K235</f>
        <v>0</v>
      </c>
      <c r="G25" s="17">
        <f>calcs!L235</f>
        <v>0</v>
      </c>
      <c r="H25" s="17">
        <f>calcs!M235</f>
        <v>0</v>
      </c>
      <c r="I25" s="17">
        <f>calcs!N235</f>
        <v>0</v>
      </c>
      <c r="J25" s="17">
        <f>calcs!O235</f>
        <v>0</v>
      </c>
      <c r="K25" s="17">
        <f>calcs!P235</f>
        <v>0</v>
      </c>
      <c r="L25" s="17">
        <f>calcs!Q235</f>
        <v>0</v>
      </c>
      <c r="M25" s="17">
        <f>calcs!R235</f>
        <v>0</v>
      </c>
      <c r="N25" s="17">
        <f>calcs!S235</f>
        <v>0</v>
      </c>
      <c r="O25" s="17">
        <f>calcs!T235</f>
        <v>0</v>
      </c>
      <c r="P25" s="17">
        <f>calcs!U235</f>
        <v>0</v>
      </c>
      <c r="Q25" s="17">
        <f>calcs!V235</f>
        <v>0</v>
      </c>
      <c r="R25" s="17">
        <f>calcs!W235</f>
        <v>0</v>
      </c>
      <c r="S25" s="17">
        <f>calcs!X235</f>
        <v>0</v>
      </c>
      <c r="T25" s="17">
        <f>calcs!Y235</f>
        <v>0</v>
      </c>
      <c r="U25" s="17">
        <f>calcs!Z235</f>
        <v>0</v>
      </c>
      <c r="V25" s="17">
        <f>calcs!AA235</f>
        <v>0</v>
      </c>
      <c r="W25" s="17">
        <f>calcs!AB235</f>
        <v>0</v>
      </c>
      <c r="X25" s="17">
        <f>calcs!AC235</f>
        <v>0</v>
      </c>
      <c r="Y25" s="17">
        <f>calcs!AD235</f>
        <v>0</v>
      </c>
      <c r="Z25" s="17">
        <f>calcs!AE235</f>
        <v>0</v>
      </c>
      <c r="AA25" s="17">
        <f>calcs!AF235</f>
        <v>0</v>
      </c>
      <c r="AB25" s="17">
        <f>calcs!AG235</f>
        <v>0</v>
      </c>
      <c r="AC25" s="17">
        <f>calcs!AH235</f>
        <v>0</v>
      </c>
      <c r="AD25" s="17">
        <f>calcs!AI235</f>
        <v>0</v>
      </c>
      <c r="AE25" s="17">
        <f>calcs!AJ235</f>
        <v>0</v>
      </c>
      <c r="AF25" s="17">
        <f>calcs!AK235</f>
        <v>0</v>
      </c>
    </row>
    <row r="26" spans="1:33" ht="14.1" customHeight="1" x14ac:dyDescent="0.2">
      <c r="A26" s="18" t="s">
        <v>76</v>
      </c>
      <c r="B26" s="17">
        <f>calcs!G236</f>
        <v>0</v>
      </c>
      <c r="C26" s="17">
        <f>calcs!H236</f>
        <v>0</v>
      </c>
      <c r="D26" s="17">
        <f>calcs!I236</f>
        <v>0</v>
      </c>
      <c r="E26" s="17">
        <f>calcs!J236</f>
        <v>0</v>
      </c>
      <c r="F26" s="17">
        <f>calcs!K236</f>
        <v>0</v>
      </c>
      <c r="G26" s="17">
        <f>calcs!L236</f>
        <v>0</v>
      </c>
      <c r="H26" s="17">
        <f>calcs!M236</f>
        <v>0</v>
      </c>
      <c r="I26" s="17">
        <f>calcs!N236</f>
        <v>0</v>
      </c>
      <c r="J26" s="17">
        <f>calcs!O236</f>
        <v>0</v>
      </c>
      <c r="K26" s="17">
        <f>calcs!P236</f>
        <v>0</v>
      </c>
      <c r="L26" s="17">
        <f>calcs!Q236</f>
        <v>0</v>
      </c>
      <c r="M26" s="17">
        <f>calcs!R236</f>
        <v>0</v>
      </c>
      <c r="N26" s="17">
        <f>calcs!S236</f>
        <v>0</v>
      </c>
      <c r="O26" s="17">
        <f>calcs!T236</f>
        <v>0</v>
      </c>
      <c r="P26" s="17">
        <f>calcs!U236</f>
        <v>0</v>
      </c>
      <c r="Q26" s="17">
        <f>calcs!V236</f>
        <v>0</v>
      </c>
      <c r="R26" s="17">
        <f>calcs!W236</f>
        <v>0</v>
      </c>
      <c r="S26" s="17">
        <f>calcs!X236</f>
        <v>0</v>
      </c>
      <c r="T26" s="17">
        <f>calcs!Y236</f>
        <v>0</v>
      </c>
      <c r="U26" s="17">
        <f>calcs!Z236</f>
        <v>0</v>
      </c>
      <c r="V26" s="17">
        <f>calcs!AA236</f>
        <v>0</v>
      </c>
      <c r="W26" s="17">
        <f>calcs!AB236</f>
        <v>0</v>
      </c>
      <c r="X26" s="17">
        <f>calcs!AC236</f>
        <v>0</v>
      </c>
      <c r="Y26" s="17">
        <f>calcs!AD236</f>
        <v>0</v>
      </c>
      <c r="Z26" s="17">
        <f>calcs!AE236</f>
        <v>0</v>
      </c>
      <c r="AA26" s="17">
        <f>calcs!AF236</f>
        <v>0</v>
      </c>
      <c r="AB26" s="17">
        <f>calcs!AG236</f>
        <v>0</v>
      </c>
      <c r="AC26" s="17">
        <f>calcs!AH236</f>
        <v>0</v>
      </c>
      <c r="AD26" s="17">
        <f>calcs!AI236</f>
        <v>0</v>
      </c>
      <c r="AE26" s="17">
        <f>calcs!AJ236</f>
        <v>0</v>
      </c>
      <c r="AF26" s="17">
        <f>calcs!AK236</f>
        <v>0</v>
      </c>
    </row>
    <row r="27" spans="1:33" ht="14.1" customHeight="1" x14ac:dyDescent="0.2"/>
    <row r="28" spans="1:33" ht="14.45" customHeight="1" x14ac:dyDescent="0.25">
      <c r="A28" s="20"/>
    </row>
    <row r="29" spans="1:33" ht="14.1" customHeight="1" x14ac:dyDescent="0.2"/>
    <row r="30" spans="1:33" ht="14.45" customHeight="1" x14ac:dyDescent="0.25">
      <c r="A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1" customHeight="1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1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5" ht="14.45" customHeight="1" x14ac:dyDescent="0.25">
      <c r="A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5" ht="14.1" customHeight="1" x14ac:dyDescent="0.2">
      <c r="A34" s="22"/>
      <c r="B34" s="23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4.1" customHeight="1" x14ac:dyDescent="0.2">
      <c r="A35" s="22"/>
      <c r="B35" s="23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4.1" customHeight="1" x14ac:dyDescent="0.2">
      <c r="A36" s="22"/>
      <c r="B36" s="23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4.1" customHeight="1" x14ac:dyDescent="0.2">
      <c r="A37" s="22"/>
      <c r="B37" s="23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4.1" customHeight="1" x14ac:dyDescent="0.2">
      <c r="A38" s="22"/>
      <c r="B38" s="23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4.1" customHeight="1" x14ac:dyDescent="0.2">
      <c r="A39" s="22"/>
      <c r="B39" s="23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4.1" customHeight="1" x14ac:dyDescent="0.2">
      <c r="A40" s="22"/>
      <c r="B40" s="23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4.1" customHeight="1" x14ac:dyDescent="0.2">
      <c r="A41" s="22"/>
      <c r="B41" s="23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4.1" customHeight="1" x14ac:dyDescent="0.2">
      <c r="A42" s="22"/>
      <c r="B42" s="23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4.1" customHeight="1" x14ac:dyDescent="0.2">
      <c r="A43" s="22"/>
      <c r="B43" s="23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4.1" customHeight="1" x14ac:dyDescent="0.2">
      <c r="A44" s="22"/>
      <c r="B44" s="23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4.1" customHeight="1" x14ac:dyDescent="0.2">
      <c r="A45" s="22"/>
      <c r="B45" s="23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4.1" customHeight="1" x14ac:dyDescent="0.2">
      <c r="A46" s="24"/>
      <c r="B46" s="25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4.45" customHeight="1" x14ac:dyDescent="0.25">
      <c r="A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5" ht="14.1" customHeight="1" x14ac:dyDescent="0.2">
      <c r="A48" s="22"/>
      <c r="B48" s="23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4.1" customHeight="1" x14ac:dyDescent="0.2">
      <c r="A49" s="22"/>
      <c r="B49" s="23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4.45" customHeight="1" x14ac:dyDescent="0.25">
      <c r="A50" s="26"/>
      <c r="B50" s="23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4.1" customHeight="1" x14ac:dyDescent="0.2">
      <c r="A51" s="22"/>
      <c r="B51" s="23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4.1" customHeight="1" x14ac:dyDescent="0.2">
      <c r="A52" s="22"/>
      <c r="B52" s="23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4.1" customHeight="1" x14ac:dyDescent="0.2">
      <c r="A53" s="22"/>
      <c r="B53" s="23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4.1" customHeight="1" x14ac:dyDescent="0.2">
      <c r="A54" s="22"/>
      <c r="B54" s="23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4.1" customHeight="1" x14ac:dyDescent="0.2">
      <c r="A55" s="22"/>
      <c r="B55" s="23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4.1" customHeight="1" x14ac:dyDescent="0.2">
      <c r="A56" s="22"/>
      <c r="B56" s="27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4.1" customHeight="1" x14ac:dyDescent="0.2">
      <c r="A57" s="22"/>
      <c r="B57" s="27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4.1" customHeight="1" x14ac:dyDescent="0.2">
      <c r="A58" s="22"/>
      <c r="B58" s="27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4.1" customHeight="1" x14ac:dyDescent="0.2">
      <c r="A59" s="22"/>
      <c r="B59" s="27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4.1" customHeight="1" x14ac:dyDescent="0.2">
      <c r="A60" s="22"/>
      <c r="B60" s="27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4.1" customHeight="1" x14ac:dyDescent="0.2">
      <c r="A61" s="22"/>
      <c r="B61" s="27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4.1" customHeight="1" x14ac:dyDescent="0.2">
      <c r="A62" s="24"/>
      <c r="B62" s="2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4.45" customHeight="1" x14ac:dyDescent="0.25">
      <c r="A63" s="28"/>
      <c r="B63" s="27"/>
    </row>
    <row r="64" spans="1:35" ht="14.1" customHeight="1" x14ac:dyDescent="0.2">
      <c r="A64" s="22"/>
      <c r="B64" s="27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4.1" customHeight="1" x14ac:dyDescent="0.2">
      <c r="A65" s="22"/>
      <c r="B65" s="27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4.1" customHeight="1" x14ac:dyDescent="0.2">
      <c r="A66" s="22"/>
      <c r="B66" s="27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4.1" customHeight="1" x14ac:dyDescent="0.2">
      <c r="A67" s="22"/>
      <c r="B67" s="27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4.1" customHeight="1" x14ac:dyDescent="0.2">
      <c r="A68" s="22"/>
      <c r="B68" s="27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4.1" customHeight="1" x14ac:dyDescent="0.2">
      <c r="A69" s="22"/>
      <c r="B69" s="27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4.1" customHeight="1" x14ac:dyDescent="0.2">
      <c r="A70" s="22"/>
      <c r="B70" s="27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4.1" customHeight="1" x14ac:dyDescent="0.2">
      <c r="A71" s="22"/>
      <c r="B71" s="27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4.1" customHeight="1" x14ac:dyDescent="0.2">
      <c r="A72" s="22"/>
      <c r="B72" s="2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4.1" customHeight="1" x14ac:dyDescent="0.2">
      <c r="A73" s="22"/>
      <c r="B73" s="2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4.1" customHeight="1" x14ac:dyDescent="0.2">
      <c r="A74" s="22"/>
      <c r="B74" s="2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4.1" customHeight="1" x14ac:dyDescent="0.2">
      <c r="A75" s="22"/>
      <c r="B75" s="2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4.1" customHeight="1" x14ac:dyDescent="0.2">
      <c r="A76" s="24"/>
      <c r="B76" s="27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4.45" customHeight="1" x14ac:dyDescent="0.25">
      <c r="A77" s="28"/>
      <c r="B77" s="27"/>
    </row>
    <row r="78" spans="1:35" ht="14.45" customHeight="1" x14ac:dyDescent="0.25">
      <c r="A78" s="28"/>
      <c r="B78" s="27"/>
    </row>
    <row r="79" spans="1:35" ht="14.1" customHeight="1" x14ac:dyDescent="0.2">
      <c r="A79" s="22"/>
      <c r="B79" s="27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4.1" customHeight="1" x14ac:dyDescent="0.2">
      <c r="A80" s="22"/>
      <c r="B80" s="27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4.1" customHeight="1" x14ac:dyDescent="0.2">
      <c r="A81" s="22"/>
      <c r="B81" s="27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4.1" customHeight="1" x14ac:dyDescent="0.2">
      <c r="A82" s="22"/>
      <c r="B82" s="23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4.1" customHeight="1" x14ac:dyDescent="0.2">
      <c r="A83" s="22"/>
      <c r="B83" s="23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4.1" customHeight="1" x14ac:dyDescent="0.2">
      <c r="A84" s="22"/>
      <c r="B84" s="2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4.1" customHeight="1" x14ac:dyDescent="0.2">
      <c r="A85" s="22"/>
      <c r="B85" s="2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4.1" customHeight="1" x14ac:dyDescent="0.2">
      <c r="A86" s="22"/>
      <c r="B86" s="23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4.1" customHeight="1" x14ac:dyDescent="0.2">
      <c r="A87" s="22"/>
      <c r="B87" s="2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4.1" customHeight="1" x14ac:dyDescent="0.2">
      <c r="A88" s="22"/>
      <c r="B88" s="2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4.1" customHeight="1" x14ac:dyDescent="0.2">
      <c r="A89" s="22"/>
      <c r="B89" s="23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4.45" customHeight="1" x14ac:dyDescent="0.25">
      <c r="A90" s="29"/>
      <c r="B90" s="23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4.45" customHeight="1" x14ac:dyDescent="0.25">
      <c r="A91" s="26"/>
      <c r="B91" s="23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4.1" customHeight="1" x14ac:dyDescent="0.2">
      <c r="A92" s="22"/>
      <c r="B92" s="2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4.1" customHeight="1" x14ac:dyDescent="0.2">
      <c r="A93" s="22"/>
      <c r="B93" s="2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4.1" customHeight="1" x14ac:dyDescent="0.2">
      <c r="A94" s="22"/>
      <c r="B94" s="2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4.45" customHeight="1" x14ac:dyDescent="0.25">
      <c r="A95" s="28"/>
    </row>
    <row r="96" spans="1:35" ht="14.1" customHeight="1" x14ac:dyDescent="0.2">
      <c r="A96" s="22"/>
      <c r="B96" s="23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4.1" customHeight="1" x14ac:dyDescent="0.2">
      <c r="A97" s="22"/>
      <c r="B97" s="23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4.1" customHeight="1" x14ac:dyDescent="0.2">
      <c r="A98" s="22"/>
      <c r="B98" s="23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4.1" customHeight="1" x14ac:dyDescent="0.2">
      <c r="A99" s="22"/>
      <c r="B99" s="2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4.1" customHeight="1" x14ac:dyDescent="0.2">
      <c r="A100" s="22"/>
      <c r="B100" s="2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4.1" customHeight="1" x14ac:dyDescent="0.2">
      <c r="A101" s="22"/>
      <c r="B101" s="2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4.1" customHeight="1" x14ac:dyDescent="0.2">
      <c r="A102" s="22"/>
      <c r="B102" s="2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4.1" customHeight="1" x14ac:dyDescent="0.2">
      <c r="A103" s="22"/>
      <c r="B103" s="2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4.1" customHeight="1" x14ac:dyDescent="0.2">
      <c r="A104" s="22"/>
      <c r="B104" s="2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4.1" customHeight="1" x14ac:dyDescent="0.2">
      <c r="A105" s="22"/>
      <c r="B105" s="2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4.1" customHeight="1" x14ac:dyDescent="0.2">
      <c r="A106" s="22"/>
      <c r="B106" s="2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4.1" customHeight="1" x14ac:dyDescent="0.2">
      <c r="A107" s="24"/>
      <c r="B107" s="2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4.45" customHeight="1" x14ac:dyDescent="0.25">
      <c r="A108" s="20"/>
    </row>
    <row r="109" spans="1:35" ht="14.1" customHeight="1" x14ac:dyDescent="0.2">
      <c r="A109" s="30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</row>
    <row r="110" spans="1:35" ht="14.1" customHeight="1" x14ac:dyDescent="0.2">
      <c r="A110" s="30"/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35" ht="14.1" customHeight="1" x14ac:dyDescent="0.2">
      <c r="A111" s="30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5" ht="14.1" customHeight="1" x14ac:dyDescent="0.2">
      <c r="A112" s="30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ht="14.45" customHeight="1" x14ac:dyDescent="0.25">
      <c r="A113" s="20"/>
    </row>
    <row r="114" spans="1:35" ht="14.1" customHeight="1" x14ac:dyDescent="0.2">
      <c r="A114" s="22"/>
      <c r="B114" s="2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4.1" customHeight="1" x14ac:dyDescent="0.2">
      <c r="A115" s="22"/>
      <c r="B115" s="2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4.1" customHeight="1" x14ac:dyDescent="0.2">
      <c r="A116" s="22"/>
      <c r="B116" s="2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4.1" customHeight="1" x14ac:dyDescent="0.2">
      <c r="A117" s="22"/>
      <c r="B117" s="23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4.1" customHeight="1" x14ac:dyDescent="0.2">
      <c r="A118" s="22"/>
      <c r="B118" s="2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4.1" customHeight="1" x14ac:dyDescent="0.2">
      <c r="A119" s="22"/>
      <c r="B119" s="2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4.1" customHeight="1" x14ac:dyDescent="0.2">
      <c r="A120" s="22"/>
      <c r="B120" s="2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4.1" customHeight="1" x14ac:dyDescent="0.2">
      <c r="A121" s="22"/>
      <c r="B121" s="2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4.1" customHeight="1" x14ac:dyDescent="0.2">
      <c r="A122" s="22"/>
      <c r="B122" s="23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4.1" customHeight="1" x14ac:dyDescent="0.2">
      <c r="A123" s="22"/>
      <c r="B123" s="23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4.1" customHeight="1" x14ac:dyDescent="0.2">
      <c r="A124" s="24"/>
      <c r="B124" s="25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4.45" customHeight="1" x14ac:dyDescent="0.25">
      <c r="A125" s="20"/>
    </row>
    <row r="126" spans="1:35" ht="14.45" customHeight="1" x14ac:dyDescent="0.25">
      <c r="A126" s="26"/>
      <c r="B126" s="23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4.1" customHeight="1" x14ac:dyDescent="0.2">
      <c r="A127" s="22"/>
      <c r="B127" s="23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4.1" customHeight="1" x14ac:dyDescent="0.2">
      <c r="A128" s="22"/>
      <c r="B128" s="23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4.1" customHeight="1" x14ac:dyDescent="0.2">
      <c r="A129" s="22"/>
      <c r="B129" s="23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4.1" customHeight="1" x14ac:dyDescent="0.2">
      <c r="A130" s="22"/>
      <c r="B130" s="23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4.1" customHeight="1" x14ac:dyDescent="0.2">
      <c r="A131" s="22"/>
      <c r="B131" s="23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4.1" customHeight="1" x14ac:dyDescent="0.2">
      <c r="A132" s="22"/>
      <c r="B132" s="23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4.1" customHeight="1" x14ac:dyDescent="0.2">
      <c r="A133" s="22"/>
      <c r="B133" s="23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4.1" customHeight="1" x14ac:dyDescent="0.2">
      <c r="A134" s="22"/>
      <c r="B134" s="23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4.1" customHeight="1" x14ac:dyDescent="0.2">
      <c r="A135" s="22"/>
      <c r="B135" s="23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4.1" customHeight="1" x14ac:dyDescent="0.2">
      <c r="A136" s="22"/>
      <c r="B136" s="23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</row>
    <row r="137" spans="1:35" ht="14.1" customHeight="1" x14ac:dyDescent="0.2">
      <c r="A137" s="22"/>
      <c r="B137" s="23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4.1" customHeight="1" x14ac:dyDescent="0.2">
      <c r="A138" s="22"/>
      <c r="B138" s="23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</row>
    <row r="139" spans="1:35" ht="14.1" customHeight="1" x14ac:dyDescent="0.2">
      <c r="A139" s="22"/>
      <c r="B139" s="23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</row>
    <row r="140" spans="1:35" ht="14.1" customHeight="1" x14ac:dyDescent="0.2">
      <c r="A140" s="22"/>
      <c r="B140" s="23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</row>
    <row r="141" spans="1:35" ht="14.1" customHeight="1" x14ac:dyDescent="0.2">
      <c r="A141" s="22"/>
      <c r="B141" s="23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</row>
    <row r="142" spans="1:35" ht="14.1" customHeight="1" x14ac:dyDescent="0.2">
      <c r="A142" s="22"/>
      <c r="B142" s="23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</row>
    <row r="143" spans="1:35" ht="14.1" customHeight="1" x14ac:dyDescent="0.2">
      <c r="A143" s="22"/>
      <c r="B143" s="23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</row>
    <row r="144" spans="1:35" ht="14.1" customHeight="1" x14ac:dyDescent="0.2">
      <c r="A144" s="22"/>
      <c r="B144" s="23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</row>
    <row r="145" spans="1:35" ht="14.1" customHeight="1" x14ac:dyDescent="0.2">
      <c r="A145" s="22"/>
      <c r="B145" s="23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</row>
    <row r="146" spans="1:35" ht="14.1" customHeight="1" x14ac:dyDescent="0.2">
      <c r="A146" s="24"/>
      <c r="B146" s="25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</row>
    <row r="147" spans="1:35" ht="14.1" customHeight="1" x14ac:dyDescent="0.2">
      <c r="A147" s="22"/>
      <c r="B147" s="23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</row>
    <row r="148" spans="1:35" ht="14.1" customHeight="1" x14ac:dyDescent="0.2">
      <c r="A148" s="24"/>
      <c r="B148" s="25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</row>
    <row r="149" spans="1:35" ht="14.1" customHeight="1" x14ac:dyDescent="0.2"/>
    <row r="150" spans="1:35" ht="14.1" customHeight="1" x14ac:dyDescent="0.2">
      <c r="C150" s="42"/>
      <c r="D150" s="42"/>
      <c r="E150" s="42"/>
      <c r="F150" s="42"/>
      <c r="G150" s="42"/>
      <c r="H150" s="42"/>
      <c r="I150" s="42"/>
      <c r="J150" s="42"/>
      <c r="K150" s="42"/>
      <c r="L150" s="42"/>
    </row>
    <row r="151" spans="1:35" ht="14.1" customHeight="1" x14ac:dyDescent="0.2">
      <c r="C151" s="42"/>
      <c r="D151" s="42"/>
      <c r="E151" s="42"/>
      <c r="F151" s="42"/>
      <c r="G151" s="42"/>
      <c r="H151" s="42"/>
      <c r="I151" s="42"/>
      <c r="J151" s="42"/>
      <c r="K151" s="42"/>
      <c r="L151" s="42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57D2-6495-4811-A362-441332FDE97D}">
  <sheetPr>
    <tabColor theme="5" tint="0.79998168889431442"/>
  </sheetPr>
  <dimension ref="A1:AN112"/>
  <sheetViews>
    <sheetView workbookViewId="0"/>
  </sheetViews>
  <sheetFormatPr defaultRowHeight="15" x14ac:dyDescent="0.25"/>
  <cols>
    <col min="1" max="1" width="32.625" style="43" customWidth="1"/>
    <col min="2" max="2" width="9" style="45"/>
    <col min="3" max="3" width="32" style="243" customWidth="1"/>
    <col min="4" max="4" width="10.125" style="243" bestFit="1" customWidth="1"/>
    <col min="5" max="16384" width="9" style="243"/>
  </cols>
  <sheetData>
    <row r="1" spans="1:40" x14ac:dyDescent="0.25">
      <c r="C1" s="243" t="s">
        <v>1455</v>
      </c>
      <c r="D1" s="244">
        <v>2015</v>
      </c>
      <c r="E1" s="244">
        <v>2016</v>
      </c>
      <c r="F1" s="244">
        <v>2017</v>
      </c>
      <c r="G1" s="244">
        <v>2018</v>
      </c>
      <c r="H1" s="244">
        <v>2019</v>
      </c>
      <c r="I1" s="244">
        <v>2020</v>
      </c>
      <c r="J1" s="244">
        <v>2021</v>
      </c>
      <c r="K1" s="244">
        <v>2022</v>
      </c>
      <c r="L1" s="244">
        <v>2023</v>
      </c>
      <c r="M1" s="244">
        <v>2024</v>
      </c>
      <c r="N1" s="244">
        <v>2025</v>
      </c>
      <c r="O1" s="244">
        <v>2026</v>
      </c>
      <c r="P1" s="244">
        <v>2027</v>
      </c>
      <c r="Q1" s="244">
        <v>2028</v>
      </c>
      <c r="R1" s="244">
        <v>2029</v>
      </c>
      <c r="S1" s="244">
        <v>2030</v>
      </c>
      <c r="T1" s="244">
        <v>2031</v>
      </c>
      <c r="U1" s="244">
        <v>2032</v>
      </c>
      <c r="V1" s="244">
        <v>2033</v>
      </c>
      <c r="W1" s="244">
        <v>2034</v>
      </c>
      <c r="X1" s="244">
        <v>2035</v>
      </c>
      <c r="Y1" s="244">
        <v>2036</v>
      </c>
      <c r="Z1" s="244">
        <v>2037</v>
      </c>
      <c r="AA1" s="244">
        <v>2038</v>
      </c>
      <c r="AB1" s="244">
        <v>2039</v>
      </c>
      <c r="AC1" s="244">
        <v>2040</v>
      </c>
      <c r="AD1" s="244">
        <v>2041</v>
      </c>
      <c r="AE1" s="244">
        <v>2042</v>
      </c>
      <c r="AF1" s="244">
        <v>2043</v>
      </c>
      <c r="AG1" s="244">
        <v>2044</v>
      </c>
      <c r="AH1" s="244">
        <v>2045</v>
      </c>
      <c r="AI1" s="244">
        <v>2046</v>
      </c>
      <c r="AJ1" s="244">
        <v>2047</v>
      </c>
      <c r="AK1" s="244">
        <v>2048</v>
      </c>
      <c r="AL1" s="244">
        <v>2049</v>
      </c>
      <c r="AM1" s="244">
        <v>2050</v>
      </c>
    </row>
    <row r="3" spans="1:40" x14ac:dyDescent="0.25">
      <c r="C3" s="245" t="s">
        <v>1456</v>
      </c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</row>
    <row r="4" spans="1:40" x14ac:dyDescent="0.25">
      <c r="A4" s="18" t="s">
        <v>52</v>
      </c>
      <c r="B4" s="45" t="s">
        <v>591</v>
      </c>
      <c r="C4" s="243" t="s">
        <v>77</v>
      </c>
      <c r="D4" s="243">
        <v>116.01324910514199</v>
      </c>
      <c r="E4" s="243">
        <v>118.91993000572801</v>
      </c>
      <c r="F4" s="243">
        <v>119.6452079844</v>
      </c>
      <c r="G4" s="243">
        <v>119.994584820469</v>
      </c>
      <c r="H4" s="243">
        <v>119.644504266845</v>
      </c>
      <c r="I4" s="243">
        <v>119.00613736830699</v>
      </c>
      <c r="J4" s="243">
        <v>118.113104542165</v>
      </c>
      <c r="K4" s="243">
        <v>116.724587122969</v>
      </c>
      <c r="L4" s="243">
        <v>114.94590289759</v>
      </c>
      <c r="M4" s="243">
        <v>112.82495628282</v>
      </c>
      <c r="N4" s="243">
        <v>113.03363449368</v>
      </c>
      <c r="O4" s="243">
        <v>113.24231270454</v>
      </c>
      <c r="P4" s="243">
        <v>113.4509909154</v>
      </c>
      <c r="Q4" s="243">
        <v>113.65966912626</v>
      </c>
      <c r="R4" s="243">
        <v>113.86834733712</v>
      </c>
      <c r="S4" s="243">
        <v>114.07702554798</v>
      </c>
      <c r="T4" s="243">
        <v>114.28570375884</v>
      </c>
      <c r="U4" s="243">
        <v>114.4943819697</v>
      </c>
      <c r="V4" s="243">
        <v>114.70306018056</v>
      </c>
      <c r="W4" s="243">
        <v>114.91173839142</v>
      </c>
      <c r="X4" s="243">
        <v>115.12041660228</v>
      </c>
      <c r="Y4" s="243">
        <v>115.32909481314</v>
      </c>
      <c r="Z4" s="243">
        <v>115.537773024</v>
      </c>
      <c r="AA4" s="243">
        <v>115.74645123486</v>
      </c>
      <c r="AB4" s="243">
        <v>115.95512944572</v>
      </c>
      <c r="AC4" s="243">
        <v>116.16380765658</v>
      </c>
      <c r="AD4" s="243">
        <v>116.37248586744001</v>
      </c>
      <c r="AE4" s="243">
        <v>116.58116407830001</v>
      </c>
      <c r="AF4" s="243">
        <v>116.78984228916001</v>
      </c>
      <c r="AG4" s="243">
        <v>116.99852050002001</v>
      </c>
      <c r="AH4" s="243">
        <v>117.20719871087999</v>
      </c>
      <c r="AI4" s="243">
        <v>117.41587692173999</v>
      </c>
      <c r="AJ4" s="243">
        <v>117.62455513259999</v>
      </c>
      <c r="AK4" s="243">
        <v>117.83323334345999</v>
      </c>
      <c r="AL4" s="243">
        <v>118.04191155432</v>
      </c>
      <c r="AM4" s="243">
        <v>118.25058976518</v>
      </c>
    </row>
    <row r="5" spans="1:40" x14ac:dyDescent="0.25">
      <c r="C5" s="243" t="s">
        <v>78</v>
      </c>
      <c r="D5" s="243">
        <v>728.02861242252402</v>
      </c>
      <c r="E5" s="243">
        <v>730.53418251272001</v>
      </c>
      <c r="F5" s="243">
        <v>733.25271060987097</v>
      </c>
      <c r="G5" s="243">
        <v>735.00182794720195</v>
      </c>
      <c r="H5" s="243">
        <v>735.73261175092102</v>
      </c>
      <c r="I5" s="243">
        <v>735.39472827213297</v>
      </c>
      <c r="J5" s="243">
        <v>734.44373122648801</v>
      </c>
      <c r="K5" s="243">
        <v>732.77663638197998</v>
      </c>
      <c r="L5" s="243">
        <v>730.28989015967795</v>
      </c>
      <c r="M5" s="243">
        <v>726.70481639935099</v>
      </c>
      <c r="N5" s="243">
        <v>730.02211223460301</v>
      </c>
      <c r="O5" s="243">
        <v>732.08320039427394</v>
      </c>
      <c r="P5" s="243">
        <v>732.95339174075605</v>
      </c>
      <c r="Q5" s="243">
        <v>732.83260751867601</v>
      </c>
      <c r="R5" s="243">
        <v>731.99960982488801</v>
      </c>
      <c r="S5" s="243">
        <v>730.74862028869904</v>
      </c>
      <c r="T5" s="243">
        <v>729.34988993217996</v>
      </c>
      <c r="U5" s="243">
        <v>728.032326705272</v>
      </c>
      <c r="V5" s="243">
        <v>726.98241325393406</v>
      </c>
      <c r="W5" s="243">
        <v>726.34875937581899</v>
      </c>
      <c r="X5" s="243">
        <v>726.24899441617595</v>
      </c>
      <c r="Y5" s="243">
        <v>726.77157371122496</v>
      </c>
      <c r="Z5" s="243">
        <v>727.98020587247504</v>
      </c>
      <c r="AA5" s="243">
        <v>729.91179744379201</v>
      </c>
      <c r="AB5" s="243">
        <v>732.57830421706603</v>
      </c>
      <c r="AC5" s="243">
        <v>735.964274943644</v>
      </c>
      <c r="AD5" s="243">
        <v>740.03264899687099</v>
      </c>
      <c r="AE5" s="243">
        <v>744.72651414056998</v>
      </c>
      <c r="AF5" s="243">
        <v>749.97572902586205</v>
      </c>
      <c r="AG5" s="243">
        <v>755.70239613177205</v>
      </c>
      <c r="AH5" s="243">
        <v>761.82739338497004</v>
      </c>
      <c r="AI5" s="243">
        <v>768.27501714355299</v>
      </c>
      <c r="AJ5" s="243">
        <v>774.97694065811697</v>
      </c>
      <c r="AK5" s="243">
        <v>781.87418333305698</v>
      </c>
      <c r="AL5" s="243">
        <v>788.91810954494804</v>
      </c>
      <c r="AM5" s="243">
        <v>796.07003343451402</v>
      </c>
    </row>
    <row r="6" spans="1:40" x14ac:dyDescent="0.25">
      <c r="C6" s="243" t="s">
        <v>79</v>
      </c>
      <c r="D6" s="243">
        <v>796.63366365579395</v>
      </c>
      <c r="E6" s="243">
        <v>793.17563266683499</v>
      </c>
      <c r="F6" s="243">
        <v>789.73136790040996</v>
      </c>
      <c r="G6" s="243">
        <v>785.16983194592297</v>
      </c>
      <c r="H6" s="243">
        <v>779.31499708319598</v>
      </c>
      <c r="I6" s="243">
        <v>771.68777631049204</v>
      </c>
      <c r="J6" s="243">
        <v>762.57231573248305</v>
      </c>
      <c r="K6" s="243">
        <v>752.30201142302201</v>
      </c>
      <c r="L6" s="243">
        <v>741.42732905062599</v>
      </c>
      <c r="M6" s="243">
        <v>730.25106722589396</v>
      </c>
      <c r="N6" s="243">
        <v>722.83922050511603</v>
      </c>
      <c r="O6" s="243">
        <v>715.33617116469702</v>
      </c>
      <c r="P6" s="243">
        <v>707.79449864140702</v>
      </c>
      <c r="Q6" s="243">
        <v>700.25998417296898</v>
      </c>
      <c r="R6" s="243">
        <v>692.75971638820295</v>
      </c>
      <c r="S6" s="243">
        <v>685.33391433419695</v>
      </c>
      <c r="T6" s="243">
        <v>689.87216797812403</v>
      </c>
      <c r="U6" s="243">
        <v>694.48711973315505</v>
      </c>
      <c r="V6" s="243">
        <v>699.18576305525596</v>
      </c>
      <c r="W6" s="243">
        <v>703.97882290269899</v>
      </c>
      <c r="X6" s="243">
        <v>708.878784089497</v>
      </c>
      <c r="Y6" s="243">
        <v>713.94303797915995</v>
      </c>
      <c r="Z6" s="243">
        <v>719.18809360205705</v>
      </c>
      <c r="AA6" s="243">
        <v>724.62957908598196</v>
      </c>
      <c r="AB6" s="243">
        <v>730.28504104703302</v>
      </c>
      <c r="AC6" s="243">
        <v>736.16885830672095</v>
      </c>
      <c r="AD6" s="243">
        <v>742.29095756166396</v>
      </c>
      <c r="AE6" s="243">
        <v>748.65880788028903</v>
      </c>
      <c r="AF6" s="243">
        <v>755.276283014868</v>
      </c>
      <c r="AG6" s="243">
        <v>762.142981663211</v>
      </c>
      <c r="AH6" s="243">
        <v>769.25419767576795</v>
      </c>
      <c r="AI6" s="243">
        <v>776.59971329483301</v>
      </c>
      <c r="AJ6" s="243">
        <v>784.16586351700403</v>
      </c>
      <c r="AK6" s="243">
        <v>791.933187645114</v>
      </c>
      <c r="AL6" s="243">
        <v>799.87893989863801</v>
      </c>
      <c r="AM6" s="243">
        <v>807.97714004135605</v>
      </c>
    </row>
    <row r="7" spans="1:40" x14ac:dyDescent="0.25">
      <c r="C7" s="243" t="s">
        <v>80</v>
      </c>
      <c r="D7" s="243">
        <v>0</v>
      </c>
      <c r="E7" s="243">
        <v>0</v>
      </c>
      <c r="F7" s="243">
        <v>0</v>
      </c>
      <c r="G7" s="243">
        <v>0</v>
      </c>
      <c r="H7" s="243">
        <v>0</v>
      </c>
      <c r="I7" s="243">
        <v>0</v>
      </c>
      <c r="J7" s="243">
        <v>0</v>
      </c>
      <c r="K7" s="243">
        <v>0</v>
      </c>
      <c r="L7" s="243">
        <v>0</v>
      </c>
      <c r="M7" s="243">
        <v>0</v>
      </c>
      <c r="N7" s="243">
        <v>0</v>
      </c>
      <c r="O7" s="243">
        <v>0</v>
      </c>
      <c r="P7" s="243">
        <v>0</v>
      </c>
      <c r="Q7" s="243">
        <v>0</v>
      </c>
      <c r="R7" s="243">
        <v>0</v>
      </c>
      <c r="S7" s="243">
        <v>0</v>
      </c>
      <c r="T7" s="243">
        <v>0</v>
      </c>
      <c r="U7" s="243">
        <v>0</v>
      </c>
      <c r="V7" s="243">
        <v>0</v>
      </c>
      <c r="W7" s="243">
        <v>0</v>
      </c>
      <c r="X7" s="243">
        <v>0</v>
      </c>
      <c r="Y7" s="243">
        <v>0</v>
      </c>
      <c r="Z7" s="243">
        <v>0</v>
      </c>
      <c r="AA7" s="243">
        <v>0</v>
      </c>
      <c r="AB7" s="243">
        <v>0</v>
      </c>
      <c r="AC7" s="243">
        <v>0</v>
      </c>
      <c r="AD7" s="243">
        <v>0</v>
      </c>
      <c r="AE7" s="243">
        <v>0</v>
      </c>
      <c r="AF7" s="243">
        <v>0</v>
      </c>
      <c r="AG7" s="243">
        <v>0</v>
      </c>
      <c r="AH7" s="243">
        <v>0</v>
      </c>
      <c r="AI7" s="243">
        <v>0</v>
      </c>
      <c r="AJ7" s="243">
        <v>0</v>
      </c>
      <c r="AK7" s="243">
        <v>0</v>
      </c>
      <c r="AL7" s="243">
        <v>0</v>
      </c>
      <c r="AM7" s="243">
        <v>0</v>
      </c>
    </row>
    <row r="8" spans="1:40" x14ac:dyDescent="0.25">
      <c r="C8" s="243" t="s">
        <v>81</v>
      </c>
      <c r="D8" s="243">
        <v>0</v>
      </c>
      <c r="E8" s="243">
        <v>0</v>
      </c>
      <c r="F8" s="243">
        <v>0</v>
      </c>
      <c r="G8" s="243">
        <v>0</v>
      </c>
      <c r="H8" s="243">
        <v>0</v>
      </c>
      <c r="I8" s="243">
        <v>0</v>
      </c>
      <c r="J8" s="243">
        <v>0</v>
      </c>
      <c r="K8" s="243">
        <v>0</v>
      </c>
      <c r="L8" s="243">
        <v>0</v>
      </c>
      <c r="M8" s="243">
        <v>0</v>
      </c>
      <c r="N8" s="243">
        <v>0</v>
      </c>
      <c r="O8" s="243">
        <v>0</v>
      </c>
      <c r="P8" s="243">
        <v>0</v>
      </c>
      <c r="Q8" s="243">
        <v>0</v>
      </c>
      <c r="R8" s="243">
        <v>0</v>
      </c>
      <c r="S8" s="243">
        <v>0</v>
      </c>
      <c r="T8" s="243">
        <v>0</v>
      </c>
      <c r="U8" s="243">
        <v>0</v>
      </c>
      <c r="V8" s="243">
        <v>0</v>
      </c>
      <c r="W8" s="243">
        <v>0</v>
      </c>
      <c r="X8" s="243">
        <v>0</v>
      </c>
      <c r="Y8" s="243">
        <v>0</v>
      </c>
      <c r="Z8" s="243">
        <v>0</v>
      </c>
      <c r="AA8" s="243">
        <v>0</v>
      </c>
      <c r="AB8" s="243">
        <v>0</v>
      </c>
      <c r="AC8" s="243">
        <v>0</v>
      </c>
      <c r="AD8" s="243">
        <v>0</v>
      </c>
      <c r="AE8" s="243">
        <v>0</v>
      </c>
      <c r="AF8" s="243">
        <v>0</v>
      </c>
      <c r="AG8" s="243">
        <v>0</v>
      </c>
      <c r="AH8" s="243">
        <v>0</v>
      </c>
      <c r="AI8" s="243">
        <v>0</v>
      </c>
      <c r="AJ8" s="243">
        <v>0</v>
      </c>
      <c r="AK8" s="243">
        <v>0</v>
      </c>
      <c r="AL8" s="243">
        <v>0</v>
      </c>
      <c r="AM8" s="243">
        <v>0</v>
      </c>
    </row>
    <row r="9" spans="1:40" x14ac:dyDescent="0.25">
      <c r="C9" s="243" t="s">
        <v>82</v>
      </c>
      <c r="D9" s="243">
        <v>0</v>
      </c>
      <c r="E9" s="243">
        <v>0</v>
      </c>
      <c r="F9" s="243">
        <v>0</v>
      </c>
      <c r="G9" s="243">
        <v>0</v>
      </c>
      <c r="H9" s="243">
        <v>0</v>
      </c>
      <c r="I9" s="243">
        <v>0</v>
      </c>
      <c r="J9" s="243">
        <v>0</v>
      </c>
      <c r="K9" s="243">
        <v>0</v>
      </c>
      <c r="L9" s="243">
        <v>0</v>
      </c>
      <c r="M9" s="243">
        <v>0</v>
      </c>
      <c r="N9" s="243">
        <v>0</v>
      </c>
      <c r="O9" s="243">
        <v>0</v>
      </c>
      <c r="P9" s="243">
        <v>0</v>
      </c>
      <c r="Q9" s="243">
        <v>0</v>
      </c>
      <c r="R9" s="243">
        <v>0</v>
      </c>
      <c r="S9" s="243">
        <v>0</v>
      </c>
      <c r="T9" s="243">
        <v>0</v>
      </c>
      <c r="U9" s="243">
        <v>0</v>
      </c>
      <c r="V9" s="243">
        <v>0</v>
      </c>
      <c r="W9" s="243">
        <v>0</v>
      </c>
      <c r="X9" s="243">
        <v>0</v>
      </c>
      <c r="Y9" s="243">
        <v>0</v>
      </c>
      <c r="Z9" s="243">
        <v>0</v>
      </c>
      <c r="AA9" s="243">
        <v>0</v>
      </c>
      <c r="AB9" s="243">
        <v>0</v>
      </c>
      <c r="AC9" s="243">
        <v>0</v>
      </c>
      <c r="AD9" s="243">
        <v>0</v>
      </c>
      <c r="AE9" s="243">
        <v>0</v>
      </c>
      <c r="AF9" s="243">
        <v>0</v>
      </c>
      <c r="AG9" s="243">
        <v>0</v>
      </c>
      <c r="AH9" s="243">
        <v>0</v>
      </c>
      <c r="AI9" s="243">
        <v>0</v>
      </c>
      <c r="AJ9" s="243">
        <v>0</v>
      </c>
      <c r="AK9" s="243">
        <v>0</v>
      </c>
      <c r="AL9" s="243">
        <v>0</v>
      </c>
      <c r="AM9" s="243">
        <v>0</v>
      </c>
    </row>
    <row r="10" spans="1:40" x14ac:dyDescent="0.25">
      <c r="C10" s="243" t="s">
        <v>83</v>
      </c>
      <c r="D10" s="243">
        <v>434.323791483653</v>
      </c>
      <c r="E10" s="243">
        <v>441.2827176047</v>
      </c>
      <c r="F10" s="243">
        <v>448.212978226921</v>
      </c>
      <c r="G10" s="243">
        <v>454.000437698756</v>
      </c>
      <c r="H10" s="243">
        <v>457.83378929158499</v>
      </c>
      <c r="I10" s="243">
        <v>458.65296291720301</v>
      </c>
      <c r="J10" s="243">
        <v>456.34226209124699</v>
      </c>
      <c r="K10" s="243">
        <v>451.784616676562</v>
      </c>
      <c r="L10" s="243">
        <v>446.28012133197302</v>
      </c>
      <c r="M10" s="243">
        <v>440.60027722345899</v>
      </c>
      <c r="N10" s="243">
        <v>435.14899093669402</v>
      </c>
      <c r="O10" s="243">
        <v>430.08884946252601</v>
      </c>
      <c r="P10" s="243">
        <v>425.55941968268002</v>
      </c>
      <c r="Q10" s="243">
        <v>421.70067562099302</v>
      </c>
      <c r="R10" s="243">
        <v>418.65091573189102</v>
      </c>
      <c r="S10" s="243">
        <v>416.529687851061</v>
      </c>
      <c r="T10" s="243">
        <v>415.41101192640798</v>
      </c>
      <c r="U10" s="243">
        <v>415.31104352170502</v>
      </c>
      <c r="V10" s="243">
        <v>416.18405693864003</v>
      </c>
      <c r="W10" s="243">
        <v>417.93216927223699</v>
      </c>
      <c r="X10" s="243">
        <v>420.42300442939802</v>
      </c>
      <c r="Y10" s="243">
        <v>423.50869848106402</v>
      </c>
      <c r="Z10" s="243">
        <v>427.04581453030403</v>
      </c>
      <c r="AA10" s="243">
        <v>430.90863006445602</v>
      </c>
      <c r="AB10" s="243">
        <v>434.99517418746899</v>
      </c>
      <c r="AC10" s="243">
        <v>439.22859517595498</v>
      </c>
      <c r="AD10" s="243">
        <v>443.55441379591201</v>
      </c>
      <c r="AE10" s="243">
        <v>447.93623920740498</v>
      </c>
      <c r="AF10" s="243">
        <v>452.35129887711997</v>
      </c>
      <c r="AG10" s="243">
        <v>456.78652238680002</v>
      </c>
      <c r="AH10" s="243">
        <v>461.23465315772103</v>
      </c>
      <c r="AI10" s="243">
        <v>465.691432462801</v>
      </c>
      <c r="AJ10" s="243">
        <v>470.15441249917399</v>
      </c>
      <c r="AK10" s="243">
        <v>474.62238663107399</v>
      </c>
      <c r="AL10" s="243">
        <v>479.094835002602</v>
      </c>
      <c r="AM10" s="243">
        <v>483.571550283433</v>
      </c>
    </row>
    <row r="11" spans="1:40" x14ac:dyDescent="0.25">
      <c r="C11" s="243" t="s">
        <v>84</v>
      </c>
      <c r="D11" s="243">
        <v>0</v>
      </c>
      <c r="E11" s="243">
        <v>0</v>
      </c>
      <c r="F11" s="243">
        <v>0</v>
      </c>
      <c r="G11" s="243">
        <v>0</v>
      </c>
      <c r="H11" s="243">
        <v>0</v>
      </c>
      <c r="I11" s="243">
        <v>0</v>
      </c>
      <c r="J11" s="243">
        <v>0</v>
      </c>
      <c r="K11" s="243">
        <v>0</v>
      </c>
      <c r="L11" s="243">
        <v>0</v>
      </c>
      <c r="M11" s="243">
        <v>0</v>
      </c>
      <c r="N11" s="243">
        <v>0</v>
      </c>
      <c r="O11" s="243">
        <v>0</v>
      </c>
      <c r="P11" s="243">
        <v>0</v>
      </c>
      <c r="Q11" s="243">
        <v>0</v>
      </c>
      <c r="R11" s="243">
        <v>0</v>
      </c>
      <c r="S11" s="243">
        <v>0</v>
      </c>
      <c r="T11" s="243">
        <v>0</v>
      </c>
      <c r="U11" s="243">
        <v>0</v>
      </c>
      <c r="V11" s="243">
        <v>0</v>
      </c>
      <c r="W11" s="243">
        <v>0</v>
      </c>
      <c r="X11" s="243">
        <v>0</v>
      </c>
      <c r="Y11" s="243">
        <v>0</v>
      </c>
      <c r="Z11" s="243">
        <v>0</v>
      </c>
      <c r="AA11" s="243">
        <v>0</v>
      </c>
      <c r="AB11" s="243">
        <v>0</v>
      </c>
      <c r="AC11" s="243">
        <v>0</v>
      </c>
      <c r="AD11" s="243">
        <v>0</v>
      </c>
      <c r="AE11" s="243">
        <v>0</v>
      </c>
      <c r="AF11" s="243">
        <v>0</v>
      </c>
      <c r="AG11" s="243">
        <v>0</v>
      </c>
      <c r="AH11" s="243">
        <v>0</v>
      </c>
      <c r="AI11" s="243">
        <v>0</v>
      </c>
      <c r="AJ11" s="243">
        <v>0</v>
      </c>
      <c r="AK11" s="243">
        <v>0</v>
      </c>
      <c r="AL11" s="243">
        <v>0</v>
      </c>
      <c r="AM11" s="243">
        <v>0</v>
      </c>
    </row>
    <row r="12" spans="1:40" x14ac:dyDescent="0.25">
      <c r="C12" s="243" t="s">
        <v>85</v>
      </c>
      <c r="D12" s="243">
        <v>150.62390767064599</v>
      </c>
      <c r="E12" s="243">
        <v>152.46076817679801</v>
      </c>
      <c r="F12" s="243">
        <v>153.378286171566</v>
      </c>
      <c r="G12" s="243">
        <v>154.77370370504801</v>
      </c>
      <c r="H12" s="243">
        <v>155.332373100806</v>
      </c>
      <c r="I12" s="243">
        <v>155.29350878993</v>
      </c>
      <c r="J12" s="243">
        <v>155.85933436654801</v>
      </c>
      <c r="K12" s="243">
        <v>155.869894192152</v>
      </c>
      <c r="L12" s="243">
        <v>155.64541186826199</v>
      </c>
      <c r="M12" s="243">
        <v>155.438886424114</v>
      </c>
      <c r="N12" s="243">
        <v>154.96069880033701</v>
      </c>
      <c r="O12" s="243">
        <v>154.441638713462</v>
      </c>
      <c r="P12" s="243">
        <v>153.88208563491099</v>
      </c>
      <c r="Q12" s="243">
        <v>153.282419902774</v>
      </c>
      <c r="R12" s="243">
        <v>152.643022721801</v>
      </c>
      <c r="S12" s="243">
        <v>151.964276163406</v>
      </c>
      <c r="T12" s="243">
        <v>155.772318686094</v>
      </c>
      <c r="U12" s="243">
        <v>159.412738699317</v>
      </c>
      <c r="V12" s="243">
        <v>162.92133737205799</v>
      </c>
      <c r="W12" s="243">
        <v>166.263522490132</v>
      </c>
      <c r="X12" s="243">
        <v>169.47421946520001</v>
      </c>
      <c r="Y12" s="243">
        <v>172.519715307052</v>
      </c>
      <c r="Z12" s="243">
        <v>175.43405967002701</v>
      </c>
      <c r="AA12" s="243">
        <v>178.200701114374</v>
      </c>
      <c r="AB12" s="243">
        <v>180.80396655765901</v>
      </c>
      <c r="AC12" s="243">
        <v>183.276592018234</v>
      </c>
      <c r="AD12" s="243">
        <v>185.58706256583201</v>
      </c>
      <c r="AE12" s="243">
        <v>187.767238461483</v>
      </c>
      <c r="AF12" s="243">
        <v>189.78648399889599</v>
      </c>
      <c r="AG12" s="243">
        <v>191.67578368177999</v>
      </c>
      <c r="AH12" s="243">
        <v>193.42012774566501</v>
      </c>
      <c r="AI12" s="243">
        <v>195.00538478339499</v>
      </c>
      <c r="AJ12" s="243">
        <v>196.46122566269699</v>
      </c>
      <c r="AK12" s="243">
        <v>197.75921273721599</v>
      </c>
      <c r="AL12" s="243">
        <v>198.928141117358</v>
      </c>
      <c r="AM12" s="243">
        <v>199.94045238074401</v>
      </c>
      <c r="AN12" s="71">
        <f>(AM12-D12)/D12</f>
        <v>0.3274151193709135</v>
      </c>
    </row>
    <row r="13" spans="1:40" x14ac:dyDescent="0.25">
      <c r="A13" s="18" t="s">
        <v>55</v>
      </c>
      <c r="B13" s="45" t="s">
        <v>591</v>
      </c>
      <c r="C13" s="243" t="s">
        <v>86</v>
      </c>
      <c r="D13" s="243">
        <v>25.290831659301301</v>
      </c>
      <c r="E13" s="243">
        <v>23.313786267732301</v>
      </c>
      <c r="F13" s="243">
        <v>21.4827237360407</v>
      </c>
      <c r="G13" s="243">
        <v>21.618437528790899</v>
      </c>
      <c r="H13" s="243">
        <v>20.5109475562051</v>
      </c>
      <c r="I13" s="243">
        <v>22.9663707425177</v>
      </c>
      <c r="J13" s="243">
        <v>18.588768732998901</v>
      </c>
      <c r="K13" s="243">
        <v>17.519821006134801</v>
      </c>
      <c r="L13" s="243">
        <v>16.5578966544943</v>
      </c>
      <c r="M13" s="243">
        <v>15.3456714009303</v>
      </c>
      <c r="N13" s="243">
        <v>13.885207534778299</v>
      </c>
      <c r="O13" s="243">
        <v>12.7223218068671</v>
      </c>
      <c r="P13" s="243">
        <v>11.572375548264599</v>
      </c>
      <c r="Q13" s="243">
        <v>10.435368758970499</v>
      </c>
      <c r="R13" s="243">
        <v>9.3113014389850495</v>
      </c>
      <c r="S13" s="243">
        <v>8.2001735883080595</v>
      </c>
      <c r="T13" s="243">
        <v>7.3200214328471302</v>
      </c>
      <c r="U13" s="243">
        <v>6.4382273278526903</v>
      </c>
      <c r="V13" s="243">
        <v>5.5580751723917601</v>
      </c>
      <c r="W13" s="243">
        <v>4.6779230169308299</v>
      </c>
      <c r="X13" s="243">
        <v>3.79777086146989</v>
      </c>
      <c r="Y13" s="243">
        <v>2.9159767564754602</v>
      </c>
      <c r="Z13" s="243">
        <v>2.23874578628581</v>
      </c>
      <c r="AA13" s="243">
        <v>2.4735445695766498</v>
      </c>
      <c r="AB13" s="243">
        <v>2.7083433528674901</v>
      </c>
      <c r="AC13" s="243">
        <v>2.9415001866248298</v>
      </c>
      <c r="AD13" s="243">
        <v>3.1762989699156798</v>
      </c>
      <c r="AE13" s="243">
        <v>3.4110977532065201</v>
      </c>
      <c r="AF13" s="243">
        <v>3.6458965364973599</v>
      </c>
      <c r="AG13" s="243">
        <v>3.8790533702547001</v>
      </c>
      <c r="AH13" s="243">
        <v>4.1138521535455403</v>
      </c>
      <c r="AI13" s="243">
        <v>4.3486509368363802</v>
      </c>
      <c r="AJ13" s="243">
        <v>4.58344972012722</v>
      </c>
      <c r="AK13" s="243">
        <v>4.8166065538845597</v>
      </c>
      <c r="AL13" s="243">
        <v>5.0514053371754004</v>
      </c>
      <c r="AM13" s="243">
        <v>5.2862041204662402</v>
      </c>
      <c r="AN13" s="71">
        <f t="shared" ref="AN13:AN42" si="0">(AM13-D13)/D13</f>
        <v>-0.79098338118421996</v>
      </c>
    </row>
    <row r="14" spans="1:40" x14ac:dyDescent="0.25">
      <c r="A14" s="18" t="s">
        <v>76</v>
      </c>
      <c r="B14" s="45" t="s">
        <v>591</v>
      </c>
      <c r="C14" s="243" t="s">
        <v>87</v>
      </c>
      <c r="D14" s="243">
        <v>69.091217013623606</v>
      </c>
      <c r="E14" s="243">
        <v>66.229821785358197</v>
      </c>
      <c r="F14" s="243">
        <v>62.926385688146603</v>
      </c>
      <c r="G14" s="243">
        <v>65.066278311826196</v>
      </c>
      <c r="H14" s="243">
        <v>63.264286270723197</v>
      </c>
      <c r="I14" s="243">
        <v>72.879695997072304</v>
      </c>
      <c r="J14" s="243">
        <v>60.439681748451797</v>
      </c>
      <c r="K14" s="243">
        <v>58.5010764722836</v>
      </c>
      <c r="L14" s="243">
        <v>56.689934624453002</v>
      </c>
      <c r="M14" s="243">
        <v>53.711340488648801</v>
      </c>
      <c r="N14" s="243">
        <v>54.279651797890899</v>
      </c>
      <c r="O14" s="243">
        <v>52.7314059090548</v>
      </c>
      <c r="P14" s="243">
        <v>51.197248764568201</v>
      </c>
      <c r="Q14" s="243">
        <v>49.677180364431202</v>
      </c>
      <c r="R14" s="243">
        <v>48.171200708643703</v>
      </c>
      <c r="S14" s="243">
        <v>46.679309797205697</v>
      </c>
      <c r="T14" s="243">
        <v>45.465329659086798</v>
      </c>
      <c r="U14" s="243">
        <v>44.251349520967999</v>
      </c>
      <c r="V14" s="243">
        <v>43.0373693828491</v>
      </c>
      <c r="W14" s="243">
        <v>41.823389244730301</v>
      </c>
      <c r="X14" s="243">
        <v>40.609409106611402</v>
      </c>
      <c r="Y14" s="243">
        <v>39.395428968492503</v>
      </c>
      <c r="Z14" s="243">
        <v>38.181448830373697</v>
      </c>
      <c r="AA14" s="243">
        <v>36.967468692254798</v>
      </c>
      <c r="AB14" s="243">
        <v>35.753488554135899</v>
      </c>
      <c r="AC14" s="243">
        <v>34.5395084160171</v>
      </c>
      <c r="AD14" s="243">
        <v>33.325528277898201</v>
      </c>
      <c r="AE14" s="243">
        <v>32.111548139779302</v>
      </c>
      <c r="AF14" s="243">
        <v>30.897568001660499</v>
      </c>
      <c r="AG14" s="243">
        <v>29.6835878635416</v>
      </c>
      <c r="AH14" s="243">
        <v>28.469607725422801</v>
      </c>
      <c r="AI14" s="243">
        <v>27.255627587303898</v>
      </c>
      <c r="AJ14" s="243">
        <v>26.041647449185</v>
      </c>
      <c r="AK14" s="243">
        <v>24.8276673110662</v>
      </c>
      <c r="AL14" s="243">
        <v>23.613687172947301</v>
      </c>
      <c r="AM14" s="243">
        <v>22.399707034828399</v>
      </c>
      <c r="AN14" s="71">
        <f t="shared" si="0"/>
        <v>-0.67579515887798647</v>
      </c>
    </row>
    <row r="15" spans="1:40" x14ac:dyDescent="0.25">
      <c r="A15" s="18" t="s">
        <v>56</v>
      </c>
      <c r="B15" s="45" t="s">
        <v>591</v>
      </c>
      <c r="C15" s="243" t="s">
        <v>88</v>
      </c>
      <c r="D15" s="243">
        <v>424.919322423506</v>
      </c>
      <c r="E15" s="243">
        <v>421.78528335343299</v>
      </c>
      <c r="F15" s="243">
        <v>417.74231147943902</v>
      </c>
      <c r="G15" s="243">
        <v>416.16694565611499</v>
      </c>
      <c r="H15" s="243">
        <v>412.277392714602</v>
      </c>
      <c r="I15" s="243">
        <v>405.98031857853198</v>
      </c>
      <c r="J15" s="243">
        <v>400.38510276977098</v>
      </c>
      <c r="K15" s="243">
        <v>394.05994412450002</v>
      </c>
      <c r="L15" s="243">
        <v>387.70481332558398</v>
      </c>
      <c r="M15" s="243">
        <v>380.81734377606</v>
      </c>
      <c r="N15" s="243">
        <v>381.14086335232503</v>
      </c>
      <c r="O15" s="243">
        <v>379.438435516536</v>
      </c>
      <c r="P15" s="243">
        <v>377.73093929420401</v>
      </c>
      <c r="Q15" s="243">
        <v>376.01837468532602</v>
      </c>
      <c r="R15" s="243">
        <v>374.30074168990399</v>
      </c>
      <c r="S15" s="243">
        <v>372.57804030793699</v>
      </c>
      <c r="T15" s="243">
        <v>373.01476628187299</v>
      </c>
      <c r="U15" s="243">
        <v>373.451492255809</v>
      </c>
      <c r="V15" s="243">
        <v>373.88821822974597</v>
      </c>
      <c r="W15" s="243">
        <v>374.32494420368198</v>
      </c>
      <c r="X15" s="243">
        <v>374.76167017761799</v>
      </c>
      <c r="Y15" s="243">
        <v>375.19839615155399</v>
      </c>
      <c r="Z15" s="243">
        <v>375.63512212549102</v>
      </c>
      <c r="AA15" s="243">
        <v>376.07184809942697</v>
      </c>
      <c r="AB15" s="243">
        <v>376.50857407336298</v>
      </c>
      <c r="AC15" s="243">
        <v>376.94530004730001</v>
      </c>
      <c r="AD15" s="243">
        <v>377.38202602123602</v>
      </c>
      <c r="AE15" s="243">
        <v>377.81875199517202</v>
      </c>
      <c r="AF15" s="243">
        <v>378.25547796910899</v>
      </c>
      <c r="AG15" s="243">
        <v>378.692203943045</v>
      </c>
      <c r="AH15" s="243">
        <v>379.12892991698101</v>
      </c>
      <c r="AI15" s="243">
        <v>379.56565589091701</v>
      </c>
      <c r="AJ15" s="243">
        <v>380.00238186485399</v>
      </c>
      <c r="AK15" s="243">
        <v>380.43910783878999</v>
      </c>
      <c r="AL15" s="243">
        <v>380.875833812726</v>
      </c>
      <c r="AM15" s="243">
        <v>381.31255978666297</v>
      </c>
      <c r="AN15" s="71">
        <f t="shared" si="0"/>
        <v>-0.1026236283822869</v>
      </c>
    </row>
    <row r="16" spans="1:40" x14ac:dyDescent="0.25">
      <c r="A16" s="18" t="s">
        <v>56</v>
      </c>
      <c r="B16" s="45" t="s">
        <v>591</v>
      </c>
      <c r="C16" s="243" t="s">
        <v>89</v>
      </c>
      <c r="D16" s="243">
        <v>290.96129099731598</v>
      </c>
      <c r="E16" s="243">
        <v>288.37195022962698</v>
      </c>
      <c r="F16" s="243">
        <v>285.34465942822197</v>
      </c>
      <c r="G16" s="243">
        <v>284.17281047880101</v>
      </c>
      <c r="H16" s="243">
        <v>281.40927990133201</v>
      </c>
      <c r="I16" s="243">
        <v>277.85257016542897</v>
      </c>
      <c r="J16" s="243">
        <v>274.77177170243198</v>
      </c>
      <c r="K16" s="243">
        <v>271.13197812881901</v>
      </c>
      <c r="L16" s="243">
        <v>267.43177594828001</v>
      </c>
      <c r="M16" s="243">
        <v>263.34646199672301</v>
      </c>
      <c r="N16" s="243">
        <v>264.02508770972202</v>
      </c>
      <c r="O16" s="243">
        <v>263.48417443366998</v>
      </c>
      <c r="P16" s="243">
        <v>262.94126498366501</v>
      </c>
      <c r="Q16" s="243">
        <v>262.39635935970801</v>
      </c>
      <c r="R16" s="243">
        <v>261.84945756179798</v>
      </c>
      <c r="S16" s="243">
        <v>261.30055958993501</v>
      </c>
      <c r="T16" s="243">
        <v>264.69078433119699</v>
      </c>
      <c r="U16" s="243">
        <v>268.08100907245898</v>
      </c>
      <c r="V16" s="243">
        <v>271.47123381372103</v>
      </c>
      <c r="W16" s="243">
        <v>274.86145855498302</v>
      </c>
      <c r="X16" s="243">
        <v>278.25168329624501</v>
      </c>
      <c r="Y16" s="243">
        <v>281.64190803750699</v>
      </c>
      <c r="Z16" s="243">
        <v>285.01571328343402</v>
      </c>
      <c r="AA16" s="243">
        <v>288.40593802469698</v>
      </c>
      <c r="AB16" s="243">
        <v>291.79616276595902</v>
      </c>
      <c r="AC16" s="243">
        <v>295.18638750722101</v>
      </c>
      <c r="AD16" s="243">
        <v>298.576612248483</v>
      </c>
      <c r="AE16" s="243">
        <v>301.96683698974499</v>
      </c>
      <c r="AF16" s="243">
        <v>305.35706173100698</v>
      </c>
      <c r="AG16" s="243">
        <v>308.74728647226902</v>
      </c>
      <c r="AH16" s="243">
        <v>312.13751121353101</v>
      </c>
      <c r="AI16" s="243">
        <v>315.527735954793</v>
      </c>
      <c r="AJ16" s="243">
        <v>318.91796069605499</v>
      </c>
      <c r="AK16" s="243">
        <v>322.30818543731698</v>
      </c>
      <c r="AL16" s="243">
        <v>325.69841017857902</v>
      </c>
      <c r="AM16" s="243">
        <v>329.072215424506</v>
      </c>
      <c r="AN16" s="71">
        <f t="shared" si="0"/>
        <v>0.13098279945266525</v>
      </c>
    </row>
    <row r="17" spans="1:40" x14ac:dyDescent="0.25">
      <c r="A17" s="18" t="s">
        <v>57</v>
      </c>
      <c r="B17" s="45" t="s">
        <v>591</v>
      </c>
      <c r="C17" s="243" t="s">
        <v>90</v>
      </c>
      <c r="D17" s="243">
        <v>34.651218585513099</v>
      </c>
      <c r="E17" s="243">
        <v>34.053282474123399</v>
      </c>
      <c r="F17" s="243">
        <v>33.482376988586601</v>
      </c>
      <c r="G17" s="243">
        <v>33.068306622106697</v>
      </c>
      <c r="H17" s="243">
        <v>32.505795760028903</v>
      </c>
      <c r="I17" s="243">
        <v>31.7950800626849</v>
      </c>
      <c r="J17" s="243">
        <v>31.126082684198501</v>
      </c>
      <c r="K17" s="243">
        <v>30.404345714571502</v>
      </c>
      <c r="L17" s="243">
        <v>29.683365384138401</v>
      </c>
      <c r="M17" s="243">
        <v>28.913162297693098</v>
      </c>
      <c r="N17" s="243">
        <v>28.480449859380698</v>
      </c>
      <c r="O17" s="243">
        <v>28.0371203012098</v>
      </c>
      <c r="P17" s="243">
        <v>27.5969974596848</v>
      </c>
      <c r="Q17" s="243">
        <v>27.1600813348056</v>
      </c>
      <c r="R17" s="243">
        <v>26.726371926572298</v>
      </c>
      <c r="S17" s="243">
        <v>26.295869234984799</v>
      </c>
      <c r="T17" s="243">
        <v>26.019557150666099</v>
      </c>
      <c r="U17" s="243">
        <v>25.743245066347299</v>
      </c>
      <c r="V17" s="243">
        <v>25.466932982028499</v>
      </c>
      <c r="W17" s="243">
        <v>25.190620897709799</v>
      </c>
      <c r="X17" s="243">
        <v>24.914308813390999</v>
      </c>
      <c r="Y17" s="243">
        <v>24.637996729072199</v>
      </c>
      <c r="Z17" s="243">
        <v>24.361684644753499</v>
      </c>
      <c r="AA17" s="243">
        <v>24.085372560434699</v>
      </c>
      <c r="AB17" s="243">
        <v>23.809060476115899</v>
      </c>
      <c r="AC17" s="243">
        <v>23.532748391797199</v>
      </c>
      <c r="AD17" s="243">
        <v>23.256436307478399</v>
      </c>
      <c r="AE17" s="243">
        <v>22.980124223159599</v>
      </c>
      <c r="AF17" s="243">
        <v>22.703812138840899</v>
      </c>
      <c r="AG17" s="243">
        <v>22.427500054522099</v>
      </c>
      <c r="AH17" s="243">
        <v>22.151187970203399</v>
      </c>
      <c r="AI17" s="243">
        <v>21.874875885884599</v>
      </c>
      <c r="AJ17" s="243">
        <v>21.598563801565799</v>
      </c>
      <c r="AK17" s="243">
        <v>21.322251717247099</v>
      </c>
      <c r="AL17" s="243">
        <v>21.045939632928299</v>
      </c>
      <c r="AM17" s="243">
        <v>20.769627548609499</v>
      </c>
      <c r="AN17" s="71">
        <f t="shared" si="0"/>
        <v>-0.40060902916433605</v>
      </c>
    </row>
    <row r="18" spans="1:40" x14ac:dyDescent="0.25">
      <c r="A18" s="18" t="s">
        <v>57</v>
      </c>
      <c r="B18" s="45" t="s">
        <v>591</v>
      </c>
      <c r="C18" s="243" t="s">
        <v>91</v>
      </c>
      <c r="D18" s="243">
        <v>6.6034083541208899</v>
      </c>
      <c r="E18" s="243">
        <v>6.4863395188806496</v>
      </c>
      <c r="F18" s="243">
        <v>6.3812441269519402</v>
      </c>
      <c r="G18" s="243">
        <v>6.2987250708774596</v>
      </c>
      <c r="H18" s="243">
        <v>6.19517154856368</v>
      </c>
      <c r="I18" s="243">
        <v>6.0592429407323296</v>
      </c>
      <c r="J18" s="243">
        <v>5.9357691372157602</v>
      </c>
      <c r="K18" s="243">
        <v>5.8036195800866404</v>
      </c>
      <c r="L18" s="243">
        <v>5.6632065273966399</v>
      </c>
      <c r="M18" s="243">
        <v>5.5250003833740102</v>
      </c>
      <c r="N18" s="243">
        <v>5.4539897899510104</v>
      </c>
      <c r="O18" s="243">
        <v>5.3740265182625304</v>
      </c>
      <c r="P18" s="243">
        <v>5.2946213678235701</v>
      </c>
      <c r="Q18" s="243">
        <v>5.2157743386341302</v>
      </c>
      <c r="R18" s="243">
        <v>5.1374854306942099</v>
      </c>
      <c r="S18" s="243">
        <v>5.0597546440038101</v>
      </c>
      <c r="T18" s="243">
        <v>5.0116631963366496</v>
      </c>
      <c r="U18" s="243">
        <v>4.9635717486694899</v>
      </c>
      <c r="V18" s="243">
        <v>4.9154803010023302</v>
      </c>
      <c r="W18" s="243">
        <v>4.8673888533351697</v>
      </c>
      <c r="X18" s="243">
        <v>4.81929740566801</v>
      </c>
      <c r="Y18" s="243">
        <v>4.7712059580008503</v>
      </c>
      <c r="Z18" s="243">
        <v>4.7231145103336898</v>
      </c>
      <c r="AA18" s="243">
        <v>4.6750230626665203</v>
      </c>
      <c r="AB18" s="243">
        <v>4.6269316149993696</v>
      </c>
      <c r="AC18" s="243">
        <v>4.5788401673322001</v>
      </c>
      <c r="AD18" s="243">
        <v>4.5307487196650396</v>
      </c>
      <c r="AE18" s="243">
        <v>4.4826572719978799</v>
      </c>
      <c r="AF18" s="243">
        <v>4.4345658243307202</v>
      </c>
      <c r="AG18" s="243">
        <v>4.3864743766635597</v>
      </c>
      <c r="AH18" s="243">
        <v>4.3383829289964</v>
      </c>
      <c r="AI18" s="243">
        <v>4.2902914813292403</v>
      </c>
      <c r="AJ18" s="243">
        <v>4.2422000336620798</v>
      </c>
      <c r="AK18" s="243">
        <v>4.1941085859949201</v>
      </c>
      <c r="AL18" s="243">
        <v>4.1460171383277604</v>
      </c>
      <c r="AM18" s="243">
        <v>4.0979256906605999</v>
      </c>
      <c r="AN18" s="71">
        <f t="shared" si="0"/>
        <v>-0.37942264495830114</v>
      </c>
    </row>
    <row r="19" spans="1:40" x14ac:dyDescent="0.25">
      <c r="A19" s="18" t="s">
        <v>57</v>
      </c>
      <c r="B19" s="45" t="s">
        <v>591</v>
      </c>
      <c r="C19" s="243" t="s">
        <v>92</v>
      </c>
      <c r="D19" s="243">
        <v>2.5457584395516499</v>
      </c>
      <c r="E19" s="243">
        <v>2.5447364419974701</v>
      </c>
      <c r="F19" s="243">
        <v>2.5326065211051101</v>
      </c>
      <c r="G19" s="243">
        <v>2.5204855259555901</v>
      </c>
      <c r="H19" s="243">
        <v>2.50837345654889</v>
      </c>
      <c r="I19" s="243">
        <v>2.48265429299656</v>
      </c>
      <c r="J19" s="243">
        <v>2.4570759921098402</v>
      </c>
      <c r="K19" s="243">
        <v>2.4316384078311102</v>
      </c>
      <c r="L19" s="243">
        <v>2.4063413941027698</v>
      </c>
      <c r="M19" s="243">
        <v>2.37041021298998</v>
      </c>
      <c r="N19" s="243">
        <v>2.3752498715125498</v>
      </c>
      <c r="O19" s="243">
        <v>2.3560018935984899</v>
      </c>
      <c r="P19" s="243">
        <v>2.3368203093901498</v>
      </c>
      <c r="Q19" s="243">
        <v>2.3177051188875302</v>
      </c>
      <c r="R19" s="243">
        <v>2.2986563220906402</v>
      </c>
      <c r="S19" s="243">
        <v>2.2796739189994701</v>
      </c>
      <c r="T19" s="243">
        <v>2.2739529946895898</v>
      </c>
      <c r="U19" s="243">
        <v>2.2682320703797201</v>
      </c>
      <c r="V19" s="243">
        <v>2.2625111460698402</v>
      </c>
      <c r="W19" s="243">
        <v>2.25679022175997</v>
      </c>
      <c r="X19" s="243">
        <v>2.2510692974500901</v>
      </c>
      <c r="Y19" s="243">
        <v>2.2453483731402102</v>
      </c>
      <c r="Z19" s="243">
        <v>2.23962744883034</v>
      </c>
      <c r="AA19" s="243">
        <v>2.2339065245204601</v>
      </c>
      <c r="AB19" s="243">
        <v>2.2281856002105802</v>
      </c>
      <c r="AC19" s="243">
        <v>2.2224646759007101</v>
      </c>
      <c r="AD19" s="243">
        <v>2.2167437515908301</v>
      </c>
      <c r="AE19" s="243">
        <v>2.21102282728096</v>
      </c>
      <c r="AF19" s="243">
        <v>2.2053019029710801</v>
      </c>
      <c r="AG19" s="243">
        <v>2.1995809786612002</v>
      </c>
      <c r="AH19" s="243">
        <v>2.19386005435133</v>
      </c>
      <c r="AI19" s="243">
        <v>2.1881391300414501</v>
      </c>
      <c r="AJ19" s="243">
        <v>2.1824182057315702</v>
      </c>
      <c r="AK19" s="243">
        <v>2.1766972814217</v>
      </c>
      <c r="AL19" s="243">
        <v>2.1709763571118201</v>
      </c>
      <c r="AM19" s="243">
        <v>2.16525543280195</v>
      </c>
      <c r="AN19" s="71">
        <f t="shared" si="0"/>
        <v>-0.14946547984997069</v>
      </c>
    </row>
    <row r="20" spans="1:40" s="244" customFormat="1" x14ac:dyDescent="0.25">
      <c r="A20" s="172" t="s">
        <v>58</v>
      </c>
      <c r="B20" s="47" t="s">
        <v>591</v>
      </c>
      <c r="C20" s="244" t="s">
        <v>93</v>
      </c>
      <c r="D20" s="244">
        <v>3.3239378752224602</v>
      </c>
      <c r="E20" s="244">
        <v>3.28944440425603</v>
      </c>
      <c r="F20" s="244">
        <v>3.23317868624419</v>
      </c>
      <c r="G20" s="244">
        <v>3.1881451800925</v>
      </c>
      <c r="H20" s="244">
        <v>3.1326870015347201</v>
      </c>
      <c r="I20" s="244">
        <v>3.37964295127993</v>
      </c>
      <c r="J20" s="244">
        <v>3.60321618589232</v>
      </c>
      <c r="K20" s="244">
        <v>3.81405455231801</v>
      </c>
      <c r="L20" s="244">
        <v>4.0221220330007501</v>
      </c>
      <c r="M20" s="244">
        <v>4.1974964765362097</v>
      </c>
      <c r="N20" s="244">
        <v>4.4763896861410304</v>
      </c>
      <c r="O20" s="244">
        <v>4.7306257052672702</v>
      </c>
      <c r="P20" s="244">
        <v>4.98498315069107</v>
      </c>
      <c r="Q20" s="244">
        <v>5.2394620224124502</v>
      </c>
      <c r="R20" s="244">
        <v>5.4940623204314001</v>
      </c>
      <c r="S20" s="244">
        <v>5.7487840447479197</v>
      </c>
      <c r="T20" s="244">
        <v>6.9533638002323803</v>
      </c>
      <c r="U20" s="244">
        <v>8.1415240603818102</v>
      </c>
      <c r="V20" s="244">
        <v>9.3461038158662806</v>
      </c>
      <c r="W20" s="244">
        <v>10.550683571350699</v>
      </c>
      <c r="X20" s="244">
        <v>11.7388438315001</v>
      </c>
      <c r="Y20" s="244">
        <v>12.943423586984601</v>
      </c>
      <c r="Z20" s="244">
        <v>14.148003342469099</v>
      </c>
      <c r="AA20" s="244">
        <v>15.3361636026185</v>
      </c>
      <c r="AB20" s="244">
        <v>16.540743358103001</v>
      </c>
      <c r="AC20" s="244">
        <v>17.728903618252399</v>
      </c>
      <c r="AD20" s="244">
        <v>18.933483373736902</v>
      </c>
      <c r="AE20" s="244">
        <v>20.138063129221301</v>
      </c>
      <c r="AF20" s="244">
        <v>21.3262233893707</v>
      </c>
      <c r="AG20" s="244">
        <v>22.530803144855199</v>
      </c>
      <c r="AH20" s="244">
        <v>23.735382900339701</v>
      </c>
      <c r="AI20" s="244">
        <v>24.9235431604891</v>
      </c>
      <c r="AJ20" s="244">
        <v>26.128122915973599</v>
      </c>
      <c r="AK20" s="244">
        <v>27.332702671458001</v>
      </c>
      <c r="AL20" s="244">
        <v>28.5208629316075</v>
      </c>
      <c r="AM20" s="244">
        <v>29.725442687091899</v>
      </c>
      <c r="AN20" s="71">
        <f t="shared" si="0"/>
        <v>7.9428394280992611</v>
      </c>
    </row>
    <row r="21" spans="1:40" x14ac:dyDescent="0.25">
      <c r="A21" s="18" t="s">
        <v>59</v>
      </c>
      <c r="B21" s="45" t="s">
        <v>591</v>
      </c>
      <c r="C21" s="243" t="s">
        <v>94</v>
      </c>
      <c r="D21" s="243">
        <v>51.748932472108898</v>
      </c>
      <c r="E21" s="243">
        <v>50.934200803309203</v>
      </c>
      <c r="F21" s="243">
        <v>50.334112196759399</v>
      </c>
      <c r="G21" s="243">
        <v>50.096600947744598</v>
      </c>
      <c r="H21" s="243">
        <v>49.608847739860799</v>
      </c>
      <c r="I21" s="243">
        <v>49.021598604116299</v>
      </c>
      <c r="J21" s="243">
        <v>48.497250843726697</v>
      </c>
      <c r="K21" s="243">
        <v>47.856562940567699</v>
      </c>
      <c r="L21" s="243">
        <v>47.186058035868903</v>
      </c>
      <c r="M21" s="243">
        <v>46.426093407691802</v>
      </c>
      <c r="N21" s="243">
        <v>46.129867155045702</v>
      </c>
      <c r="O21" s="243">
        <v>45.848685911896403</v>
      </c>
      <c r="P21" s="243">
        <v>45.569522033690802</v>
      </c>
      <c r="Q21" s="243">
        <v>45.292375520428898</v>
      </c>
      <c r="R21" s="243">
        <v>45.017246372110698</v>
      </c>
      <c r="S21" s="243">
        <v>44.744134588736301</v>
      </c>
      <c r="T21" s="243">
        <v>45.227084789485602</v>
      </c>
      <c r="U21" s="243">
        <v>45.710034990234902</v>
      </c>
      <c r="V21" s="243">
        <v>46.176565695649202</v>
      </c>
      <c r="W21" s="243">
        <v>46.659515896398503</v>
      </c>
      <c r="X21" s="243">
        <v>47.142466097147803</v>
      </c>
      <c r="Y21" s="243">
        <v>47.625416297897097</v>
      </c>
      <c r="Z21" s="243">
        <v>48.108366498646397</v>
      </c>
      <c r="AA21" s="243">
        <v>48.574897204060598</v>
      </c>
      <c r="AB21" s="243">
        <v>49.057847404809898</v>
      </c>
      <c r="AC21" s="243">
        <v>49.540797605559199</v>
      </c>
      <c r="AD21" s="243">
        <v>50.023747806308499</v>
      </c>
      <c r="AE21" s="243">
        <v>50.5066980070578</v>
      </c>
      <c r="AF21" s="243">
        <v>50.9732287124721</v>
      </c>
      <c r="AG21" s="243">
        <v>51.4561789132214</v>
      </c>
      <c r="AH21" s="243">
        <v>51.939129113970601</v>
      </c>
      <c r="AI21" s="243">
        <v>52.418795415652902</v>
      </c>
      <c r="AJ21" s="243">
        <v>52.898461717335202</v>
      </c>
      <c r="AK21" s="243">
        <v>53.378128019017502</v>
      </c>
      <c r="AL21" s="243">
        <v>53.857794320699803</v>
      </c>
      <c r="AM21" s="243">
        <v>54.337460622382103</v>
      </c>
      <c r="AN21" s="71">
        <f t="shared" si="0"/>
        <v>5.0020899497170181E-2</v>
      </c>
    </row>
    <row r="22" spans="1:40" x14ac:dyDescent="0.25">
      <c r="A22" s="18" t="s">
        <v>59</v>
      </c>
      <c r="B22" s="45" t="s">
        <v>591</v>
      </c>
      <c r="C22" s="243" t="s">
        <v>95</v>
      </c>
      <c r="D22" s="243">
        <v>29.315131026627501</v>
      </c>
      <c r="E22" s="243">
        <v>28.734660747944002</v>
      </c>
      <c r="F22" s="243">
        <v>28.280054326576501</v>
      </c>
      <c r="G22" s="243">
        <v>28.0575792403401</v>
      </c>
      <c r="H22" s="243">
        <v>27.694941572046002</v>
      </c>
      <c r="I22" s="243">
        <v>27.341761182013801</v>
      </c>
      <c r="J22" s="243">
        <v>27.019435382149599</v>
      </c>
      <c r="K22" s="243">
        <v>26.643520145033602</v>
      </c>
      <c r="L22" s="243">
        <v>26.2570534820772</v>
      </c>
      <c r="M22" s="243">
        <v>25.8198604066584</v>
      </c>
      <c r="N22" s="243">
        <v>25.583370051850402</v>
      </c>
      <c r="O22" s="243">
        <v>25.398006671961198</v>
      </c>
      <c r="P22" s="243">
        <v>25.2147774156801</v>
      </c>
      <c r="Q22" s="243">
        <v>25.033682283007099</v>
      </c>
      <c r="R22" s="243">
        <v>24.854721273942101</v>
      </c>
      <c r="S22" s="243">
        <v>24.6778943884852</v>
      </c>
      <c r="T22" s="243">
        <v>25.101525398318898</v>
      </c>
      <c r="U22" s="243">
        <v>25.541575903487601</v>
      </c>
      <c r="V22" s="243">
        <v>25.9652069133213</v>
      </c>
      <c r="W22" s="243">
        <v>26.388837923154998</v>
      </c>
      <c r="X22" s="243">
        <v>26.8288884283238</v>
      </c>
      <c r="Y22" s="243">
        <v>27.252519438157499</v>
      </c>
      <c r="Z22" s="243">
        <v>27.676150447991201</v>
      </c>
      <c r="AA22" s="243">
        <v>28.1162009531599</v>
      </c>
      <c r="AB22" s="243">
        <v>28.539831962993599</v>
      </c>
      <c r="AC22" s="243">
        <v>28.963462972827301</v>
      </c>
      <c r="AD22" s="243">
        <v>29.4035134779961</v>
      </c>
      <c r="AE22" s="243">
        <v>29.827144487829798</v>
      </c>
      <c r="AF22" s="243">
        <v>30.250775497663501</v>
      </c>
      <c r="AG22" s="243">
        <v>30.682616255164699</v>
      </c>
      <c r="AH22" s="243">
        <v>31.112815063132398</v>
      </c>
      <c r="AI22" s="243">
        <v>31.5413719215667</v>
      </c>
      <c r="AJ22" s="243">
        <v>31.969928780000899</v>
      </c>
      <c r="AK22" s="243">
        <v>32.398485638435098</v>
      </c>
      <c r="AL22" s="243">
        <v>32.828684446402796</v>
      </c>
      <c r="AM22" s="243">
        <v>33.257241304837002</v>
      </c>
      <c r="AN22" s="71">
        <f t="shared" si="0"/>
        <v>0.1344735684322477</v>
      </c>
    </row>
    <row r="23" spans="1:40" x14ac:dyDescent="0.25">
      <c r="A23" s="18" t="s">
        <v>59</v>
      </c>
      <c r="B23" s="45" t="s">
        <v>591</v>
      </c>
      <c r="C23" s="243" t="s">
        <v>96</v>
      </c>
      <c r="D23" s="243">
        <v>11.550406195171</v>
      </c>
      <c r="E23" s="243">
        <v>11.297801590894901</v>
      </c>
      <c r="F23" s="243">
        <v>11.026138260554299</v>
      </c>
      <c r="G23" s="243">
        <v>10.800212315376699</v>
      </c>
      <c r="H23" s="243">
        <v>10.5237820801502</v>
      </c>
      <c r="I23" s="243">
        <v>10.198174332694</v>
      </c>
      <c r="J23" s="243">
        <v>9.9090138228812901</v>
      </c>
      <c r="K23" s="243">
        <v>9.5952877813500201</v>
      </c>
      <c r="L23" s="243">
        <v>9.2973714728736407</v>
      </c>
      <c r="M23" s="243">
        <v>8.9768877985790105</v>
      </c>
      <c r="N23" s="243">
        <v>8.8982295627459003</v>
      </c>
      <c r="O23" s="243">
        <v>8.7683164739201391</v>
      </c>
      <c r="P23" s="243">
        <v>8.6393423866838308</v>
      </c>
      <c r="Q23" s="243">
        <v>8.5113073010369593</v>
      </c>
      <c r="R23" s="243">
        <v>8.3842112169795406</v>
      </c>
      <c r="S23" s="243">
        <v>8.2580541345115606</v>
      </c>
      <c r="T23" s="243">
        <v>8.18978650896244</v>
      </c>
      <c r="U23" s="243">
        <v>8.1216830783666705</v>
      </c>
      <c r="V23" s="243">
        <v>8.0534154528175499</v>
      </c>
      <c r="W23" s="243">
        <v>7.9853120222217902</v>
      </c>
      <c r="X23" s="243">
        <v>7.9170443966726696</v>
      </c>
      <c r="Y23" s="243">
        <v>7.8489409660769001</v>
      </c>
      <c r="Z23" s="243">
        <v>7.7806733405277804</v>
      </c>
      <c r="AA23" s="243">
        <v>7.7125699099320197</v>
      </c>
      <c r="AB23" s="243">
        <v>7.6443022843829</v>
      </c>
      <c r="AC23" s="243">
        <v>7.5761988537871297</v>
      </c>
      <c r="AD23" s="243">
        <v>7.5079312282380197</v>
      </c>
      <c r="AE23" s="243">
        <v>7.4398277976422502</v>
      </c>
      <c r="AF23" s="243">
        <v>7.3715601720931296</v>
      </c>
      <c r="AG23" s="243">
        <v>7.3034567414973601</v>
      </c>
      <c r="AH23" s="243">
        <v>7.2351891159482404</v>
      </c>
      <c r="AI23" s="243">
        <v>7.1670856853524798</v>
      </c>
      <c r="AJ23" s="243">
        <v>7.0988180598033601</v>
      </c>
      <c r="AK23" s="243">
        <v>7.0307146292075897</v>
      </c>
      <c r="AL23" s="243">
        <v>6.96244700365847</v>
      </c>
      <c r="AM23" s="243">
        <v>6.8943435730627103</v>
      </c>
      <c r="AN23" s="71">
        <f t="shared" si="0"/>
        <v>-0.40310812827127229</v>
      </c>
    </row>
    <row r="24" spans="1:40" x14ac:dyDescent="0.25">
      <c r="A24" s="18" t="s">
        <v>61</v>
      </c>
      <c r="B24" s="45" t="s">
        <v>591</v>
      </c>
      <c r="C24" s="243" t="s">
        <v>97</v>
      </c>
      <c r="D24" s="243">
        <v>661.80825949078201</v>
      </c>
      <c r="E24" s="243">
        <v>665.000383921138</v>
      </c>
      <c r="F24" s="243">
        <v>662.15859791081004</v>
      </c>
      <c r="G24" s="243">
        <v>663.803444726566</v>
      </c>
      <c r="H24" s="243">
        <v>664.20052238868095</v>
      </c>
      <c r="I24" s="243">
        <v>661.96020714317297</v>
      </c>
      <c r="J24" s="243">
        <v>661.41682016397999</v>
      </c>
      <c r="K24" s="243">
        <v>659.38829724582502</v>
      </c>
      <c r="L24" s="243">
        <v>656.88112030063701</v>
      </c>
      <c r="M24" s="243">
        <v>653.22930276202703</v>
      </c>
      <c r="N24" s="243">
        <v>659.95128332801403</v>
      </c>
      <c r="O24" s="243">
        <v>663.20786908243599</v>
      </c>
      <c r="P24" s="243">
        <v>666.388016100257</v>
      </c>
      <c r="Q24" s="243">
        <v>669.49172438148003</v>
      </c>
      <c r="R24" s="243">
        <v>672.51899392610301</v>
      </c>
      <c r="S24" s="243">
        <v>675.46982473412595</v>
      </c>
      <c r="T24" s="243">
        <v>683.05788508654598</v>
      </c>
      <c r="U24" s="243">
        <v>690.62952594363003</v>
      </c>
      <c r="V24" s="243">
        <v>698.21758629604903</v>
      </c>
      <c r="W24" s="243">
        <v>705.78922715313399</v>
      </c>
      <c r="X24" s="243">
        <v>713.377287505553</v>
      </c>
      <c r="Y24" s="243">
        <v>720.96534785797303</v>
      </c>
      <c r="Z24" s="243">
        <v>728.53698871505696</v>
      </c>
      <c r="AA24" s="243">
        <v>736.12504906747597</v>
      </c>
      <c r="AB24" s="243">
        <v>743.69668992456104</v>
      </c>
      <c r="AC24" s="243">
        <v>751.28475027698005</v>
      </c>
      <c r="AD24" s="243">
        <v>758.87281062939996</v>
      </c>
      <c r="AE24" s="243">
        <v>766.44445148648401</v>
      </c>
      <c r="AF24" s="243">
        <v>774.03251183890302</v>
      </c>
      <c r="AG24" s="243">
        <v>781.60415269598798</v>
      </c>
      <c r="AH24" s="243">
        <v>789.19221304840698</v>
      </c>
      <c r="AI24" s="243">
        <v>796.78027340082599</v>
      </c>
      <c r="AJ24" s="243">
        <v>804.35191425791095</v>
      </c>
      <c r="AK24" s="243">
        <v>811.93997461032995</v>
      </c>
      <c r="AL24" s="243">
        <v>819.51161546741503</v>
      </c>
      <c r="AM24" s="243">
        <v>827.09967581983403</v>
      </c>
      <c r="AN24" s="71">
        <f t="shared" si="0"/>
        <v>0.24975725817660982</v>
      </c>
    </row>
    <row r="25" spans="1:40" x14ac:dyDescent="0.25">
      <c r="A25" s="18" t="s">
        <v>62</v>
      </c>
      <c r="B25" s="45" t="s">
        <v>591</v>
      </c>
      <c r="C25" s="243" t="s">
        <v>98</v>
      </c>
      <c r="D25" s="243">
        <v>23.103122471581099</v>
      </c>
      <c r="E25" s="243">
        <v>23.194701985229798</v>
      </c>
      <c r="F25" s="243">
        <v>23.106213927386399</v>
      </c>
      <c r="G25" s="243">
        <v>23.2427795485739</v>
      </c>
      <c r="H25" s="243">
        <v>23.330116528361501</v>
      </c>
      <c r="I25" s="243">
        <v>23.305331656521801</v>
      </c>
      <c r="J25" s="243">
        <v>23.325584466789</v>
      </c>
      <c r="K25" s="243">
        <v>23.2861122581857</v>
      </c>
      <c r="L25" s="243">
        <v>23.209535275668902</v>
      </c>
      <c r="M25" s="243">
        <v>23.107272432582501</v>
      </c>
      <c r="N25" s="243">
        <v>23.399224331029099</v>
      </c>
      <c r="O25" s="243">
        <v>23.577690039321201</v>
      </c>
      <c r="P25" s="243">
        <v>23.752634958712299</v>
      </c>
      <c r="Q25" s="243">
        <v>23.924059089202402</v>
      </c>
      <c r="R25" s="243">
        <v>24.091962430791501</v>
      </c>
      <c r="S25" s="243">
        <v>24.2563449834797</v>
      </c>
      <c r="T25" s="243">
        <v>24.559719627114699</v>
      </c>
      <c r="U25" s="243">
        <v>24.863094270749698</v>
      </c>
      <c r="V25" s="243">
        <v>25.166468914384701</v>
      </c>
      <c r="W25" s="243">
        <v>25.4698435580198</v>
      </c>
      <c r="X25" s="243">
        <v>25.773218201654799</v>
      </c>
      <c r="Y25" s="243">
        <v>26.076592845289799</v>
      </c>
      <c r="Z25" s="243">
        <v>26.379967488924802</v>
      </c>
      <c r="AA25" s="243">
        <v>26.683342132559901</v>
      </c>
      <c r="AB25" s="243">
        <v>26.9867167761949</v>
      </c>
      <c r="AC25" s="243">
        <v>27.290091419829899</v>
      </c>
      <c r="AD25" s="243">
        <v>27.593466063464898</v>
      </c>
      <c r="AE25" s="243">
        <v>27.896840707099901</v>
      </c>
      <c r="AF25" s="243">
        <v>28.200215350735</v>
      </c>
      <c r="AG25" s="243">
        <v>28.50358999437</v>
      </c>
      <c r="AH25" s="243">
        <v>28.806964638004999</v>
      </c>
      <c r="AI25" s="243">
        <v>29.110339281640002</v>
      </c>
      <c r="AJ25" s="243">
        <v>29.413713925275101</v>
      </c>
      <c r="AK25" s="243">
        <v>29.7170885689101</v>
      </c>
      <c r="AL25" s="243">
        <v>30.020463212545099</v>
      </c>
      <c r="AM25" s="243">
        <v>30.323837856180099</v>
      </c>
      <c r="AN25" s="71">
        <f t="shared" si="0"/>
        <v>0.31254283456624204</v>
      </c>
    </row>
    <row r="26" spans="1:40" x14ac:dyDescent="0.25">
      <c r="A26" s="18" t="s">
        <v>64</v>
      </c>
      <c r="B26" s="45" t="s">
        <v>591</v>
      </c>
      <c r="C26" s="243" t="s">
        <v>99</v>
      </c>
      <c r="D26" s="243">
        <v>54.4947941951188</v>
      </c>
      <c r="E26" s="243">
        <v>54.684052537421699</v>
      </c>
      <c r="F26" s="243">
        <v>54.9508967539781</v>
      </c>
      <c r="G26" s="243">
        <v>55.628336938491202</v>
      </c>
      <c r="H26" s="243">
        <v>55.9833438709408</v>
      </c>
      <c r="I26" s="243">
        <v>56.070149401219602</v>
      </c>
      <c r="J26" s="243">
        <v>56.2822888253434</v>
      </c>
      <c r="K26" s="243">
        <v>56.388442871798802</v>
      </c>
      <c r="L26" s="243">
        <v>56.487922970379699</v>
      </c>
      <c r="M26" s="243">
        <v>56.494537644142</v>
      </c>
      <c r="N26" s="243">
        <v>56.495284040646801</v>
      </c>
      <c r="O26" s="243">
        <v>56.579499497425999</v>
      </c>
      <c r="P26" s="243">
        <v>56.659684856267702</v>
      </c>
      <c r="Q26" s="243">
        <v>56.735840117172003</v>
      </c>
      <c r="R26" s="243">
        <v>56.807965280138802</v>
      </c>
      <c r="S26" s="243">
        <v>56.876060345168199</v>
      </c>
      <c r="T26" s="243">
        <v>57.420354394797997</v>
      </c>
      <c r="U26" s="243">
        <v>57.966290393961302</v>
      </c>
      <c r="V26" s="243">
        <v>58.5105844435911</v>
      </c>
      <c r="W26" s="243">
        <v>59.056520442754298</v>
      </c>
      <c r="X26" s="243">
        <v>59.600814492384103</v>
      </c>
      <c r="Y26" s="243">
        <v>60.146750491547401</v>
      </c>
      <c r="Z26" s="243">
        <v>60.691044541177199</v>
      </c>
      <c r="AA26" s="243">
        <v>61.236980540340397</v>
      </c>
      <c r="AB26" s="243">
        <v>61.781274589970202</v>
      </c>
      <c r="AC26" s="243">
        <v>62.3272105891335</v>
      </c>
      <c r="AD26" s="243">
        <v>62.871504638763199</v>
      </c>
      <c r="AE26" s="243">
        <v>63.417440637926497</v>
      </c>
      <c r="AF26" s="243">
        <v>63.961734687556302</v>
      </c>
      <c r="AG26" s="243">
        <v>64.507670686719607</v>
      </c>
      <c r="AH26" s="243">
        <v>65.051964736349305</v>
      </c>
      <c r="AI26" s="243">
        <v>65.597900735512596</v>
      </c>
      <c r="AJ26" s="243">
        <v>66.142194785142394</v>
      </c>
      <c r="AK26" s="243">
        <v>66.688130784305699</v>
      </c>
      <c r="AL26" s="243">
        <v>67.232424833935497</v>
      </c>
      <c r="AM26" s="243">
        <v>67.778360833098702</v>
      </c>
      <c r="AN26" s="71">
        <f t="shared" si="0"/>
        <v>0.24375845131955257</v>
      </c>
    </row>
    <row r="27" spans="1:40" x14ac:dyDescent="0.25">
      <c r="A27" s="18" t="s">
        <v>63</v>
      </c>
      <c r="B27" s="45" t="s">
        <v>591</v>
      </c>
      <c r="C27" s="243" t="s">
        <v>100</v>
      </c>
      <c r="D27" s="243">
        <v>576.96446709687302</v>
      </c>
      <c r="E27" s="243">
        <v>567.74935599054299</v>
      </c>
      <c r="F27" s="243">
        <v>559.29134705340505</v>
      </c>
      <c r="G27" s="243">
        <v>554.90876911844998</v>
      </c>
      <c r="H27" s="243">
        <v>547.14563925600396</v>
      </c>
      <c r="I27" s="243">
        <v>536.12700415319296</v>
      </c>
      <c r="J27" s="243">
        <v>526.31752658723599</v>
      </c>
      <c r="K27" s="243">
        <v>515.571885389832</v>
      </c>
      <c r="L27" s="243">
        <v>504.750321214454</v>
      </c>
      <c r="M27" s="243">
        <v>493.13470182237597</v>
      </c>
      <c r="N27" s="243">
        <v>492.22072087766702</v>
      </c>
      <c r="O27" s="243">
        <v>491.86538786115699</v>
      </c>
      <c r="P27" s="243">
        <v>491.48260288540098</v>
      </c>
      <c r="Q27" s="243">
        <v>491.07236595039598</v>
      </c>
      <c r="R27" s="243">
        <v>490.63467705614499</v>
      </c>
      <c r="S27" s="243">
        <v>490.16953620264599</v>
      </c>
      <c r="T27" s="243">
        <v>492.53498002446997</v>
      </c>
      <c r="U27" s="243">
        <v>494.90042384629498</v>
      </c>
      <c r="V27" s="243">
        <v>497.26586766811999</v>
      </c>
      <c r="W27" s="243">
        <v>499.63131148994501</v>
      </c>
      <c r="X27" s="243">
        <v>501.99675531176899</v>
      </c>
      <c r="Y27" s="243">
        <v>504.362199133594</v>
      </c>
      <c r="Z27" s="243">
        <v>506.72764295541901</v>
      </c>
      <c r="AA27" s="243">
        <v>509.09308677724403</v>
      </c>
      <c r="AB27" s="243">
        <v>511.45853059906801</v>
      </c>
      <c r="AC27" s="243">
        <v>513.82397442089302</v>
      </c>
      <c r="AD27" s="243">
        <v>516.18941824271803</v>
      </c>
      <c r="AE27" s="243">
        <v>518.55486206454304</v>
      </c>
      <c r="AF27" s="243">
        <v>520.92030588636806</v>
      </c>
      <c r="AG27" s="243">
        <v>523.28574970819204</v>
      </c>
      <c r="AH27" s="243">
        <v>525.65119353001705</v>
      </c>
      <c r="AI27" s="243">
        <v>528.01663735184195</v>
      </c>
      <c r="AJ27" s="243">
        <v>530.38208117366696</v>
      </c>
      <c r="AK27" s="243">
        <v>532.74752499549095</v>
      </c>
      <c r="AL27" s="243">
        <v>535.11296881731596</v>
      </c>
      <c r="AM27" s="243">
        <v>537.47841263914097</v>
      </c>
      <c r="AN27" s="71">
        <f t="shared" si="0"/>
        <v>-6.8437584477974961E-2</v>
      </c>
    </row>
    <row r="28" spans="1:40" x14ac:dyDescent="0.25">
      <c r="A28" s="18" t="s">
        <v>64</v>
      </c>
      <c r="B28" s="45" t="s">
        <v>591</v>
      </c>
      <c r="C28" s="243" t="s">
        <v>101</v>
      </c>
      <c r="D28" s="243">
        <v>219.66893776173799</v>
      </c>
      <c r="E28" s="243">
        <v>220.080808801849</v>
      </c>
      <c r="F28" s="243">
        <v>220.82551588355801</v>
      </c>
      <c r="G28" s="243">
        <v>223.23507260397</v>
      </c>
      <c r="H28" s="243">
        <v>224.31074132128299</v>
      </c>
      <c r="I28" s="243">
        <v>224.15609752922401</v>
      </c>
      <c r="J28" s="243">
        <v>224.482411430502</v>
      </c>
      <c r="K28" s="243">
        <v>224.40860275854499</v>
      </c>
      <c r="L28" s="243">
        <v>224.32087897763901</v>
      </c>
      <c r="M28" s="243">
        <v>223.89601912820899</v>
      </c>
      <c r="N28" s="243">
        <v>223.32252579023699</v>
      </c>
      <c r="O28" s="243">
        <v>223.159881129383</v>
      </c>
      <c r="P28" s="243">
        <v>222.98479760776701</v>
      </c>
      <c r="Q28" s="243">
        <v>222.79727522538801</v>
      </c>
      <c r="R28" s="243">
        <v>222.59731398224599</v>
      </c>
      <c r="S28" s="243">
        <v>222.384913878341</v>
      </c>
      <c r="T28" s="243">
        <v>223.45672904741099</v>
      </c>
      <c r="U28" s="243">
        <v>224.52854421647999</v>
      </c>
      <c r="V28" s="243">
        <v>225.60035938555001</v>
      </c>
      <c r="W28" s="243">
        <v>226.67217455462</v>
      </c>
      <c r="X28" s="243">
        <v>227.743989723689</v>
      </c>
      <c r="Y28" s="243">
        <v>228.81580489275899</v>
      </c>
      <c r="Z28" s="243">
        <v>229.88762006182799</v>
      </c>
      <c r="AA28" s="243">
        <v>230.95943523089801</v>
      </c>
      <c r="AB28" s="243">
        <v>232.031250399968</v>
      </c>
      <c r="AC28" s="243">
        <v>233.103065569037</v>
      </c>
      <c r="AD28" s="243">
        <v>234.17488073810699</v>
      </c>
      <c r="AE28" s="243">
        <v>235.24669590717599</v>
      </c>
      <c r="AF28" s="243">
        <v>236.31851107624601</v>
      </c>
      <c r="AG28" s="243">
        <v>237.390326245316</v>
      </c>
      <c r="AH28" s="243">
        <v>238.462141414385</v>
      </c>
      <c r="AI28" s="243">
        <v>239.53395658345499</v>
      </c>
      <c r="AJ28" s="243">
        <v>240.60577175252399</v>
      </c>
      <c r="AK28" s="243">
        <v>241.67758692159401</v>
      </c>
      <c r="AL28" s="243">
        <v>242.74940209066401</v>
      </c>
      <c r="AM28" s="243">
        <v>243.821217259733</v>
      </c>
      <c r="AN28" s="71">
        <f t="shared" si="0"/>
        <v>0.10994854231139212</v>
      </c>
    </row>
    <row r="29" spans="1:40" x14ac:dyDescent="0.25">
      <c r="A29" s="18" t="s">
        <v>66</v>
      </c>
      <c r="B29" s="45" t="s">
        <v>591</v>
      </c>
      <c r="C29" s="243" t="s">
        <v>102</v>
      </c>
      <c r="D29" s="243">
        <v>118.039389451769</v>
      </c>
      <c r="E29" s="243">
        <v>116.766801970846</v>
      </c>
      <c r="F29" s="243">
        <v>115.043029787493</v>
      </c>
      <c r="G29" s="243">
        <v>113.98985403846901</v>
      </c>
      <c r="H29" s="243">
        <v>112.408045495186</v>
      </c>
      <c r="I29" s="243">
        <v>111.00064144845901</v>
      </c>
      <c r="J29" s="243">
        <v>109.87092464372699</v>
      </c>
      <c r="K29" s="243">
        <v>108.512653923415</v>
      </c>
      <c r="L29" s="243">
        <v>107.119265054547</v>
      </c>
      <c r="M29" s="243">
        <v>105.506230193832</v>
      </c>
      <c r="N29" s="243">
        <v>106.744058422541</v>
      </c>
      <c r="O29" s="243">
        <v>107.427058085669</v>
      </c>
      <c r="P29" s="243">
        <v>108.103061838146</v>
      </c>
      <c r="Q29" s="243">
        <v>108.77206967997201</v>
      </c>
      <c r="R29" s="243">
        <v>109.434081611145</v>
      </c>
      <c r="S29" s="243">
        <v>110.089097631667</v>
      </c>
      <c r="T29" s="243">
        <v>113.483226139772</v>
      </c>
      <c r="U29" s="243">
        <v>116.860935152541</v>
      </c>
      <c r="V29" s="243">
        <v>120.25506366064501</v>
      </c>
      <c r="W29" s="243">
        <v>123.632772673414</v>
      </c>
      <c r="X29" s="243">
        <v>127.026901181518</v>
      </c>
      <c r="Y29" s="243">
        <v>130.40461019428699</v>
      </c>
      <c r="Z29" s="243">
        <v>133.798738702392</v>
      </c>
      <c r="AA29" s="243">
        <v>137.19286721049599</v>
      </c>
      <c r="AB29" s="243">
        <v>140.57057622326499</v>
      </c>
      <c r="AC29" s="243">
        <v>143.96470473136901</v>
      </c>
      <c r="AD29" s="243">
        <v>147.34241374413801</v>
      </c>
      <c r="AE29" s="243">
        <v>150.736542252243</v>
      </c>
      <c r="AF29" s="243">
        <v>154.114251265012</v>
      </c>
      <c r="AG29" s="243">
        <v>157.50837977311599</v>
      </c>
      <c r="AH29" s="243">
        <v>160.90250828122001</v>
      </c>
      <c r="AI29" s="243">
        <v>164.28021729398901</v>
      </c>
      <c r="AJ29" s="243">
        <v>167.674345802094</v>
      </c>
      <c r="AK29" s="243">
        <v>171.052054814863</v>
      </c>
      <c r="AL29" s="243">
        <v>174.44618332296699</v>
      </c>
      <c r="AM29" s="243">
        <v>177.82389233573599</v>
      </c>
      <c r="AN29" s="71">
        <f t="shared" si="0"/>
        <v>0.50647926223301076</v>
      </c>
    </row>
    <row r="30" spans="1:40" x14ac:dyDescent="0.25">
      <c r="A30" s="18" t="s">
        <v>66</v>
      </c>
      <c r="B30" s="45" t="s">
        <v>591</v>
      </c>
      <c r="C30" s="243" t="s">
        <v>103</v>
      </c>
      <c r="D30" s="243">
        <v>101.264367678502</v>
      </c>
      <c r="E30" s="243">
        <v>100.900767182083</v>
      </c>
      <c r="F30" s="243">
        <v>100.30053067223</v>
      </c>
      <c r="G30" s="243">
        <v>100.18551925186399</v>
      </c>
      <c r="H30" s="243">
        <v>99.537257447646297</v>
      </c>
      <c r="I30" s="243">
        <v>98.354780244760704</v>
      </c>
      <c r="J30" s="243">
        <v>97.384073540299497</v>
      </c>
      <c r="K30" s="243">
        <v>96.237070596082404</v>
      </c>
      <c r="L30" s="243">
        <v>95.058589012922695</v>
      </c>
      <c r="M30" s="243">
        <v>93.708420904258602</v>
      </c>
      <c r="N30" s="243">
        <v>94.356468440525902</v>
      </c>
      <c r="O30" s="243">
        <v>94.738339542553504</v>
      </c>
      <c r="P30" s="243">
        <v>95.109844408849099</v>
      </c>
      <c r="Q30" s="243">
        <v>95.470983039412701</v>
      </c>
      <c r="R30" s="243">
        <v>95.821755434244096</v>
      </c>
      <c r="S30" s="243">
        <v>96.162161593343598</v>
      </c>
      <c r="T30" s="243">
        <v>97.055385572255901</v>
      </c>
      <c r="U30" s="243">
        <v>97.948609551168303</v>
      </c>
      <c r="V30" s="243">
        <v>98.841833530080706</v>
      </c>
      <c r="W30" s="243">
        <v>99.735057508992995</v>
      </c>
      <c r="X30" s="243">
        <v>100.628281487905</v>
      </c>
      <c r="Y30" s="243">
        <v>101.521505466817</v>
      </c>
      <c r="Z30" s="243">
        <v>102.41472944573</v>
      </c>
      <c r="AA30" s="243">
        <v>103.30795342464199</v>
      </c>
      <c r="AB30" s="243">
        <v>104.201177403554</v>
      </c>
      <c r="AC30" s="243">
        <v>105.094401382467</v>
      </c>
      <c r="AD30" s="243">
        <v>105.987625361379</v>
      </c>
      <c r="AE30" s="243">
        <v>106.880849340292</v>
      </c>
      <c r="AF30" s="243">
        <v>107.77407331920401</v>
      </c>
      <c r="AG30" s="243">
        <v>108.667297298116</v>
      </c>
      <c r="AH30" s="243">
        <v>109.560521277029</v>
      </c>
      <c r="AI30" s="243">
        <v>110.453745255941</v>
      </c>
      <c r="AJ30" s="243">
        <v>111.34696923485301</v>
      </c>
      <c r="AK30" s="243">
        <v>112.24019321376601</v>
      </c>
      <c r="AL30" s="243">
        <v>113.133417192678</v>
      </c>
      <c r="AM30" s="243">
        <v>114.026641171591</v>
      </c>
      <c r="AN30" s="71">
        <f t="shared" si="0"/>
        <v>0.12602926168074394</v>
      </c>
    </row>
    <row r="31" spans="1:40" x14ac:dyDescent="0.25">
      <c r="A31" s="18" t="s">
        <v>70</v>
      </c>
      <c r="B31" s="45" t="s">
        <v>591</v>
      </c>
      <c r="C31" s="243" t="s">
        <v>104</v>
      </c>
      <c r="D31" s="243">
        <v>19.901149770996199</v>
      </c>
      <c r="E31" s="243">
        <v>20.0150898650875</v>
      </c>
      <c r="F31" s="243">
        <v>19.961009379429399</v>
      </c>
      <c r="G31" s="243">
        <v>19.862144258642498</v>
      </c>
      <c r="H31" s="243">
        <v>19.719432878922099</v>
      </c>
      <c r="I31" s="243">
        <v>19.501944761739399</v>
      </c>
      <c r="J31" s="243">
        <v>19.337861382989999</v>
      </c>
      <c r="K31" s="243">
        <v>19.141984567996101</v>
      </c>
      <c r="L31" s="243">
        <v>18.925805588493599</v>
      </c>
      <c r="M31" s="243">
        <v>18.690137019451999</v>
      </c>
      <c r="N31" s="243">
        <v>18.872810451606298</v>
      </c>
      <c r="O31" s="243">
        <v>18.861817198879098</v>
      </c>
      <c r="P31" s="243">
        <v>18.849741537417099</v>
      </c>
      <c r="Q31" s="243">
        <v>18.836583467220201</v>
      </c>
      <c r="R31" s="243">
        <v>18.8223429882886</v>
      </c>
      <c r="S31" s="243">
        <v>18.807020100622101</v>
      </c>
      <c r="T31" s="243">
        <v>18.900287653272599</v>
      </c>
      <c r="U31" s="243">
        <v>18.993555205923201</v>
      </c>
      <c r="V31" s="243">
        <v>19.0868227585737</v>
      </c>
      <c r="W31" s="243">
        <v>19.180090311224301</v>
      </c>
      <c r="X31" s="243">
        <v>19.273357863874899</v>
      </c>
      <c r="Y31" s="243">
        <v>19.366625416525402</v>
      </c>
      <c r="Z31" s="243">
        <v>19.459892969176</v>
      </c>
      <c r="AA31" s="243">
        <v>19.553160521826499</v>
      </c>
      <c r="AB31" s="243">
        <v>19.6464280744771</v>
      </c>
      <c r="AC31" s="243">
        <v>19.739695627127698</v>
      </c>
      <c r="AD31" s="243">
        <v>19.832963179778201</v>
      </c>
      <c r="AE31" s="243">
        <v>19.926230732428799</v>
      </c>
      <c r="AF31" s="243">
        <v>20.019498285079301</v>
      </c>
      <c r="AG31" s="243">
        <v>20.112765837729899</v>
      </c>
      <c r="AH31" s="243">
        <v>20.206033390380401</v>
      </c>
      <c r="AI31" s="243">
        <v>20.299300943031</v>
      </c>
      <c r="AJ31" s="243">
        <v>20.392568495681601</v>
      </c>
      <c r="AK31" s="243">
        <v>20.4858360483321</v>
      </c>
      <c r="AL31" s="243">
        <v>20.579103600982702</v>
      </c>
      <c r="AM31" s="243">
        <v>20.6723711536332</v>
      </c>
      <c r="AN31" s="71">
        <f t="shared" si="0"/>
        <v>3.8752604322438426E-2</v>
      </c>
    </row>
    <row r="32" spans="1:40" x14ac:dyDescent="0.25">
      <c r="A32" s="18" t="s">
        <v>69</v>
      </c>
      <c r="B32" s="45" t="s">
        <v>591</v>
      </c>
      <c r="C32" s="243" t="s">
        <v>105</v>
      </c>
      <c r="D32" s="243">
        <v>30.935097173355999</v>
      </c>
      <c r="E32" s="243">
        <v>30.874526880028199</v>
      </c>
      <c r="F32" s="243">
        <v>30.833987687249302</v>
      </c>
      <c r="G32" s="243">
        <v>31.020057819634399</v>
      </c>
      <c r="H32" s="243">
        <v>31.027689387216899</v>
      </c>
      <c r="I32" s="243">
        <v>30.8564053453855</v>
      </c>
      <c r="J32" s="243">
        <v>30.7350487757396</v>
      </c>
      <c r="K32" s="243">
        <v>30.536563747274201</v>
      </c>
      <c r="L32" s="243">
        <v>30.335823708735902</v>
      </c>
      <c r="M32" s="243">
        <v>30.082017108511899</v>
      </c>
      <c r="N32" s="243">
        <v>30.180782381167202</v>
      </c>
      <c r="O32" s="243">
        <v>30.214024622231701</v>
      </c>
      <c r="P32" s="243">
        <v>30.2450019304774</v>
      </c>
      <c r="Q32" s="243">
        <v>30.2737143059042</v>
      </c>
      <c r="R32" s="243">
        <v>30.300161748512199</v>
      </c>
      <c r="S32" s="243">
        <v>30.324344258301199</v>
      </c>
      <c r="T32" s="243">
        <v>30.535104490096</v>
      </c>
      <c r="U32" s="243">
        <v>30.745864721890701</v>
      </c>
      <c r="V32" s="243">
        <v>30.956624953685498</v>
      </c>
      <c r="W32" s="243">
        <v>31.1673851854802</v>
      </c>
      <c r="X32" s="243">
        <v>31.378145417275</v>
      </c>
      <c r="Y32" s="243">
        <v>31.588905649069702</v>
      </c>
      <c r="Z32" s="243">
        <v>31.799665880864499</v>
      </c>
      <c r="AA32" s="243">
        <v>32.010426112659196</v>
      </c>
      <c r="AB32" s="243">
        <v>32.221186344453997</v>
      </c>
      <c r="AC32" s="243">
        <v>32.431946576248698</v>
      </c>
      <c r="AD32" s="243">
        <v>32.642706808043499</v>
      </c>
      <c r="AE32" s="243">
        <v>32.8534670398382</v>
      </c>
      <c r="AF32" s="243">
        <v>33.064227271633001</v>
      </c>
      <c r="AG32" s="243">
        <v>33.274987503427802</v>
      </c>
      <c r="AH32" s="243">
        <v>33.485747735222503</v>
      </c>
      <c r="AI32" s="243">
        <v>33.696507967017297</v>
      </c>
      <c r="AJ32" s="243">
        <v>33.907268198811998</v>
      </c>
      <c r="AK32" s="243">
        <v>34.118028430606799</v>
      </c>
      <c r="AL32" s="243">
        <v>34.3287886624015</v>
      </c>
      <c r="AM32" s="243">
        <v>34.539548894196301</v>
      </c>
      <c r="AN32" s="71">
        <f t="shared" si="0"/>
        <v>0.1165165798782352</v>
      </c>
    </row>
    <row r="33" spans="1:40" x14ac:dyDescent="0.25">
      <c r="A33" s="18" t="s">
        <v>69</v>
      </c>
      <c r="B33" s="45" t="s">
        <v>591</v>
      </c>
      <c r="C33" s="243" t="s">
        <v>106</v>
      </c>
      <c r="D33" s="243">
        <v>20.019443050382399</v>
      </c>
      <c r="E33" s="243">
        <v>20.008813557443201</v>
      </c>
      <c r="F33" s="243">
        <v>19.9965704567256</v>
      </c>
      <c r="G33" s="243">
        <v>20.135253547834299</v>
      </c>
      <c r="H33" s="243">
        <v>20.162045806900899</v>
      </c>
      <c r="I33" s="243">
        <v>20.0658383814594</v>
      </c>
      <c r="J33" s="243">
        <v>19.988567065551798</v>
      </c>
      <c r="K33" s="243">
        <v>19.877339084532299</v>
      </c>
      <c r="L33" s="243">
        <v>19.7539575279819</v>
      </c>
      <c r="M33" s="243">
        <v>19.598498986441999</v>
      </c>
      <c r="N33" s="243">
        <v>19.689313767843402</v>
      </c>
      <c r="O33" s="243">
        <v>19.724930578028001</v>
      </c>
      <c r="P33" s="243">
        <v>19.7588840977585</v>
      </c>
      <c r="Q33" s="243">
        <v>19.791174327034799</v>
      </c>
      <c r="R33" s="243">
        <v>19.821801265856902</v>
      </c>
      <c r="S33" s="243">
        <v>19.8507649142249</v>
      </c>
      <c r="T33" s="243">
        <v>19.994085108357499</v>
      </c>
      <c r="U33" s="243">
        <v>20.137405302490102</v>
      </c>
      <c r="V33" s="243">
        <v>20.280725496622601</v>
      </c>
      <c r="W33" s="243">
        <v>20.4240456907552</v>
      </c>
      <c r="X33" s="243">
        <v>20.5673658848877</v>
      </c>
      <c r="Y33" s="243">
        <v>20.710686079020299</v>
      </c>
      <c r="Z33" s="243">
        <v>20.854006273152901</v>
      </c>
      <c r="AA33" s="243">
        <v>20.997326467285401</v>
      </c>
      <c r="AB33" s="243">
        <v>21.140646661418</v>
      </c>
      <c r="AC33" s="243">
        <v>21.283966855550599</v>
      </c>
      <c r="AD33" s="243">
        <v>21.427287049683098</v>
      </c>
      <c r="AE33" s="243">
        <v>21.570607243815701</v>
      </c>
      <c r="AF33" s="243">
        <v>21.7139274379482</v>
      </c>
      <c r="AG33" s="243">
        <v>21.857247632080799</v>
      </c>
      <c r="AH33" s="243">
        <v>22.000567826213398</v>
      </c>
      <c r="AI33" s="243">
        <v>22.143888020345901</v>
      </c>
      <c r="AJ33" s="243">
        <v>22.2872082144785</v>
      </c>
      <c r="AK33" s="243">
        <v>22.430528408611</v>
      </c>
      <c r="AL33" s="243">
        <v>22.573848602743599</v>
      </c>
      <c r="AM33" s="243">
        <v>22.717168796876201</v>
      </c>
      <c r="AN33" s="71">
        <f t="shared" si="0"/>
        <v>0.1347552846352672</v>
      </c>
    </row>
    <row r="34" spans="1:40" x14ac:dyDescent="0.25">
      <c r="A34" s="18" t="s">
        <v>69</v>
      </c>
      <c r="B34" s="45" t="s">
        <v>591</v>
      </c>
      <c r="C34" s="243" t="s">
        <v>107</v>
      </c>
      <c r="D34" s="243">
        <v>5.2355123135647403</v>
      </c>
      <c r="E34" s="243">
        <v>5.3445175285885798</v>
      </c>
      <c r="F34" s="243">
        <v>5.4187086152618997</v>
      </c>
      <c r="G34" s="243">
        <v>5.5023284857447701</v>
      </c>
      <c r="H34" s="243">
        <v>5.5518676859582303</v>
      </c>
      <c r="I34" s="243">
        <v>5.5910673806623699</v>
      </c>
      <c r="J34" s="243">
        <v>5.6491724141945197</v>
      </c>
      <c r="K34" s="243">
        <v>5.6837092345593403</v>
      </c>
      <c r="L34" s="243">
        <v>5.7263818485703499</v>
      </c>
      <c r="M34" s="243">
        <v>5.7463165165229499</v>
      </c>
      <c r="N34" s="243">
        <v>5.82650896772941</v>
      </c>
      <c r="O34" s="243">
        <v>5.8984714527550404</v>
      </c>
      <c r="P34" s="243">
        <v>5.9692450673995499</v>
      </c>
      <c r="Q34" s="243">
        <v>6.0388298116629198</v>
      </c>
      <c r="R34" s="243">
        <v>6.1072256855451599</v>
      </c>
      <c r="S34" s="243">
        <v>6.1744326890462702</v>
      </c>
      <c r="T34" s="243">
        <v>6.27687368688707</v>
      </c>
      <c r="U34" s="243">
        <v>6.3793146847278601</v>
      </c>
      <c r="V34" s="243">
        <v>6.48175568256866</v>
      </c>
      <c r="W34" s="243">
        <v>6.5841966804094501</v>
      </c>
      <c r="X34" s="243">
        <v>6.6866376782502499</v>
      </c>
      <c r="Y34" s="243">
        <v>6.78907867609104</v>
      </c>
      <c r="Z34" s="243">
        <v>6.8915196739318398</v>
      </c>
      <c r="AA34" s="243">
        <v>6.9939606717726299</v>
      </c>
      <c r="AB34" s="243">
        <v>7.0964016696134298</v>
      </c>
      <c r="AC34" s="243">
        <v>7.1988426674542199</v>
      </c>
      <c r="AD34" s="243">
        <v>7.3012836652950197</v>
      </c>
      <c r="AE34" s="243">
        <v>7.4037246631358098</v>
      </c>
      <c r="AF34" s="243">
        <v>7.5061656609766096</v>
      </c>
      <c r="AG34" s="243">
        <v>7.6086066588173997</v>
      </c>
      <c r="AH34" s="243">
        <v>7.7110476566581898</v>
      </c>
      <c r="AI34" s="243">
        <v>7.8134886544989897</v>
      </c>
      <c r="AJ34" s="243">
        <v>7.9159296523397797</v>
      </c>
      <c r="AK34" s="243">
        <v>8.0183706501805805</v>
      </c>
      <c r="AL34" s="243">
        <v>8.1208116480213697</v>
      </c>
      <c r="AM34" s="243">
        <v>8.2232526458621695</v>
      </c>
      <c r="AN34" s="71">
        <f t="shared" si="0"/>
        <v>0.57066818934919961</v>
      </c>
    </row>
    <row r="35" spans="1:40" x14ac:dyDescent="0.25">
      <c r="A35" s="18" t="s">
        <v>71</v>
      </c>
      <c r="B35" s="45" t="s">
        <v>591</v>
      </c>
      <c r="C35" s="243" t="s">
        <v>108</v>
      </c>
      <c r="D35" s="243">
        <v>51.2991280830176</v>
      </c>
      <c r="E35" s="243">
        <v>50.063134675856602</v>
      </c>
      <c r="F35" s="243">
        <v>49.037747807935602</v>
      </c>
      <c r="G35" s="243">
        <v>48.498358307175501</v>
      </c>
      <c r="H35" s="243">
        <v>47.746351970398699</v>
      </c>
      <c r="I35" s="243">
        <v>46.9201006223063</v>
      </c>
      <c r="J35" s="243">
        <v>46.267998578613998</v>
      </c>
      <c r="K35" s="243">
        <v>45.526799095032999</v>
      </c>
      <c r="L35" s="243">
        <v>44.741034621495601</v>
      </c>
      <c r="M35" s="243">
        <v>43.853579264866703</v>
      </c>
      <c r="N35" s="243">
        <v>43.061347971661498</v>
      </c>
      <c r="O35" s="243">
        <v>42.608613062322299</v>
      </c>
      <c r="P35" s="243">
        <v>42.158455589343099</v>
      </c>
      <c r="Q35" s="243">
        <v>41.710875552723799</v>
      </c>
      <c r="R35" s="243">
        <v>41.265872952464498</v>
      </c>
      <c r="S35" s="243">
        <v>40.823447788565097</v>
      </c>
      <c r="T35" s="243">
        <v>40.673604468356402</v>
      </c>
      <c r="U35" s="243">
        <v>40.523761148147798</v>
      </c>
      <c r="V35" s="243">
        <v>40.373917827939103</v>
      </c>
      <c r="W35" s="243">
        <v>40.2240745077304</v>
      </c>
      <c r="X35" s="243">
        <v>40.074231187521697</v>
      </c>
      <c r="Y35" s="243">
        <v>39.924387867313001</v>
      </c>
      <c r="Z35" s="243">
        <v>39.774544547104298</v>
      </c>
      <c r="AA35" s="243">
        <v>39.624701226895603</v>
      </c>
      <c r="AB35" s="243">
        <v>39.4748579066869</v>
      </c>
      <c r="AC35" s="243">
        <v>39.325014586478197</v>
      </c>
      <c r="AD35" s="243">
        <v>39.175171266269601</v>
      </c>
      <c r="AE35" s="243">
        <v>39.025327946060898</v>
      </c>
      <c r="AF35" s="243">
        <v>38.875484625852202</v>
      </c>
      <c r="AG35" s="243">
        <v>38.725641305643499</v>
      </c>
      <c r="AH35" s="243">
        <v>38.575797985434797</v>
      </c>
      <c r="AI35" s="243">
        <v>38.425954665226101</v>
      </c>
      <c r="AJ35" s="243">
        <v>38.276111345017398</v>
      </c>
      <c r="AK35" s="243">
        <v>38.126268024808702</v>
      </c>
      <c r="AL35" s="243">
        <v>37.976424704599999</v>
      </c>
      <c r="AM35" s="243">
        <v>37.826581384391297</v>
      </c>
      <c r="AN35" s="71">
        <f t="shared" si="0"/>
        <v>-0.26262720638884196</v>
      </c>
    </row>
    <row r="36" spans="1:40" x14ac:dyDescent="0.25">
      <c r="A36" s="18" t="s">
        <v>73</v>
      </c>
      <c r="B36" s="45" t="s">
        <v>591</v>
      </c>
      <c r="C36" s="243" t="s">
        <v>109</v>
      </c>
      <c r="D36" s="243">
        <v>3.60185910224775</v>
      </c>
      <c r="E36" s="243">
        <v>3.5424785891988</v>
      </c>
      <c r="F36" s="243">
        <v>3.4726734037437499</v>
      </c>
      <c r="G36" s="243">
        <v>3.4143311557071701</v>
      </c>
      <c r="H36" s="243">
        <v>3.33513956285839</v>
      </c>
      <c r="I36" s="243">
        <v>3.2495886661148301</v>
      </c>
      <c r="J36" s="243">
        <v>3.1757722017942802</v>
      </c>
      <c r="K36" s="243">
        <v>3.0928866090809999</v>
      </c>
      <c r="L36" s="243">
        <v>3.0014315720698002</v>
      </c>
      <c r="M36" s="243">
        <v>2.91170293743127</v>
      </c>
      <c r="N36" s="243">
        <v>2.9002500009896299</v>
      </c>
      <c r="O36" s="243">
        <v>2.8602999436077701</v>
      </c>
      <c r="P36" s="243">
        <v>2.8206175073692998</v>
      </c>
      <c r="Q36" s="243">
        <v>2.7812026922742401</v>
      </c>
      <c r="R36" s="243">
        <v>2.7420554983225802</v>
      </c>
      <c r="S36" s="243">
        <v>2.7031759255143202</v>
      </c>
      <c r="T36" s="243">
        <v>2.6801159036579199</v>
      </c>
      <c r="U36" s="243">
        <v>2.65705588180152</v>
      </c>
      <c r="V36" s="243">
        <v>2.6339958599451201</v>
      </c>
      <c r="W36" s="243">
        <v>2.6109358380887202</v>
      </c>
      <c r="X36" s="243">
        <v>2.5878758162323199</v>
      </c>
      <c r="Y36" s="243">
        <v>2.56481579437592</v>
      </c>
      <c r="Z36" s="243">
        <v>2.5417557725195201</v>
      </c>
      <c r="AA36" s="243">
        <v>2.5186957506631198</v>
      </c>
      <c r="AB36" s="243">
        <v>2.4956357288067199</v>
      </c>
      <c r="AC36" s="243">
        <v>2.47257570695032</v>
      </c>
      <c r="AD36" s="243">
        <v>2.4495156850939201</v>
      </c>
      <c r="AE36" s="243">
        <v>2.4264556632375198</v>
      </c>
      <c r="AF36" s="243">
        <v>2.4033956413811199</v>
      </c>
      <c r="AG36" s="243">
        <v>2.3803356195247201</v>
      </c>
      <c r="AH36" s="243">
        <v>2.3572755976683202</v>
      </c>
      <c r="AI36" s="243">
        <v>2.3342155758119199</v>
      </c>
      <c r="AJ36" s="243">
        <v>2.31115555395552</v>
      </c>
      <c r="AK36" s="243">
        <v>2.2880955320991201</v>
      </c>
      <c r="AL36" s="243">
        <v>2.2650355102427202</v>
      </c>
      <c r="AM36" s="243">
        <v>2.2419754883863199</v>
      </c>
      <c r="AN36" s="71">
        <f t="shared" si="0"/>
        <v>-0.37755047470146486</v>
      </c>
    </row>
    <row r="37" spans="1:40" x14ac:dyDescent="0.25">
      <c r="A37" s="254" t="s">
        <v>1471</v>
      </c>
      <c r="B37" s="255" t="s">
        <v>591</v>
      </c>
      <c r="C37" s="256" t="s">
        <v>110</v>
      </c>
      <c r="D37" s="243">
        <v>931.036110199674</v>
      </c>
      <c r="E37" s="243">
        <v>927.88424816735096</v>
      </c>
      <c r="F37" s="243">
        <v>924.73461757073403</v>
      </c>
      <c r="G37" s="243">
        <v>929.35964073376294</v>
      </c>
      <c r="H37" s="243">
        <v>929.541048275977</v>
      </c>
      <c r="I37" s="243">
        <v>923.55377945585599</v>
      </c>
      <c r="J37" s="243">
        <v>919.22215901537299</v>
      </c>
      <c r="K37" s="243">
        <v>912.70051030099603</v>
      </c>
      <c r="L37" s="243">
        <v>906.19562252216701</v>
      </c>
      <c r="M37" s="243">
        <v>898.63002188579105</v>
      </c>
      <c r="N37" s="243">
        <v>896.89361871543599</v>
      </c>
      <c r="O37" s="243">
        <v>892.09366611105304</v>
      </c>
      <c r="P37" s="243">
        <v>887.29085857732503</v>
      </c>
      <c r="Q37" s="243">
        <v>882.48519611425195</v>
      </c>
      <c r="R37" s="243">
        <v>877.67667872183495</v>
      </c>
      <c r="S37" s="243">
        <v>872.86530640007095</v>
      </c>
      <c r="T37" s="243">
        <v>873.13626377821697</v>
      </c>
      <c r="U37" s="243">
        <v>873.40738535131504</v>
      </c>
      <c r="V37" s="243">
        <v>873.67834272946095</v>
      </c>
      <c r="W37" s="243">
        <v>873.94946430255902</v>
      </c>
      <c r="X37" s="243">
        <v>874.22042168070504</v>
      </c>
      <c r="Y37" s="243">
        <v>874.491543253803</v>
      </c>
      <c r="Z37" s="243">
        <v>874.76250063194902</v>
      </c>
      <c r="AA37" s="243">
        <v>875.033622205048</v>
      </c>
      <c r="AB37" s="243">
        <v>875.304579583193</v>
      </c>
      <c r="AC37" s="243">
        <v>875.57570115629198</v>
      </c>
      <c r="AD37" s="243">
        <v>875.84665853443698</v>
      </c>
      <c r="AE37" s="243">
        <v>876.11778010753596</v>
      </c>
      <c r="AF37" s="243">
        <v>876.38873748568096</v>
      </c>
      <c r="AG37" s="243">
        <v>876.65985905877994</v>
      </c>
      <c r="AH37" s="243">
        <v>876.93081643692597</v>
      </c>
      <c r="AI37" s="243">
        <v>877.20193801002404</v>
      </c>
      <c r="AJ37" s="243">
        <v>877.47289538816995</v>
      </c>
      <c r="AK37" s="243">
        <v>877.74401696126802</v>
      </c>
      <c r="AL37" s="243">
        <v>878.01497433941404</v>
      </c>
      <c r="AM37" s="243">
        <v>878.286095912512</v>
      </c>
      <c r="AN37" s="71">
        <f t="shared" si="0"/>
        <v>-5.6657323716315371E-2</v>
      </c>
    </row>
    <row r="38" spans="1:40" x14ac:dyDescent="0.25">
      <c r="A38" s="18" t="s">
        <v>59</v>
      </c>
      <c r="B38" s="45" t="s">
        <v>591</v>
      </c>
      <c r="C38" s="243" t="s">
        <v>111</v>
      </c>
      <c r="D38" s="243">
        <v>6.7034599958499896</v>
      </c>
      <c r="E38" s="243">
        <v>6.6625250894899297</v>
      </c>
      <c r="F38" s="243">
        <v>6.6200026970810901</v>
      </c>
      <c r="G38" s="243">
        <v>6.6184552316890199</v>
      </c>
      <c r="H38" s="243">
        <v>6.5721228727631402</v>
      </c>
      <c r="I38" s="243">
        <v>6.4783496676133296</v>
      </c>
      <c r="J38" s="243">
        <v>6.4040626528003699</v>
      </c>
      <c r="K38" s="243">
        <v>6.3086455300503603</v>
      </c>
      <c r="L38" s="243">
        <v>6.2030206577547702</v>
      </c>
      <c r="M38" s="243">
        <v>6.09725709569254</v>
      </c>
      <c r="N38" s="243">
        <v>6.1632649779865698</v>
      </c>
      <c r="O38" s="243">
        <v>6.1813470011727798</v>
      </c>
      <c r="P38" s="243">
        <v>6.1988297357750097</v>
      </c>
      <c r="Q38" s="243">
        <v>6.2157131817932498</v>
      </c>
      <c r="R38" s="243">
        <v>6.2319973392275001</v>
      </c>
      <c r="S38" s="243">
        <v>6.2476822080777596</v>
      </c>
      <c r="T38" s="243">
        <v>6.2993209077312704</v>
      </c>
      <c r="U38" s="243">
        <v>6.3509596073847696</v>
      </c>
      <c r="V38" s="243">
        <v>6.4025983070382697</v>
      </c>
      <c r="W38" s="243">
        <v>6.4542370066917698</v>
      </c>
      <c r="X38" s="243">
        <v>6.5058757063452699</v>
      </c>
      <c r="Y38" s="243">
        <v>6.5575144059987798</v>
      </c>
      <c r="Z38" s="243">
        <v>6.6091531056522799</v>
      </c>
      <c r="AA38" s="243">
        <v>6.66079180530578</v>
      </c>
      <c r="AB38" s="243">
        <v>6.7124305049592801</v>
      </c>
      <c r="AC38" s="243">
        <v>6.7640692046127802</v>
      </c>
      <c r="AD38" s="243">
        <v>6.81570790426629</v>
      </c>
      <c r="AE38" s="243">
        <v>6.8673466039197901</v>
      </c>
      <c r="AF38" s="243">
        <v>6.9189853035732902</v>
      </c>
      <c r="AG38" s="243">
        <v>6.9706240032267903</v>
      </c>
      <c r="AH38" s="243">
        <v>7.0222627028802904</v>
      </c>
      <c r="AI38" s="243">
        <v>7.0739014025337896</v>
      </c>
      <c r="AJ38" s="243">
        <v>7.1255401021873004</v>
      </c>
      <c r="AK38" s="243">
        <v>7.1771788018407996</v>
      </c>
      <c r="AL38" s="243">
        <v>7.2288175014942997</v>
      </c>
      <c r="AM38" s="243">
        <v>7.2804562011477998</v>
      </c>
      <c r="AN38" s="71">
        <f t="shared" si="0"/>
        <v>8.6074386310206932E-2</v>
      </c>
    </row>
    <row r="39" spans="1:40" x14ac:dyDescent="0.25">
      <c r="A39" s="18" t="s">
        <v>54</v>
      </c>
      <c r="B39" s="45" t="s">
        <v>591</v>
      </c>
      <c r="C39" s="243" t="s">
        <v>112</v>
      </c>
      <c r="D39" s="243">
        <v>3338.27839787328</v>
      </c>
      <c r="E39" s="243">
        <v>3280.6866380474398</v>
      </c>
      <c r="F39" s="243">
        <v>3223.14369228121</v>
      </c>
      <c r="G39" s="243">
        <v>3165.6495605745999</v>
      </c>
      <c r="H39" s="243">
        <v>3108.2042429275998</v>
      </c>
      <c r="I39" s="243">
        <v>3050.80773934022</v>
      </c>
      <c r="J39" s="243">
        <v>2993.4600498124601</v>
      </c>
      <c r="K39" s="243">
        <v>2936.16117434432</v>
      </c>
      <c r="L39" s="243">
        <v>2878.9111129357998</v>
      </c>
      <c r="M39" s="243">
        <v>2821.7098655868899</v>
      </c>
      <c r="N39" s="243">
        <v>2821.7098655868899</v>
      </c>
      <c r="O39" s="243">
        <v>2821.7098655868899</v>
      </c>
      <c r="P39" s="243">
        <v>2821.7098655868899</v>
      </c>
      <c r="Q39" s="243">
        <v>2821.7098655868899</v>
      </c>
      <c r="R39" s="243">
        <v>2821.7098655868899</v>
      </c>
      <c r="S39" s="243">
        <v>2821.7098655868899</v>
      </c>
      <c r="T39" s="243">
        <v>2842.5761980734601</v>
      </c>
      <c r="U39" s="243">
        <v>2863.4425305600198</v>
      </c>
      <c r="V39" s="243">
        <v>2884.30886304659</v>
      </c>
      <c r="W39" s="243">
        <v>2905.1751955331601</v>
      </c>
      <c r="X39" s="243">
        <v>2926.0415280197199</v>
      </c>
      <c r="Y39" s="243">
        <v>2946.90786050629</v>
      </c>
      <c r="Z39" s="243">
        <v>2967.7741929928602</v>
      </c>
      <c r="AA39" s="243">
        <v>2988.6405254794199</v>
      </c>
      <c r="AB39" s="243">
        <v>3009.5068579659901</v>
      </c>
      <c r="AC39" s="243">
        <v>3030.3731904525598</v>
      </c>
      <c r="AD39" s="243">
        <v>3051.23952293913</v>
      </c>
      <c r="AE39" s="243">
        <v>3072.1058554256902</v>
      </c>
      <c r="AF39" s="243">
        <v>3092.9721879122599</v>
      </c>
      <c r="AG39" s="243">
        <v>3113.83852039883</v>
      </c>
      <c r="AH39" s="243">
        <v>3134.7048528853902</v>
      </c>
      <c r="AI39" s="243">
        <v>3155.5711853719599</v>
      </c>
      <c r="AJ39" s="243">
        <v>3176.4375178585301</v>
      </c>
      <c r="AK39" s="243">
        <v>3197.3038503450998</v>
      </c>
      <c r="AL39" s="243">
        <v>3218.17018283166</v>
      </c>
      <c r="AM39" s="243">
        <v>3239.0365153182302</v>
      </c>
      <c r="AN39" s="71">
        <f t="shared" si="0"/>
        <v>-2.972846201750998E-2</v>
      </c>
    </row>
    <row r="40" spans="1:40" x14ac:dyDescent="0.25">
      <c r="A40" s="18" t="s">
        <v>60</v>
      </c>
      <c r="B40" s="45" t="s">
        <v>591</v>
      </c>
      <c r="C40" s="243" t="s">
        <v>113</v>
      </c>
      <c r="D40" s="243">
        <v>883.98863994883095</v>
      </c>
      <c r="E40" s="243">
        <v>880.06812340455701</v>
      </c>
      <c r="F40" s="243">
        <v>876.14760686028205</v>
      </c>
      <c r="G40" s="243">
        <v>872.227090316008</v>
      </c>
      <c r="H40" s="243">
        <v>868.30657377173395</v>
      </c>
      <c r="I40" s="243">
        <v>864.38605722746001</v>
      </c>
      <c r="J40" s="243">
        <v>860.46554068318596</v>
      </c>
      <c r="K40" s="243">
        <v>856.54502413891203</v>
      </c>
      <c r="L40" s="243">
        <v>852.62450759463798</v>
      </c>
      <c r="M40" s="243">
        <v>848.70399105036404</v>
      </c>
      <c r="N40" s="243">
        <v>844.78347450608999</v>
      </c>
      <c r="O40" s="243">
        <v>840.86295796181605</v>
      </c>
      <c r="P40" s="243">
        <v>836.942441417542</v>
      </c>
      <c r="Q40" s="243">
        <v>833.02192487326795</v>
      </c>
      <c r="R40" s="243">
        <v>829.10140832899299</v>
      </c>
      <c r="S40" s="243">
        <v>825.18089178471905</v>
      </c>
      <c r="T40" s="243">
        <v>834.51886285509897</v>
      </c>
      <c r="U40" s="243">
        <v>843.85683392547901</v>
      </c>
      <c r="V40" s="243">
        <v>853.19480499585904</v>
      </c>
      <c r="W40" s="243">
        <v>862.53277606623897</v>
      </c>
      <c r="X40" s="243">
        <v>871.870747136619</v>
      </c>
      <c r="Y40" s="243">
        <v>881.20871820699904</v>
      </c>
      <c r="Z40" s="243">
        <v>890.54668927737896</v>
      </c>
      <c r="AA40" s="243">
        <v>899.884660347759</v>
      </c>
      <c r="AB40" s="243">
        <v>909.22263141813903</v>
      </c>
      <c r="AC40" s="243">
        <v>918.56060248851895</v>
      </c>
      <c r="AD40" s="243">
        <v>927.89857355889899</v>
      </c>
      <c r="AE40" s="243">
        <v>937.23654462927902</v>
      </c>
      <c r="AF40" s="243">
        <v>946.57451569965895</v>
      </c>
      <c r="AG40" s="243">
        <v>955.91248677003898</v>
      </c>
      <c r="AH40" s="243">
        <v>965.25045784041902</v>
      </c>
      <c r="AI40" s="243">
        <v>974.58842891079905</v>
      </c>
      <c r="AJ40" s="243">
        <v>983.92639998117897</v>
      </c>
      <c r="AK40" s="243">
        <v>993.26437105155901</v>
      </c>
      <c r="AL40" s="243">
        <v>1002.60234212194</v>
      </c>
      <c r="AM40" s="243">
        <v>1011.94031319231</v>
      </c>
      <c r="AN40" s="71">
        <f t="shared" si="0"/>
        <v>0.14474357187540943</v>
      </c>
    </row>
    <row r="41" spans="1:40" x14ac:dyDescent="0.25">
      <c r="C41" s="243" t="s">
        <v>114</v>
      </c>
      <c r="D41" s="243">
        <v>2317.9058719688001</v>
      </c>
      <c r="E41" s="243">
        <v>2264.7600571836301</v>
      </c>
      <c r="F41" s="243">
        <v>2210.14207753968</v>
      </c>
      <c r="G41" s="243">
        <v>2149.9507925503699</v>
      </c>
      <c r="H41" s="243">
        <v>2092.1452933768001</v>
      </c>
      <c r="I41" s="243">
        <v>2030.2026252410501</v>
      </c>
      <c r="J41" s="243">
        <v>2000.09868266687</v>
      </c>
      <c r="K41" s="243">
        <v>1965.5054243563</v>
      </c>
      <c r="L41" s="243">
        <v>1930.75212596238</v>
      </c>
      <c r="M41" s="243">
        <v>1896.7045729219601</v>
      </c>
      <c r="N41" s="243">
        <v>1864.1302588753799</v>
      </c>
      <c r="O41" s="243">
        <v>1833.32892842722</v>
      </c>
      <c r="P41" s="243">
        <v>1804.6191937847</v>
      </c>
      <c r="Q41" s="243">
        <v>1777.7686193786201</v>
      </c>
      <c r="R41" s="243">
        <v>1752.3462529836399</v>
      </c>
      <c r="S41" s="243">
        <v>1728.87218201775</v>
      </c>
      <c r="T41" s="243">
        <v>1707.1954227229501</v>
      </c>
      <c r="U41" s="243">
        <v>1688.3408826212799</v>
      </c>
      <c r="V41" s="243">
        <v>1672.13965844788</v>
      </c>
      <c r="W41" s="243">
        <v>1657.4703653302499</v>
      </c>
      <c r="X41" s="243">
        <v>1644.8348607099099</v>
      </c>
      <c r="Y41" s="243">
        <v>1633.8455803496599</v>
      </c>
      <c r="Z41" s="243">
        <v>1624.92120139438</v>
      </c>
      <c r="AA41" s="243">
        <v>1618.04937864608</v>
      </c>
      <c r="AB41" s="243">
        <v>1612.6923566923499</v>
      </c>
      <c r="AC41" s="243">
        <v>1608.5172631704199</v>
      </c>
      <c r="AD41" s="243">
        <v>1605.58150773081</v>
      </c>
      <c r="AE41" s="243">
        <v>1603.55648340428</v>
      </c>
      <c r="AF41" s="243">
        <v>1602.2246203469299</v>
      </c>
      <c r="AG41" s="243">
        <v>1601.3948716494001</v>
      </c>
      <c r="AH41" s="243">
        <v>1600.87387276097</v>
      </c>
      <c r="AI41" s="243">
        <v>1600.49810421606</v>
      </c>
      <c r="AJ41" s="243">
        <v>1600.2247372276499</v>
      </c>
      <c r="AK41" s="243">
        <v>1600.0317302363001</v>
      </c>
      <c r="AL41" s="243">
        <v>1599.86341244506</v>
      </c>
      <c r="AM41" s="243">
        <v>1599.5523264505</v>
      </c>
      <c r="AN41" s="71">
        <f t="shared" si="0"/>
        <v>-0.30991489093909563</v>
      </c>
    </row>
    <row r="42" spans="1:40" x14ac:dyDescent="0.25">
      <c r="C42" s="243" t="s">
        <v>115</v>
      </c>
      <c r="D42" s="243">
        <v>1856.65451007159</v>
      </c>
      <c r="E42" s="243">
        <v>1869.98456813339</v>
      </c>
      <c r="F42" s="243">
        <v>1882.2194883147999</v>
      </c>
      <c r="G42" s="243">
        <v>1889.56030549808</v>
      </c>
      <c r="H42" s="243">
        <v>1898.2672778206299</v>
      </c>
      <c r="I42" s="243">
        <v>1903.1463987955599</v>
      </c>
      <c r="J42" s="243">
        <v>1903.5878764772999</v>
      </c>
      <c r="K42" s="243">
        <v>1900.3516420624701</v>
      </c>
      <c r="L42" s="243">
        <v>1896.4460544041499</v>
      </c>
      <c r="M42" s="243">
        <v>1891.6419356680201</v>
      </c>
      <c r="N42" s="243">
        <v>1892.54150196415</v>
      </c>
      <c r="O42" s="243">
        <v>1893.0738557764801</v>
      </c>
      <c r="P42" s="243">
        <v>1893.6682404052699</v>
      </c>
      <c r="Q42" s="243">
        <v>1893.9497158957199</v>
      </c>
      <c r="R42" s="243">
        <v>1893.3994904099</v>
      </c>
      <c r="S42" s="243">
        <v>1892.78724701493</v>
      </c>
      <c r="T42" s="243">
        <v>1891.8740299246399</v>
      </c>
      <c r="U42" s="243">
        <v>1892.12220203058</v>
      </c>
      <c r="V42" s="243">
        <v>1893.01721426937</v>
      </c>
      <c r="W42" s="243">
        <v>1893.14575603913</v>
      </c>
      <c r="X42" s="243">
        <v>1893.37829973925</v>
      </c>
      <c r="Y42" s="243">
        <v>1893.0867450011499</v>
      </c>
      <c r="Z42" s="243">
        <v>1893.2480688431999</v>
      </c>
      <c r="AA42" s="243">
        <v>1893.9042771070201</v>
      </c>
      <c r="AB42" s="243">
        <v>1894.84397805455</v>
      </c>
      <c r="AC42" s="243">
        <v>1896.0231576579599</v>
      </c>
      <c r="AD42" s="243">
        <v>1897.5884621253899</v>
      </c>
      <c r="AE42" s="243">
        <v>1899.4810093532201</v>
      </c>
      <c r="AF42" s="243">
        <v>1901.63806305244</v>
      </c>
      <c r="AG42" s="243">
        <v>1903.9345875845599</v>
      </c>
      <c r="AH42" s="243">
        <v>1906.28991945343</v>
      </c>
      <c r="AI42" s="243">
        <v>1908.5863171139899</v>
      </c>
      <c r="AJ42" s="243">
        <v>1910.7780903212199</v>
      </c>
      <c r="AK42" s="243">
        <v>1912.8953925390699</v>
      </c>
      <c r="AL42" s="243">
        <v>1914.8517310135301</v>
      </c>
      <c r="AM42" s="243">
        <v>1916.42083992829</v>
      </c>
      <c r="AN42" s="71">
        <f t="shared" si="0"/>
        <v>3.2190334568166605E-2</v>
      </c>
    </row>
    <row r="43" spans="1:40" x14ac:dyDescent="0.25">
      <c r="C43" s="243" t="s">
        <v>116</v>
      </c>
      <c r="D43" s="243">
        <v>0</v>
      </c>
      <c r="E43" s="243">
        <v>0</v>
      </c>
      <c r="F43" s="243">
        <v>0</v>
      </c>
      <c r="G43" s="243">
        <v>0</v>
      </c>
      <c r="H43" s="243">
        <v>0</v>
      </c>
      <c r="I43" s="243">
        <v>0</v>
      </c>
      <c r="J43" s="243">
        <v>0</v>
      </c>
      <c r="K43" s="243">
        <v>0</v>
      </c>
      <c r="L43" s="243">
        <v>0</v>
      </c>
      <c r="M43" s="243">
        <v>0</v>
      </c>
      <c r="N43" s="243">
        <v>0</v>
      </c>
      <c r="O43" s="243">
        <v>0</v>
      </c>
      <c r="P43" s="243">
        <v>0</v>
      </c>
      <c r="Q43" s="243">
        <v>0</v>
      </c>
      <c r="R43" s="243">
        <v>0</v>
      </c>
      <c r="S43" s="243">
        <v>0</v>
      </c>
      <c r="T43" s="243">
        <v>0</v>
      </c>
      <c r="U43" s="243">
        <v>0</v>
      </c>
      <c r="V43" s="243">
        <v>0</v>
      </c>
      <c r="W43" s="243">
        <v>0</v>
      </c>
      <c r="X43" s="243">
        <v>0</v>
      </c>
      <c r="Y43" s="243">
        <v>0</v>
      </c>
      <c r="Z43" s="243">
        <v>0</v>
      </c>
      <c r="AA43" s="243">
        <v>0</v>
      </c>
      <c r="AB43" s="243">
        <v>0</v>
      </c>
      <c r="AC43" s="243">
        <v>0</v>
      </c>
      <c r="AD43" s="243">
        <v>0</v>
      </c>
      <c r="AE43" s="243">
        <v>0</v>
      </c>
      <c r="AF43" s="243">
        <v>0</v>
      </c>
      <c r="AG43" s="243">
        <v>0</v>
      </c>
      <c r="AH43" s="243">
        <v>0</v>
      </c>
      <c r="AI43" s="243">
        <v>0</v>
      </c>
      <c r="AJ43" s="243">
        <v>0</v>
      </c>
      <c r="AK43" s="243">
        <v>0</v>
      </c>
      <c r="AL43" s="243">
        <v>0</v>
      </c>
      <c r="AM43" s="243">
        <v>0</v>
      </c>
    </row>
    <row r="44" spans="1:40" x14ac:dyDescent="0.25">
      <c r="C44" s="243" t="s">
        <v>117</v>
      </c>
      <c r="D44" s="243">
        <v>0</v>
      </c>
      <c r="E44" s="243">
        <v>0</v>
      </c>
      <c r="F44" s="243">
        <v>0</v>
      </c>
      <c r="G44" s="243">
        <v>0</v>
      </c>
      <c r="H44" s="243">
        <v>0</v>
      </c>
      <c r="I44" s="243">
        <v>0</v>
      </c>
      <c r="J44" s="243">
        <v>0</v>
      </c>
      <c r="K44" s="243">
        <v>0</v>
      </c>
      <c r="L44" s="243">
        <v>0</v>
      </c>
      <c r="M44" s="243">
        <v>0</v>
      </c>
      <c r="N44" s="243">
        <v>0</v>
      </c>
      <c r="O44" s="243">
        <v>0</v>
      </c>
      <c r="P44" s="243">
        <v>0</v>
      </c>
      <c r="Q44" s="243">
        <v>0</v>
      </c>
      <c r="R44" s="243">
        <v>0</v>
      </c>
      <c r="S44" s="243">
        <v>0</v>
      </c>
      <c r="T44" s="243">
        <v>0</v>
      </c>
      <c r="U44" s="243">
        <v>0</v>
      </c>
      <c r="V44" s="243">
        <v>0</v>
      </c>
      <c r="W44" s="243">
        <v>0</v>
      </c>
      <c r="X44" s="243">
        <v>0</v>
      </c>
      <c r="Y44" s="243">
        <v>0</v>
      </c>
      <c r="Z44" s="243">
        <v>0</v>
      </c>
      <c r="AA44" s="243">
        <v>0</v>
      </c>
      <c r="AB44" s="243">
        <v>0</v>
      </c>
      <c r="AC44" s="243">
        <v>0</v>
      </c>
      <c r="AD44" s="243">
        <v>0</v>
      </c>
      <c r="AE44" s="243">
        <v>0</v>
      </c>
      <c r="AF44" s="243">
        <v>0</v>
      </c>
      <c r="AG44" s="243">
        <v>0</v>
      </c>
      <c r="AH44" s="243">
        <v>0</v>
      </c>
      <c r="AI44" s="243">
        <v>0</v>
      </c>
      <c r="AJ44" s="243">
        <v>0</v>
      </c>
      <c r="AK44" s="243">
        <v>0</v>
      </c>
      <c r="AL44" s="243">
        <v>0</v>
      </c>
      <c r="AM44" s="243">
        <v>0</v>
      </c>
    </row>
    <row r="45" spans="1:40" x14ac:dyDescent="0.25">
      <c r="C45" s="243" t="s">
        <v>118</v>
      </c>
      <c r="D45" s="243">
        <v>0</v>
      </c>
      <c r="E45" s="243">
        <v>0</v>
      </c>
      <c r="F45" s="243">
        <v>0</v>
      </c>
      <c r="G45" s="243">
        <v>0</v>
      </c>
      <c r="H45" s="243">
        <v>0</v>
      </c>
      <c r="I45" s="243">
        <v>0</v>
      </c>
      <c r="J45" s="243">
        <v>0</v>
      </c>
      <c r="K45" s="243">
        <v>0</v>
      </c>
      <c r="L45" s="243">
        <v>0</v>
      </c>
      <c r="M45" s="243">
        <v>0</v>
      </c>
      <c r="N45" s="243">
        <v>0</v>
      </c>
      <c r="O45" s="243">
        <v>0</v>
      </c>
      <c r="P45" s="243">
        <v>0</v>
      </c>
      <c r="Q45" s="243">
        <v>0</v>
      </c>
      <c r="R45" s="243">
        <v>0</v>
      </c>
      <c r="S45" s="243">
        <v>0</v>
      </c>
      <c r="T45" s="243">
        <v>0</v>
      </c>
      <c r="U45" s="243">
        <v>0</v>
      </c>
      <c r="V45" s="243">
        <v>0</v>
      </c>
      <c r="W45" s="243">
        <v>0</v>
      </c>
      <c r="X45" s="243">
        <v>0</v>
      </c>
      <c r="Y45" s="243">
        <v>0</v>
      </c>
      <c r="Z45" s="243">
        <v>0</v>
      </c>
      <c r="AA45" s="243">
        <v>0</v>
      </c>
      <c r="AB45" s="243">
        <v>0</v>
      </c>
      <c r="AC45" s="243">
        <v>0</v>
      </c>
      <c r="AD45" s="243">
        <v>0</v>
      </c>
      <c r="AE45" s="243">
        <v>0</v>
      </c>
      <c r="AF45" s="243">
        <v>0</v>
      </c>
      <c r="AG45" s="243">
        <v>0</v>
      </c>
      <c r="AH45" s="243">
        <v>0</v>
      </c>
      <c r="AI45" s="243">
        <v>0</v>
      </c>
      <c r="AJ45" s="243">
        <v>0</v>
      </c>
      <c r="AK45" s="243">
        <v>0</v>
      </c>
      <c r="AL45" s="243">
        <v>0</v>
      </c>
      <c r="AM45" s="243">
        <v>0</v>
      </c>
    </row>
    <row r="46" spans="1:40" x14ac:dyDescent="0.25">
      <c r="C46" s="243" t="s">
        <v>119</v>
      </c>
      <c r="D46" s="243">
        <v>0</v>
      </c>
      <c r="E46" s="243">
        <v>0</v>
      </c>
      <c r="F46" s="243">
        <v>0</v>
      </c>
      <c r="G46" s="243">
        <v>0</v>
      </c>
      <c r="H46" s="243">
        <v>0</v>
      </c>
      <c r="I46" s="243">
        <v>0</v>
      </c>
      <c r="J46" s="243">
        <v>0</v>
      </c>
      <c r="K46" s="243">
        <v>0</v>
      </c>
      <c r="L46" s="243">
        <v>0</v>
      </c>
      <c r="M46" s="243">
        <v>0</v>
      </c>
      <c r="N46" s="243">
        <v>0</v>
      </c>
      <c r="O46" s="243">
        <v>0</v>
      </c>
      <c r="P46" s="243">
        <v>0</v>
      </c>
      <c r="Q46" s="243">
        <v>0</v>
      </c>
      <c r="R46" s="243">
        <v>0</v>
      </c>
      <c r="S46" s="243">
        <v>0</v>
      </c>
      <c r="T46" s="243">
        <v>0</v>
      </c>
      <c r="U46" s="243">
        <v>0</v>
      </c>
      <c r="V46" s="243">
        <v>0</v>
      </c>
      <c r="W46" s="243">
        <v>0</v>
      </c>
      <c r="X46" s="243">
        <v>0</v>
      </c>
      <c r="Y46" s="243">
        <v>0</v>
      </c>
      <c r="Z46" s="243">
        <v>0</v>
      </c>
      <c r="AA46" s="243">
        <v>0</v>
      </c>
      <c r="AB46" s="243">
        <v>0</v>
      </c>
      <c r="AC46" s="243">
        <v>0</v>
      </c>
      <c r="AD46" s="243">
        <v>0</v>
      </c>
      <c r="AE46" s="243">
        <v>0</v>
      </c>
      <c r="AF46" s="243">
        <v>0</v>
      </c>
      <c r="AG46" s="243">
        <v>0</v>
      </c>
      <c r="AH46" s="243">
        <v>0</v>
      </c>
      <c r="AI46" s="243">
        <v>0</v>
      </c>
      <c r="AJ46" s="243">
        <v>0</v>
      </c>
      <c r="AK46" s="243">
        <v>0</v>
      </c>
      <c r="AL46" s="243">
        <v>0</v>
      </c>
      <c r="AM46" s="243">
        <v>0</v>
      </c>
    </row>
    <row r="47" spans="1:40" x14ac:dyDescent="0.25">
      <c r="C47" s="243" t="s">
        <v>120</v>
      </c>
      <c r="D47" s="243">
        <v>273.22433640774398</v>
      </c>
      <c r="E47" s="243">
        <v>274.418680457709</v>
      </c>
      <c r="F47" s="243">
        <v>275.501305744457</v>
      </c>
      <c r="G47" s="243">
        <v>275.97182300321299</v>
      </c>
      <c r="H47" s="243">
        <v>276.76166697078799</v>
      </c>
      <c r="I47" s="243">
        <v>277.24352254443397</v>
      </c>
      <c r="J47" s="243">
        <v>277.37584439055797</v>
      </c>
      <c r="K47" s="243">
        <v>277.22828001509498</v>
      </c>
      <c r="L47" s="243">
        <v>277.166072593698</v>
      </c>
      <c r="M47" s="243">
        <v>277.09871597556599</v>
      </c>
      <c r="N47" s="243">
        <v>277.05048955979902</v>
      </c>
      <c r="O47" s="243">
        <v>277.03751374613103</v>
      </c>
      <c r="P47" s="243">
        <v>277.10670796098401</v>
      </c>
      <c r="Q47" s="243">
        <v>277.21849211256</v>
      </c>
      <c r="R47" s="243">
        <v>277.30006050988902</v>
      </c>
      <c r="S47" s="243">
        <v>277.433423024901</v>
      </c>
      <c r="T47" s="243">
        <v>277.586076251196</v>
      </c>
      <c r="U47" s="243">
        <v>277.91700447560203</v>
      </c>
      <c r="V47" s="243">
        <v>278.392090615423</v>
      </c>
      <c r="W47" s="243">
        <v>278.81899732770501</v>
      </c>
      <c r="X47" s="243">
        <v>279.28412600757798</v>
      </c>
      <c r="Y47" s="243">
        <v>279.734131422953</v>
      </c>
      <c r="Z47" s="243">
        <v>280.25533695159203</v>
      </c>
      <c r="AA47" s="243">
        <v>280.87084004665599</v>
      </c>
      <c r="AB47" s="243">
        <v>281.52034156014099</v>
      </c>
      <c r="AC47" s="243">
        <v>282.18186768336301</v>
      </c>
      <c r="AD47" s="243">
        <v>282.89738304337499</v>
      </c>
      <c r="AE47" s="243">
        <v>283.64276347846902</v>
      </c>
      <c r="AF47" s="243">
        <v>284.40811180294901</v>
      </c>
      <c r="AG47" s="243">
        <v>285.18333576162701</v>
      </c>
      <c r="AH47" s="243">
        <v>285.95337661690297</v>
      </c>
      <c r="AI47" s="243">
        <v>286.70355124727598</v>
      </c>
      <c r="AJ47" s="243">
        <v>287.43521779429602</v>
      </c>
      <c r="AK47" s="243">
        <v>288.15076409396198</v>
      </c>
      <c r="AL47" s="243">
        <v>288.84467467184697</v>
      </c>
      <c r="AM47" s="243">
        <v>289.49093476504601</v>
      </c>
    </row>
    <row r="48" spans="1:40" x14ac:dyDescent="0.25">
      <c r="C48" s="243" t="s">
        <v>121</v>
      </c>
      <c r="D48" s="243">
        <v>0</v>
      </c>
      <c r="E48" s="243">
        <v>0</v>
      </c>
      <c r="F48" s="243">
        <v>0</v>
      </c>
      <c r="G48" s="243">
        <v>0</v>
      </c>
      <c r="H48" s="243">
        <v>0</v>
      </c>
      <c r="I48" s="243">
        <v>0</v>
      </c>
      <c r="J48" s="243">
        <v>0</v>
      </c>
      <c r="K48" s="243">
        <v>0</v>
      </c>
      <c r="L48" s="243">
        <v>0</v>
      </c>
      <c r="M48" s="243">
        <v>0</v>
      </c>
      <c r="N48" s="243">
        <v>0</v>
      </c>
      <c r="O48" s="243">
        <v>0</v>
      </c>
      <c r="P48" s="243">
        <v>0</v>
      </c>
      <c r="Q48" s="243">
        <v>0</v>
      </c>
      <c r="R48" s="243">
        <v>0</v>
      </c>
      <c r="S48" s="243">
        <v>0</v>
      </c>
      <c r="T48" s="243">
        <v>0</v>
      </c>
      <c r="U48" s="243">
        <v>0</v>
      </c>
      <c r="V48" s="243">
        <v>0</v>
      </c>
      <c r="W48" s="243">
        <v>0</v>
      </c>
      <c r="X48" s="243">
        <v>0</v>
      </c>
      <c r="Y48" s="243">
        <v>0</v>
      </c>
      <c r="Z48" s="243">
        <v>0</v>
      </c>
      <c r="AA48" s="243">
        <v>0</v>
      </c>
      <c r="AB48" s="243">
        <v>0</v>
      </c>
      <c r="AC48" s="243">
        <v>0</v>
      </c>
      <c r="AD48" s="243">
        <v>0</v>
      </c>
      <c r="AE48" s="243">
        <v>0</v>
      </c>
      <c r="AF48" s="243">
        <v>0</v>
      </c>
      <c r="AG48" s="243">
        <v>0</v>
      </c>
      <c r="AH48" s="243">
        <v>0</v>
      </c>
      <c r="AI48" s="243">
        <v>0</v>
      </c>
      <c r="AJ48" s="243">
        <v>0</v>
      </c>
      <c r="AK48" s="243">
        <v>0</v>
      </c>
      <c r="AL48" s="243">
        <v>0</v>
      </c>
      <c r="AM48" s="243">
        <v>0</v>
      </c>
    </row>
    <row r="49" spans="3:39" x14ac:dyDescent="0.25">
      <c r="C49" s="243" t="s">
        <v>122</v>
      </c>
      <c r="D49" s="243">
        <v>0</v>
      </c>
      <c r="E49" s="243">
        <v>0</v>
      </c>
      <c r="F49" s="243">
        <v>0</v>
      </c>
      <c r="G49" s="243">
        <v>0</v>
      </c>
      <c r="H49" s="243">
        <v>0</v>
      </c>
      <c r="I49" s="243">
        <v>0</v>
      </c>
      <c r="J49" s="243">
        <v>0</v>
      </c>
      <c r="K49" s="243">
        <v>0</v>
      </c>
      <c r="L49" s="243">
        <v>0</v>
      </c>
      <c r="M49" s="243">
        <v>0</v>
      </c>
      <c r="N49" s="243">
        <v>0</v>
      </c>
      <c r="O49" s="243">
        <v>0</v>
      </c>
      <c r="P49" s="243">
        <v>0</v>
      </c>
      <c r="Q49" s="243">
        <v>0</v>
      </c>
      <c r="R49" s="243">
        <v>0</v>
      </c>
      <c r="S49" s="243">
        <v>0</v>
      </c>
      <c r="T49" s="243">
        <v>0</v>
      </c>
      <c r="U49" s="243">
        <v>0</v>
      </c>
      <c r="V49" s="243">
        <v>0</v>
      </c>
      <c r="W49" s="243">
        <v>0</v>
      </c>
      <c r="X49" s="243">
        <v>0</v>
      </c>
      <c r="Y49" s="243">
        <v>0</v>
      </c>
      <c r="Z49" s="243">
        <v>0</v>
      </c>
      <c r="AA49" s="243">
        <v>0</v>
      </c>
      <c r="AB49" s="243">
        <v>0</v>
      </c>
      <c r="AC49" s="243">
        <v>0</v>
      </c>
      <c r="AD49" s="243">
        <v>0</v>
      </c>
      <c r="AE49" s="243">
        <v>0</v>
      </c>
      <c r="AF49" s="243">
        <v>0</v>
      </c>
      <c r="AG49" s="243">
        <v>0</v>
      </c>
      <c r="AH49" s="243">
        <v>0</v>
      </c>
      <c r="AI49" s="243">
        <v>0</v>
      </c>
      <c r="AJ49" s="243">
        <v>0</v>
      </c>
      <c r="AK49" s="243">
        <v>0</v>
      </c>
      <c r="AL49" s="243">
        <v>0</v>
      </c>
      <c r="AM49" s="243">
        <v>0</v>
      </c>
    </row>
    <row r="50" spans="3:39" x14ac:dyDescent="0.25">
      <c r="C50" s="243" t="s">
        <v>123</v>
      </c>
      <c r="D50" s="243">
        <v>0</v>
      </c>
      <c r="E50" s="243">
        <v>0</v>
      </c>
      <c r="F50" s="243">
        <v>0</v>
      </c>
      <c r="G50" s="243">
        <v>0</v>
      </c>
      <c r="H50" s="243">
        <v>0</v>
      </c>
      <c r="I50" s="243">
        <v>0</v>
      </c>
      <c r="J50" s="243">
        <v>0</v>
      </c>
      <c r="K50" s="243">
        <v>0</v>
      </c>
      <c r="L50" s="243">
        <v>0</v>
      </c>
      <c r="M50" s="243">
        <v>0</v>
      </c>
      <c r="N50" s="243">
        <v>0</v>
      </c>
      <c r="O50" s="243">
        <v>0</v>
      </c>
      <c r="P50" s="243">
        <v>0</v>
      </c>
      <c r="Q50" s="243">
        <v>0</v>
      </c>
      <c r="R50" s="243">
        <v>0</v>
      </c>
      <c r="S50" s="243">
        <v>0</v>
      </c>
      <c r="T50" s="243">
        <v>0</v>
      </c>
      <c r="U50" s="243">
        <v>0</v>
      </c>
      <c r="V50" s="243">
        <v>0</v>
      </c>
      <c r="W50" s="243">
        <v>0</v>
      </c>
      <c r="X50" s="243">
        <v>0</v>
      </c>
      <c r="Y50" s="243">
        <v>0</v>
      </c>
      <c r="Z50" s="243">
        <v>0</v>
      </c>
      <c r="AA50" s="243">
        <v>0</v>
      </c>
      <c r="AB50" s="243">
        <v>0</v>
      </c>
      <c r="AC50" s="243">
        <v>0</v>
      </c>
      <c r="AD50" s="243">
        <v>0</v>
      </c>
      <c r="AE50" s="243">
        <v>0</v>
      </c>
      <c r="AF50" s="243">
        <v>0</v>
      </c>
      <c r="AG50" s="243">
        <v>0</v>
      </c>
      <c r="AH50" s="243">
        <v>0</v>
      </c>
      <c r="AI50" s="243">
        <v>0</v>
      </c>
      <c r="AJ50" s="243">
        <v>0</v>
      </c>
      <c r="AK50" s="243">
        <v>0</v>
      </c>
      <c r="AL50" s="243">
        <v>0</v>
      </c>
      <c r="AM50" s="243">
        <v>0</v>
      </c>
    </row>
    <row r="51" spans="3:39" x14ac:dyDescent="0.25">
      <c r="C51" s="243" t="s">
        <v>124</v>
      </c>
      <c r="D51" s="243">
        <v>441.78864864295798</v>
      </c>
      <c r="E51" s="243">
        <v>445.32358141377</v>
      </c>
      <c r="F51" s="243">
        <v>448.68742127024598</v>
      </c>
      <c r="G51" s="243">
        <v>451.04723459002099</v>
      </c>
      <c r="H51" s="243">
        <v>454.040677249672</v>
      </c>
      <c r="I51" s="243">
        <v>456.65617447467901</v>
      </c>
      <c r="J51" s="243">
        <v>458.84516392353601</v>
      </c>
      <c r="K51" s="243">
        <v>460.66469320231698</v>
      </c>
      <c r="L51" s="243">
        <v>462.65243928949002</v>
      </c>
      <c r="M51" s="243">
        <v>464.57949321089501</v>
      </c>
      <c r="N51" s="243">
        <v>466.44665141442903</v>
      </c>
      <c r="O51" s="243">
        <v>468.259650857471</v>
      </c>
      <c r="P51" s="243">
        <v>470.08894134466198</v>
      </c>
      <c r="Q51" s="243">
        <v>471.86171283565102</v>
      </c>
      <c r="R51" s="243">
        <v>473.45100805498498</v>
      </c>
      <c r="S51" s="243">
        <v>475.002600480718</v>
      </c>
      <c r="T51" s="243">
        <v>476.46269258222497</v>
      </c>
      <c r="U51" s="243">
        <v>478.11326035377999</v>
      </c>
      <c r="V51" s="243">
        <v>479.894011611758</v>
      </c>
      <c r="W51" s="243">
        <v>481.47239776979598</v>
      </c>
      <c r="X51" s="243">
        <v>482.99853763484498</v>
      </c>
      <c r="Y51" s="243">
        <v>484.38180787143301</v>
      </c>
      <c r="Z51" s="243">
        <v>485.780429393063</v>
      </c>
      <c r="AA51" s="243">
        <v>487.24494255194003</v>
      </c>
      <c r="AB51" s="243">
        <v>488.68642758760598</v>
      </c>
      <c r="AC51" s="243">
        <v>490.08380134746199</v>
      </c>
      <c r="AD51" s="243">
        <v>491.53003128382602</v>
      </c>
      <c r="AE51" s="243">
        <v>493.002152664888</v>
      </c>
      <c r="AF51" s="243">
        <v>494.49911359897197</v>
      </c>
      <c r="AG51" s="243">
        <v>496.016486398935</v>
      </c>
      <c r="AH51" s="243">
        <v>497.537297935852</v>
      </c>
      <c r="AI51" s="243">
        <v>499.04113186432801</v>
      </c>
      <c r="AJ51" s="243">
        <v>500.53266659413202</v>
      </c>
      <c r="AK51" s="243">
        <v>502.01523192404198</v>
      </c>
      <c r="AL51" s="243">
        <v>503.47765987590799</v>
      </c>
      <c r="AM51" s="243">
        <v>504.87258426849002</v>
      </c>
    </row>
    <row r="52" spans="3:39" x14ac:dyDescent="0.25">
      <c r="C52" s="243" t="s">
        <v>125</v>
      </c>
      <c r="D52" s="243">
        <v>189.235161752175</v>
      </c>
      <c r="E52" s="243">
        <v>190.067091517291</v>
      </c>
      <c r="F52" s="243">
        <v>190.78861878551999</v>
      </c>
      <c r="G52" s="243">
        <v>191.30677115444001</v>
      </c>
      <c r="H52" s="243">
        <v>191.942241935905</v>
      </c>
      <c r="I52" s="243">
        <v>192.53924841584899</v>
      </c>
      <c r="J52" s="243">
        <v>193.49449692238801</v>
      </c>
      <c r="K52" s="243">
        <v>194.454233100701</v>
      </c>
      <c r="L52" s="243">
        <v>195.41055580095701</v>
      </c>
      <c r="M52" s="243">
        <v>196.364172332354</v>
      </c>
      <c r="N52" s="243">
        <v>197.298753231402</v>
      </c>
      <c r="O52" s="243">
        <v>198.20927595268299</v>
      </c>
      <c r="P52" s="243">
        <v>199.12342977517301</v>
      </c>
      <c r="Q52" s="243">
        <v>200.006920975356</v>
      </c>
      <c r="R52" s="243">
        <v>200.80211049471899</v>
      </c>
      <c r="S52" s="243">
        <v>201.57228188578301</v>
      </c>
      <c r="T52" s="243">
        <v>202.29224593094901</v>
      </c>
      <c r="U52" s="243">
        <v>203.08462613335499</v>
      </c>
      <c r="V52" s="243">
        <v>203.92021481133199</v>
      </c>
      <c r="W52" s="243">
        <v>204.65061203723499</v>
      </c>
      <c r="X52" s="243">
        <v>205.336859102842</v>
      </c>
      <c r="Y52" s="243">
        <v>205.935815905543</v>
      </c>
      <c r="Z52" s="243">
        <v>206.511153100076</v>
      </c>
      <c r="AA52" s="243">
        <v>207.079885110048</v>
      </c>
      <c r="AB52" s="243">
        <v>207.59919939378199</v>
      </c>
      <c r="AC52" s="243">
        <v>208.056611250423</v>
      </c>
      <c r="AD52" s="243">
        <v>208.49131565513099</v>
      </c>
      <c r="AE52" s="243">
        <v>208.89307937944301</v>
      </c>
      <c r="AF52" s="243">
        <v>209.263279305374</v>
      </c>
      <c r="AG52" s="243">
        <v>209.603445997834</v>
      </c>
      <c r="AH52" s="243">
        <v>209.91014898052401</v>
      </c>
      <c r="AI52" s="243">
        <v>210.17945997280299</v>
      </c>
      <c r="AJ52" s="243">
        <v>210.418136038201</v>
      </c>
      <c r="AK52" s="243">
        <v>210.632183265452</v>
      </c>
      <c r="AL52" s="243">
        <v>210.821001685346</v>
      </c>
      <c r="AM52" s="243">
        <v>210.968207803821</v>
      </c>
    </row>
    <row r="53" spans="3:39" x14ac:dyDescent="0.25">
      <c r="C53" s="243" t="s">
        <v>126</v>
      </c>
      <c r="D53" s="243">
        <v>132.657000752941</v>
      </c>
      <c r="E53" s="243">
        <v>136.28126157983101</v>
      </c>
      <c r="F53" s="243">
        <v>136.790408480672</v>
      </c>
      <c r="G53" s="243">
        <v>136.88481945546201</v>
      </c>
      <c r="H53" s="243">
        <v>137.564634504201</v>
      </c>
      <c r="I53" s="243">
        <v>136.62954562689001</v>
      </c>
      <c r="J53" s="243">
        <v>135.87980482352901</v>
      </c>
      <c r="K53" s="243">
        <v>133.915216094117</v>
      </c>
      <c r="L53" s="243">
        <v>131.63590543865499</v>
      </c>
      <c r="M53" s="243">
        <v>128.74183085714199</v>
      </c>
      <c r="N53" s="243">
        <v>126.66815122689</v>
      </c>
      <c r="O53" s="243">
        <v>124.594471596638</v>
      </c>
      <c r="P53" s="243">
        <v>122.520791966386</v>
      </c>
      <c r="Q53" s="243">
        <v>120.447112336134</v>
      </c>
      <c r="R53" s="243">
        <v>118.373432705882</v>
      </c>
      <c r="S53" s="243">
        <v>116.29975307562999</v>
      </c>
      <c r="T53" s="243">
        <v>117.31808541663899</v>
      </c>
      <c r="U53" s="243">
        <v>118.33641775764799</v>
      </c>
      <c r="V53" s="243">
        <v>119.35475009865699</v>
      </c>
      <c r="W53" s="243">
        <v>120.37308243966601</v>
      </c>
      <c r="X53" s="243">
        <v>121.39141478067501</v>
      </c>
      <c r="Y53" s="243">
        <v>122.40974712168401</v>
      </c>
      <c r="Z53" s="243">
        <v>123.42807946269301</v>
      </c>
      <c r="AA53" s="243">
        <v>124.44641180370201</v>
      </c>
      <c r="AB53" s="243">
        <v>125.46474414471101</v>
      </c>
      <c r="AC53" s="243">
        <v>126.48307648572001</v>
      </c>
      <c r="AD53" s="243">
        <v>127.501408826729</v>
      </c>
      <c r="AE53" s="243">
        <v>128.519741167738</v>
      </c>
      <c r="AF53" s="243">
        <v>129.538073508747</v>
      </c>
      <c r="AG53" s="243">
        <v>130.556405849756</v>
      </c>
      <c r="AH53" s="243">
        <v>131.574738190765</v>
      </c>
      <c r="AI53" s="243">
        <v>132.593070531774</v>
      </c>
      <c r="AJ53" s="243">
        <v>133.611402872783</v>
      </c>
      <c r="AK53" s="243">
        <v>134.629735213792</v>
      </c>
      <c r="AL53" s="243">
        <v>135.648067554801</v>
      </c>
      <c r="AM53" s="243">
        <v>136.66639989581</v>
      </c>
    </row>
    <row r="54" spans="3:39" x14ac:dyDescent="0.25">
      <c r="C54" s="243" t="s">
        <v>127</v>
      </c>
      <c r="D54" s="243">
        <v>0</v>
      </c>
      <c r="E54" s="243">
        <v>0</v>
      </c>
      <c r="F54" s="243">
        <v>0</v>
      </c>
      <c r="G54" s="243">
        <v>0</v>
      </c>
      <c r="H54" s="243">
        <v>0</v>
      </c>
      <c r="I54" s="243">
        <v>0</v>
      </c>
      <c r="J54" s="243">
        <v>0</v>
      </c>
      <c r="K54" s="243">
        <v>0</v>
      </c>
      <c r="L54" s="243">
        <v>0</v>
      </c>
      <c r="M54" s="243">
        <v>0</v>
      </c>
      <c r="N54" s="243">
        <v>0</v>
      </c>
      <c r="O54" s="243">
        <v>0</v>
      </c>
      <c r="P54" s="243">
        <v>0</v>
      </c>
      <c r="Q54" s="243">
        <v>0</v>
      </c>
      <c r="R54" s="243">
        <v>0</v>
      </c>
      <c r="S54" s="243">
        <v>0</v>
      </c>
      <c r="T54" s="243">
        <v>0</v>
      </c>
      <c r="U54" s="243">
        <v>0</v>
      </c>
      <c r="V54" s="243">
        <v>0</v>
      </c>
      <c r="W54" s="243">
        <v>0</v>
      </c>
      <c r="X54" s="243">
        <v>0</v>
      </c>
      <c r="Y54" s="243">
        <v>0</v>
      </c>
      <c r="Z54" s="243">
        <v>0</v>
      </c>
      <c r="AA54" s="243">
        <v>0</v>
      </c>
      <c r="AB54" s="243">
        <v>0</v>
      </c>
      <c r="AC54" s="243">
        <v>0</v>
      </c>
      <c r="AD54" s="243">
        <v>0</v>
      </c>
      <c r="AE54" s="243">
        <v>0</v>
      </c>
      <c r="AF54" s="243">
        <v>0</v>
      </c>
      <c r="AG54" s="243">
        <v>0</v>
      </c>
      <c r="AH54" s="243">
        <v>0</v>
      </c>
      <c r="AI54" s="243">
        <v>0</v>
      </c>
      <c r="AJ54" s="243">
        <v>0</v>
      </c>
      <c r="AK54" s="243">
        <v>0</v>
      </c>
      <c r="AL54" s="243">
        <v>0</v>
      </c>
      <c r="AM54" s="243">
        <v>0</v>
      </c>
    </row>
    <row r="55" spans="3:39" x14ac:dyDescent="0.25">
      <c r="C55" s="243" t="s">
        <v>128</v>
      </c>
      <c r="D55" s="243" t="s">
        <v>1457</v>
      </c>
      <c r="E55" s="243" t="s">
        <v>1457</v>
      </c>
      <c r="F55" s="243" t="s">
        <v>1457</v>
      </c>
      <c r="G55" s="243" t="s">
        <v>1457</v>
      </c>
      <c r="H55" s="243" t="s">
        <v>1457</v>
      </c>
      <c r="I55" s="243" t="s">
        <v>1457</v>
      </c>
      <c r="J55" s="243" t="s">
        <v>1457</v>
      </c>
      <c r="K55" s="243" t="s">
        <v>1457</v>
      </c>
      <c r="L55" s="243" t="s">
        <v>1457</v>
      </c>
      <c r="M55" s="243" t="s">
        <v>1457</v>
      </c>
      <c r="N55" s="243" t="s">
        <v>1457</v>
      </c>
      <c r="O55" s="243" t="s">
        <v>1457</v>
      </c>
      <c r="P55" s="243" t="s">
        <v>1457</v>
      </c>
      <c r="Q55" s="243" t="s">
        <v>1457</v>
      </c>
      <c r="R55" s="243" t="s">
        <v>1457</v>
      </c>
      <c r="S55" s="243" t="s">
        <v>1457</v>
      </c>
      <c r="T55" s="243" t="s">
        <v>1457</v>
      </c>
      <c r="U55" s="243" t="s">
        <v>1457</v>
      </c>
      <c r="V55" s="243" t="s">
        <v>1457</v>
      </c>
      <c r="W55" s="243" t="s">
        <v>1457</v>
      </c>
      <c r="X55" s="243" t="s">
        <v>1457</v>
      </c>
      <c r="Y55" s="243" t="s">
        <v>1457</v>
      </c>
      <c r="Z55" s="243" t="s">
        <v>1457</v>
      </c>
      <c r="AA55" s="243" t="s">
        <v>1457</v>
      </c>
      <c r="AB55" s="243" t="s">
        <v>1457</v>
      </c>
      <c r="AC55" s="243" t="s">
        <v>1457</v>
      </c>
      <c r="AD55" s="243" t="s">
        <v>1457</v>
      </c>
      <c r="AE55" s="243" t="s">
        <v>1457</v>
      </c>
      <c r="AF55" s="243" t="s">
        <v>1457</v>
      </c>
      <c r="AG55" s="243" t="s">
        <v>1457</v>
      </c>
      <c r="AH55" s="243" t="s">
        <v>1457</v>
      </c>
      <c r="AI55" s="243" t="s">
        <v>1457</v>
      </c>
      <c r="AJ55" s="243" t="s">
        <v>1457</v>
      </c>
      <c r="AK55" s="243" t="s">
        <v>1457</v>
      </c>
      <c r="AL55" s="243" t="s">
        <v>1457</v>
      </c>
      <c r="AM55" s="243" t="s">
        <v>1457</v>
      </c>
    </row>
    <row r="56" spans="3:39" x14ac:dyDescent="0.25">
      <c r="C56" s="243" t="s">
        <v>129</v>
      </c>
      <c r="D56" s="243" t="s">
        <v>1457</v>
      </c>
      <c r="E56" s="243" t="s">
        <v>1457</v>
      </c>
      <c r="F56" s="243" t="s">
        <v>1457</v>
      </c>
      <c r="G56" s="243" t="s">
        <v>1457</v>
      </c>
      <c r="H56" s="243" t="s">
        <v>1457</v>
      </c>
      <c r="I56" s="243" t="s">
        <v>1457</v>
      </c>
      <c r="J56" s="243" t="s">
        <v>1457</v>
      </c>
      <c r="K56" s="243" t="s">
        <v>1457</v>
      </c>
      <c r="L56" s="243" t="s">
        <v>1457</v>
      </c>
      <c r="M56" s="243" t="s">
        <v>1457</v>
      </c>
      <c r="N56" s="243" t="s">
        <v>1457</v>
      </c>
      <c r="O56" s="243" t="s">
        <v>1457</v>
      </c>
      <c r="P56" s="243" t="s">
        <v>1457</v>
      </c>
      <c r="Q56" s="243" t="s">
        <v>1457</v>
      </c>
      <c r="R56" s="243" t="s">
        <v>1457</v>
      </c>
      <c r="S56" s="243" t="s">
        <v>1457</v>
      </c>
      <c r="T56" s="243" t="s">
        <v>1457</v>
      </c>
      <c r="U56" s="243" t="s">
        <v>1457</v>
      </c>
      <c r="V56" s="243" t="s">
        <v>1457</v>
      </c>
      <c r="W56" s="243" t="s">
        <v>1457</v>
      </c>
      <c r="X56" s="243" t="s">
        <v>1457</v>
      </c>
      <c r="Y56" s="243" t="s">
        <v>1457</v>
      </c>
      <c r="Z56" s="243" t="s">
        <v>1457</v>
      </c>
      <c r="AA56" s="243" t="s">
        <v>1457</v>
      </c>
      <c r="AB56" s="243" t="s">
        <v>1457</v>
      </c>
      <c r="AC56" s="243" t="s">
        <v>1457</v>
      </c>
      <c r="AD56" s="243" t="s">
        <v>1457</v>
      </c>
      <c r="AE56" s="243" t="s">
        <v>1457</v>
      </c>
      <c r="AF56" s="243" t="s">
        <v>1457</v>
      </c>
      <c r="AG56" s="243" t="s">
        <v>1457</v>
      </c>
      <c r="AH56" s="243" t="s">
        <v>1457</v>
      </c>
      <c r="AI56" s="243" t="s">
        <v>1457</v>
      </c>
      <c r="AJ56" s="243" t="s">
        <v>1457</v>
      </c>
      <c r="AK56" s="243" t="s">
        <v>1457</v>
      </c>
      <c r="AL56" s="243" t="s">
        <v>1457</v>
      </c>
      <c r="AM56" s="243" t="s">
        <v>1457</v>
      </c>
    </row>
    <row r="57" spans="3:39" x14ac:dyDescent="0.25">
      <c r="C57" s="243" t="s">
        <v>130</v>
      </c>
      <c r="D57" s="243" t="s">
        <v>1457</v>
      </c>
      <c r="E57" s="243" t="s">
        <v>1457</v>
      </c>
      <c r="F57" s="243" t="s">
        <v>1457</v>
      </c>
      <c r="G57" s="243" t="s">
        <v>1457</v>
      </c>
      <c r="H57" s="243" t="s">
        <v>1457</v>
      </c>
      <c r="I57" s="243" t="s">
        <v>1457</v>
      </c>
      <c r="J57" s="243" t="s">
        <v>1457</v>
      </c>
      <c r="K57" s="243" t="s">
        <v>1457</v>
      </c>
      <c r="L57" s="243" t="s">
        <v>1457</v>
      </c>
      <c r="M57" s="243" t="s">
        <v>1457</v>
      </c>
      <c r="N57" s="243" t="s">
        <v>1457</v>
      </c>
      <c r="O57" s="243" t="s">
        <v>1457</v>
      </c>
      <c r="P57" s="243" t="s">
        <v>1457</v>
      </c>
      <c r="Q57" s="243" t="s">
        <v>1457</v>
      </c>
      <c r="R57" s="243" t="s">
        <v>1457</v>
      </c>
      <c r="S57" s="243" t="s">
        <v>1457</v>
      </c>
      <c r="T57" s="243" t="s">
        <v>1457</v>
      </c>
      <c r="U57" s="243" t="s">
        <v>1457</v>
      </c>
      <c r="V57" s="243" t="s">
        <v>1457</v>
      </c>
      <c r="W57" s="243" t="s">
        <v>1457</v>
      </c>
      <c r="X57" s="243" t="s">
        <v>1457</v>
      </c>
      <c r="Y57" s="243" t="s">
        <v>1457</v>
      </c>
      <c r="Z57" s="243" t="s">
        <v>1457</v>
      </c>
      <c r="AA57" s="243" t="s">
        <v>1457</v>
      </c>
      <c r="AB57" s="243" t="s">
        <v>1457</v>
      </c>
      <c r="AC57" s="243" t="s">
        <v>1457</v>
      </c>
      <c r="AD57" s="243" t="s">
        <v>1457</v>
      </c>
      <c r="AE57" s="243" t="s">
        <v>1457</v>
      </c>
      <c r="AF57" s="243" t="s">
        <v>1457</v>
      </c>
      <c r="AG57" s="243" t="s">
        <v>1457</v>
      </c>
      <c r="AH57" s="243" t="s">
        <v>1457</v>
      </c>
      <c r="AI57" s="243" t="s">
        <v>1457</v>
      </c>
      <c r="AJ57" s="243" t="s">
        <v>1457</v>
      </c>
      <c r="AK57" s="243" t="s">
        <v>1457</v>
      </c>
      <c r="AL57" s="243" t="s">
        <v>1457</v>
      </c>
      <c r="AM57" s="243" t="s">
        <v>1457</v>
      </c>
    </row>
    <row r="58" spans="3:39" x14ac:dyDescent="0.25">
      <c r="C58" s="243" t="s">
        <v>131</v>
      </c>
      <c r="D58" s="243" t="s">
        <v>1457</v>
      </c>
      <c r="E58" s="243" t="s">
        <v>1457</v>
      </c>
      <c r="F58" s="243" t="s">
        <v>1457</v>
      </c>
      <c r="G58" s="243" t="s">
        <v>1457</v>
      </c>
      <c r="H58" s="243" t="s">
        <v>1457</v>
      </c>
      <c r="I58" s="243" t="s">
        <v>1457</v>
      </c>
      <c r="J58" s="243" t="s">
        <v>1457</v>
      </c>
      <c r="K58" s="243" t="s">
        <v>1457</v>
      </c>
      <c r="L58" s="243" t="s">
        <v>1457</v>
      </c>
      <c r="M58" s="243" t="s">
        <v>1457</v>
      </c>
      <c r="N58" s="243" t="s">
        <v>1457</v>
      </c>
      <c r="O58" s="243" t="s">
        <v>1457</v>
      </c>
      <c r="P58" s="243" t="s">
        <v>1457</v>
      </c>
      <c r="Q58" s="243" t="s">
        <v>1457</v>
      </c>
      <c r="R58" s="243" t="s">
        <v>1457</v>
      </c>
      <c r="S58" s="243" t="s">
        <v>1457</v>
      </c>
      <c r="T58" s="243" t="s">
        <v>1457</v>
      </c>
      <c r="U58" s="243" t="s">
        <v>1457</v>
      </c>
      <c r="V58" s="243" t="s">
        <v>1457</v>
      </c>
      <c r="W58" s="243" t="s">
        <v>1457</v>
      </c>
      <c r="X58" s="243" t="s">
        <v>1457</v>
      </c>
      <c r="Y58" s="243" t="s">
        <v>1457</v>
      </c>
      <c r="Z58" s="243" t="s">
        <v>1457</v>
      </c>
      <c r="AA58" s="243" t="s">
        <v>1457</v>
      </c>
      <c r="AB58" s="243" t="s">
        <v>1457</v>
      </c>
      <c r="AC58" s="243" t="s">
        <v>1457</v>
      </c>
      <c r="AD58" s="243" t="s">
        <v>1457</v>
      </c>
      <c r="AE58" s="243" t="s">
        <v>1457</v>
      </c>
      <c r="AF58" s="243" t="s">
        <v>1457</v>
      </c>
      <c r="AG58" s="243" t="s">
        <v>1457</v>
      </c>
      <c r="AH58" s="243" t="s">
        <v>1457</v>
      </c>
      <c r="AI58" s="243" t="s">
        <v>1457</v>
      </c>
      <c r="AJ58" s="243" t="s">
        <v>1457</v>
      </c>
      <c r="AK58" s="243" t="s">
        <v>1457</v>
      </c>
      <c r="AL58" s="243" t="s">
        <v>1457</v>
      </c>
      <c r="AM58" s="243" t="s">
        <v>1457</v>
      </c>
    </row>
    <row r="59" spans="3:39" x14ac:dyDescent="0.25">
      <c r="C59" s="243" t="s">
        <v>132</v>
      </c>
      <c r="D59" s="243" t="s">
        <v>1457</v>
      </c>
      <c r="E59" s="243" t="s">
        <v>1457</v>
      </c>
      <c r="F59" s="243" t="s">
        <v>1457</v>
      </c>
      <c r="G59" s="243" t="s">
        <v>1457</v>
      </c>
      <c r="H59" s="243" t="s">
        <v>1457</v>
      </c>
      <c r="I59" s="243" t="s">
        <v>1457</v>
      </c>
      <c r="J59" s="243" t="s">
        <v>1457</v>
      </c>
      <c r="K59" s="243" t="s">
        <v>1457</v>
      </c>
      <c r="L59" s="243" t="s">
        <v>1457</v>
      </c>
      <c r="M59" s="243" t="s">
        <v>1457</v>
      </c>
      <c r="N59" s="243" t="s">
        <v>1457</v>
      </c>
      <c r="O59" s="243" t="s">
        <v>1457</v>
      </c>
      <c r="P59" s="243" t="s">
        <v>1457</v>
      </c>
      <c r="Q59" s="243" t="s">
        <v>1457</v>
      </c>
      <c r="R59" s="243" t="s">
        <v>1457</v>
      </c>
      <c r="S59" s="243" t="s">
        <v>1457</v>
      </c>
      <c r="T59" s="243" t="s">
        <v>1457</v>
      </c>
      <c r="U59" s="243" t="s">
        <v>1457</v>
      </c>
      <c r="V59" s="243" t="s">
        <v>1457</v>
      </c>
      <c r="W59" s="243" t="s">
        <v>1457</v>
      </c>
      <c r="X59" s="243" t="s">
        <v>1457</v>
      </c>
      <c r="Y59" s="243" t="s">
        <v>1457</v>
      </c>
      <c r="Z59" s="243" t="s">
        <v>1457</v>
      </c>
      <c r="AA59" s="243" t="s">
        <v>1457</v>
      </c>
      <c r="AB59" s="243" t="s">
        <v>1457</v>
      </c>
      <c r="AC59" s="243" t="s">
        <v>1457</v>
      </c>
      <c r="AD59" s="243" t="s">
        <v>1457</v>
      </c>
      <c r="AE59" s="243" t="s">
        <v>1457</v>
      </c>
      <c r="AF59" s="243" t="s">
        <v>1457</v>
      </c>
      <c r="AG59" s="243" t="s">
        <v>1457</v>
      </c>
      <c r="AH59" s="243" t="s">
        <v>1457</v>
      </c>
      <c r="AI59" s="243" t="s">
        <v>1457</v>
      </c>
      <c r="AJ59" s="243" t="s">
        <v>1457</v>
      </c>
      <c r="AK59" s="243" t="s">
        <v>1457</v>
      </c>
      <c r="AL59" s="243" t="s">
        <v>1457</v>
      </c>
      <c r="AM59" s="243" t="s">
        <v>1457</v>
      </c>
    </row>
    <row r="60" spans="3:39" x14ac:dyDescent="0.25">
      <c r="C60" s="243" t="s">
        <v>133</v>
      </c>
      <c r="D60" s="243" t="s">
        <v>1457</v>
      </c>
      <c r="E60" s="243" t="s">
        <v>1457</v>
      </c>
      <c r="F60" s="243" t="s">
        <v>1457</v>
      </c>
      <c r="G60" s="243" t="s">
        <v>1457</v>
      </c>
      <c r="H60" s="243" t="s">
        <v>1457</v>
      </c>
      <c r="I60" s="243" t="s">
        <v>1457</v>
      </c>
      <c r="J60" s="243" t="s">
        <v>1457</v>
      </c>
      <c r="K60" s="243" t="s">
        <v>1457</v>
      </c>
      <c r="L60" s="243" t="s">
        <v>1457</v>
      </c>
      <c r="M60" s="243" t="s">
        <v>1457</v>
      </c>
      <c r="N60" s="243" t="s">
        <v>1457</v>
      </c>
      <c r="O60" s="243" t="s">
        <v>1457</v>
      </c>
      <c r="P60" s="243" t="s">
        <v>1457</v>
      </c>
      <c r="Q60" s="243" t="s">
        <v>1457</v>
      </c>
      <c r="R60" s="243" t="s">
        <v>1457</v>
      </c>
      <c r="S60" s="243" t="s">
        <v>1457</v>
      </c>
      <c r="T60" s="243" t="s">
        <v>1457</v>
      </c>
      <c r="U60" s="243" t="s">
        <v>1457</v>
      </c>
      <c r="V60" s="243" t="s">
        <v>1457</v>
      </c>
      <c r="W60" s="243" t="s">
        <v>1457</v>
      </c>
      <c r="X60" s="243" t="s">
        <v>1457</v>
      </c>
      <c r="Y60" s="243" t="s">
        <v>1457</v>
      </c>
      <c r="Z60" s="243" t="s">
        <v>1457</v>
      </c>
      <c r="AA60" s="243" t="s">
        <v>1457</v>
      </c>
      <c r="AB60" s="243" t="s">
        <v>1457</v>
      </c>
      <c r="AC60" s="243" t="s">
        <v>1457</v>
      </c>
      <c r="AD60" s="243" t="s">
        <v>1457</v>
      </c>
      <c r="AE60" s="243" t="s">
        <v>1457</v>
      </c>
      <c r="AF60" s="243" t="s">
        <v>1457</v>
      </c>
      <c r="AG60" s="243" t="s">
        <v>1457</v>
      </c>
      <c r="AH60" s="243" t="s">
        <v>1457</v>
      </c>
      <c r="AI60" s="243" t="s">
        <v>1457</v>
      </c>
      <c r="AJ60" s="243" t="s">
        <v>1457</v>
      </c>
      <c r="AK60" s="243" t="s">
        <v>1457</v>
      </c>
      <c r="AL60" s="243" t="s">
        <v>1457</v>
      </c>
      <c r="AM60" s="243" t="s">
        <v>1457</v>
      </c>
    </row>
    <row r="61" spans="3:39" x14ac:dyDescent="0.25">
      <c r="C61" s="243" t="s">
        <v>134</v>
      </c>
      <c r="D61" s="243" t="s">
        <v>1457</v>
      </c>
      <c r="E61" s="243" t="s">
        <v>1457</v>
      </c>
      <c r="F61" s="243" t="s">
        <v>1457</v>
      </c>
      <c r="G61" s="243" t="s">
        <v>1457</v>
      </c>
      <c r="H61" s="243" t="s">
        <v>1457</v>
      </c>
      <c r="I61" s="243" t="s">
        <v>1457</v>
      </c>
      <c r="J61" s="243" t="s">
        <v>1457</v>
      </c>
      <c r="K61" s="243" t="s">
        <v>1457</v>
      </c>
      <c r="L61" s="243" t="s">
        <v>1457</v>
      </c>
      <c r="M61" s="243" t="s">
        <v>1457</v>
      </c>
      <c r="N61" s="243" t="s">
        <v>1457</v>
      </c>
      <c r="O61" s="243" t="s">
        <v>1457</v>
      </c>
      <c r="P61" s="243" t="s">
        <v>1457</v>
      </c>
      <c r="Q61" s="243" t="s">
        <v>1457</v>
      </c>
      <c r="R61" s="243" t="s">
        <v>1457</v>
      </c>
      <c r="S61" s="243" t="s">
        <v>1457</v>
      </c>
      <c r="T61" s="243" t="s">
        <v>1457</v>
      </c>
      <c r="U61" s="243" t="s">
        <v>1457</v>
      </c>
      <c r="V61" s="243" t="s">
        <v>1457</v>
      </c>
      <c r="W61" s="243" t="s">
        <v>1457</v>
      </c>
      <c r="X61" s="243" t="s">
        <v>1457</v>
      </c>
      <c r="Y61" s="243" t="s">
        <v>1457</v>
      </c>
      <c r="Z61" s="243" t="s">
        <v>1457</v>
      </c>
      <c r="AA61" s="243" t="s">
        <v>1457</v>
      </c>
      <c r="AB61" s="243" t="s">
        <v>1457</v>
      </c>
      <c r="AC61" s="243" t="s">
        <v>1457</v>
      </c>
      <c r="AD61" s="243" t="s">
        <v>1457</v>
      </c>
      <c r="AE61" s="243" t="s">
        <v>1457</v>
      </c>
      <c r="AF61" s="243" t="s">
        <v>1457</v>
      </c>
      <c r="AG61" s="243" t="s">
        <v>1457</v>
      </c>
      <c r="AH61" s="243" t="s">
        <v>1457</v>
      </c>
      <c r="AI61" s="243" t="s">
        <v>1457</v>
      </c>
      <c r="AJ61" s="243" t="s">
        <v>1457</v>
      </c>
      <c r="AK61" s="243" t="s">
        <v>1457</v>
      </c>
      <c r="AL61" s="243" t="s">
        <v>1457</v>
      </c>
      <c r="AM61" s="243" t="s">
        <v>1457</v>
      </c>
    </row>
    <row r="62" spans="3:39" x14ac:dyDescent="0.25">
      <c r="C62" s="243" t="s">
        <v>135</v>
      </c>
      <c r="D62" s="243" t="s">
        <v>1457</v>
      </c>
      <c r="E62" s="243" t="s">
        <v>1457</v>
      </c>
      <c r="F62" s="243" t="s">
        <v>1457</v>
      </c>
      <c r="G62" s="243" t="s">
        <v>1457</v>
      </c>
      <c r="H62" s="243" t="s">
        <v>1457</v>
      </c>
      <c r="I62" s="243" t="s">
        <v>1457</v>
      </c>
      <c r="J62" s="243" t="s">
        <v>1457</v>
      </c>
      <c r="K62" s="243" t="s">
        <v>1457</v>
      </c>
      <c r="L62" s="243" t="s">
        <v>1457</v>
      </c>
      <c r="M62" s="243" t="s">
        <v>1457</v>
      </c>
      <c r="N62" s="243" t="s">
        <v>1457</v>
      </c>
      <c r="O62" s="243" t="s">
        <v>1457</v>
      </c>
      <c r="P62" s="243" t="s">
        <v>1457</v>
      </c>
      <c r="Q62" s="243" t="s">
        <v>1457</v>
      </c>
      <c r="R62" s="243" t="s">
        <v>1457</v>
      </c>
      <c r="S62" s="243" t="s">
        <v>1457</v>
      </c>
      <c r="T62" s="243" t="s">
        <v>1457</v>
      </c>
      <c r="U62" s="243" t="s">
        <v>1457</v>
      </c>
      <c r="V62" s="243" t="s">
        <v>1457</v>
      </c>
      <c r="W62" s="243" t="s">
        <v>1457</v>
      </c>
      <c r="X62" s="243" t="s">
        <v>1457</v>
      </c>
      <c r="Y62" s="243" t="s">
        <v>1457</v>
      </c>
      <c r="Z62" s="243" t="s">
        <v>1457</v>
      </c>
      <c r="AA62" s="243" t="s">
        <v>1457</v>
      </c>
      <c r="AB62" s="243" t="s">
        <v>1457</v>
      </c>
      <c r="AC62" s="243" t="s">
        <v>1457</v>
      </c>
      <c r="AD62" s="243" t="s">
        <v>1457</v>
      </c>
      <c r="AE62" s="243" t="s">
        <v>1457</v>
      </c>
      <c r="AF62" s="243" t="s">
        <v>1457</v>
      </c>
      <c r="AG62" s="243" t="s">
        <v>1457</v>
      </c>
      <c r="AH62" s="243" t="s">
        <v>1457</v>
      </c>
      <c r="AI62" s="243" t="s">
        <v>1457</v>
      </c>
      <c r="AJ62" s="243" t="s">
        <v>1457</v>
      </c>
      <c r="AK62" s="243" t="s">
        <v>1457</v>
      </c>
      <c r="AL62" s="243" t="s">
        <v>1457</v>
      </c>
      <c r="AM62" s="243" t="s">
        <v>1457</v>
      </c>
    </row>
    <row r="63" spans="3:39" x14ac:dyDescent="0.25">
      <c r="C63" s="243" t="s">
        <v>136</v>
      </c>
      <c r="D63" s="243" t="s">
        <v>1457</v>
      </c>
      <c r="E63" s="243" t="s">
        <v>1457</v>
      </c>
      <c r="F63" s="243" t="s">
        <v>1457</v>
      </c>
      <c r="G63" s="243" t="s">
        <v>1457</v>
      </c>
      <c r="H63" s="243" t="s">
        <v>1457</v>
      </c>
      <c r="I63" s="243" t="s">
        <v>1457</v>
      </c>
      <c r="J63" s="243" t="s">
        <v>1457</v>
      </c>
      <c r="K63" s="243" t="s">
        <v>1457</v>
      </c>
      <c r="L63" s="243" t="s">
        <v>1457</v>
      </c>
      <c r="M63" s="243" t="s">
        <v>1457</v>
      </c>
      <c r="N63" s="243" t="s">
        <v>1457</v>
      </c>
      <c r="O63" s="243" t="s">
        <v>1457</v>
      </c>
      <c r="P63" s="243" t="s">
        <v>1457</v>
      </c>
      <c r="Q63" s="243" t="s">
        <v>1457</v>
      </c>
      <c r="R63" s="243" t="s">
        <v>1457</v>
      </c>
      <c r="S63" s="243" t="s">
        <v>1457</v>
      </c>
      <c r="T63" s="243" t="s">
        <v>1457</v>
      </c>
      <c r="U63" s="243" t="s">
        <v>1457</v>
      </c>
      <c r="V63" s="243" t="s">
        <v>1457</v>
      </c>
      <c r="W63" s="243" t="s">
        <v>1457</v>
      </c>
      <c r="X63" s="243" t="s">
        <v>1457</v>
      </c>
      <c r="Y63" s="243" t="s">
        <v>1457</v>
      </c>
      <c r="Z63" s="243" t="s">
        <v>1457</v>
      </c>
      <c r="AA63" s="243" t="s">
        <v>1457</v>
      </c>
      <c r="AB63" s="243" t="s">
        <v>1457</v>
      </c>
      <c r="AC63" s="243" t="s">
        <v>1457</v>
      </c>
      <c r="AD63" s="243" t="s">
        <v>1457</v>
      </c>
      <c r="AE63" s="243" t="s">
        <v>1457</v>
      </c>
      <c r="AF63" s="243" t="s">
        <v>1457</v>
      </c>
      <c r="AG63" s="243" t="s">
        <v>1457</v>
      </c>
      <c r="AH63" s="243" t="s">
        <v>1457</v>
      </c>
      <c r="AI63" s="243" t="s">
        <v>1457</v>
      </c>
      <c r="AJ63" s="243" t="s">
        <v>1457</v>
      </c>
      <c r="AK63" s="243" t="s">
        <v>1457</v>
      </c>
      <c r="AL63" s="243" t="s">
        <v>1457</v>
      </c>
      <c r="AM63" s="243" t="s">
        <v>1457</v>
      </c>
    </row>
    <row r="64" spans="3:39" x14ac:dyDescent="0.25">
      <c r="C64" s="243" t="s">
        <v>137</v>
      </c>
      <c r="D64" s="243" t="s">
        <v>1457</v>
      </c>
      <c r="E64" s="243" t="s">
        <v>1457</v>
      </c>
      <c r="F64" s="243" t="s">
        <v>1457</v>
      </c>
      <c r="G64" s="243" t="s">
        <v>1457</v>
      </c>
      <c r="H64" s="243" t="s">
        <v>1457</v>
      </c>
      <c r="I64" s="243" t="s">
        <v>1457</v>
      </c>
      <c r="J64" s="243" t="s">
        <v>1457</v>
      </c>
      <c r="K64" s="243" t="s">
        <v>1457</v>
      </c>
      <c r="L64" s="243" t="s">
        <v>1457</v>
      </c>
      <c r="M64" s="243" t="s">
        <v>1457</v>
      </c>
      <c r="N64" s="243" t="s">
        <v>1457</v>
      </c>
      <c r="O64" s="243" t="s">
        <v>1457</v>
      </c>
      <c r="P64" s="243" t="s">
        <v>1457</v>
      </c>
      <c r="Q64" s="243" t="s">
        <v>1457</v>
      </c>
      <c r="R64" s="243" t="s">
        <v>1457</v>
      </c>
      <c r="S64" s="243" t="s">
        <v>1457</v>
      </c>
      <c r="T64" s="243" t="s">
        <v>1457</v>
      </c>
      <c r="U64" s="243" t="s">
        <v>1457</v>
      </c>
      <c r="V64" s="243" t="s">
        <v>1457</v>
      </c>
      <c r="W64" s="243" t="s">
        <v>1457</v>
      </c>
      <c r="X64" s="243" t="s">
        <v>1457</v>
      </c>
      <c r="Y64" s="243" t="s">
        <v>1457</v>
      </c>
      <c r="Z64" s="243" t="s">
        <v>1457</v>
      </c>
      <c r="AA64" s="243" t="s">
        <v>1457</v>
      </c>
      <c r="AB64" s="243" t="s">
        <v>1457</v>
      </c>
      <c r="AC64" s="243" t="s">
        <v>1457</v>
      </c>
      <c r="AD64" s="243" t="s">
        <v>1457</v>
      </c>
      <c r="AE64" s="243" t="s">
        <v>1457</v>
      </c>
      <c r="AF64" s="243" t="s">
        <v>1457</v>
      </c>
      <c r="AG64" s="243" t="s">
        <v>1457</v>
      </c>
      <c r="AH64" s="243" t="s">
        <v>1457</v>
      </c>
      <c r="AI64" s="243" t="s">
        <v>1457</v>
      </c>
      <c r="AJ64" s="243" t="s">
        <v>1457</v>
      </c>
      <c r="AK64" s="243" t="s">
        <v>1457</v>
      </c>
      <c r="AL64" s="243" t="s">
        <v>1457</v>
      </c>
      <c r="AM64" s="243" t="s">
        <v>1457</v>
      </c>
    </row>
    <row r="65" spans="3:39" x14ac:dyDescent="0.25">
      <c r="C65" s="244" t="s">
        <v>138</v>
      </c>
      <c r="D65" s="244">
        <v>15433.4323446336</v>
      </c>
      <c r="E65" s="244">
        <v>15327.776747064099</v>
      </c>
      <c r="F65" s="244">
        <v>15206.1584112157</v>
      </c>
      <c r="G65" s="244">
        <v>15101.997655904201</v>
      </c>
      <c r="H65" s="244">
        <v>14975.2937544014</v>
      </c>
      <c r="I65" s="244">
        <v>14828.794821031899</v>
      </c>
      <c r="J65" s="244">
        <v>14683.131648405501</v>
      </c>
      <c r="K65" s="244">
        <v>14528.706785177599</v>
      </c>
      <c r="L65" s="244">
        <v>14369.798079063699</v>
      </c>
      <c r="M65" s="244">
        <v>14201.5003255068</v>
      </c>
      <c r="N65" s="244">
        <v>14161.4396221719</v>
      </c>
      <c r="O65" s="244">
        <v>14110.156708695</v>
      </c>
      <c r="P65" s="244">
        <v>14060.271168269301</v>
      </c>
      <c r="Q65" s="244">
        <v>14011.4149983594</v>
      </c>
      <c r="R65" s="244">
        <v>13962.8255832618</v>
      </c>
      <c r="S65" s="244">
        <v>13916.5381309477</v>
      </c>
      <c r="T65" s="244">
        <v>13953.846477471399</v>
      </c>
      <c r="U65" s="244">
        <v>13996.556038860301</v>
      </c>
      <c r="V65" s="244">
        <v>14044.091899117</v>
      </c>
      <c r="W65" s="244">
        <v>14093.242396285499</v>
      </c>
      <c r="X65" s="244">
        <v>14145.7554029856</v>
      </c>
      <c r="Y65" s="244">
        <v>14200.3454559652</v>
      </c>
      <c r="Z65" s="244">
        <v>14258.8895191381</v>
      </c>
      <c r="AA65" s="244">
        <v>14322.162412384499</v>
      </c>
      <c r="AB65" s="244">
        <v>14388.1860061103</v>
      </c>
      <c r="AC65" s="244">
        <v>14456.517821850601</v>
      </c>
      <c r="AD65" s="244">
        <v>14527.422257644401</v>
      </c>
      <c r="AE65" s="244">
        <v>14600.3699882889</v>
      </c>
      <c r="AF65" s="244">
        <v>14674.931099445401</v>
      </c>
      <c r="AG65" s="244">
        <v>14750.792320909301</v>
      </c>
      <c r="AH65" s="244">
        <v>14827.5111397525</v>
      </c>
      <c r="AI65" s="244">
        <v>14904.612712027099</v>
      </c>
      <c r="AJ65" s="244">
        <v>14982.016787283999</v>
      </c>
      <c r="AK65" s="244">
        <v>15059.62099481</v>
      </c>
      <c r="AL65" s="244">
        <v>15137.2073471575</v>
      </c>
      <c r="AM65" s="244">
        <v>15214.215359145899</v>
      </c>
    </row>
    <row r="68" spans="3:39" x14ac:dyDescent="0.25">
      <c r="C68" s="245" t="s">
        <v>1458</v>
      </c>
      <c r="D68" s="245"/>
      <c r="E68" s="245"/>
      <c r="F68" s="245"/>
      <c r="G68" s="245"/>
      <c r="H68" s="245"/>
      <c r="I68" s="245"/>
      <c r="J68" s="245"/>
      <c r="K68" s="245"/>
      <c r="L68" s="245"/>
      <c r="M68" s="245"/>
      <c r="N68" s="245"/>
      <c r="O68" s="245"/>
      <c r="P68" s="245"/>
      <c r="Q68" s="245"/>
      <c r="R68" s="245"/>
      <c r="S68" s="245"/>
      <c r="T68" s="245"/>
      <c r="U68" s="245"/>
      <c r="V68" s="245"/>
      <c r="W68" s="245"/>
      <c r="X68" s="245"/>
      <c r="Y68" s="245"/>
      <c r="Z68" s="245"/>
      <c r="AA68" s="245"/>
      <c r="AB68" s="245"/>
      <c r="AC68" s="245"/>
      <c r="AD68" s="245"/>
      <c r="AE68" s="245"/>
      <c r="AF68" s="245"/>
      <c r="AG68" s="245"/>
      <c r="AH68" s="245"/>
      <c r="AI68" s="245"/>
      <c r="AJ68" s="245"/>
      <c r="AK68" s="245"/>
      <c r="AL68" s="245"/>
      <c r="AM68" s="245"/>
    </row>
    <row r="69" spans="3:39" x14ac:dyDescent="0.25">
      <c r="C69" s="247" t="s">
        <v>139</v>
      </c>
      <c r="D69" s="244">
        <v>2015</v>
      </c>
      <c r="E69" s="244">
        <v>2016</v>
      </c>
      <c r="F69" s="244">
        <v>2017</v>
      </c>
      <c r="G69" s="244">
        <v>2018</v>
      </c>
      <c r="H69" s="244">
        <v>2019</v>
      </c>
      <c r="I69" s="244">
        <v>2020</v>
      </c>
      <c r="J69" s="244">
        <v>2021</v>
      </c>
      <c r="K69" s="244">
        <v>2022</v>
      </c>
      <c r="L69" s="244">
        <v>2023</v>
      </c>
      <c r="M69" s="244">
        <v>2024</v>
      </c>
      <c r="N69" s="244">
        <v>2025</v>
      </c>
      <c r="O69" s="244">
        <v>2026</v>
      </c>
      <c r="P69" s="244">
        <v>2027</v>
      </c>
      <c r="Q69" s="244">
        <v>2028</v>
      </c>
      <c r="R69" s="244">
        <v>2029</v>
      </c>
      <c r="S69" s="244">
        <v>2030</v>
      </c>
      <c r="T69" s="244">
        <v>2031</v>
      </c>
      <c r="U69" s="244">
        <v>2032</v>
      </c>
      <c r="V69" s="244">
        <v>2033</v>
      </c>
      <c r="W69" s="244">
        <v>2034</v>
      </c>
      <c r="X69" s="244">
        <v>2035</v>
      </c>
      <c r="Y69" s="244">
        <v>2036</v>
      </c>
      <c r="Z69" s="244">
        <v>2037</v>
      </c>
      <c r="AA69" s="244">
        <v>2038</v>
      </c>
      <c r="AB69" s="244">
        <v>2039</v>
      </c>
      <c r="AC69" s="244">
        <v>2040</v>
      </c>
      <c r="AD69" s="244">
        <v>2041</v>
      </c>
      <c r="AE69" s="244">
        <v>2042</v>
      </c>
      <c r="AF69" s="244">
        <v>2043</v>
      </c>
      <c r="AG69" s="244">
        <v>2044</v>
      </c>
      <c r="AH69" s="244">
        <v>2045</v>
      </c>
      <c r="AI69" s="244">
        <v>2046</v>
      </c>
      <c r="AJ69" s="244">
        <v>2047</v>
      </c>
      <c r="AK69" s="244">
        <v>2048</v>
      </c>
      <c r="AL69" s="244">
        <v>2049</v>
      </c>
      <c r="AM69" s="244">
        <v>2050</v>
      </c>
    </row>
    <row r="71" spans="3:39" x14ac:dyDescent="0.25">
      <c r="C71" s="244" t="s">
        <v>1459</v>
      </c>
      <c r="D71" s="248"/>
      <c r="E71" s="248"/>
      <c r="F71" s="243">
        <v>813520860085506.75</v>
      </c>
      <c r="G71" s="243">
        <v>807427336157282.88</v>
      </c>
      <c r="H71" s="243">
        <v>799326005547733.25</v>
      </c>
      <c r="I71" s="243">
        <v>790530272342976.88</v>
      </c>
      <c r="J71" s="243">
        <v>780276755471666.25</v>
      </c>
      <c r="K71" s="243">
        <v>770157435329320.88</v>
      </c>
      <c r="L71" s="243">
        <v>759882296067310.38</v>
      </c>
      <c r="M71" s="243">
        <v>748873563232802.25</v>
      </c>
      <c r="N71" s="243">
        <v>749272539424893.88</v>
      </c>
      <c r="O71" s="243">
        <v>748329250546878.63</v>
      </c>
      <c r="P71" s="243">
        <v>747371419938987.38</v>
      </c>
      <c r="Q71" s="243">
        <v>746399047601220</v>
      </c>
      <c r="R71" s="243">
        <v>745412133533576.25</v>
      </c>
      <c r="S71" s="243">
        <v>744410677736056.25</v>
      </c>
      <c r="T71" s="243">
        <v>749619476527315.25</v>
      </c>
      <c r="U71" s="243">
        <v>754824430937813.75</v>
      </c>
      <c r="V71" s="243">
        <v>760033229729072.88</v>
      </c>
      <c r="W71" s="243">
        <v>765238184139572.63</v>
      </c>
      <c r="X71" s="243">
        <v>770446982930830.38</v>
      </c>
      <c r="Y71" s="243">
        <v>775654156192051</v>
      </c>
      <c r="Z71" s="243">
        <v>780859094183055.75</v>
      </c>
      <c r="AA71" s="243">
        <v>786067909393809</v>
      </c>
      <c r="AB71" s="243">
        <v>791272847384813.13</v>
      </c>
      <c r="AC71" s="243">
        <v>796481662595567.5</v>
      </c>
      <c r="AD71" s="243">
        <v>801688819437293</v>
      </c>
      <c r="AE71" s="243">
        <v>806895415797325.38</v>
      </c>
      <c r="AF71" s="243">
        <v>812102572639050.75</v>
      </c>
      <c r="AG71" s="243">
        <v>817309168999083.88</v>
      </c>
      <c r="AH71" s="243">
        <v>822517967790341.75</v>
      </c>
      <c r="AI71" s="243">
        <v>827725141051562.38</v>
      </c>
      <c r="AJ71" s="243">
        <v>832931720992100.5</v>
      </c>
      <c r="AK71" s="243">
        <v>838138894253321.25</v>
      </c>
      <c r="AL71" s="243">
        <v>843345474193858.25</v>
      </c>
      <c r="AM71" s="243">
        <v>848551005505544.5</v>
      </c>
    </row>
    <row r="73" spans="3:39" x14ac:dyDescent="0.25">
      <c r="C73" s="244" t="s">
        <v>1460</v>
      </c>
      <c r="D73" s="243">
        <f>'Pathways-natural gas'!D4</f>
        <v>116.01324910514199</v>
      </c>
      <c r="E73" s="243">
        <f>'Pathways-natural gas'!E4</f>
        <v>118.91993000572801</v>
      </c>
      <c r="F73" s="243">
        <f>'Pathways-natural gas'!F4</f>
        <v>119.6452079844</v>
      </c>
      <c r="G73" s="243">
        <f>'Pathways-natural gas'!G4</f>
        <v>119.994584820469</v>
      </c>
      <c r="H73" s="243">
        <f>'Pathways-natural gas'!H4</f>
        <v>119.644504266845</v>
      </c>
      <c r="I73" s="243">
        <f>'Pathways-natural gas'!I4</f>
        <v>119.00613736830699</v>
      </c>
      <c r="J73" s="243">
        <f>'Pathways-natural gas'!J4</f>
        <v>118.113104542165</v>
      </c>
      <c r="K73" s="243">
        <f>'Pathways-natural gas'!K4</f>
        <v>116.724587122969</v>
      </c>
      <c r="L73" s="243">
        <f>'Pathways-natural gas'!L4</f>
        <v>114.94590289759</v>
      </c>
      <c r="M73" s="243">
        <f>'Pathways-natural gas'!M4</f>
        <v>112.82495628282</v>
      </c>
      <c r="N73" s="243">
        <f>'Pathways-natural gas'!N4</f>
        <v>113.03363449368</v>
      </c>
      <c r="O73" s="243">
        <f>'Pathways-natural gas'!O4</f>
        <v>113.24231270454</v>
      </c>
      <c r="P73" s="243">
        <f>'Pathways-natural gas'!P4</f>
        <v>113.4509909154</v>
      </c>
      <c r="Q73" s="243">
        <f>'Pathways-natural gas'!Q4</f>
        <v>113.65966912626</v>
      </c>
      <c r="R73" s="243">
        <f>'Pathways-natural gas'!R4</f>
        <v>113.86834733712</v>
      </c>
      <c r="S73" s="243">
        <f>'Pathways-natural gas'!S4</f>
        <v>114.07702554798</v>
      </c>
      <c r="T73" s="243">
        <f>'Pathways-natural gas'!T4</f>
        <v>114.28570375884</v>
      </c>
      <c r="U73" s="243">
        <f>'Pathways-natural gas'!U4</f>
        <v>114.4943819697</v>
      </c>
      <c r="V73" s="243">
        <f>'Pathways-natural gas'!V4</f>
        <v>114.70306018056</v>
      </c>
      <c r="W73" s="243">
        <f>'Pathways-natural gas'!W4</f>
        <v>114.91173839142</v>
      </c>
      <c r="X73" s="243">
        <f>'Pathways-natural gas'!X4</f>
        <v>115.12041660228</v>
      </c>
      <c r="Y73" s="243">
        <f>'Pathways-natural gas'!Y4</f>
        <v>115.32909481314</v>
      </c>
      <c r="Z73" s="243">
        <f>'Pathways-natural gas'!Z4</f>
        <v>115.537773024</v>
      </c>
      <c r="AA73" s="243">
        <f>'Pathways-natural gas'!AA4</f>
        <v>115.74645123486</v>
      </c>
      <c r="AB73" s="243">
        <f>'Pathways-natural gas'!AB4</f>
        <v>115.95512944572</v>
      </c>
      <c r="AC73" s="243">
        <f>'Pathways-natural gas'!AC4</f>
        <v>116.16380765658</v>
      </c>
      <c r="AD73" s="243">
        <f>'Pathways-natural gas'!AD4</f>
        <v>116.37248586744001</v>
      </c>
      <c r="AE73" s="243">
        <f>'Pathways-natural gas'!AE4</f>
        <v>116.58116407830001</v>
      </c>
      <c r="AF73" s="243">
        <f>'Pathways-natural gas'!AF4</f>
        <v>116.78984228916001</v>
      </c>
      <c r="AG73" s="243">
        <f>'Pathways-natural gas'!AG4</f>
        <v>116.99852050002001</v>
      </c>
      <c r="AH73" s="243">
        <f>'Pathways-natural gas'!AH4</f>
        <v>117.20719871087999</v>
      </c>
      <c r="AI73" s="243">
        <f>'Pathways-natural gas'!AI4</f>
        <v>117.41587692173999</v>
      </c>
      <c r="AJ73" s="243">
        <f>'Pathways-natural gas'!AJ4</f>
        <v>117.62455513259999</v>
      </c>
      <c r="AK73" s="243">
        <f>'Pathways-natural gas'!AK4</f>
        <v>117.83323334345999</v>
      </c>
      <c r="AL73" s="243">
        <f>'Pathways-natural gas'!AL4</f>
        <v>118.04191155432</v>
      </c>
      <c r="AM73" s="243">
        <f>'Pathways-natural gas'!AM4</f>
        <v>118.25058976518</v>
      </c>
    </row>
    <row r="74" spans="3:39" x14ac:dyDescent="0.25">
      <c r="D74" s="249"/>
      <c r="E74" s="249"/>
      <c r="F74" s="249"/>
      <c r="G74" s="249"/>
      <c r="H74" s="249"/>
      <c r="I74" s="249"/>
      <c r="J74" s="249"/>
      <c r="K74" s="249"/>
      <c r="L74" s="249"/>
      <c r="M74" s="249"/>
      <c r="N74" s="249"/>
      <c r="O74" s="249"/>
      <c r="P74" s="249"/>
      <c r="Q74" s="249"/>
      <c r="R74" s="249"/>
      <c r="S74" s="249"/>
      <c r="T74" s="249"/>
      <c r="U74" s="249"/>
      <c r="V74" s="249"/>
      <c r="W74" s="249"/>
      <c r="X74" s="249"/>
      <c r="Y74" s="249"/>
      <c r="Z74" s="249"/>
      <c r="AA74" s="249"/>
      <c r="AB74" s="249"/>
      <c r="AC74" s="249"/>
      <c r="AD74" s="249"/>
      <c r="AE74" s="249"/>
      <c r="AF74" s="249"/>
      <c r="AG74" s="249"/>
      <c r="AH74" s="249"/>
      <c r="AI74" s="249"/>
      <c r="AJ74" s="249"/>
      <c r="AK74" s="249"/>
      <c r="AL74" s="249"/>
      <c r="AM74" s="249"/>
    </row>
    <row r="75" spans="3:39" x14ac:dyDescent="0.25">
      <c r="C75" s="244" t="s">
        <v>140</v>
      </c>
      <c r="D75" s="243">
        <f>'Pathways-natural gas'!D13</f>
        <v>25.290831659301301</v>
      </c>
      <c r="E75" s="243">
        <v>26.976887103254722</v>
      </c>
      <c r="F75" s="243">
        <v>28.662942547208146</v>
      </c>
      <c r="G75" s="243">
        <v>28.662942547208146</v>
      </c>
      <c r="H75" s="243">
        <f t="shared" ref="H75:AM75" si="1">$G$75</f>
        <v>28.662942547208146</v>
      </c>
      <c r="I75" s="243">
        <f t="shared" si="1"/>
        <v>28.662942547208146</v>
      </c>
      <c r="J75" s="243">
        <f t="shared" si="1"/>
        <v>28.662942547208146</v>
      </c>
      <c r="K75" s="243">
        <f t="shared" si="1"/>
        <v>28.662942547208146</v>
      </c>
      <c r="L75" s="243">
        <f t="shared" si="1"/>
        <v>28.662942547208146</v>
      </c>
      <c r="M75" s="243">
        <f t="shared" si="1"/>
        <v>28.662942547208146</v>
      </c>
      <c r="N75" s="243">
        <f t="shared" si="1"/>
        <v>28.662942547208146</v>
      </c>
      <c r="O75" s="243">
        <f t="shared" si="1"/>
        <v>28.662942547208146</v>
      </c>
      <c r="P75" s="243">
        <f t="shared" si="1"/>
        <v>28.662942547208146</v>
      </c>
      <c r="Q75" s="243">
        <f t="shared" si="1"/>
        <v>28.662942547208146</v>
      </c>
      <c r="R75" s="243">
        <f t="shared" si="1"/>
        <v>28.662942547208146</v>
      </c>
      <c r="S75" s="243">
        <f t="shared" si="1"/>
        <v>28.662942547208146</v>
      </c>
      <c r="T75" s="243">
        <f t="shared" si="1"/>
        <v>28.662942547208146</v>
      </c>
      <c r="U75" s="243">
        <f t="shared" si="1"/>
        <v>28.662942547208146</v>
      </c>
      <c r="V75" s="243">
        <f t="shared" si="1"/>
        <v>28.662942547208146</v>
      </c>
      <c r="W75" s="243">
        <f t="shared" si="1"/>
        <v>28.662942547208146</v>
      </c>
      <c r="X75" s="243">
        <f t="shared" si="1"/>
        <v>28.662942547208146</v>
      </c>
      <c r="Y75" s="243">
        <f t="shared" si="1"/>
        <v>28.662942547208146</v>
      </c>
      <c r="Z75" s="243">
        <f t="shared" si="1"/>
        <v>28.662942547208146</v>
      </c>
      <c r="AA75" s="243">
        <f t="shared" si="1"/>
        <v>28.662942547208146</v>
      </c>
      <c r="AB75" s="243">
        <f t="shared" si="1"/>
        <v>28.662942547208146</v>
      </c>
      <c r="AC75" s="243">
        <f t="shared" si="1"/>
        <v>28.662942547208146</v>
      </c>
      <c r="AD75" s="243">
        <f t="shared" si="1"/>
        <v>28.662942547208146</v>
      </c>
      <c r="AE75" s="243">
        <f t="shared" si="1"/>
        <v>28.662942547208146</v>
      </c>
      <c r="AF75" s="243">
        <f t="shared" si="1"/>
        <v>28.662942547208146</v>
      </c>
      <c r="AG75" s="243">
        <f t="shared" si="1"/>
        <v>28.662942547208146</v>
      </c>
      <c r="AH75" s="243">
        <f t="shared" si="1"/>
        <v>28.662942547208146</v>
      </c>
      <c r="AI75" s="243">
        <f t="shared" si="1"/>
        <v>28.662942547208146</v>
      </c>
      <c r="AJ75" s="243">
        <f t="shared" si="1"/>
        <v>28.662942547208146</v>
      </c>
      <c r="AK75" s="243">
        <f t="shared" si="1"/>
        <v>28.662942547208146</v>
      </c>
      <c r="AL75" s="243">
        <f t="shared" si="1"/>
        <v>28.662942547208146</v>
      </c>
      <c r="AM75" s="243">
        <f t="shared" si="1"/>
        <v>28.662942547208146</v>
      </c>
    </row>
    <row r="77" spans="3:39" x14ac:dyDescent="0.25">
      <c r="C77" s="244" t="s">
        <v>141</v>
      </c>
      <c r="D77" s="243">
        <f>'Pathways-natural gas'!D24</f>
        <v>661.80825949078201</v>
      </c>
      <c r="E77" s="243">
        <f>'Pathways-natural gas'!E24</f>
        <v>665.000383921138</v>
      </c>
      <c r="F77" s="243">
        <f>'Pathways-natural gas'!F24</f>
        <v>662.15859791081004</v>
      </c>
      <c r="G77" s="243">
        <f>'Pathways-natural gas'!G24</f>
        <v>663.803444726566</v>
      </c>
      <c r="H77" s="243">
        <f>'Pathways-natural gas'!H24</f>
        <v>664.20052238868095</v>
      </c>
      <c r="I77" s="243">
        <f>'Pathways-natural gas'!I24</f>
        <v>661.96020714317297</v>
      </c>
      <c r="J77" s="243">
        <f>'Pathways-natural gas'!J24</f>
        <v>661.41682016397999</v>
      </c>
      <c r="K77" s="243">
        <f>'Pathways-natural gas'!K24</f>
        <v>659.38829724582502</v>
      </c>
      <c r="L77" s="243">
        <f>'Pathways-natural gas'!L24</f>
        <v>656.88112030063701</v>
      </c>
      <c r="M77" s="243">
        <f>'Pathways-natural gas'!M24</f>
        <v>653.22930276202703</v>
      </c>
      <c r="N77" s="243">
        <f>'Pathways-natural gas'!N24</f>
        <v>659.95128332801403</v>
      </c>
      <c r="O77" s="243">
        <f>'Pathways-natural gas'!O24</f>
        <v>663.20786908243599</v>
      </c>
      <c r="P77" s="243">
        <f>'Pathways-natural gas'!P24</f>
        <v>666.388016100257</v>
      </c>
      <c r="Q77" s="243">
        <f>'Pathways-natural gas'!Q24</f>
        <v>669.49172438148003</v>
      </c>
      <c r="R77" s="243">
        <f>'Pathways-natural gas'!R24</f>
        <v>672.51899392610301</v>
      </c>
      <c r="S77" s="243">
        <f>'Pathways-natural gas'!S24</f>
        <v>675.46982473412595</v>
      </c>
      <c r="T77" s="243">
        <f>'Pathways-natural gas'!T24</f>
        <v>683.05788508654598</v>
      </c>
      <c r="U77" s="243">
        <f>'Pathways-natural gas'!U24</f>
        <v>690.62952594363003</v>
      </c>
      <c r="V77" s="243">
        <f>'Pathways-natural gas'!V24</f>
        <v>698.21758629604903</v>
      </c>
      <c r="W77" s="243">
        <f>'Pathways-natural gas'!W24</f>
        <v>705.78922715313399</v>
      </c>
      <c r="X77" s="243">
        <f>'Pathways-natural gas'!X24</f>
        <v>713.377287505553</v>
      </c>
      <c r="Y77" s="243">
        <f>'Pathways-natural gas'!Y24</f>
        <v>720.96534785797303</v>
      </c>
      <c r="Z77" s="243">
        <f>'Pathways-natural gas'!Z24</f>
        <v>728.53698871505696</v>
      </c>
      <c r="AA77" s="243">
        <f>'Pathways-natural gas'!AA24</f>
        <v>736.12504906747597</v>
      </c>
      <c r="AB77" s="243">
        <f>'Pathways-natural gas'!AB24</f>
        <v>743.69668992456104</v>
      </c>
      <c r="AC77" s="243">
        <f>'Pathways-natural gas'!AC24</f>
        <v>751.28475027698005</v>
      </c>
      <c r="AD77" s="243">
        <f>'Pathways-natural gas'!AD24</f>
        <v>758.87281062939996</v>
      </c>
      <c r="AE77" s="243">
        <f>'Pathways-natural gas'!AE24</f>
        <v>766.44445148648401</v>
      </c>
      <c r="AF77" s="243">
        <f>'Pathways-natural gas'!AF24</f>
        <v>774.03251183890302</v>
      </c>
      <c r="AG77" s="243">
        <f>'Pathways-natural gas'!AG24</f>
        <v>781.60415269598798</v>
      </c>
      <c r="AH77" s="243">
        <f>'Pathways-natural gas'!AH24</f>
        <v>789.19221304840698</v>
      </c>
      <c r="AI77" s="243">
        <f>'Pathways-natural gas'!AI24</f>
        <v>796.78027340082599</v>
      </c>
      <c r="AJ77" s="243">
        <f>'Pathways-natural gas'!AJ24</f>
        <v>804.35191425791095</v>
      </c>
      <c r="AK77" s="243">
        <f>'Pathways-natural gas'!AK24</f>
        <v>811.93997461032995</v>
      </c>
      <c r="AL77" s="243">
        <f>'Pathways-natural gas'!AL24</f>
        <v>819.51161546741503</v>
      </c>
      <c r="AM77" s="243">
        <f>'Pathways-natural gas'!AM24</f>
        <v>827.09967581983403</v>
      </c>
    </row>
    <row r="79" spans="3:39" x14ac:dyDescent="0.25">
      <c r="C79" s="244" t="s">
        <v>101</v>
      </c>
      <c r="D79" s="243" t="s">
        <v>1461</v>
      </c>
    </row>
    <row r="81" spans="3:39" x14ac:dyDescent="0.25">
      <c r="C81" s="244" t="s">
        <v>1462</v>
      </c>
      <c r="D81" s="243">
        <f>'Pathways-natural gas'!D29</f>
        <v>118.039389451769</v>
      </c>
      <c r="E81" s="243">
        <f>'Pathways-natural gas'!E29</f>
        <v>116.766801970846</v>
      </c>
      <c r="F81" s="243">
        <f>'Pathways-natural gas'!F29</f>
        <v>115.043029787493</v>
      </c>
      <c r="G81" s="243">
        <f>'Pathways-natural gas'!G29</f>
        <v>113.98985403846901</v>
      </c>
      <c r="H81" s="243">
        <f>'Pathways-natural gas'!H29</f>
        <v>112.408045495186</v>
      </c>
      <c r="I81" s="243">
        <f>'Pathways-natural gas'!I29</f>
        <v>111.00064144845901</v>
      </c>
      <c r="J81" s="243">
        <f>'Pathways-natural gas'!J29</f>
        <v>109.87092464372699</v>
      </c>
      <c r="K81" s="243">
        <f>'Pathways-natural gas'!K29</f>
        <v>108.512653923415</v>
      </c>
      <c r="L81" s="243">
        <f>'Pathways-natural gas'!L29</f>
        <v>107.119265054547</v>
      </c>
      <c r="M81" s="243">
        <f>'Pathways-natural gas'!M29</f>
        <v>105.506230193832</v>
      </c>
      <c r="N81" s="243">
        <f>'Pathways-natural gas'!N29</f>
        <v>106.744058422541</v>
      </c>
      <c r="O81" s="243">
        <f>'Pathways-natural gas'!O29</f>
        <v>107.427058085669</v>
      </c>
      <c r="P81" s="243">
        <f>'Pathways-natural gas'!P29</f>
        <v>108.103061838146</v>
      </c>
      <c r="Q81" s="243">
        <f>'Pathways-natural gas'!Q29</f>
        <v>108.77206967997201</v>
      </c>
      <c r="R81" s="243">
        <f>'Pathways-natural gas'!R29</f>
        <v>109.434081611145</v>
      </c>
      <c r="S81" s="243">
        <f>'Pathways-natural gas'!S29</f>
        <v>110.089097631667</v>
      </c>
      <c r="T81" s="243">
        <f>'Pathways-natural gas'!T29</f>
        <v>113.483226139772</v>
      </c>
      <c r="U81" s="243">
        <f>'Pathways-natural gas'!U29</f>
        <v>116.860935152541</v>
      </c>
      <c r="V81" s="243">
        <f>'Pathways-natural gas'!V29</f>
        <v>120.25506366064501</v>
      </c>
      <c r="W81" s="243">
        <f>'Pathways-natural gas'!W29</f>
        <v>123.632772673414</v>
      </c>
      <c r="X81" s="243">
        <f>'Pathways-natural gas'!X29</f>
        <v>127.026901181518</v>
      </c>
      <c r="Y81" s="243">
        <f>'Pathways-natural gas'!Y29</f>
        <v>130.40461019428699</v>
      </c>
      <c r="Z81" s="243">
        <f>'Pathways-natural gas'!Z29</f>
        <v>133.798738702392</v>
      </c>
      <c r="AA81" s="243">
        <f>'Pathways-natural gas'!AA29</f>
        <v>137.19286721049599</v>
      </c>
      <c r="AB81" s="243">
        <f>'Pathways-natural gas'!AB29</f>
        <v>140.57057622326499</v>
      </c>
      <c r="AC81" s="243">
        <f>'Pathways-natural gas'!AC29</f>
        <v>143.96470473136901</v>
      </c>
      <c r="AD81" s="243">
        <f>'Pathways-natural gas'!AD29</f>
        <v>147.34241374413801</v>
      </c>
      <c r="AE81" s="243">
        <f>'Pathways-natural gas'!AE29</f>
        <v>150.736542252243</v>
      </c>
      <c r="AF81" s="243">
        <f>'Pathways-natural gas'!AF29</f>
        <v>154.114251265012</v>
      </c>
      <c r="AG81" s="243">
        <f>'Pathways-natural gas'!AG29</f>
        <v>157.50837977311599</v>
      </c>
      <c r="AH81" s="243">
        <f>'Pathways-natural gas'!AH29</f>
        <v>160.90250828122001</v>
      </c>
      <c r="AI81" s="243">
        <f>'Pathways-natural gas'!AI29</f>
        <v>164.28021729398901</v>
      </c>
      <c r="AJ81" s="243">
        <f>'Pathways-natural gas'!AJ29</f>
        <v>167.674345802094</v>
      </c>
      <c r="AK81" s="243">
        <f>'Pathways-natural gas'!AK29</f>
        <v>171.052054814863</v>
      </c>
      <c r="AL81" s="243">
        <f>'Pathways-natural gas'!AL29</f>
        <v>174.44618332296699</v>
      </c>
      <c r="AM81" s="243">
        <f>'Pathways-natural gas'!AM29</f>
        <v>177.82389233573599</v>
      </c>
    </row>
    <row r="82" spans="3:39" x14ac:dyDescent="0.25">
      <c r="C82" s="244" t="s">
        <v>143</v>
      </c>
      <c r="D82" s="243">
        <f>'Pathways-natural gas'!D30</f>
        <v>101.264367678502</v>
      </c>
      <c r="E82" s="243">
        <f>'Pathways-natural gas'!E30</f>
        <v>100.900767182083</v>
      </c>
      <c r="F82" s="243">
        <f>'Pathways-natural gas'!F30</f>
        <v>100.30053067223</v>
      </c>
      <c r="G82" s="243">
        <f>'Pathways-natural gas'!G30</f>
        <v>100.18551925186399</v>
      </c>
      <c r="H82" s="243">
        <f>'Pathways-natural gas'!H30</f>
        <v>99.537257447646297</v>
      </c>
      <c r="I82" s="243">
        <f>'Pathways-natural gas'!I30</f>
        <v>98.354780244760704</v>
      </c>
      <c r="J82" s="243">
        <f>'Pathways-natural gas'!J30</f>
        <v>97.384073540299497</v>
      </c>
      <c r="K82" s="243">
        <f>'Pathways-natural gas'!K30</f>
        <v>96.237070596082404</v>
      </c>
      <c r="L82" s="243">
        <f>'Pathways-natural gas'!L30</f>
        <v>95.058589012922695</v>
      </c>
      <c r="M82" s="243">
        <f>'Pathways-natural gas'!M30</f>
        <v>93.708420904258602</v>
      </c>
      <c r="N82" s="243">
        <f>'Pathways-natural gas'!N30</f>
        <v>94.356468440525902</v>
      </c>
      <c r="O82" s="243">
        <f>'Pathways-natural gas'!O30</f>
        <v>94.738339542553504</v>
      </c>
      <c r="P82" s="243">
        <f>'Pathways-natural gas'!P30</f>
        <v>95.109844408849099</v>
      </c>
      <c r="Q82" s="243">
        <f>'Pathways-natural gas'!Q30</f>
        <v>95.470983039412701</v>
      </c>
      <c r="R82" s="243">
        <f>'Pathways-natural gas'!R30</f>
        <v>95.821755434244096</v>
      </c>
      <c r="S82" s="243">
        <f>'Pathways-natural gas'!S30</f>
        <v>96.162161593343598</v>
      </c>
      <c r="T82" s="243">
        <f>'Pathways-natural gas'!T30</f>
        <v>97.055385572255901</v>
      </c>
      <c r="U82" s="243">
        <f>'Pathways-natural gas'!U30</f>
        <v>97.948609551168303</v>
      </c>
      <c r="V82" s="243">
        <f>'Pathways-natural gas'!V30</f>
        <v>98.841833530080706</v>
      </c>
      <c r="W82" s="243">
        <f>'Pathways-natural gas'!W30</f>
        <v>99.735057508992995</v>
      </c>
      <c r="X82" s="243">
        <f>'Pathways-natural gas'!X30</f>
        <v>100.628281487905</v>
      </c>
      <c r="Y82" s="243">
        <f>'Pathways-natural gas'!Y30</f>
        <v>101.521505466817</v>
      </c>
      <c r="Z82" s="243">
        <f>'Pathways-natural gas'!Z30</f>
        <v>102.41472944573</v>
      </c>
      <c r="AA82" s="243">
        <f>'Pathways-natural gas'!AA30</f>
        <v>103.30795342464199</v>
      </c>
      <c r="AB82" s="243">
        <f>'Pathways-natural gas'!AB30</f>
        <v>104.201177403554</v>
      </c>
      <c r="AC82" s="243">
        <f>'Pathways-natural gas'!AC30</f>
        <v>105.094401382467</v>
      </c>
      <c r="AD82" s="243">
        <f>'Pathways-natural gas'!AD30</f>
        <v>105.987625361379</v>
      </c>
      <c r="AE82" s="243">
        <f>'Pathways-natural gas'!AE30</f>
        <v>106.880849340292</v>
      </c>
      <c r="AF82" s="243">
        <f>'Pathways-natural gas'!AF30</f>
        <v>107.77407331920401</v>
      </c>
      <c r="AG82" s="243">
        <f>'Pathways-natural gas'!AG30</f>
        <v>108.667297298116</v>
      </c>
      <c r="AH82" s="243">
        <f>'Pathways-natural gas'!AH30</f>
        <v>109.560521277029</v>
      </c>
      <c r="AI82" s="243">
        <f>'Pathways-natural gas'!AI30</f>
        <v>110.453745255941</v>
      </c>
      <c r="AJ82" s="243">
        <f>'Pathways-natural gas'!AJ30</f>
        <v>111.34696923485301</v>
      </c>
      <c r="AK82" s="243">
        <f>'Pathways-natural gas'!AK30</f>
        <v>112.24019321376601</v>
      </c>
      <c r="AL82" s="243">
        <f>'Pathways-natural gas'!AL30</f>
        <v>113.133417192678</v>
      </c>
      <c r="AM82" s="243">
        <f>'Pathways-natural gas'!AM30</f>
        <v>114.026641171591</v>
      </c>
    </row>
    <row r="84" spans="3:39" x14ac:dyDescent="0.25">
      <c r="C84" s="244" t="s">
        <v>144</v>
      </c>
      <c r="D84" s="244"/>
      <c r="E84" s="244"/>
      <c r="F84" s="244"/>
      <c r="G84" s="244"/>
      <c r="H84" s="244"/>
      <c r="I84" s="244"/>
      <c r="J84" s="244"/>
      <c r="K84" s="244"/>
      <c r="L84" s="244"/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</row>
    <row r="85" spans="3:39" x14ac:dyDescent="0.25">
      <c r="C85" s="250" t="s">
        <v>145</v>
      </c>
      <c r="D85" s="243">
        <f>'Pathways-natural gas'!D39</f>
        <v>3338.27839787328</v>
      </c>
      <c r="E85" s="243">
        <f>'Pathways-natural gas'!E39</f>
        <v>3280.6866380474398</v>
      </c>
      <c r="F85" s="243">
        <f>'Pathways-natural gas'!F39</f>
        <v>3223.14369228121</v>
      </c>
      <c r="G85" s="243">
        <f>'Pathways-natural gas'!G39</f>
        <v>3165.6495605745999</v>
      </c>
      <c r="H85" s="243">
        <f>'Pathways-natural gas'!H39</f>
        <v>3108.2042429275998</v>
      </c>
      <c r="I85" s="243">
        <f>'Pathways-natural gas'!I39</f>
        <v>3050.80773934022</v>
      </c>
      <c r="J85" s="243">
        <f>'Pathways-natural gas'!J39</f>
        <v>2993.4600498124601</v>
      </c>
      <c r="K85" s="243">
        <f>'Pathways-natural gas'!K39</f>
        <v>2936.16117434432</v>
      </c>
      <c r="L85" s="243">
        <f>'Pathways-natural gas'!L39</f>
        <v>2878.9111129357998</v>
      </c>
      <c r="M85" s="243">
        <f>'Pathways-natural gas'!M39</f>
        <v>2821.7098655868899</v>
      </c>
      <c r="N85" s="243">
        <f>'Pathways-natural gas'!N39</f>
        <v>2821.7098655868899</v>
      </c>
      <c r="O85" s="243">
        <f>'Pathways-natural gas'!O39</f>
        <v>2821.7098655868899</v>
      </c>
      <c r="P85" s="243">
        <f>'Pathways-natural gas'!P39</f>
        <v>2821.7098655868899</v>
      </c>
      <c r="Q85" s="243">
        <f>'Pathways-natural gas'!Q39</f>
        <v>2821.7098655868899</v>
      </c>
      <c r="R85" s="243">
        <f>'Pathways-natural gas'!R39</f>
        <v>2821.7098655868899</v>
      </c>
      <c r="S85" s="243">
        <f>'Pathways-natural gas'!S39</f>
        <v>2821.7098655868899</v>
      </c>
      <c r="T85" s="243">
        <f>'Pathways-natural gas'!T39</f>
        <v>2842.5761980734601</v>
      </c>
      <c r="U85" s="243">
        <f>'Pathways-natural gas'!U39</f>
        <v>2863.4425305600198</v>
      </c>
      <c r="V85" s="243">
        <f>'Pathways-natural gas'!V39</f>
        <v>2884.30886304659</v>
      </c>
      <c r="W85" s="243">
        <f>'Pathways-natural gas'!W39</f>
        <v>2905.1751955331601</v>
      </c>
      <c r="X85" s="243">
        <f>'Pathways-natural gas'!X39</f>
        <v>2926.0415280197199</v>
      </c>
      <c r="Y85" s="243">
        <f>'Pathways-natural gas'!Y39</f>
        <v>2946.90786050629</v>
      </c>
      <c r="Z85" s="243">
        <f>'Pathways-natural gas'!Z39</f>
        <v>2967.7741929928602</v>
      </c>
      <c r="AA85" s="243">
        <f>'Pathways-natural gas'!AA39</f>
        <v>2988.6405254794199</v>
      </c>
      <c r="AB85" s="243">
        <f>'Pathways-natural gas'!AB39</f>
        <v>3009.5068579659901</v>
      </c>
      <c r="AC85" s="243">
        <f>'Pathways-natural gas'!AC39</f>
        <v>3030.3731904525598</v>
      </c>
      <c r="AD85" s="243">
        <f>'Pathways-natural gas'!AD39</f>
        <v>3051.23952293913</v>
      </c>
      <c r="AE85" s="243">
        <f>'Pathways-natural gas'!AE39</f>
        <v>3072.1058554256902</v>
      </c>
      <c r="AF85" s="243">
        <f>'Pathways-natural gas'!AF39</f>
        <v>3092.9721879122599</v>
      </c>
      <c r="AG85" s="243">
        <f>'Pathways-natural gas'!AG39</f>
        <v>3113.83852039883</v>
      </c>
      <c r="AH85" s="243">
        <f>'Pathways-natural gas'!AH39</f>
        <v>3134.7048528853902</v>
      </c>
      <c r="AI85" s="243">
        <f>'Pathways-natural gas'!AI39</f>
        <v>3155.5711853719599</v>
      </c>
      <c r="AJ85" s="243">
        <f>'Pathways-natural gas'!AJ39</f>
        <v>3176.4375178585301</v>
      </c>
      <c r="AK85" s="243">
        <f>'Pathways-natural gas'!AK39</f>
        <v>3197.3038503450998</v>
      </c>
      <c r="AL85" s="243">
        <f>'Pathways-natural gas'!AL39</f>
        <v>3218.17018283166</v>
      </c>
      <c r="AM85" s="243">
        <f>'Pathways-natural gas'!AM39</f>
        <v>3239.0365153182302</v>
      </c>
    </row>
    <row r="86" spans="3:39" x14ac:dyDescent="0.25">
      <c r="C86" s="250" t="s">
        <v>146</v>
      </c>
      <c r="D86" s="243">
        <v>943.02180493794629</v>
      </c>
      <c r="E86" s="243">
        <v>938.83947450880839</v>
      </c>
      <c r="F86" s="243">
        <v>934.65714407966925</v>
      </c>
      <c r="G86" s="243">
        <v>930.47481365053125</v>
      </c>
      <c r="H86" s="243">
        <v>926.29248322139313</v>
      </c>
      <c r="I86" s="243">
        <v>922.11015279225512</v>
      </c>
      <c r="J86" s="243">
        <v>917.927822363117</v>
      </c>
      <c r="K86" s="243">
        <v>913.74549193397911</v>
      </c>
      <c r="L86" s="243">
        <v>909.56316150484099</v>
      </c>
      <c r="M86" s="243">
        <v>905.38083107570299</v>
      </c>
      <c r="N86" s="243">
        <v>901.19850064656487</v>
      </c>
      <c r="O86" s="243">
        <v>897.01617021742697</v>
      </c>
      <c r="P86" s="243">
        <v>892.83383978828886</v>
      </c>
      <c r="Q86" s="243">
        <v>888.65150935915074</v>
      </c>
      <c r="R86" s="243">
        <v>884.46917893001171</v>
      </c>
      <c r="S86" s="243">
        <v>880.2868485008737</v>
      </c>
      <c r="T86" s="243">
        <v>890.24841354288344</v>
      </c>
      <c r="U86" s="243">
        <v>900.20997858489329</v>
      </c>
      <c r="V86" s="243">
        <v>910.17154362690314</v>
      </c>
      <c r="W86" s="243">
        <v>920.13310866891288</v>
      </c>
      <c r="X86" s="243">
        <v>930.09467371092273</v>
      </c>
      <c r="Y86" s="243">
        <v>940.05623875293259</v>
      </c>
      <c r="Z86" s="243">
        <v>950.01780379494232</v>
      </c>
      <c r="AA86" s="243">
        <v>959.97936883695218</v>
      </c>
      <c r="AB86" s="243">
        <v>969.94093387896203</v>
      </c>
      <c r="AC86" s="243">
        <v>979.90249892097177</v>
      </c>
      <c r="AD86" s="243">
        <v>989.86406396298162</v>
      </c>
      <c r="AE86" s="243">
        <v>999.82562900499147</v>
      </c>
      <c r="AF86" s="243">
        <v>1009.7871940470012</v>
      </c>
      <c r="AG86" s="243">
        <v>1019.7487590890111</v>
      </c>
      <c r="AH86" s="243">
        <v>1029.7103241310208</v>
      </c>
      <c r="AI86" s="243">
        <v>1039.6718891730306</v>
      </c>
      <c r="AJ86" s="243">
        <v>1049.6334542150405</v>
      </c>
      <c r="AK86" s="243">
        <v>1059.5950192570504</v>
      </c>
      <c r="AL86" s="243">
        <v>1069.5565842990611</v>
      </c>
      <c r="AM86" s="243">
        <v>1079.5181493410603</v>
      </c>
    </row>
    <row r="87" spans="3:39" x14ac:dyDescent="0.25">
      <c r="C87" s="251" t="s">
        <v>585</v>
      </c>
      <c r="D87" s="243">
        <f t="shared" ref="D87:AM87" si="2">SUM(D85,D86)</f>
        <v>4281.300202811226</v>
      </c>
      <c r="E87" s="243">
        <f t="shared" si="2"/>
        <v>4219.5261125562483</v>
      </c>
      <c r="F87" s="243">
        <f t="shared" si="2"/>
        <v>4157.8008363608787</v>
      </c>
      <c r="G87" s="243">
        <f t="shared" si="2"/>
        <v>4096.1243742251309</v>
      </c>
      <c r="H87" s="243">
        <f t="shared" si="2"/>
        <v>4034.4967261489928</v>
      </c>
      <c r="I87" s="243">
        <f t="shared" si="2"/>
        <v>3972.9178921324751</v>
      </c>
      <c r="J87" s="243">
        <f t="shared" si="2"/>
        <v>3911.3878721755773</v>
      </c>
      <c r="K87" s="243">
        <f t="shared" si="2"/>
        <v>3849.9066662782989</v>
      </c>
      <c r="L87" s="243">
        <f t="shared" si="2"/>
        <v>3788.4742744406408</v>
      </c>
      <c r="M87" s="243">
        <f t="shared" si="2"/>
        <v>3727.090696662593</v>
      </c>
      <c r="N87" s="243">
        <f t="shared" si="2"/>
        <v>3722.9083662334547</v>
      </c>
      <c r="O87" s="243">
        <f t="shared" si="2"/>
        <v>3718.7260358043168</v>
      </c>
      <c r="P87" s="243">
        <f t="shared" si="2"/>
        <v>3714.5437053751789</v>
      </c>
      <c r="Q87" s="243">
        <f t="shared" si="2"/>
        <v>3710.3613749460405</v>
      </c>
      <c r="R87" s="243">
        <f t="shared" si="2"/>
        <v>3706.1790445169017</v>
      </c>
      <c r="S87" s="243">
        <f t="shared" si="2"/>
        <v>3701.9967140877634</v>
      </c>
      <c r="T87" s="243">
        <f t="shared" si="2"/>
        <v>3732.8246116163436</v>
      </c>
      <c r="U87" s="243">
        <f t="shared" si="2"/>
        <v>3763.652509144913</v>
      </c>
      <c r="V87" s="243">
        <f t="shared" si="2"/>
        <v>3794.4804066734932</v>
      </c>
      <c r="W87" s="243">
        <f t="shared" si="2"/>
        <v>3825.308304202073</v>
      </c>
      <c r="X87" s="243">
        <f t="shared" si="2"/>
        <v>3856.1362017306428</v>
      </c>
      <c r="Y87" s="243">
        <f t="shared" si="2"/>
        <v>3886.9640992592226</v>
      </c>
      <c r="Z87" s="243">
        <f t="shared" si="2"/>
        <v>3917.7919967878024</v>
      </c>
      <c r="AA87" s="243">
        <f t="shared" si="2"/>
        <v>3948.6198943163722</v>
      </c>
      <c r="AB87" s="243">
        <f t="shared" si="2"/>
        <v>3979.447791844952</v>
      </c>
      <c r="AC87" s="243">
        <f t="shared" si="2"/>
        <v>4010.2756893735313</v>
      </c>
      <c r="AD87" s="243">
        <f t="shared" si="2"/>
        <v>4041.1035869021116</v>
      </c>
      <c r="AE87" s="243">
        <f t="shared" si="2"/>
        <v>4071.9314844306818</v>
      </c>
      <c r="AF87" s="243">
        <f t="shared" si="2"/>
        <v>4102.7593819592612</v>
      </c>
      <c r="AG87" s="243">
        <f t="shared" si="2"/>
        <v>4133.5872794878414</v>
      </c>
      <c r="AH87" s="243">
        <f t="shared" si="2"/>
        <v>4164.4151770164108</v>
      </c>
      <c r="AI87" s="243">
        <f t="shared" si="2"/>
        <v>4195.243074544991</v>
      </c>
      <c r="AJ87" s="243">
        <f t="shared" si="2"/>
        <v>4226.0709720735704</v>
      </c>
      <c r="AK87" s="243">
        <f t="shared" si="2"/>
        <v>4256.8988696021497</v>
      </c>
      <c r="AL87" s="243">
        <f t="shared" si="2"/>
        <v>4287.7267671307209</v>
      </c>
      <c r="AM87" s="243">
        <f t="shared" si="2"/>
        <v>4318.5546646592902</v>
      </c>
    </row>
    <row r="88" spans="3:39" x14ac:dyDescent="0.25">
      <c r="C88" s="251" t="s">
        <v>586</v>
      </c>
      <c r="D88" s="243">
        <v>428130020281122.63</v>
      </c>
      <c r="E88" s="243">
        <v>421952611255624.81</v>
      </c>
      <c r="F88" s="243">
        <v>415780083636087.88</v>
      </c>
      <c r="G88" s="243">
        <v>409612437422513.06</v>
      </c>
      <c r="H88" s="243">
        <v>403449672614899.31</v>
      </c>
      <c r="I88" s="243">
        <v>397291789213247.5</v>
      </c>
      <c r="J88" s="243">
        <v>391138787217557.75</v>
      </c>
      <c r="K88" s="243">
        <v>384990666627829.88</v>
      </c>
      <c r="L88" s="243">
        <v>378847427444064.06</v>
      </c>
      <c r="M88" s="243">
        <v>372709069666259.31</v>
      </c>
      <c r="N88" s="243">
        <v>372290836623345.44</v>
      </c>
      <c r="O88" s="243">
        <v>371872603580431.69</v>
      </c>
      <c r="P88" s="243">
        <v>371454370537517.88</v>
      </c>
      <c r="Q88" s="243">
        <v>371036137494604.06</v>
      </c>
      <c r="R88" s="243">
        <v>370617904451690.19</v>
      </c>
      <c r="S88" s="243">
        <v>370199671408776.31</v>
      </c>
      <c r="T88" s="243">
        <v>373282461161634.38</v>
      </c>
      <c r="U88" s="243">
        <v>376365250914491.31</v>
      </c>
      <c r="V88" s="243">
        <v>379448040667349.31</v>
      </c>
      <c r="W88" s="243">
        <v>382530830420207.31</v>
      </c>
      <c r="X88" s="243">
        <v>385613620173064.31</v>
      </c>
      <c r="Y88" s="243">
        <v>388696409925922.25</v>
      </c>
      <c r="Z88" s="243">
        <v>391779199678780.25</v>
      </c>
      <c r="AA88" s="243">
        <v>394861989431637.25</v>
      </c>
      <c r="AB88" s="243">
        <v>397944779184495.19</v>
      </c>
      <c r="AC88" s="243">
        <v>401027568937353.13</v>
      </c>
      <c r="AD88" s="243">
        <v>404110358690211.19</v>
      </c>
      <c r="AE88" s="243">
        <v>407193148443068.19</v>
      </c>
      <c r="AF88" s="243">
        <v>410275938195926.13</v>
      </c>
      <c r="AG88" s="243">
        <v>413358727948784.13</v>
      </c>
      <c r="AH88" s="243">
        <v>416441517701641.06</v>
      </c>
      <c r="AI88" s="243">
        <v>419524307454499.13</v>
      </c>
      <c r="AJ88" s="243">
        <v>422607097207357.06</v>
      </c>
      <c r="AK88" s="243">
        <v>425689886960215</v>
      </c>
      <c r="AL88" s="243">
        <v>428772676713072.06</v>
      </c>
      <c r="AM88" s="243">
        <v>431855466465929</v>
      </c>
    </row>
    <row r="90" spans="3:39" x14ac:dyDescent="0.25">
      <c r="C90" s="244" t="s">
        <v>147</v>
      </c>
      <c r="D90" s="244"/>
      <c r="E90" s="244"/>
      <c r="F90" s="244"/>
      <c r="G90" s="244"/>
      <c r="H90" s="244"/>
      <c r="I90" s="244"/>
      <c r="J90" s="244"/>
      <c r="K90" s="244"/>
      <c r="L90" s="244"/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</row>
    <row r="91" spans="3:39" x14ac:dyDescent="0.25">
      <c r="C91" s="250" t="s">
        <v>87</v>
      </c>
      <c r="D91" s="243">
        <f>'Pathways-natural gas'!D14</f>
        <v>69.091217013623606</v>
      </c>
      <c r="E91" s="243">
        <f>'Pathways-natural gas'!E14</f>
        <v>66.229821785358197</v>
      </c>
      <c r="F91" s="243">
        <f>'Pathways-natural gas'!F14</f>
        <v>62.926385688146603</v>
      </c>
      <c r="G91" s="243">
        <f>'Pathways-natural gas'!G14</f>
        <v>65.066278311826196</v>
      </c>
      <c r="H91" s="243">
        <f>'Pathways-natural gas'!H14</f>
        <v>63.264286270723197</v>
      </c>
      <c r="I91" s="243">
        <f>'Pathways-natural gas'!I14</f>
        <v>72.879695997072304</v>
      </c>
      <c r="J91" s="243">
        <f>'Pathways-natural gas'!J14</f>
        <v>60.439681748451797</v>
      </c>
      <c r="K91" s="243">
        <f>'Pathways-natural gas'!K14</f>
        <v>58.5010764722836</v>
      </c>
      <c r="L91" s="243">
        <f>'Pathways-natural gas'!L14</f>
        <v>56.689934624453002</v>
      </c>
      <c r="M91" s="243">
        <f>'Pathways-natural gas'!M14</f>
        <v>53.711340488648801</v>
      </c>
      <c r="N91" s="243">
        <f>'Pathways-natural gas'!N14</f>
        <v>54.279651797890899</v>
      </c>
      <c r="O91" s="243">
        <f>'Pathways-natural gas'!O14</f>
        <v>52.7314059090548</v>
      </c>
      <c r="P91" s="243">
        <f>'Pathways-natural gas'!P14</f>
        <v>51.197248764568201</v>
      </c>
      <c r="Q91" s="243">
        <f>'Pathways-natural gas'!Q14</f>
        <v>49.677180364431202</v>
      </c>
      <c r="R91" s="243">
        <f>'Pathways-natural gas'!R14</f>
        <v>48.171200708643703</v>
      </c>
      <c r="S91" s="243">
        <f>'Pathways-natural gas'!S14</f>
        <v>46.679309797205697</v>
      </c>
      <c r="T91" s="243">
        <f>'Pathways-natural gas'!T14</f>
        <v>45.465329659086798</v>
      </c>
      <c r="U91" s="243">
        <f>'Pathways-natural gas'!U14</f>
        <v>44.251349520967999</v>
      </c>
      <c r="V91" s="243">
        <f>'Pathways-natural gas'!V14</f>
        <v>43.0373693828491</v>
      </c>
      <c r="W91" s="243">
        <f>'Pathways-natural gas'!W14</f>
        <v>41.823389244730301</v>
      </c>
      <c r="X91" s="243">
        <f>'Pathways-natural gas'!X14</f>
        <v>40.609409106611402</v>
      </c>
      <c r="Y91" s="243">
        <f>'Pathways-natural gas'!Y14</f>
        <v>39.395428968492503</v>
      </c>
      <c r="Z91" s="243">
        <f>'Pathways-natural gas'!Z14</f>
        <v>38.181448830373697</v>
      </c>
      <c r="AA91" s="243">
        <f>'Pathways-natural gas'!AA14</f>
        <v>36.967468692254798</v>
      </c>
      <c r="AB91" s="243">
        <f>'Pathways-natural gas'!AB14</f>
        <v>35.753488554135899</v>
      </c>
      <c r="AC91" s="243">
        <f>'Pathways-natural gas'!AC14</f>
        <v>34.5395084160171</v>
      </c>
      <c r="AD91" s="243">
        <f>'Pathways-natural gas'!AD14</f>
        <v>33.325528277898201</v>
      </c>
      <c r="AE91" s="243">
        <f>'Pathways-natural gas'!AE14</f>
        <v>32.111548139779302</v>
      </c>
      <c r="AF91" s="243">
        <f>'Pathways-natural gas'!AF14</f>
        <v>30.897568001660499</v>
      </c>
      <c r="AG91" s="243">
        <f>'Pathways-natural gas'!AG14</f>
        <v>29.6835878635416</v>
      </c>
      <c r="AH91" s="243">
        <f>'Pathways-natural gas'!AH14</f>
        <v>28.469607725422801</v>
      </c>
      <c r="AI91" s="243">
        <f>'Pathways-natural gas'!AI14</f>
        <v>27.255627587303898</v>
      </c>
      <c r="AJ91" s="243">
        <f>'Pathways-natural gas'!AJ14</f>
        <v>26.041647449185</v>
      </c>
      <c r="AK91" s="243">
        <f>'Pathways-natural gas'!AK14</f>
        <v>24.8276673110662</v>
      </c>
      <c r="AL91" s="243">
        <f>'Pathways-natural gas'!AL14</f>
        <v>23.613687172947301</v>
      </c>
      <c r="AM91" s="243">
        <f>'Pathways-natural gas'!AM14</f>
        <v>22.399707034828399</v>
      </c>
    </row>
    <row r="92" spans="3:39" x14ac:dyDescent="0.25">
      <c r="C92" s="250" t="s">
        <v>148</v>
      </c>
      <c r="D92" s="243">
        <f>'Pathways-natural gas'!D15</f>
        <v>424.919322423506</v>
      </c>
      <c r="E92" s="243">
        <f>'Pathways-natural gas'!E15</f>
        <v>421.78528335343299</v>
      </c>
      <c r="F92" s="243">
        <f>'Pathways-natural gas'!F15</f>
        <v>417.74231147943902</v>
      </c>
      <c r="G92" s="243">
        <f>'Pathways-natural gas'!G15</f>
        <v>416.16694565611499</v>
      </c>
      <c r="H92" s="243">
        <f>'Pathways-natural gas'!H15</f>
        <v>412.277392714602</v>
      </c>
      <c r="I92" s="243">
        <f>'Pathways-natural gas'!I15</f>
        <v>405.98031857853198</v>
      </c>
      <c r="J92" s="243">
        <f>'Pathways-natural gas'!J15</f>
        <v>400.38510276977098</v>
      </c>
      <c r="K92" s="243">
        <f>'Pathways-natural gas'!K15</f>
        <v>394.05994412450002</v>
      </c>
      <c r="L92" s="243">
        <f>'Pathways-natural gas'!L15</f>
        <v>387.70481332558398</v>
      </c>
      <c r="M92" s="243">
        <f>'Pathways-natural gas'!M15</f>
        <v>380.81734377606</v>
      </c>
      <c r="N92" s="243">
        <f>'Pathways-natural gas'!N15</f>
        <v>381.14086335232503</v>
      </c>
      <c r="O92" s="243">
        <f>'Pathways-natural gas'!O15</f>
        <v>379.438435516536</v>
      </c>
      <c r="P92" s="243">
        <f>'Pathways-natural gas'!P15</f>
        <v>377.73093929420401</v>
      </c>
      <c r="Q92" s="243">
        <f>'Pathways-natural gas'!Q15</f>
        <v>376.01837468532602</v>
      </c>
      <c r="R92" s="243">
        <f>'Pathways-natural gas'!R15</f>
        <v>374.30074168990399</v>
      </c>
      <c r="S92" s="243">
        <f>'Pathways-natural gas'!S15</f>
        <v>372.57804030793699</v>
      </c>
      <c r="T92" s="243">
        <f>'Pathways-natural gas'!T15</f>
        <v>373.01476628187299</v>
      </c>
      <c r="U92" s="243">
        <f>'Pathways-natural gas'!U15</f>
        <v>373.451492255809</v>
      </c>
      <c r="V92" s="243">
        <f>'Pathways-natural gas'!V15</f>
        <v>373.88821822974597</v>
      </c>
      <c r="W92" s="243">
        <f>'Pathways-natural gas'!W15</f>
        <v>374.32494420368198</v>
      </c>
      <c r="X92" s="243">
        <f>'Pathways-natural gas'!X15</f>
        <v>374.76167017761799</v>
      </c>
      <c r="Y92" s="243">
        <f>'Pathways-natural gas'!Y15</f>
        <v>375.19839615155399</v>
      </c>
      <c r="Z92" s="243">
        <f>'Pathways-natural gas'!Z15</f>
        <v>375.63512212549102</v>
      </c>
      <c r="AA92" s="243">
        <f>'Pathways-natural gas'!AA15</f>
        <v>376.07184809942697</v>
      </c>
      <c r="AB92" s="243">
        <f>'Pathways-natural gas'!AB15</f>
        <v>376.50857407336298</v>
      </c>
      <c r="AC92" s="243">
        <f>'Pathways-natural gas'!AC15</f>
        <v>376.94530004730001</v>
      </c>
      <c r="AD92" s="243">
        <f>'Pathways-natural gas'!AD15</f>
        <v>377.38202602123602</v>
      </c>
      <c r="AE92" s="243">
        <f>'Pathways-natural gas'!AE15</f>
        <v>377.81875199517202</v>
      </c>
      <c r="AF92" s="243">
        <f>'Pathways-natural gas'!AF15</f>
        <v>378.25547796910899</v>
      </c>
      <c r="AG92" s="243">
        <f>'Pathways-natural gas'!AG15</f>
        <v>378.692203943045</v>
      </c>
      <c r="AH92" s="243">
        <f>'Pathways-natural gas'!AH15</f>
        <v>379.12892991698101</v>
      </c>
      <c r="AI92" s="243">
        <f>'Pathways-natural gas'!AI15</f>
        <v>379.56565589091701</v>
      </c>
      <c r="AJ92" s="243">
        <f>'Pathways-natural gas'!AJ15</f>
        <v>380.00238186485399</v>
      </c>
      <c r="AK92" s="243">
        <f>'Pathways-natural gas'!AK15</f>
        <v>380.43910783878999</v>
      </c>
      <c r="AL92" s="243">
        <f>'Pathways-natural gas'!AL15</f>
        <v>380.875833812726</v>
      </c>
      <c r="AM92" s="243">
        <f>'Pathways-natural gas'!AM15</f>
        <v>381.31255978666297</v>
      </c>
    </row>
    <row r="93" spans="3:39" x14ac:dyDescent="0.25">
      <c r="C93" s="250" t="s">
        <v>149</v>
      </c>
      <c r="D93" s="243">
        <f>'Pathways-natural gas'!D16</f>
        <v>290.96129099731598</v>
      </c>
      <c r="E93" s="243">
        <f>'Pathways-natural gas'!E16</f>
        <v>288.37195022962698</v>
      </c>
      <c r="F93" s="243">
        <f>'Pathways-natural gas'!F16</f>
        <v>285.34465942822197</v>
      </c>
      <c r="G93" s="243">
        <f>'Pathways-natural gas'!G16</f>
        <v>284.17281047880101</v>
      </c>
      <c r="H93" s="243">
        <f>'Pathways-natural gas'!H16</f>
        <v>281.40927990133201</v>
      </c>
      <c r="I93" s="243">
        <f>'Pathways-natural gas'!I16</f>
        <v>277.85257016542897</v>
      </c>
      <c r="J93" s="243">
        <f>'Pathways-natural gas'!J16</f>
        <v>274.77177170243198</v>
      </c>
      <c r="K93" s="243">
        <f>'Pathways-natural gas'!K16</f>
        <v>271.13197812881901</v>
      </c>
      <c r="L93" s="243">
        <f>'Pathways-natural gas'!L16</f>
        <v>267.43177594828001</v>
      </c>
      <c r="M93" s="243">
        <f>'Pathways-natural gas'!M16</f>
        <v>263.34646199672301</v>
      </c>
      <c r="N93" s="243">
        <f>'Pathways-natural gas'!N16</f>
        <v>264.02508770972202</v>
      </c>
      <c r="O93" s="243">
        <f>'Pathways-natural gas'!O16</f>
        <v>263.48417443366998</v>
      </c>
      <c r="P93" s="243">
        <f>'Pathways-natural gas'!P16</f>
        <v>262.94126498366501</v>
      </c>
      <c r="Q93" s="243">
        <f>'Pathways-natural gas'!Q16</f>
        <v>262.39635935970801</v>
      </c>
      <c r="R93" s="243">
        <f>'Pathways-natural gas'!R16</f>
        <v>261.84945756179798</v>
      </c>
      <c r="S93" s="243">
        <f>'Pathways-natural gas'!S16</f>
        <v>261.30055958993501</v>
      </c>
      <c r="T93" s="243">
        <f>'Pathways-natural gas'!T16</f>
        <v>264.69078433119699</v>
      </c>
      <c r="U93" s="243">
        <f>'Pathways-natural gas'!U16</f>
        <v>268.08100907245898</v>
      </c>
      <c r="V93" s="243">
        <f>'Pathways-natural gas'!V16</f>
        <v>271.47123381372103</v>
      </c>
      <c r="W93" s="243">
        <f>'Pathways-natural gas'!W16</f>
        <v>274.86145855498302</v>
      </c>
      <c r="X93" s="243">
        <f>'Pathways-natural gas'!X16</f>
        <v>278.25168329624501</v>
      </c>
      <c r="Y93" s="243">
        <f>'Pathways-natural gas'!Y16</f>
        <v>281.64190803750699</v>
      </c>
      <c r="Z93" s="243">
        <f>'Pathways-natural gas'!Z16</f>
        <v>285.01571328343402</v>
      </c>
      <c r="AA93" s="243">
        <f>'Pathways-natural gas'!AA16</f>
        <v>288.40593802469698</v>
      </c>
      <c r="AB93" s="243">
        <f>'Pathways-natural gas'!AB16</f>
        <v>291.79616276595902</v>
      </c>
      <c r="AC93" s="243">
        <f>'Pathways-natural gas'!AC16</f>
        <v>295.18638750722101</v>
      </c>
      <c r="AD93" s="243">
        <f>'Pathways-natural gas'!AD16</f>
        <v>298.576612248483</v>
      </c>
      <c r="AE93" s="243">
        <f>'Pathways-natural gas'!AE16</f>
        <v>301.96683698974499</v>
      </c>
      <c r="AF93" s="243">
        <f>'Pathways-natural gas'!AF16</f>
        <v>305.35706173100698</v>
      </c>
      <c r="AG93" s="243">
        <f>'Pathways-natural gas'!AG16</f>
        <v>308.74728647226902</v>
      </c>
      <c r="AH93" s="243">
        <f>'Pathways-natural gas'!AH16</f>
        <v>312.13751121353101</v>
      </c>
      <c r="AI93" s="243">
        <f>'Pathways-natural gas'!AI16</f>
        <v>315.527735954793</v>
      </c>
      <c r="AJ93" s="243">
        <f>'Pathways-natural gas'!AJ16</f>
        <v>318.91796069605499</v>
      </c>
      <c r="AK93" s="243">
        <f>'Pathways-natural gas'!AK16</f>
        <v>322.30818543731698</v>
      </c>
      <c r="AL93" s="243">
        <f>'Pathways-natural gas'!AL16</f>
        <v>325.69841017857902</v>
      </c>
      <c r="AM93" s="243">
        <f>'Pathways-natural gas'!AM16</f>
        <v>329.072215424506</v>
      </c>
    </row>
    <row r="94" spans="3:39" x14ac:dyDescent="0.25">
      <c r="C94" s="250" t="s">
        <v>150</v>
      </c>
      <c r="D94" s="243">
        <v>31.174363799999998</v>
      </c>
      <c r="E94" s="243">
        <v>30.636423761336701</v>
      </c>
      <c r="F94" s="243">
        <v>30.122802133352099</v>
      </c>
      <c r="G94" s="243">
        <v>29.7502790080372</v>
      </c>
      <c r="H94" s="243">
        <v>29.244209698740399</v>
      </c>
      <c r="I94" s="243">
        <v>28.7616881553582</v>
      </c>
      <c r="J94" s="243">
        <v>28.311791004173799</v>
      </c>
      <c r="K94" s="243">
        <v>27.808667126913001</v>
      </c>
      <c r="L94" s="243">
        <v>27.300628105095001</v>
      </c>
      <c r="M94" s="243">
        <v>26.741366033587301</v>
      </c>
      <c r="N94" s="243">
        <v>26.4896969082879</v>
      </c>
      <c r="O94" s="243">
        <v>26.225242316350698</v>
      </c>
      <c r="P94" s="243">
        <v>25.9607877244135</v>
      </c>
      <c r="Q94" s="243">
        <v>25.696333132476301</v>
      </c>
      <c r="R94" s="243">
        <v>25.431878540539099</v>
      </c>
      <c r="S94" s="243">
        <v>25.1674239486019</v>
      </c>
      <c r="T94" s="243">
        <v>24.902969356664599</v>
      </c>
      <c r="U94" s="243">
        <v>24.6385147647274</v>
      </c>
      <c r="V94" s="243">
        <v>24.374060172790202</v>
      </c>
      <c r="W94" s="243">
        <v>24.109605580853</v>
      </c>
      <c r="X94" s="243">
        <v>23.845150988915801</v>
      </c>
      <c r="Y94" s="243">
        <v>23.580696396978599</v>
      </c>
      <c r="Z94" s="243">
        <v>23.3162418050414</v>
      </c>
      <c r="AA94" s="243">
        <v>23.051787213104198</v>
      </c>
      <c r="AB94" s="243">
        <v>22.787332621167</v>
      </c>
      <c r="AC94" s="243">
        <v>22.522878029229801</v>
      </c>
      <c r="AD94" s="243">
        <v>22.2584234372925</v>
      </c>
      <c r="AE94" s="243">
        <v>21.993968845355301</v>
      </c>
      <c r="AF94" s="243">
        <v>21.729514253418099</v>
      </c>
      <c r="AG94" s="243">
        <v>21.4650596614809</v>
      </c>
      <c r="AH94" s="243">
        <v>21.200605069543698</v>
      </c>
      <c r="AI94" s="243">
        <v>20.9361504776065</v>
      </c>
      <c r="AJ94" s="243">
        <v>20.671695885669301</v>
      </c>
      <c r="AK94" s="243">
        <v>20.407241293732099</v>
      </c>
      <c r="AL94" s="243">
        <v>20.1427867017949</v>
      </c>
      <c r="AM94" s="243">
        <v>19.878332109857698</v>
      </c>
    </row>
    <row r="95" spans="3:39" x14ac:dyDescent="0.25">
      <c r="C95" s="250" t="s">
        <v>151</v>
      </c>
      <c r="D95" s="243">
        <v>5.9408316000000001</v>
      </c>
      <c r="E95" s="243">
        <v>5.8355092878736601</v>
      </c>
      <c r="F95" s="243">
        <v>5.7409590205113803</v>
      </c>
      <c r="G95" s="243">
        <v>5.6667198110547199</v>
      </c>
      <c r="H95" s="243">
        <v>5.5735567042677303</v>
      </c>
      <c r="I95" s="243">
        <v>5.4811642422447999</v>
      </c>
      <c r="J95" s="243">
        <v>5.3990814381274799</v>
      </c>
      <c r="K95" s="243">
        <v>5.3081532011562498</v>
      </c>
      <c r="L95" s="243">
        <v>5.2086107247603204</v>
      </c>
      <c r="M95" s="243">
        <v>5.1099930220812402</v>
      </c>
      <c r="N95" s="243">
        <v>5.0727617432318404</v>
      </c>
      <c r="O95" s="243">
        <v>5.0267340633355904</v>
      </c>
      <c r="P95" s="243">
        <v>4.9807063834393501</v>
      </c>
      <c r="Q95" s="243">
        <v>4.9346787035431001</v>
      </c>
      <c r="R95" s="243">
        <v>4.8886510236468501</v>
      </c>
      <c r="S95" s="243">
        <v>4.8426233437506099</v>
      </c>
      <c r="T95" s="243">
        <v>4.7965956638543599</v>
      </c>
      <c r="U95" s="243">
        <v>4.7505679839581196</v>
      </c>
      <c r="V95" s="243">
        <v>4.7045403040618696</v>
      </c>
      <c r="W95" s="243">
        <v>4.6585126241656196</v>
      </c>
      <c r="X95" s="243">
        <v>4.6124849442693803</v>
      </c>
      <c r="Y95" s="243">
        <v>4.5664572643731303</v>
      </c>
      <c r="Z95" s="243">
        <v>4.52042958447689</v>
      </c>
      <c r="AA95" s="243">
        <v>4.47440190458064</v>
      </c>
      <c r="AB95" s="243">
        <v>4.42837422468439</v>
      </c>
      <c r="AC95" s="243">
        <v>4.3823465447881498</v>
      </c>
      <c r="AD95" s="243">
        <v>4.3363188648918998</v>
      </c>
      <c r="AE95" s="243">
        <v>4.2902911849956498</v>
      </c>
      <c r="AF95" s="243">
        <v>4.2442635050994104</v>
      </c>
      <c r="AG95" s="243">
        <v>4.1982358252031604</v>
      </c>
      <c r="AH95" s="243">
        <v>4.1522081453069202</v>
      </c>
      <c r="AI95" s="243">
        <v>4.1061804654106702</v>
      </c>
      <c r="AJ95" s="243">
        <v>4.0601527855144202</v>
      </c>
      <c r="AK95" s="243">
        <v>4.0141251056181799</v>
      </c>
      <c r="AL95" s="243">
        <v>3.9680974257219299</v>
      </c>
      <c r="AM95" s="243">
        <v>3.9220697458256901</v>
      </c>
    </row>
    <row r="96" spans="3:39" x14ac:dyDescent="0.25">
      <c r="C96" s="250" t="s">
        <v>152</v>
      </c>
      <c r="D96" s="243">
        <v>2.2903205999999998</v>
      </c>
      <c r="E96" s="243">
        <v>2.28940114825033</v>
      </c>
      <c r="F96" s="243">
        <v>2.27848832664694</v>
      </c>
      <c r="G96" s="243">
        <v>2.2675835351898401</v>
      </c>
      <c r="H96" s="243">
        <v>2.2566867738790202</v>
      </c>
      <c r="I96" s="243">
        <v>2.2457980427145001</v>
      </c>
      <c r="J96" s="243">
        <v>2.2349173416962498</v>
      </c>
      <c r="K96" s="243">
        <v>2.22404467082429</v>
      </c>
      <c r="L96" s="243">
        <v>2.21318003009862</v>
      </c>
      <c r="M96" s="243">
        <v>2.1923581551775202</v>
      </c>
      <c r="N96" s="243">
        <v>2.2092224486788798</v>
      </c>
      <c r="O96" s="243">
        <v>2.20374702871091</v>
      </c>
      <c r="P96" s="243">
        <v>2.1982716087429299</v>
      </c>
      <c r="Q96" s="243">
        <v>2.1927961887749499</v>
      </c>
      <c r="R96" s="243">
        <v>2.18732076880698</v>
      </c>
      <c r="S96" s="243">
        <v>2.1818453488389999</v>
      </c>
      <c r="T96" s="243">
        <v>2.1763699288710301</v>
      </c>
      <c r="U96" s="243">
        <v>2.17089450890305</v>
      </c>
      <c r="V96" s="243">
        <v>2.1654190889350802</v>
      </c>
      <c r="W96" s="243">
        <v>2.1599436689671001</v>
      </c>
      <c r="X96" s="243">
        <v>2.15446824899912</v>
      </c>
      <c r="Y96" s="243">
        <v>2.1489928290311502</v>
      </c>
      <c r="Z96" s="243">
        <v>2.1435174090631701</v>
      </c>
      <c r="AA96" s="243">
        <v>2.1380419890951998</v>
      </c>
      <c r="AB96" s="243">
        <v>2.1325665691272202</v>
      </c>
      <c r="AC96" s="243">
        <v>2.1270911491592499</v>
      </c>
      <c r="AD96" s="243">
        <v>2.1216157291912698</v>
      </c>
      <c r="AE96" s="243">
        <v>2.1161403092232902</v>
      </c>
      <c r="AF96" s="243">
        <v>2.1106648892553199</v>
      </c>
      <c r="AG96" s="243">
        <v>2.1051894692873399</v>
      </c>
      <c r="AH96" s="243">
        <v>2.09971404931937</v>
      </c>
      <c r="AI96" s="243">
        <v>2.0942386293513899</v>
      </c>
      <c r="AJ96" s="243">
        <v>2.0887632093834099</v>
      </c>
      <c r="AK96" s="243">
        <v>2.08328778941544</v>
      </c>
      <c r="AL96" s="243">
        <v>2.07781236944746</v>
      </c>
      <c r="AM96" s="243">
        <v>2.0723369494794901</v>
      </c>
    </row>
    <row r="97" spans="3:39" x14ac:dyDescent="0.25">
      <c r="C97" s="250" t="s">
        <v>94</v>
      </c>
      <c r="D97" s="243">
        <v>46.5565169999999</v>
      </c>
      <c r="E97" s="243">
        <v>45.823534366795798</v>
      </c>
      <c r="F97" s="243">
        <v>45.283657811324801</v>
      </c>
      <c r="G97" s="243">
        <v>45.069978108687302</v>
      </c>
      <c r="H97" s="243">
        <v>44.631165375170802</v>
      </c>
      <c r="I97" s="243">
        <v>44.194032356781499</v>
      </c>
      <c r="J97" s="243">
        <v>43.816067880828598</v>
      </c>
      <c r="K97" s="243">
        <v>43.334316948472399</v>
      </c>
      <c r="L97" s="243">
        <v>42.826621127673597</v>
      </c>
      <c r="M97" s="243">
        <v>42.237381270641102</v>
      </c>
      <c r="N97" s="243">
        <v>42.058962198352098</v>
      </c>
      <c r="O97" s="243">
        <v>41.892592206269597</v>
      </c>
      <c r="P97" s="243">
        <v>41.726222214187203</v>
      </c>
      <c r="Q97" s="243">
        <v>41.559852222104702</v>
      </c>
      <c r="R97" s="243">
        <v>41.3934822300223</v>
      </c>
      <c r="S97" s="243">
        <v>41.227112237939799</v>
      </c>
      <c r="T97" s="243">
        <v>41.060742245857398</v>
      </c>
      <c r="U97" s="243">
        <v>40.894372253774897</v>
      </c>
      <c r="V97" s="243">
        <v>40.728002261692502</v>
      </c>
      <c r="W97" s="243">
        <v>40.561632269610001</v>
      </c>
      <c r="X97" s="243">
        <v>40.3952622775276</v>
      </c>
      <c r="Y97" s="243">
        <v>40.228892285445099</v>
      </c>
      <c r="Z97" s="243">
        <v>40.062522293362697</v>
      </c>
      <c r="AA97" s="243">
        <v>39.896152301280203</v>
      </c>
      <c r="AB97" s="243">
        <v>39.729782309197802</v>
      </c>
      <c r="AC97" s="243">
        <v>39.563412317115301</v>
      </c>
      <c r="AD97" s="243">
        <v>39.397042325032899</v>
      </c>
      <c r="AE97" s="243">
        <v>39.230672332950398</v>
      </c>
      <c r="AF97" s="243">
        <v>39.064302340867997</v>
      </c>
      <c r="AG97" s="243">
        <v>38.897932348785503</v>
      </c>
      <c r="AH97" s="243">
        <v>38.731562356703101</v>
      </c>
      <c r="AI97" s="243">
        <v>38.5651923646206</v>
      </c>
      <c r="AJ97" s="243">
        <v>38.398822372538099</v>
      </c>
      <c r="AK97" s="243">
        <v>38.232452380455697</v>
      </c>
      <c r="AL97" s="243">
        <v>38.066082388373196</v>
      </c>
      <c r="AM97" s="243">
        <v>37.899712396290802</v>
      </c>
    </row>
    <row r="98" spans="3:39" x14ac:dyDescent="0.25">
      <c r="C98" s="250" t="s">
        <v>153</v>
      </c>
      <c r="D98" s="243">
        <v>26.3736918</v>
      </c>
      <c r="E98" s="243">
        <v>25.851465096829099</v>
      </c>
      <c r="F98" s="243">
        <v>25.442473247652</v>
      </c>
      <c r="G98" s="243">
        <v>25.2423210002598</v>
      </c>
      <c r="H98" s="243">
        <v>24.916069888164401</v>
      </c>
      <c r="I98" s="243">
        <v>24.591918419978001</v>
      </c>
      <c r="J98" s="243">
        <v>24.298611009355199</v>
      </c>
      <c r="K98" s="243">
        <v>23.959425898420101</v>
      </c>
      <c r="L98" s="243">
        <v>23.613178888957599</v>
      </c>
      <c r="M98" s="243">
        <v>23.222593918049402</v>
      </c>
      <c r="N98" s="243">
        <v>23.001282179897</v>
      </c>
      <c r="O98" s="243">
        <v>22.825283222008402</v>
      </c>
      <c r="P98" s="243">
        <v>22.649284264119899</v>
      </c>
      <c r="Q98" s="243">
        <v>22.4732853062314</v>
      </c>
      <c r="R98" s="243">
        <v>22.297286348342901</v>
      </c>
      <c r="S98" s="243">
        <v>22.121287390454398</v>
      </c>
      <c r="T98" s="243">
        <v>21.9452884325658</v>
      </c>
      <c r="U98" s="243">
        <v>21.769289474677301</v>
      </c>
      <c r="V98" s="243">
        <v>21.593290516788802</v>
      </c>
      <c r="W98" s="243">
        <v>21.417291558900299</v>
      </c>
      <c r="X98" s="243">
        <v>21.2412926010117</v>
      </c>
      <c r="Y98" s="243">
        <v>21.065293643123201</v>
      </c>
      <c r="Z98" s="243">
        <v>20.889294685234699</v>
      </c>
      <c r="AA98" s="243">
        <v>20.7132957273462</v>
      </c>
      <c r="AB98" s="243">
        <v>20.537296769457601</v>
      </c>
      <c r="AC98" s="243">
        <v>20.361297811569099</v>
      </c>
      <c r="AD98" s="243">
        <v>20.1852988536806</v>
      </c>
      <c r="AE98" s="243">
        <v>20.0092998957921</v>
      </c>
      <c r="AF98" s="243">
        <v>19.833300937903498</v>
      </c>
      <c r="AG98" s="243">
        <v>19.657301980014999</v>
      </c>
      <c r="AH98" s="243">
        <v>19.4813030221265</v>
      </c>
      <c r="AI98" s="243">
        <v>19.305304064238001</v>
      </c>
      <c r="AJ98" s="243">
        <v>19.129305106349399</v>
      </c>
      <c r="AK98" s="243">
        <v>18.9533061484609</v>
      </c>
      <c r="AL98" s="243">
        <v>18.777307190572401</v>
      </c>
      <c r="AM98" s="243">
        <v>18.601308232683898</v>
      </c>
    </row>
    <row r="99" spans="3:39" x14ac:dyDescent="0.25">
      <c r="C99" s="250" t="s">
        <v>96</v>
      </c>
      <c r="D99" s="243">
        <v>10.391454599999999</v>
      </c>
      <c r="E99" s="243">
        <v>10.164195988248</v>
      </c>
      <c r="F99" s="243">
        <v>9.9197909763359995</v>
      </c>
      <c r="G99" s="243">
        <v>9.7165341243600007</v>
      </c>
      <c r="H99" s="243">
        <v>9.4678405121279994</v>
      </c>
      <c r="I99" s="243">
        <v>9.2222889397200003</v>
      </c>
      <c r="J99" s="243">
        <v>9.0073128472799997</v>
      </c>
      <c r="K99" s="243">
        <v>8.7676168945440001</v>
      </c>
      <c r="L99" s="243">
        <v>8.5399218216959998</v>
      </c>
      <c r="M99" s="243">
        <v>8.2889350884719892</v>
      </c>
      <c r="N99" s="243">
        <v>8.2597699443849208</v>
      </c>
      <c r="O99" s="243">
        <v>8.1823314583606201</v>
      </c>
      <c r="P99" s="243">
        <v>8.1048929723363106</v>
      </c>
      <c r="Q99" s="243">
        <v>8.0274544863119992</v>
      </c>
      <c r="R99" s="243">
        <v>7.9500160002876896</v>
      </c>
      <c r="S99" s="243">
        <v>7.87257751426338</v>
      </c>
      <c r="T99" s="243">
        <v>7.7951390282390696</v>
      </c>
      <c r="U99" s="243">
        <v>7.7177005422147698</v>
      </c>
      <c r="V99" s="243">
        <v>7.6402620561904602</v>
      </c>
      <c r="W99" s="243">
        <v>7.5628235701661497</v>
      </c>
      <c r="X99" s="243">
        <v>7.4853850841418401</v>
      </c>
      <c r="Y99" s="243">
        <v>7.4079465981175296</v>
      </c>
      <c r="Z99" s="243">
        <v>7.3305081120932298</v>
      </c>
      <c r="AA99" s="243">
        <v>7.2530696260689203</v>
      </c>
      <c r="AB99" s="243">
        <v>7.1756311400446098</v>
      </c>
      <c r="AC99" s="243">
        <v>7.0981926540203002</v>
      </c>
      <c r="AD99" s="243">
        <v>7.0207541679960004</v>
      </c>
      <c r="AE99" s="243">
        <v>6.9433156819716899</v>
      </c>
      <c r="AF99" s="243">
        <v>6.8658771959473803</v>
      </c>
      <c r="AG99" s="243">
        <v>6.7884387099230699</v>
      </c>
      <c r="AH99" s="243">
        <v>6.7110002238987603</v>
      </c>
      <c r="AI99" s="243">
        <v>6.6335617378744596</v>
      </c>
      <c r="AJ99" s="243">
        <v>6.55612325185015</v>
      </c>
      <c r="AK99" s="243">
        <v>6.4786847658258404</v>
      </c>
      <c r="AL99" s="243">
        <v>6.4012462798015299</v>
      </c>
      <c r="AM99" s="243">
        <v>6.3238077937772204</v>
      </c>
    </row>
    <row r="100" spans="3:39" x14ac:dyDescent="0.25">
      <c r="C100" s="250" t="s">
        <v>98</v>
      </c>
      <c r="D100" s="243">
        <v>20.784987490919999</v>
      </c>
      <c r="E100" s="243">
        <v>20.867378044316101</v>
      </c>
      <c r="F100" s="243">
        <v>20.787768754375701</v>
      </c>
      <c r="G100" s="243">
        <v>20.9106315722291</v>
      </c>
      <c r="H100" s="243">
        <v>20.989205281675201</v>
      </c>
      <c r="I100" s="243">
        <v>21.081899468111398</v>
      </c>
      <c r="J100" s="243">
        <v>21.216581578034098</v>
      </c>
      <c r="K100" s="243">
        <v>21.298131212784799</v>
      </c>
      <c r="L100" s="243">
        <v>21.346464016230101</v>
      </c>
      <c r="M100" s="243">
        <v>21.371582388509999</v>
      </c>
      <c r="N100" s="243">
        <v>21.763643603889101</v>
      </c>
      <c r="O100" s="243">
        <v>22.053999408574199</v>
      </c>
      <c r="P100" s="243">
        <v>22.344355213259298</v>
      </c>
      <c r="Q100" s="243">
        <v>22.6347110179445</v>
      </c>
      <c r="R100" s="243">
        <v>22.925066822629599</v>
      </c>
      <c r="S100" s="243">
        <v>23.215422627314702</v>
      </c>
      <c r="T100" s="243">
        <v>23.505778431999801</v>
      </c>
      <c r="U100" s="243">
        <v>23.7961342366849</v>
      </c>
      <c r="V100" s="243">
        <v>24.086490041369998</v>
      </c>
      <c r="W100" s="243">
        <v>24.376845846055101</v>
      </c>
      <c r="X100" s="243">
        <v>24.667201650740299</v>
      </c>
      <c r="Y100" s="243">
        <v>24.957557455425398</v>
      </c>
      <c r="Z100" s="243">
        <v>25.247913260110501</v>
      </c>
      <c r="AA100" s="243">
        <v>25.5382690647956</v>
      </c>
      <c r="AB100" s="243">
        <v>25.828624869480699</v>
      </c>
      <c r="AC100" s="243">
        <v>26.118980674165801</v>
      </c>
      <c r="AD100" s="243">
        <v>26.409336478850999</v>
      </c>
      <c r="AE100" s="243">
        <v>26.699692283536098</v>
      </c>
      <c r="AF100" s="243">
        <v>26.990048088221201</v>
      </c>
      <c r="AG100" s="243">
        <v>27.2804038929063</v>
      </c>
      <c r="AH100" s="243">
        <v>27.570759697591399</v>
      </c>
      <c r="AI100" s="243">
        <v>27.861115502276501</v>
      </c>
      <c r="AJ100" s="243">
        <v>28.1514713069617</v>
      </c>
      <c r="AK100" s="243">
        <v>28.441827111646798</v>
      </c>
      <c r="AL100" s="243">
        <v>28.732182916331901</v>
      </c>
      <c r="AM100" s="243">
        <v>29.022538721017</v>
      </c>
    </row>
    <row r="101" spans="3:39" x14ac:dyDescent="0.25">
      <c r="C101" s="250" t="s">
        <v>154</v>
      </c>
      <c r="D101" s="243">
        <v>49.026862800000004</v>
      </c>
      <c r="E101" s="243">
        <v>49.197131225064901</v>
      </c>
      <c r="F101" s="243">
        <v>49.437200666326397</v>
      </c>
      <c r="G101" s="243">
        <v>50.046667450665701</v>
      </c>
      <c r="H101" s="243">
        <v>50.3660534842735</v>
      </c>
      <c r="I101" s="243">
        <v>50.675185168273401</v>
      </c>
      <c r="J101" s="243">
        <v>51.103779572179498</v>
      </c>
      <c r="K101" s="243">
        <v>51.442252969110797</v>
      </c>
      <c r="L101" s="243">
        <v>51.780437280775899</v>
      </c>
      <c r="M101" s="243">
        <v>52.038610392440901</v>
      </c>
      <c r="N101" s="243">
        <v>52.290041677370397</v>
      </c>
      <c r="O101" s="243">
        <v>52.6223996694265</v>
      </c>
      <c r="P101" s="243">
        <v>52.954757661482603</v>
      </c>
      <c r="Q101" s="243">
        <v>53.287115653538798</v>
      </c>
      <c r="R101" s="243">
        <v>53.619473645594901</v>
      </c>
      <c r="S101" s="243">
        <v>53.951831637650997</v>
      </c>
      <c r="T101" s="243">
        <v>54.2841896297072</v>
      </c>
      <c r="U101" s="243">
        <v>54.616547621763303</v>
      </c>
      <c r="V101" s="243">
        <v>54.948905613819399</v>
      </c>
      <c r="W101" s="243">
        <v>55.281263605875601</v>
      </c>
      <c r="X101" s="243">
        <v>55.613621597931697</v>
      </c>
      <c r="Y101" s="243">
        <v>55.9459795899878</v>
      </c>
      <c r="Z101" s="243">
        <v>56.278337582044003</v>
      </c>
      <c r="AA101" s="243">
        <v>56.610695574100099</v>
      </c>
      <c r="AB101" s="243">
        <v>56.943053566156202</v>
      </c>
      <c r="AC101" s="243">
        <v>57.275411558212397</v>
      </c>
      <c r="AD101" s="243">
        <v>57.6077695502685</v>
      </c>
      <c r="AE101" s="243">
        <v>57.940127542324603</v>
      </c>
      <c r="AF101" s="243">
        <v>58.272485534380799</v>
      </c>
      <c r="AG101" s="243">
        <v>58.604843526436902</v>
      </c>
      <c r="AH101" s="243">
        <v>58.937201518492998</v>
      </c>
      <c r="AI101" s="243">
        <v>59.2695595105492</v>
      </c>
      <c r="AJ101" s="243">
        <v>59.601917502605303</v>
      </c>
      <c r="AK101" s="243">
        <v>59.934275494661399</v>
      </c>
      <c r="AL101" s="243">
        <v>60.266633486717602</v>
      </c>
      <c r="AM101" s="243">
        <v>60.598991478773698</v>
      </c>
    </row>
    <row r="102" spans="3:39" x14ac:dyDescent="0.25">
      <c r="C102" s="250" t="s">
        <v>100</v>
      </c>
      <c r="D102" s="243">
        <f>'Pathways-natural gas'!D27</f>
        <v>576.96446709687302</v>
      </c>
      <c r="E102" s="243">
        <f>'Pathways-natural gas'!E27</f>
        <v>567.74935599054299</v>
      </c>
      <c r="F102" s="243">
        <f>'Pathways-natural gas'!F27</f>
        <v>559.29134705340505</v>
      </c>
      <c r="G102" s="243">
        <f>'Pathways-natural gas'!G27</f>
        <v>554.90876911844998</v>
      </c>
      <c r="H102" s="243">
        <f>'Pathways-natural gas'!H27</f>
        <v>547.14563925600396</v>
      </c>
      <c r="I102" s="243">
        <f>'Pathways-natural gas'!I27</f>
        <v>536.12700415319296</v>
      </c>
      <c r="J102" s="243">
        <f>'Pathways-natural gas'!J27</f>
        <v>526.31752658723599</v>
      </c>
      <c r="K102" s="243">
        <f>'Pathways-natural gas'!K27</f>
        <v>515.571885389832</v>
      </c>
      <c r="L102" s="243">
        <f>'Pathways-natural gas'!L27</f>
        <v>504.750321214454</v>
      </c>
      <c r="M102" s="243">
        <f>'Pathways-natural gas'!M27</f>
        <v>493.13470182237597</v>
      </c>
      <c r="N102" s="243">
        <f>'Pathways-natural gas'!N27</f>
        <v>492.22072087766702</v>
      </c>
      <c r="O102" s="243">
        <f>'Pathways-natural gas'!O27</f>
        <v>491.86538786115699</v>
      </c>
      <c r="P102" s="243">
        <f>'Pathways-natural gas'!P27</f>
        <v>491.48260288540098</v>
      </c>
      <c r="Q102" s="243">
        <f>'Pathways-natural gas'!Q27</f>
        <v>491.07236595039598</v>
      </c>
      <c r="R102" s="243">
        <f>'Pathways-natural gas'!R27</f>
        <v>490.63467705614499</v>
      </c>
      <c r="S102" s="243">
        <f>'Pathways-natural gas'!S27</f>
        <v>490.16953620264599</v>
      </c>
      <c r="T102" s="243">
        <f>'Pathways-natural gas'!T27</f>
        <v>492.53498002446997</v>
      </c>
      <c r="U102" s="243">
        <f>'Pathways-natural gas'!U27</f>
        <v>494.90042384629498</v>
      </c>
      <c r="V102" s="243">
        <f>'Pathways-natural gas'!V27</f>
        <v>497.26586766811999</v>
      </c>
      <c r="W102" s="243">
        <f>'Pathways-natural gas'!W27</f>
        <v>499.63131148994501</v>
      </c>
      <c r="X102" s="243">
        <f>'Pathways-natural gas'!X27</f>
        <v>501.99675531176899</v>
      </c>
      <c r="Y102" s="243">
        <f>'Pathways-natural gas'!Y27</f>
        <v>504.362199133594</v>
      </c>
      <c r="Z102" s="243">
        <f>'Pathways-natural gas'!Z27</f>
        <v>506.72764295541901</v>
      </c>
      <c r="AA102" s="243">
        <f>'Pathways-natural gas'!AA27</f>
        <v>509.09308677724403</v>
      </c>
      <c r="AB102" s="243">
        <f>'Pathways-natural gas'!AB27</f>
        <v>511.45853059906801</v>
      </c>
      <c r="AC102" s="243">
        <f>'Pathways-natural gas'!AC27</f>
        <v>513.82397442089302</v>
      </c>
      <c r="AD102" s="243">
        <f>'Pathways-natural gas'!AD27</f>
        <v>516.18941824271803</v>
      </c>
      <c r="AE102" s="243">
        <f>'Pathways-natural gas'!AE27</f>
        <v>518.55486206454304</v>
      </c>
      <c r="AF102" s="243">
        <f>'Pathways-natural gas'!AF27</f>
        <v>520.92030588636806</v>
      </c>
      <c r="AG102" s="243">
        <f>'Pathways-natural gas'!AG27</f>
        <v>523.28574970819204</v>
      </c>
      <c r="AH102" s="243">
        <f>'Pathways-natural gas'!AH27</f>
        <v>525.65119353001705</v>
      </c>
      <c r="AI102" s="243">
        <f>'Pathways-natural gas'!AI27</f>
        <v>528.01663735184195</v>
      </c>
      <c r="AJ102" s="243">
        <f>'Pathways-natural gas'!AJ27</f>
        <v>530.38208117366696</v>
      </c>
      <c r="AK102" s="243">
        <f>'Pathways-natural gas'!AK27</f>
        <v>532.74752499549095</v>
      </c>
      <c r="AL102" s="243">
        <f>'Pathways-natural gas'!AL27</f>
        <v>535.11296881731596</v>
      </c>
      <c r="AM102" s="243">
        <f>'Pathways-natural gas'!AM27</f>
        <v>537.47841263914097</v>
      </c>
    </row>
    <row r="103" spans="3:39" x14ac:dyDescent="0.25">
      <c r="C103" s="250" t="s">
        <v>104</v>
      </c>
      <c r="D103" s="243">
        <v>17.904296250600002</v>
      </c>
      <c r="E103" s="243">
        <v>18.006803755086199</v>
      </c>
      <c r="F103" s="243">
        <v>17.9581496296843</v>
      </c>
      <c r="G103" s="243">
        <v>17.869204496775499</v>
      </c>
      <c r="H103" s="243">
        <v>17.7408125772006</v>
      </c>
      <c r="I103" s="243">
        <v>17.641372581994499</v>
      </c>
      <c r="J103" s="243">
        <v>17.589411924965201</v>
      </c>
      <c r="K103" s="243">
        <v>17.5077958261998</v>
      </c>
      <c r="L103" s="243">
        <v>17.406597037574802</v>
      </c>
      <c r="M103" s="243">
        <v>17.2862376695109</v>
      </c>
      <c r="N103" s="243">
        <v>17.5536212081971</v>
      </c>
      <c r="O103" s="243">
        <v>17.6428863325871</v>
      </c>
      <c r="P103" s="243">
        <v>17.7321514569771</v>
      </c>
      <c r="Q103" s="243">
        <v>17.821416581367199</v>
      </c>
      <c r="R103" s="243">
        <v>17.910681705757199</v>
      </c>
      <c r="S103" s="243">
        <v>17.999946830147302</v>
      </c>
      <c r="T103" s="243">
        <v>18.089211954537301</v>
      </c>
      <c r="U103" s="243">
        <v>18.178477078927301</v>
      </c>
      <c r="V103" s="243">
        <v>18.2677422033174</v>
      </c>
      <c r="W103" s="243">
        <v>18.3570073277074</v>
      </c>
      <c r="X103" s="243">
        <v>18.446272452097499</v>
      </c>
      <c r="Y103" s="243">
        <v>18.535537576487499</v>
      </c>
      <c r="Z103" s="243">
        <v>18.624802700877598</v>
      </c>
      <c r="AA103" s="243">
        <v>18.714067825267598</v>
      </c>
      <c r="AB103" s="243">
        <v>18.803332949657602</v>
      </c>
      <c r="AC103" s="243">
        <v>18.892598074047701</v>
      </c>
      <c r="AD103" s="243">
        <v>18.981863198437701</v>
      </c>
      <c r="AE103" s="243">
        <v>19.0711283228278</v>
      </c>
      <c r="AF103" s="243">
        <v>19.1603934472178</v>
      </c>
      <c r="AG103" s="243">
        <v>19.249658571607799</v>
      </c>
      <c r="AH103" s="243">
        <v>19.338923695997899</v>
      </c>
      <c r="AI103" s="243">
        <v>19.428188820387899</v>
      </c>
      <c r="AJ103" s="243">
        <v>19.517453944778001</v>
      </c>
      <c r="AK103" s="243">
        <v>19.606719069168001</v>
      </c>
      <c r="AL103" s="243">
        <v>19.695984193558001</v>
      </c>
      <c r="AM103" s="243">
        <v>19.7852493179481</v>
      </c>
    </row>
    <row r="104" spans="3:39" x14ac:dyDescent="0.25">
      <c r="C104" s="250" t="s">
        <v>155</v>
      </c>
      <c r="D104" s="243">
        <v>27.831112810379999</v>
      </c>
      <c r="E104" s="243">
        <v>27.776620055528898</v>
      </c>
      <c r="F104" s="243">
        <v>27.740148508627001</v>
      </c>
      <c r="G104" s="243">
        <v>27.907548624295998</v>
      </c>
      <c r="H104" s="243">
        <v>27.914414451066101</v>
      </c>
      <c r="I104" s="243">
        <v>27.9089703542436</v>
      </c>
      <c r="J104" s="243">
        <v>27.949041182040901</v>
      </c>
      <c r="K104" s="243">
        <v>27.919175197210599</v>
      </c>
      <c r="L104" s="243">
        <v>27.887065675039999</v>
      </c>
      <c r="M104" s="243">
        <v>27.805680003885499</v>
      </c>
      <c r="N104" s="243">
        <v>28.050973163074499</v>
      </c>
      <c r="O104" s="243">
        <v>28.237759820746099</v>
      </c>
      <c r="P104" s="243">
        <v>28.4245464784177</v>
      </c>
      <c r="Q104" s="243">
        <v>28.6113331360892</v>
      </c>
      <c r="R104" s="243">
        <v>28.798119793760801</v>
      </c>
      <c r="S104" s="243">
        <v>28.984906451432401</v>
      </c>
      <c r="T104" s="243">
        <v>29.171693109103899</v>
      </c>
      <c r="U104" s="243">
        <v>29.358479766775499</v>
      </c>
      <c r="V104" s="243">
        <v>29.545266424447099</v>
      </c>
      <c r="W104" s="243">
        <v>29.7320530821186</v>
      </c>
      <c r="X104" s="243">
        <v>29.918839739790201</v>
      </c>
      <c r="Y104" s="243">
        <v>30.105626397461801</v>
      </c>
      <c r="Z104" s="243">
        <v>30.292413055133402</v>
      </c>
      <c r="AA104" s="243">
        <v>30.479199712804899</v>
      </c>
      <c r="AB104" s="243">
        <v>30.665986370476499</v>
      </c>
      <c r="AC104" s="243">
        <v>30.8527730281481</v>
      </c>
      <c r="AD104" s="243">
        <v>31.039559685819601</v>
      </c>
      <c r="AE104" s="243">
        <v>31.226346343491201</v>
      </c>
      <c r="AF104" s="243">
        <v>31.413133001162802</v>
      </c>
      <c r="AG104" s="243">
        <v>31.599919658834299</v>
      </c>
      <c r="AH104" s="243">
        <v>31.786706316505899</v>
      </c>
      <c r="AI104" s="243">
        <v>31.9734929741775</v>
      </c>
      <c r="AJ104" s="243">
        <v>32.160279631849001</v>
      </c>
      <c r="AK104" s="243">
        <v>32.347066289520598</v>
      </c>
      <c r="AL104" s="243">
        <v>32.533852947192202</v>
      </c>
      <c r="AM104" s="243">
        <v>32.720639604863699</v>
      </c>
    </row>
    <row r="105" spans="3:39" x14ac:dyDescent="0.25">
      <c r="C105" s="250" t="s">
        <v>106</v>
      </c>
      <c r="D105" s="243">
        <v>18.010720147859999</v>
      </c>
      <c r="E105" s="243">
        <v>18.0011572033685</v>
      </c>
      <c r="F105" s="243">
        <v>17.9901425582451</v>
      </c>
      <c r="G105" s="243">
        <v>18.114910382050901</v>
      </c>
      <c r="H105" s="243">
        <v>18.139014343333098</v>
      </c>
      <c r="I105" s="243">
        <v>18.1514682449464</v>
      </c>
      <c r="J105" s="243">
        <v>18.1812834905854</v>
      </c>
      <c r="K105" s="243">
        <v>18.1803716863284</v>
      </c>
      <c r="L105" s="243">
        <v>18.168271727149001</v>
      </c>
      <c r="M105" s="243">
        <v>18.126368527566701</v>
      </c>
      <c r="N105" s="243">
        <v>18.313051816861101</v>
      </c>
      <c r="O105" s="243">
        <v>18.450221653457699</v>
      </c>
      <c r="P105" s="243">
        <v>18.587391490054401</v>
      </c>
      <c r="Q105" s="243">
        <v>18.724561326650999</v>
      </c>
      <c r="R105" s="243">
        <v>18.8617311632477</v>
      </c>
      <c r="S105" s="243">
        <v>18.998900999844398</v>
      </c>
      <c r="T105" s="243">
        <v>19.136070836441</v>
      </c>
      <c r="U105" s="243">
        <v>19.273240673037701</v>
      </c>
      <c r="V105" s="243">
        <v>19.410410509634399</v>
      </c>
      <c r="W105" s="243">
        <v>19.547580346231001</v>
      </c>
      <c r="X105" s="243">
        <v>19.684750182827699</v>
      </c>
      <c r="Y105" s="243">
        <v>19.8219200194244</v>
      </c>
      <c r="Z105" s="243">
        <v>19.959089856020999</v>
      </c>
      <c r="AA105" s="243">
        <v>20.0962596926177</v>
      </c>
      <c r="AB105" s="243">
        <v>20.233429529214298</v>
      </c>
      <c r="AC105" s="243">
        <v>20.370599365811</v>
      </c>
      <c r="AD105" s="243">
        <v>20.507769202407701</v>
      </c>
      <c r="AE105" s="243">
        <v>20.644939039004299</v>
      </c>
      <c r="AF105" s="243">
        <v>20.782108875601001</v>
      </c>
      <c r="AG105" s="243">
        <v>20.919278712197698</v>
      </c>
      <c r="AH105" s="243">
        <v>21.0564485487943</v>
      </c>
      <c r="AI105" s="243">
        <v>21.193618385391002</v>
      </c>
      <c r="AJ105" s="243">
        <v>21.330788221987699</v>
      </c>
      <c r="AK105" s="243">
        <v>21.467958058584301</v>
      </c>
      <c r="AL105" s="243">
        <v>21.605127895180999</v>
      </c>
      <c r="AM105" s="243">
        <v>21.742297731777601</v>
      </c>
    </row>
    <row r="106" spans="3:39" x14ac:dyDescent="0.25">
      <c r="C106" s="250" t="s">
        <v>156</v>
      </c>
      <c r="D106" s="243">
        <v>46.151845353900001</v>
      </c>
      <c r="E106" s="243">
        <v>45.039869795691303</v>
      </c>
      <c r="F106" s="243">
        <v>44.1173688112764</v>
      </c>
      <c r="G106" s="243">
        <v>43.632100898256198</v>
      </c>
      <c r="H106" s="243">
        <v>42.955549825031198</v>
      </c>
      <c r="I106" s="243">
        <v>42.427055583994502</v>
      </c>
      <c r="J106" s="243">
        <v>42.051884886849201</v>
      </c>
      <c r="K106" s="243">
        <v>41.591815548780197</v>
      </c>
      <c r="L106" s="243">
        <v>41.086385082153299</v>
      </c>
      <c r="M106" s="243">
        <v>40.4819954894324</v>
      </c>
      <c r="N106" s="243">
        <v>39.957825522932502</v>
      </c>
      <c r="O106" s="243">
        <v>39.745267022731099</v>
      </c>
      <c r="P106" s="243">
        <v>39.532708522529703</v>
      </c>
      <c r="Q106" s="243">
        <v>39.320150022328299</v>
      </c>
      <c r="R106" s="243">
        <v>39.107591522127002</v>
      </c>
      <c r="S106" s="243">
        <v>38.895033021925599</v>
      </c>
      <c r="T106" s="243">
        <v>38.682474521724203</v>
      </c>
      <c r="U106" s="243">
        <v>38.469916021522799</v>
      </c>
      <c r="V106" s="243">
        <v>38.257357521321403</v>
      </c>
      <c r="W106" s="243">
        <v>38.044799021119999</v>
      </c>
      <c r="X106" s="243">
        <v>37.832240520918603</v>
      </c>
      <c r="Y106" s="243">
        <v>37.6196820207172</v>
      </c>
      <c r="Z106" s="243">
        <v>37.407123520515903</v>
      </c>
      <c r="AA106" s="243">
        <v>37.194565020314499</v>
      </c>
      <c r="AB106" s="243">
        <v>36.982006520113103</v>
      </c>
      <c r="AC106" s="243">
        <v>36.7694480199117</v>
      </c>
      <c r="AD106" s="243">
        <v>36.556889519710303</v>
      </c>
      <c r="AE106" s="243">
        <v>36.3443310195089</v>
      </c>
      <c r="AF106" s="243">
        <v>36.131772519307503</v>
      </c>
      <c r="AG106" s="243">
        <v>35.9192140191061</v>
      </c>
      <c r="AH106" s="243">
        <v>35.706655518904803</v>
      </c>
      <c r="AI106" s="243">
        <v>35.4940970187034</v>
      </c>
      <c r="AJ106" s="243">
        <v>35.281538518502003</v>
      </c>
      <c r="AK106" s="243">
        <v>35.0689800183006</v>
      </c>
      <c r="AL106" s="243">
        <v>34.856421518099197</v>
      </c>
      <c r="AM106" s="243">
        <v>34.6438630178978</v>
      </c>
    </row>
    <row r="107" spans="3:39" x14ac:dyDescent="0.25">
      <c r="C107" s="250" t="s">
        <v>109</v>
      </c>
      <c r="D107" s="243">
        <v>3.2404535999999999</v>
      </c>
      <c r="E107" s="243">
        <v>3.18703124453938</v>
      </c>
      <c r="F107" s="243">
        <v>3.1242302137146898</v>
      </c>
      <c r="G107" s="243">
        <v>3.0717419452079402</v>
      </c>
      <c r="H107" s="243">
        <v>3.0004963259730202</v>
      </c>
      <c r="I107" s="243">
        <v>2.9395634690560599</v>
      </c>
      <c r="J107" s="243">
        <v>2.8886320121390998</v>
      </c>
      <c r="K107" s="243">
        <v>2.82884081705464</v>
      </c>
      <c r="L107" s="243">
        <v>2.7605012461206502</v>
      </c>
      <c r="M107" s="243">
        <v>2.6929919747011999</v>
      </c>
      <c r="N107" s="243">
        <v>2.6975256312242699</v>
      </c>
      <c r="O107" s="243">
        <v>2.67545519342517</v>
      </c>
      <c r="P107" s="243">
        <v>2.6533847556260599</v>
      </c>
      <c r="Q107" s="243">
        <v>2.63131431782696</v>
      </c>
      <c r="R107" s="243">
        <v>2.6092438800278601</v>
      </c>
      <c r="S107" s="243">
        <v>2.5871734422287598</v>
      </c>
      <c r="T107" s="243">
        <v>2.5651030044296599</v>
      </c>
      <c r="U107" s="243">
        <v>2.54303256663056</v>
      </c>
      <c r="V107" s="243">
        <v>2.5209621288314499</v>
      </c>
      <c r="W107" s="243">
        <v>2.49889169103235</v>
      </c>
      <c r="X107" s="243">
        <v>2.4768212532332501</v>
      </c>
      <c r="Y107" s="243">
        <v>2.4547508154341502</v>
      </c>
      <c r="Z107" s="243">
        <v>2.4326803776350499</v>
      </c>
      <c r="AA107" s="243">
        <v>2.41060993983595</v>
      </c>
      <c r="AB107" s="243">
        <v>2.3885395020368398</v>
      </c>
      <c r="AC107" s="243">
        <v>2.3664690642377399</v>
      </c>
      <c r="AD107" s="243">
        <v>2.3443986264386401</v>
      </c>
      <c r="AE107" s="243">
        <v>2.3223281886395402</v>
      </c>
      <c r="AF107" s="243">
        <v>2.3002577508404398</v>
      </c>
      <c r="AG107" s="243">
        <v>2.2781873130413399</v>
      </c>
      <c r="AH107" s="243">
        <v>2.25611687524224</v>
      </c>
      <c r="AI107" s="243">
        <v>2.2340464374431299</v>
      </c>
      <c r="AJ107" s="243">
        <v>2.21197599964403</v>
      </c>
      <c r="AK107" s="243">
        <v>2.1899055618449301</v>
      </c>
      <c r="AL107" s="243">
        <v>2.1678351240458298</v>
      </c>
      <c r="AM107" s="243">
        <v>2.1457646862467299</v>
      </c>
    </row>
    <row r="108" spans="3:39" x14ac:dyDescent="0.25">
      <c r="C108" s="250" t="s">
        <v>110</v>
      </c>
      <c r="D108" s="243">
        <f>'Pathways-natural gas'!D37</f>
        <v>931.036110199674</v>
      </c>
      <c r="E108" s="243">
        <f>'Pathways-natural gas'!E37</f>
        <v>927.88424816735096</v>
      </c>
      <c r="F108" s="243">
        <f>'Pathways-natural gas'!F37</f>
        <v>924.73461757073403</v>
      </c>
      <c r="G108" s="243">
        <f>'Pathways-natural gas'!G37</f>
        <v>929.35964073376294</v>
      </c>
      <c r="H108" s="243">
        <f>'Pathways-natural gas'!H37</f>
        <v>929.541048275977</v>
      </c>
      <c r="I108" s="243">
        <f>'Pathways-natural gas'!I37</f>
        <v>923.55377945585599</v>
      </c>
      <c r="J108" s="243">
        <f>'Pathways-natural gas'!J37</f>
        <v>919.22215901537299</v>
      </c>
      <c r="K108" s="243">
        <f>'Pathways-natural gas'!K37</f>
        <v>912.70051030099603</v>
      </c>
      <c r="L108" s="243">
        <f>'Pathways-natural gas'!L37</f>
        <v>906.19562252216701</v>
      </c>
      <c r="M108" s="243">
        <f>'Pathways-natural gas'!M37</f>
        <v>898.63002188579105</v>
      </c>
      <c r="N108" s="243">
        <f>'Pathways-natural gas'!N37</f>
        <v>896.89361871543599</v>
      </c>
      <c r="O108" s="243">
        <f>'Pathways-natural gas'!O37</f>
        <v>892.09366611105304</v>
      </c>
      <c r="P108" s="243">
        <f>'Pathways-natural gas'!P37</f>
        <v>887.29085857732503</v>
      </c>
      <c r="Q108" s="243">
        <f>'Pathways-natural gas'!Q37</f>
        <v>882.48519611425195</v>
      </c>
      <c r="R108" s="243">
        <f>'Pathways-natural gas'!R37</f>
        <v>877.67667872183495</v>
      </c>
      <c r="S108" s="243">
        <f>'Pathways-natural gas'!S37</f>
        <v>872.86530640007095</v>
      </c>
      <c r="T108" s="243">
        <f>'Pathways-natural gas'!T37</f>
        <v>873.13626377821697</v>
      </c>
      <c r="U108" s="243">
        <f>'Pathways-natural gas'!U37</f>
        <v>873.40738535131504</v>
      </c>
      <c r="V108" s="243">
        <f>'Pathways-natural gas'!V37</f>
        <v>873.67834272946095</v>
      </c>
      <c r="W108" s="243">
        <f>'Pathways-natural gas'!W37</f>
        <v>873.94946430255902</v>
      </c>
      <c r="X108" s="243">
        <f>'Pathways-natural gas'!X37</f>
        <v>874.22042168070504</v>
      </c>
      <c r="Y108" s="243">
        <f>'Pathways-natural gas'!Y37</f>
        <v>874.491543253803</v>
      </c>
      <c r="Z108" s="243">
        <f>'Pathways-natural gas'!Z37</f>
        <v>874.76250063194902</v>
      </c>
      <c r="AA108" s="243">
        <f>'Pathways-natural gas'!AA37</f>
        <v>875.033622205048</v>
      </c>
      <c r="AB108" s="243">
        <f>'Pathways-natural gas'!AB37</f>
        <v>875.304579583193</v>
      </c>
      <c r="AC108" s="243">
        <f>'Pathways-natural gas'!AC37</f>
        <v>875.57570115629198</v>
      </c>
      <c r="AD108" s="243">
        <f>'Pathways-natural gas'!AD37</f>
        <v>875.84665853443698</v>
      </c>
      <c r="AE108" s="243">
        <f>'Pathways-natural gas'!AE37</f>
        <v>876.11778010753596</v>
      </c>
      <c r="AF108" s="243">
        <f>'Pathways-natural gas'!AF37</f>
        <v>876.38873748568096</v>
      </c>
      <c r="AG108" s="243">
        <f>'Pathways-natural gas'!AG37</f>
        <v>876.65985905877994</v>
      </c>
      <c r="AH108" s="243">
        <f>'Pathways-natural gas'!AH37</f>
        <v>876.93081643692597</v>
      </c>
      <c r="AI108" s="243">
        <f>'Pathways-natural gas'!AI37</f>
        <v>877.20193801002404</v>
      </c>
      <c r="AJ108" s="243">
        <f>'Pathways-natural gas'!AJ37</f>
        <v>877.47289538816995</v>
      </c>
      <c r="AK108" s="243">
        <f>'Pathways-natural gas'!AK37</f>
        <v>877.74401696126802</v>
      </c>
      <c r="AL108" s="243">
        <f>'Pathways-natural gas'!AL37</f>
        <v>878.01497433941404</v>
      </c>
      <c r="AM108" s="243">
        <f>'Pathways-natural gas'!AM37</f>
        <v>878.286095912512</v>
      </c>
    </row>
    <row r="109" spans="3:39" x14ac:dyDescent="0.25">
      <c r="C109" s="250" t="s">
        <v>111</v>
      </c>
      <c r="D109" s="243">
        <v>6.0308441999999998</v>
      </c>
      <c r="E109" s="243">
        <v>5.9940166448639998</v>
      </c>
      <c r="F109" s="243">
        <v>5.9557608898079897</v>
      </c>
      <c r="G109" s="243">
        <v>5.9543686949280001</v>
      </c>
      <c r="H109" s="243">
        <v>5.9126852600639896</v>
      </c>
      <c r="I109" s="243">
        <v>5.8602863252399899</v>
      </c>
      <c r="J109" s="243">
        <v>5.8250337905759997</v>
      </c>
      <c r="K109" s="243">
        <v>5.7700640958960001</v>
      </c>
      <c r="L109" s="243">
        <v>5.7050930012160004</v>
      </c>
      <c r="M109" s="243">
        <v>5.6392649865840001</v>
      </c>
      <c r="N109" s="243">
        <v>5.7324593550461502</v>
      </c>
      <c r="O109" s="243">
        <v>5.7818820622676004</v>
      </c>
      <c r="P109" s="243">
        <v>5.8313047694890496</v>
      </c>
      <c r="Q109" s="243">
        <v>5.8807274767104998</v>
      </c>
      <c r="R109" s="243">
        <v>5.9301501839319499</v>
      </c>
      <c r="S109" s="243">
        <v>5.9795728911534001</v>
      </c>
      <c r="T109" s="243">
        <v>6.0289955983748502</v>
      </c>
      <c r="U109" s="243">
        <v>6.0784183055963004</v>
      </c>
      <c r="V109" s="243">
        <v>6.1278410128177603</v>
      </c>
      <c r="W109" s="243">
        <v>6.1772637200392104</v>
      </c>
      <c r="X109" s="243">
        <v>6.2266864272606597</v>
      </c>
      <c r="Y109" s="243">
        <v>6.2761091344821098</v>
      </c>
      <c r="Z109" s="243">
        <v>6.32553184170356</v>
      </c>
      <c r="AA109" s="243">
        <v>6.3749545489250101</v>
      </c>
      <c r="AB109" s="243">
        <v>6.4243772561464603</v>
      </c>
      <c r="AC109" s="243">
        <v>6.4737999633679104</v>
      </c>
      <c r="AD109" s="243">
        <v>6.5232226705893597</v>
      </c>
      <c r="AE109" s="243">
        <v>6.5726453778108098</v>
      </c>
      <c r="AF109" s="243">
        <v>6.62206808503226</v>
      </c>
      <c r="AG109" s="243">
        <v>6.6714907922537101</v>
      </c>
      <c r="AH109" s="243">
        <v>6.7209134994751603</v>
      </c>
      <c r="AI109" s="243">
        <v>6.7703362066966104</v>
      </c>
      <c r="AJ109" s="243">
        <v>6.8197589139180597</v>
      </c>
      <c r="AK109" s="243">
        <v>6.8691816211395196</v>
      </c>
      <c r="AL109" s="243">
        <v>6.9186043283609697</v>
      </c>
      <c r="AM109" s="243">
        <v>6.9680270355824199</v>
      </c>
    </row>
    <row r="110" spans="3:39" x14ac:dyDescent="0.25">
      <c r="C110" s="250" t="s">
        <v>157</v>
      </c>
      <c r="D110" s="243">
        <f>'Pathways-natural gas'!D53</f>
        <v>132.657000752941</v>
      </c>
      <c r="E110" s="243">
        <f>'Pathways-natural gas'!E53</f>
        <v>136.28126157983101</v>
      </c>
      <c r="F110" s="243">
        <f>'Pathways-natural gas'!F53</f>
        <v>136.790408480672</v>
      </c>
      <c r="G110" s="243">
        <f>'Pathways-natural gas'!G53</f>
        <v>136.88481945546201</v>
      </c>
      <c r="H110" s="243">
        <f>'Pathways-natural gas'!H53</f>
        <v>137.564634504201</v>
      </c>
      <c r="I110" s="243">
        <f>'Pathways-natural gas'!I53</f>
        <v>136.62954562689001</v>
      </c>
      <c r="J110" s="243">
        <f>'Pathways-natural gas'!J53</f>
        <v>135.87980482352901</v>
      </c>
      <c r="K110" s="243">
        <f>'Pathways-natural gas'!K53</f>
        <v>133.915216094117</v>
      </c>
      <c r="L110" s="243">
        <f>'Pathways-natural gas'!L53</f>
        <v>131.63590543865499</v>
      </c>
      <c r="M110" s="243">
        <f>'Pathways-natural gas'!M53</f>
        <v>128.74183085714199</v>
      </c>
      <c r="N110" s="243">
        <f>'Pathways-natural gas'!N53</f>
        <v>126.66815122689</v>
      </c>
      <c r="O110" s="243">
        <f>'Pathways-natural gas'!O53</f>
        <v>124.594471596638</v>
      </c>
      <c r="P110" s="243">
        <f>'Pathways-natural gas'!P53</f>
        <v>122.520791966386</v>
      </c>
      <c r="Q110" s="243">
        <f>'Pathways-natural gas'!Q53</f>
        <v>120.447112336134</v>
      </c>
      <c r="R110" s="243">
        <f>'Pathways-natural gas'!R53</f>
        <v>118.373432705882</v>
      </c>
      <c r="S110" s="243">
        <f>'Pathways-natural gas'!S53</f>
        <v>116.29975307562999</v>
      </c>
      <c r="T110" s="243">
        <f>'Pathways-natural gas'!T53</f>
        <v>117.31808541663899</v>
      </c>
      <c r="U110" s="243">
        <f>'Pathways-natural gas'!U53</f>
        <v>118.33641775764799</v>
      </c>
      <c r="V110" s="243">
        <f>'Pathways-natural gas'!V53</f>
        <v>119.35475009865699</v>
      </c>
      <c r="W110" s="243">
        <f>'Pathways-natural gas'!W53</f>
        <v>120.37308243966601</v>
      </c>
      <c r="X110" s="243">
        <f>'Pathways-natural gas'!X53</f>
        <v>121.39141478067501</v>
      </c>
      <c r="Y110" s="243">
        <f>'Pathways-natural gas'!Y53</f>
        <v>122.40974712168401</v>
      </c>
      <c r="Z110" s="243">
        <f>'Pathways-natural gas'!Z53</f>
        <v>123.42807946269301</v>
      </c>
      <c r="AA110" s="243">
        <f>'Pathways-natural gas'!AA53</f>
        <v>124.44641180370201</v>
      </c>
      <c r="AB110" s="243">
        <f>'Pathways-natural gas'!AB53</f>
        <v>125.46474414471101</v>
      </c>
      <c r="AC110" s="243">
        <f>'Pathways-natural gas'!AC53</f>
        <v>126.48307648572001</v>
      </c>
      <c r="AD110" s="243">
        <f>'Pathways-natural gas'!AD53</f>
        <v>127.501408826729</v>
      </c>
      <c r="AE110" s="243">
        <f>'Pathways-natural gas'!AE53</f>
        <v>128.519741167738</v>
      </c>
      <c r="AF110" s="243">
        <f>'Pathways-natural gas'!AF53</f>
        <v>129.538073508747</v>
      </c>
      <c r="AG110" s="243">
        <f>'Pathways-natural gas'!AG53</f>
        <v>130.556405849756</v>
      </c>
      <c r="AH110" s="243">
        <f>'Pathways-natural gas'!AH53</f>
        <v>131.574738190765</v>
      </c>
      <c r="AI110" s="243">
        <f>'Pathways-natural gas'!AI53</f>
        <v>132.593070531774</v>
      </c>
      <c r="AJ110" s="243">
        <f>'Pathways-natural gas'!AJ53</f>
        <v>133.611402872783</v>
      </c>
      <c r="AK110" s="243">
        <f>'Pathways-natural gas'!AK53</f>
        <v>134.629735213792</v>
      </c>
      <c r="AL110" s="243">
        <f>'Pathways-natural gas'!AL53</f>
        <v>135.648067554801</v>
      </c>
      <c r="AM110" s="243">
        <f>'Pathways-natural gas'!AM53</f>
        <v>136.66639989581</v>
      </c>
    </row>
    <row r="111" spans="3:39" x14ac:dyDescent="0.25">
      <c r="C111" s="251" t="s">
        <v>587</v>
      </c>
      <c r="D111" s="243">
        <f t="shared" ref="D111:AM111" si="3">SUM(D91:D110)</f>
        <v>2737.337710537593</v>
      </c>
      <c r="E111" s="243">
        <f t="shared" si="3"/>
        <v>2716.9724587239361</v>
      </c>
      <c r="F111" s="243">
        <f t="shared" si="3"/>
        <v>2692.7286712484997</v>
      </c>
      <c r="G111" s="243">
        <f t="shared" si="3"/>
        <v>2691.7798534064154</v>
      </c>
      <c r="H111" s="243">
        <f t="shared" si="3"/>
        <v>2674.3100414238061</v>
      </c>
      <c r="I111" s="243">
        <f t="shared" si="3"/>
        <v>2654.2056053296292</v>
      </c>
      <c r="J111" s="243">
        <f t="shared" si="3"/>
        <v>2616.8894766056233</v>
      </c>
      <c r="K111" s="243">
        <f t="shared" si="3"/>
        <v>2583.8212826042427</v>
      </c>
      <c r="L111" s="243">
        <f t="shared" si="3"/>
        <v>2550.2513288381338</v>
      </c>
      <c r="M111" s="243">
        <f t="shared" si="3"/>
        <v>2511.6170597473806</v>
      </c>
      <c r="N111" s="243">
        <f t="shared" si="3"/>
        <v>2508.6789310813592</v>
      </c>
      <c r="O111" s="243">
        <f t="shared" si="3"/>
        <v>2497.7733428863598</v>
      </c>
      <c r="P111" s="243">
        <f t="shared" si="3"/>
        <v>2486.8444719866243</v>
      </c>
      <c r="Q111" s="243">
        <f t="shared" si="3"/>
        <v>2475.8923183821462</v>
      </c>
      <c r="R111" s="243">
        <f t="shared" si="3"/>
        <v>2464.9168820729301</v>
      </c>
      <c r="S111" s="243">
        <f t="shared" si="3"/>
        <v>2453.9181630589715</v>
      </c>
      <c r="T111" s="243">
        <f t="shared" si="3"/>
        <v>2460.3008312338525</v>
      </c>
      <c r="U111" s="243">
        <f t="shared" si="3"/>
        <v>2466.6836636036878</v>
      </c>
      <c r="V111" s="243">
        <f t="shared" si="3"/>
        <v>2473.066331778572</v>
      </c>
      <c r="W111" s="243">
        <f t="shared" si="3"/>
        <v>2479.4491641484069</v>
      </c>
      <c r="X111" s="243">
        <f t="shared" si="3"/>
        <v>2485.8318323232884</v>
      </c>
      <c r="Y111" s="243">
        <f t="shared" si="3"/>
        <v>2492.2146646931237</v>
      </c>
      <c r="Z111" s="243">
        <f t="shared" si="3"/>
        <v>2498.580913372673</v>
      </c>
      <c r="AA111" s="243">
        <f t="shared" si="3"/>
        <v>2504.9637457425097</v>
      </c>
      <c r="AB111" s="243">
        <f t="shared" si="3"/>
        <v>2511.3464139173898</v>
      </c>
      <c r="AC111" s="243">
        <f t="shared" si="3"/>
        <v>2517.7292462872274</v>
      </c>
      <c r="AD111" s="243">
        <f t="shared" si="3"/>
        <v>2524.1119144621089</v>
      </c>
      <c r="AE111" s="243">
        <f t="shared" si="3"/>
        <v>2530.4947468319451</v>
      </c>
      <c r="AF111" s="243">
        <f t="shared" si="3"/>
        <v>2536.877415006828</v>
      </c>
      <c r="AG111" s="243">
        <f t="shared" si="3"/>
        <v>2543.2602473766628</v>
      </c>
      <c r="AH111" s="243">
        <f t="shared" si="3"/>
        <v>2549.6429155515457</v>
      </c>
      <c r="AI111" s="243">
        <f t="shared" si="3"/>
        <v>2556.025747921381</v>
      </c>
      <c r="AJ111" s="243">
        <f t="shared" si="3"/>
        <v>2562.4084160962643</v>
      </c>
      <c r="AK111" s="243">
        <f t="shared" si="3"/>
        <v>2568.7912484660988</v>
      </c>
      <c r="AL111" s="243">
        <f t="shared" si="3"/>
        <v>2575.1739166409807</v>
      </c>
      <c r="AM111" s="243">
        <f t="shared" si="3"/>
        <v>2581.5403295154824</v>
      </c>
    </row>
    <row r="112" spans="3:39" x14ac:dyDescent="0.25">
      <c r="C112" s="251" t="s">
        <v>588</v>
      </c>
      <c r="D112" s="243">
        <v>273733771053759.31</v>
      </c>
      <c r="E112" s="243">
        <v>271697245872393.63</v>
      </c>
      <c r="F112" s="243">
        <v>269272867124849.97</v>
      </c>
      <c r="G112" s="243">
        <v>269177985340641.53</v>
      </c>
      <c r="H112" s="243">
        <v>267431004142380.59</v>
      </c>
      <c r="I112" s="243">
        <v>265420560532962.91</v>
      </c>
      <c r="J112" s="243">
        <v>261688947660562.31</v>
      </c>
      <c r="K112" s="243">
        <v>258382128260424.28</v>
      </c>
      <c r="L112" s="243">
        <v>255025132883813.38</v>
      </c>
      <c r="M112" s="243">
        <v>251161705974738.06</v>
      </c>
      <c r="N112" s="243">
        <v>250867893108135.94</v>
      </c>
      <c r="O112" s="243">
        <v>249777334288635.97</v>
      </c>
      <c r="P112" s="243">
        <v>248684447198662.44</v>
      </c>
      <c r="Q112" s="243">
        <v>247589231838214.63</v>
      </c>
      <c r="R112" s="243">
        <v>246491688207293</v>
      </c>
      <c r="S112" s="243">
        <v>245391816305897.16</v>
      </c>
      <c r="T112" s="243">
        <v>246030083123385.25</v>
      </c>
      <c r="U112" s="243">
        <v>246668366360368.78</v>
      </c>
      <c r="V112" s="243">
        <v>247306633177857.19</v>
      </c>
      <c r="W112" s="243">
        <v>247944916414840.69</v>
      </c>
      <c r="X112" s="243">
        <v>248583183232328.84</v>
      </c>
      <c r="Y112" s="243">
        <v>249221466469312.38</v>
      </c>
      <c r="Z112" s="243">
        <v>249858091337267.28</v>
      </c>
      <c r="AA112" s="243">
        <v>250496374574250.97</v>
      </c>
      <c r="AB112" s="243">
        <v>251134641391738.97</v>
      </c>
      <c r="AC112" s="243">
        <v>251772924628722.75</v>
      </c>
      <c r="AD112" s="243">
        <v>252411191446210.88</v>
      </c>
      <c r="AE112" s="243">
        <v>253049474683194.5</v>
      </c>
      <c r="AF112" s="243">
        <v>253687741500682.78</v>
      </c>
      <c r="AG112" s="243">
        <v>254326024737666.28</v>
      </c>
      <c r="AH112" s="243">
        <v>254964291555154.56</v>
      </c>
      <c r="AI112" s="243">
        <v>255602574792138.09</v>
      </c>
      <c r="AJ112" s="243">
        <v>256240841609626.44</v>
      </c>
      <c r="AK112" s="243">
        <v>256879124846609.88</v>
      </c>
      <c r="AL112" s="243">
        <v>257517391664098.06</v>
      </c>
      <c r="AM112" s="243">
        <v>258154032951548.25</v>
      </c>
    </row>
  </sheetData>
  <phoneticPr fontId="61" type="noConversion"/>
  <conditionalFormatting sqref="A29:A30">
    <cfRule type="duplicateValues" dxfId="8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2">
    <tabColor rgb="FF1F497D"/>
  </sheetPr>
  <dimension ref="A1:AI1000"/>
  <sheetViews>
    <sheetView workbookViewId="0"/>
  </sheetViews>
  <sheetFormatPr defaultColWidth="8.875" defaultRowHeight="15" customHeight="1" x14ac:dyDescent="0.2"/>
  <cols>
    <col min="1" max="1" width="39.875" style="18" customWidth="1"/>
    <col min="2" max="2" width="17.875" style="21" customWidth="1"/>
    <col min="3" max="3" width="9.5" style="18" customWidth="1"/>
    <col min="4" max="35" width="9.5" style="18" bestFit="1" customWidth="1"/>
    <col min="36" max="38" width="8.875" style="18" customWidth="1"/>
    <col min="39" max="16384" width="8.875" style="18"/>
  </cols>
  <sheetData>
    <row r="1" spans="1:35" ht="14.45" customHeight="1" x14ac:dyDescent="0.25">
      <c r="A1" s="19" t="s">
        <v>51</v>
      </c>
      <c r="B1" s="20">
        <v>2020</v>
      </c>
      <c r="C1" s="20">
        <v>2021</v>
      </c>
      <c r="D1" s="20">
        <v>2022</v>
      </c>
      <c r="E1" s="20">
        <v>2023</v>
      </c>
      <c r="F1" s="20">
        <v>2024</v>
      </c>
      <c r="G1" s="20">
        <v>2025</v>
      </c>
      <c r="H1" s="20">
        <v>2026</v>
      </c>
      <c r="I1" s="20">
        <v>2027</v>
      </c>
      <c r="J1" s="20">
        <v>2028</v>
      </c>
      <c r="K1" s="20">
        <v>2029</v>
      </c>
      <c r="L1" s="20">
        <v>2030</v>
      </c>
      <c r="M1" s="20">
        <v>2031</v>
      </c>
      <c r="N1" s="20">
        <v>2032</v>
      </c>
      <c r="O1" s="20">
        <v>2033</v>
      </c>
      <c r="P1" s="20">
        <v>2034</v>
      </c>
      <c r="Q1" s="20">
        <v>2035</v>
      </c>
      <c r="R1" s="20">
        <v>2036</v>
      </c>
      <c r="S1" s="20">
        <v>2037</v>
      </c>
      <c r="T1" s="20">
        <v>2038</v>
      </c>
      <c r="U1" s="20">
        <v>2039</v>
      </c>
      <c r="V1" s="20">
        <v>2040</v>
      </c>
      <c r="W1" s="20">
        <v>2041</v>
      </c>
      <c r="X1" s="20">
        <v>2042</v>
      </c>
      <c r="Y1" s="20">
        <v>2043</v>
      </c>
      <c r="Z1" s="20">
        <v>2044</v>
      </c>
      <c r="AA1" s="20">
        <v>2045</v>
      </c>
      <c r="AB1" s="20">
        <v>2046</v>
      </c>
      <c r="AC1" s="20">
        <v>2047</v>
      </c>
      <c r="AD1" s="20">
        <v>2048</v>
      </c>
      <c r="AE1" s="20">
        <v>2049</v>
      </c>
      <c r="AF1" s="20">
        <v>2050</v>
      </c>
      <c r="AH1" s="20"/>
      <c r="AI1" s="20"/>
    </row>
    <row r="2" spans="1:35" ht="14.1" customHeight="1" x14ac:dyDescent="0.2">
      <c r="A2" s="18" t="s">
        <v>52</v>
      </c>
      <c r="B2">
        <v>0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38"/>
    </row>
    <row r="3" spans="1:35" ht="14.1" customHeight="1" x14ac:dyDescent="0.2">
      <c r="A3" s="18" t="s">
        <v>53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</row>
    <row r="4" spans="1:35" ht="14.1" customHeight="1" x14ac:dyDescent="0.2">
      <c r="A4" s="18" t="s">
        <v>54</v>
      </c>
      <c r="B4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</row>
    <row r="5" spans="1:35" ht="14.1" customHeight="1" x14ac:dyDescent="0.2">
      <c r="A5" s="18" t="s">
        <v>55</v>
      </c>
      <c r="B5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</row>
    <row r="6" spans="1:35" ht="14.1" customHeight="1" x14ac:dyDescent="0.2">
      <c r="A6" s="18" t="s">
        <v>56</v>
      </c>
      <c r="B6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</row>
    <row r="7" spans="1:35" ht="14.1" customHeight="1" x14ac:dyDescent="0.2">
      <c r="A7" s="18" t="s">
        <v>57</v>
      </c>
      <c r="B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</row>
    <row r="8" spans="1:35" ht="14.1" customHeight="1" x14ac:dyDescent="0.2">
      <c r="A8" s="18" t="s">
        <v>58</v>
      </c>
      <c r="B8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</row>
    <row r="9" spans="1:35" ht="14.1" customHeight="1" x14ac:dyDescent="0.2">
      <c r="A9" s="18" t="s">
        <v>59</v>
      </c>
      <c r="B9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38"/>
    </row>
    <row r="10" spans="1:35" ht="14.1" customHeight="1" x14ac:dyDescent="0.2">
      <c r="A10" s="18" t="s">
        <v>60</v>
      </c>
      <c r="B10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</row>
    <row r="11" spans="1:35" ht="14.1" customHeight="1" x14ac:dyDescent="0.2">
      <c r="A11" s="18" t="s">
        <v>61</v>
      </c>
      <c r="B11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</row>
    <row r="12" spans="1:35" ht="14.1" customHeight="1" x14ac:dyDescent="0.2">
      <c r="A12" s="18" t="s">
        <v>62</v>
      </c>
      <c r="B12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</row>
    <row r="13" spans="1:35" ht="14.1" customHeight="1" x14ac:dyDescent="0.2">
      <c r="A13" s="18" t="s">
        <v>63</v>
      </c>
      <c r="B13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</row>
    <row r="14" spans="1:35" ht="14.1" customHeight="1" x14ac:dyDescent="0.2">
      <c r="A14" s="18" t="s">
        <v>64</v>
      </c>
      <c r="B14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</row>
    <row r="15" spans="1:35" ht="14.1" customHeight="1" x14ac:dyDescent="0.2">
      <c r="A15" s="18" t="s">
        <v>65</v>
      </c>
      <c r="B15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38"/>
    </row>
    <row r="16" spans="1:35" ht="14.1" customHeight="1" x14ac:dyDescent="0.2">
      <c r="A16" s="18" t="s">
        <v>66</v>
      </c>
      <c r="B16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</row>
    <row r="17" spans="1:33" ht="14.1" customHeight="1" x14ac:dyDescent="0.2">
      <c r="A17" s="18" t="s">
        <v>67</v>
      </c>
      <c r="B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</row>
    <row r="18" spans="1:33" ht="14.1" customHeight="1" x14ac:dyDescent="0.2">
      <c r="A18" s="18" t="s">
        <v>68</v>
      </c>
      <c r="B18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21"/>
    </row>
    <row r="19" spans="1:33" ht="14.1" customHeight="1" x14ac:dyDescent="0.2">
      <c r="A19" s="18" t="s">
        <v>69</v>
      </c>
      <c r="B19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</row>
    <row r="20" spans="1:33" ht="14.1" customHeight="1" x14ac:dyDescent="0.2">
      <c r="A20" s="18" t="s">
        <v>70</v>
      </c>
      <c r="B20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38"/>
    </row>
    <row r="21" spans="1:33" ht="14.1" customHeight="1" x14ac:dyDescent="0.2">
      <c r="A21" s="18" t="s">
        <v>71</v>
      </c>
      <c r="B21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</row>
    <row r="22" spans="1:33" ht="14.1" customHeight="1" x14ac:dyDescent="0.2">
      <c r="A22" s="18" t="s">
        <v>72</v>
      </c>
      <c r="B22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</row>
    <row r="23" spans="1:33" ht="14.1" customHeight="1" x14ac:dyDescent="0.2">
      <c r="A23" s="18" t="s">
        <v>73</v>
      </c>
      <c r="B23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</row>
    <row r="24" spans="1:33" ht="14.1" customHeight="1" x14ac:dyDescent="0.2">
      <c r="A24" s="18" t="s">
        <v>74</v>
      </c>
      <c r="B24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</row>
    <row r="25" spans="1:33" ht="14.1" customHeight="1" x14ac:dyDescent="0.2">
      <c r="A25" s="18" t="s">
        <v>75</v>
      </c>
      <c r="B25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</row>
    <row r="26" spans="1:33" ht="14.1" customHeight="1" x14ac:dyDescent="0.2">
      <c r="A26" s="18" t="s">
        <v>76</v>
      </c>
      <c r="B26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</row>
    <row r="27" spans="1:33" ht="14.1" customHeight="1" x14ac:dyDescent="0.2"/>
    <row r="28" spans="1:33" ht="14.45" customHeight="1" x14ac:dyDescent="0.25">
      <c r="A28" s="20"/>
    </row>
    <row r="29" spans="1:33" ht="14.1" customHeight="1" x14ac:dyDescent="0.2"/>
    <row r="30" spans="1:33" ht="14.45" customHeight="1" x14ac:dyDescent="0.25">
      <c r="A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4.1" customHeight="1" x14ac:dyDescent="0.2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4.1" customHeight="1" x14ac:dyDescent="0.2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5" ht="14.45" customHeight="1" x14ac:dyDescent="0.25">
      <c r="A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5" ht="14.1" customHeight="1" x14ac:dyDescent="0.2">
      <c r="A34" s="22"/>
      <c r="B34" s="23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</row>
    <row r="35" spans="1:35" ht="14.1" customHeight="1" x14ac:dyDescent="0.2">
      <c r="A35" s="22"/>
      <c r="B35" s="23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</row>
    <row r="36" spans="1:35" ht="14.1" customHeight="1" x14ac:dyDescent="0.2">
      <c r="A36" s="22"/>
      <c r="B36" s="23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ht="14.1" customHeight="1" x14ac:dyDescent="0.2">
      <c r="A37" s="22"/>
      <c r="B37" s="23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ht="14.1" customHeight="1" x14ac:dyDescent="0.2">
      <c r="A38" s="22"/>
      <c r="B38" s="23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</row>
    <row r="39" spans="1:35" ht="14.1" customHeight="1" x14ac:dyDescent="0.2">
      <c r="A39" s="22"/>
      <c r="B39" s="23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</row>
    <row r="40" spans="1:35" ht="14.1" customHeight="1" x14ac:dyDescent="0.2">
      <c r="A40" s="22"/>
      <c r="B40" s="23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ht="14.1" customHeight="1" x14ac:dyDescent="0.2">
      <c r="A41" s="22"/>
      <c r="B41" s="23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ht="14.1" customHeight="1" x14ac:dyDescent="0.2">
      <c r="A42" s="22"/>
      <c r="B42" s="23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ht="14.1" customHeight="1" x14ac:dyDescent="0.2">
      <c r="A43" s="22"/>
      <c r="B43" s="23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ht="14.1" customHeight="1" x14ac:dyDescent="0.2">
      <c r="A44" s="22"/>
      <c r="B44" s="23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ht="14.1" customHeight="1" x14ac:dyDescent="0.2">
      <c r="A45" s="22"/>
      <c r="B45" s="23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ht="14.1" customHeight="1" x14ac:dyDescent="0.2">
      <c r="A46" s="24"/>
      <c r="B46" s="25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14.45" customHeight="1" x14ac:dyDescent="0.25">
      <c r="A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5" ht="14.1" customHeight="1" x14ac:dyDescent="0.2">
      <c r="A48" s="22"/>
      <c r="B48" s="23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</row>
    <row r="49" spans="1:35" ht="14.1" customHeight="1" x14ac:dyDescent="0.2">
      <c r="A49" s="22"/>
      <c r="B49" s="23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ht="14.45" customHeight="1" x14ac:dyDescent="0.25">
      <c r="A50" s="26"/>
      <c r="B50" s="23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ht="14.1" customHeight="1" x14ac:dyDescent="0.2">
      <c r="A51" s="22"/>
      <c r="B51" s="23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ht="14.1" customHeight="1" x14ac:dyDescent="0.2">
      <c r="A52" s="22"/>
      <c r="B52" s="23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ht="14.1" customHeight="1" x14ac:dyDescent="0.2">
      <c r="A53" s="22"/>
      <c r="B53" s="23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ht="14.1" customHeight="1" x14ac:dyDescent="0.2">
      <c r="A54" s="22"/>
      <c r="B54" s="23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ht="14.1" customHeight="1" x14ac:dyDescent="0.2">
      <c r="A55" s="22"/>
      <c r="B55" s="23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ht="14.1" customHeight="1" x14ac:dyDescent="0.2">
      <c r="A56" s="22"/>
      <c r="B56" s="27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ht="14.1" customHeight="1" x14ac:dyDescent="0.2">
      <c r="A57" s="22"/>
      <c r="B57" s="27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ht="14.1" customHeight="1" x14ac:dyDescent="0.2">
      <c r="A58" s="22"/>
      <c r="B58" s="27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ht="14.1" customHeight="1" x14ac:dyDescent="0.2">
      <c r="A59" s="22"/>
      <c r="B59" s="27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ht="14.1" customHeight="1" x14ac:dyDescent="0.2">
      <c r="A60" s="22"/>
      <c r="B60" s="27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ht="14.1" customHeight="1" x14ac:dyDescent="0.2">
      <c r="A61" s="22"/>
      <c r="B61" s="27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</row>
    <row r="62" spans="1:35" ht="14.1" customHeight="1" x14ac:dyDescent="0.2">
      <c r="A62" s="24"/>
      <c r="B62" s="2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14.45" customHeight="1" x14ac:dyDescent="0.25">
      <c r="A63" s="28"/>
      <c r="B63" s="27"/>
    </row>
    <row r="64" spans="1:35" ht="14.1" customHeight="1" x14ac:dyDescent="0.2">
      <c r="A64" s="22"/>
      <c r="B64" s="27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</row>
    <row r="65" spans="1:35" ht="14.1" customHeight="1" x14ac:dyDescent="0.2">
      <c r="A65" s="22"/>
      <c r="B65" s="27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</row>
    <row r="66" spans="1:35" ht="14.1" customHeight="1" x14ac:dyDescent="0.2">
      <c r="A66" s="22"/>
      <c r="B66" s="27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</row>
    <row r="67" spans="1:35" ht="14.1" customHeight="1" x14ac:dyDescent="0.2">
      <c r="A67" s="22"/>
      <c r="B67" s="27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</row>
    <row r="68" spans="1:35" ht="14.1" customHeight="1" x14ac:dyDescent="0.2">
      <c r="A68" s="22"/>
      <c r="B68" s="27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</row>
    <row r="69" spans="1:35" ht="14.1" customHeight="1" x14ac:dyDescent="0.2">
      <c r="A69" s="22"/>
      <c r="B69" s="27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</row>
    <row r="70" spans="1:35" ht="14.1" customHeight="1" x14ac:dyDescent="0.2">
      <c r="A70" s="22"/>
      <c r="B70" s="27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</row>
    <row r="71" spans="1:35" ht="14.1" customHeight="1" x14ac:dyDescent="0.2">
      <c r="A71" s="22"/>
      <c r="B71" s="27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</row>
    <row r="72" spans="1:35" ht="14.1" customHeight="1" x14ac:dyDescent="0.2">
      <c r="A72" s="22"/>
      <c r="B72" s="2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</row>
    <row r="73" spans="1:35" ht="14.1" customHeight="1" x14ac:dyDescent="0.2">
      <c r="A73" s="22"/>
      <c r="B73" s="2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</row>
    <row r="74" spans="1:35" ht="14.1" customHeight="1" x14ac:dyDescent="0.2">
      <c r="A74" s="22"/>
      <c r="B74" s="2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</row>
    <row r="75" spans="1:35" ht="14.1" customHeight="1" x14ac:dyDescent="0.2">
      <c r="A75" s="22"/>
      <c r="B75" s="2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</row>
    <row r="76" spans="1:35" ht="14.1" customHeight="1" x14ac:dyDescent="0.2">
      <c r="A76" s="24"/>
      <c r="B76" s="27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14.45" customHeight="1" x14ac:dyDescent="0.25">
      <c r="A77" s="28"/>
      <c r="B77" s="27"/>
    </row>
    <row r="78" spans="1:35" ht="14.45" customHeight="1" x14ac:dyDescent="0.25">
      <c r="A78" s="28"/>
      <c r="B78" s="27"/>
    </row>
    <row r="79" spans="1:35" ht="14.1" customHeight="1" x14ac:dyDescent="0.2">
      <c r="A79" s="22"/>
      <c r="B79" s="27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</row>
    <row r="80" spans="1:35" ht="14.1" customHeight="1" x14ac:dyDescent="0.2">
      <c r="A80" s="22"/>
      <c r="B80" s="27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</row>
    <row r="81" spans="1:35" ht="14.1" customHeight="1" x14ac:dyDescent="0.2">
      <c r="A81" s="22"/>
      <c r="B81" s="27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</row>
    <row r="82" spans="1:35" ht="14.1" customHeight="1" x14ac:dyDescent="0.2">
      <c r="A82" s="22"/>
      <c r="B82" s="23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</row>
    <row r="83" spans="1:35" ht="14.1" customHeight="1" x14ac:dyDescent="0.2">
      <c r="A83" s="22"/>
      <c r="B83" s="23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</row>
    <row r="84" spans="1:35" ht="14.1" customHeight="1" x14ac:dyDescent="0.2">
      <c r="A84" s="22"/>
      <c r="B84" s="2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</row>
    <row r="85" spans="1:35" ht="14.1" customHeight="1" x14ac:dyDescent="0.2">
      <c r="A85" s="22"/>
      <c r="B85" s="2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</row>
    <row r="86" spans="1:35" ht="14.1" customHeight="1" x14ac:dyDescent="0.2">
      <c r="A86" s="22"/>
      <c r="B86" s="23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</row>
    <row r="87" spans="1:35" ht="14.1" customHeight="1" x14ac:dyDescent="0.2">
      <c r="A87" s="22"/>
      <c r="B87" s="2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</row>
    <row r="88" spans="1:35" ht="14.1" customHeight="1" x14ac:dyDescent="0.2">
      <c r="A88" s="22"/>
      <c r="B88" s="2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4.1" customHeight="1" x14ac:dyDescent="0.2">
      <c r="A89" s="22"/>
      <c r="B89" s="23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4.45" customHeight="1" x14ac:dyDescent="0.25">
      <c r="A90" s="29"/>
      <c r="B90" s="23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4.45" customHeight="1" x14ac:dyDescent="0.25">
      <c r="A91" s="26"/>
      <c r="B91" s="23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4.1" customHeight="1" x14ac:dyDescent="0.2">
      <c r="A92" s="22"/>
      <c r="B92" s="2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4.1" customHeight="1" x14ac:dyDescent="0.2">
      <c r="A93" s="22"/>
      <c r="B93" s="2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4.1" customHeight="1" x14ac:dyDescent="0.2">
      <c r="A94" s="22"/>
      <c r="B94" s="2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4.45" customHeight="1" x14ac:dyDescent="0.25">
      <c r="A95" s="28"/>
    </row>
    <row r="96" spans="1:35" ht="14.1" customHeight="1" x14ac:dyDescent="0.2">
      <c r="A96" s="22"/>
      <c r="B96" s="23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4.1" customHeight="1" x14ac:dyDescent="0.2">
      <c r="A97" s="22"/>
      <c r="B97" s="23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4.1" customHeight="1" x14ac:dyDescent="0.2">
      <c r="A98" s="22"/>
      <c r="B98" s="23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4.1" customHeight="1" x14ac:dyDescent="0.2">
      <c r="A99" s="22"/>
      <c r="B99" s="2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4.1" customHeight="1" x14ac:dyDescent="0.2">
      <c r="A100" s="22"/>
      <c r="B100" s="2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4.1" customHeight="1" x14ac:dyDescent="0.2">
      <c r="A101" s="22"/>
      <c r="B101" s="2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4.1" customHeight="1" x14ac:dyDescent="0.2">
      <c r="A102" s="22"/>
      <c r="B102" s="2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4.1" customHeight="1" x14ac:dyDescent="0.2">
      <c r="A103" s="22"/>
      <c r="B103" s="2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4.1" customHeight="1" x14ac:dyDescent="0.2">
      <c r="A104" s="22"/>
      <c r="B104" s="2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4.1" customHeight="1" x14ac:dyDescent="0.2">
      <c r="A105" s="22"/>
      <c r="B105" s="2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4.1" customHeight="1" x14ac:dyDescent="0.2">
      <c r="A106" s="22"/>
      <c r="B106" s="2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4.1" customHeight="1" x14ac:dyDescent="0.2">
      <c r="A107" s="24"/>
      <c r="B107" s="2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14.45" customHeight="1" x14ac:dyDescent="0.25">
      <c r="A108" s="20"/>
    </row>
    <row r="109" spans="1:35" ht="14.1" customHeight="1" x14ac:dyDescent="0.2">
      <c r="A109" s="30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</row>
    <row r="110" spans="1:35" ht="14.1" customHeight="1" x14ac:dyDescent="0.2">
      <c r="A110" s="30"/>
      <c r="B110" s="3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35" ht="14.1" customHeight="1" x14ac:dyDescent="0.2">
      <c r="A111" s="30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5" ht="14.1" customHeight="1" x14ac:dyDescent="0.2">
      <c r="A112" s="30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</row>
    <row r="113" spans="1:35" ht="14.45" customHeight="1" x14ac:dyDescent="0.25">
      <c r="A113" s="20"/>
    </row>
    <row r="114" spans="1:35" ht="14.1" customHeight="1" x14ac:dyDescent="0.2">
      <c r="A114" s="22"/>
      <c r="B114" s="2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</row>
    <row r="115" spans="1:35" ht="14.1" customHeight="1" x14ac:dyDescent="0.2">
      <c r="A115" s="22"/>
      <c r="B115" s="2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</row>
    <row r="116" spans="1:35" ht="14.1" customHeight="1" x14ac:dyDescent="0.2">
      <c r="A116" s="22"/>
      <c r="B116" s="2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</row>
    <row r="117" spans="1:35" ht="14.1" customHeight="1" x14ac:dyDescent="0.2">
      <c r="A117" s="22"/>
      <c r="B117" s="23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</row>
    <row r="118" spans="1:35" ht="14.1" customHeight="1" x14ac:dyDescent="0.2">
      <c r="A118" s="22"/>
      <c r="B118" s="2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</row>
    <row r="119" spans="1:35" ht="14.1" customHeight="1" x14ac:dyDescent="0.2">
      <c r="A119" s="22"/>
      <c r="B119" s="2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</row>
    <row r="120" spans="1:35" ht="14.1" customHeight="1" x14ac:dyDescent="0.2">
      <c r="A120" s="22"/>
      <c r="B120" s="2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</row>
    <row r="121" spans="1:35" ht="14.1" customHeight="1" x14ac:dyDescent="0.2">
      <c r="A121" s="22"/>
      <c r="B121" s="2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</row>
    <row r="122" spans="1:35" ht="14.1" customHeight="1" x14ac:dyDescent="0.2">
      <c r="A122" s="22"/>
      <c r="B122" s="23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</row>
    <row r="123" spans="1:35" ht="14.1" customHeight="1" x14ac:dyDescent="0.2">
      <c r="A123" s="22"/>
      <c r="B123" s="23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</row>
    <row r="124" spans="1:35" ht="14.1" customHeight="1" x14ac:dyDescent="0.2">
      <c r="A124" s="24"/>
      <c r="B124" s="25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14.45" customHeight="1" x14ac:dyDescent="0.25">
      <c r="A125" s="20"/>
    </row>
    <row r="126" spans="1:35" ht="14.45" customHeight="1" x14ac:dyDescent="0.25">
      <c r="A126" s="26"/>
      <c r="B126" s="23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4.1" customHeight="1" x14ac:dyDescent="0.2">
      <c r="A127" s="22"/>
      <c r="B127" s="23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4.1" customHeight="1" x14ac:dyDescent="0.2">
      <c r="A128" s="22"/>
      <c r="B128" s="23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4.1" customHeight="1" x14ac:dyDescent="0.2">
      <c r="A129" s="22"/>
      <c r="B129" s="23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4.1" customHeight="1" x14ac:dyDescent="0.2">
      <c r="A130" s="22"/>
      <c r="B130" s="23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4.1" customHeight="1" x14ac:dyDescent="0.2">
      <c r="A131" s="22"/>
      <c r="B131" s="23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4.1" customHeight="1" x14ac:dyDescent="0.2">
      <c r="A132" s="22"/>
      <c r="B132" s="23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4.1" customHeight="1" x14ac:dyDescent="0.2">
      <c r="A133" s="22"/>
      <c r="B133" s="23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4.1" customHeight="1" x14ac:dyDescent="0.2">
      <c r="A134" s="22"/>
      <c r="B134" s="23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4.1" customHeight="1" x14ac:dyDescent="0.2">
      <c r="A135" s="22"/>
      <c r="B135" s="23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4.1" customHeight="1" x14ac:dyDescent="0.2">
      <c r="A136" s="22"/>
      <c r="B136" s="23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</row>
    <row r="137" spans="1:35" ht="14.1" customHeight="1" x14ac:dyDescent="0.2">
      <c r="A137" s="22"/>
      <c r="B137" s="23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4.1" customHeight="1" x14ac:dyDescent="0.2">
      <c r="A138" s="22"/>
      <c r="B138" s="23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</row>
    <row r="139" spans="1:35" ht="14.1" customHeight="1" x14ac:dyDescent="0.2">
      <c r="A139" s="22"/>
      <c r="B139" s="23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</row>
    <row r="140" spans="1:35" ht="14.1" customHeight="1" x14ac:dyDescent="0.2">
      <c r="A140" s="22"/>
      <c r="B140" s="23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</row>
    <row r="141" spans="1:35" ht="14.1" customHeight="1" x14ac:dyDescent="0.2">
      <c r="A141" s="22"/>
      <c r="B141" s="23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</row>
    <row r="142" spans="1:35" ht="14.1" customHeight="1" x14ac:dyDescent="0.2">
      <c r="A142" s="22"/>
      <c r="B142" s="23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</row>
    <row r="143" spans="1:35" ht="14.1" customHeight="1" x14ac:dyDescent="0.2">
      <c r="A143" s="22"/>
      <c r="B143" s="23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</row>
    <row r="144" spans="1:35" ht="14.1" customHeight="1" x14ac:dyDescent="0.2">
      <c r="A144" s="22"/>
      <c r="B144" s="23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</row>
    <row r="145" spans="1:35" ht="14.1" customHeight="1" x14ac:dyDescent="0.2">
      <c r="A145" s="22"/>
      <c r="B145" s="23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</row>
    <row r="146" spans="1:35" ht="14.1" customHeight="1" x14ac:dyDescent="0.2">
      <c r="A146" s="24"/>
      <c r="B146" s="25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</row>
    <row r="147" spans="1:35" ht="14.1" customHeight="1" x14ac:dyDescent="0.2">
      <c r="A147" s="22"/>
      <c r="B147" s="23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</row>
    <row r="148" spans="1:35" ht="14.1" customHeight="1" x14ac:dyDescent="0.2">
      <c r="A148" s="24"/>
      <c r="B148" s="25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</row>
    <row r="149" spans="1:35" ht="14.1" customHeight="1" x14ac:dyDescent="0.2"/>
    <row r="150" spans="1:35" ht="14.1" customHeight="1" x14ac:dyDescent="0.2">
      <c r="C150" s="42"/>
      <c r="D150" s="42"/>
      <c r="E150" s="42"/>
      <c r="F150" s="42"/>
      <c r="G150" s="42"/>
      <c r="H150" s="42"/>
      <c r="I150" s="42"/>
      <c r="J150" s="42"/>
      <c r="K150" s="42"/>
      <c r="L150" s="42"/>
    </row>
    <row r="151" spans="1:35" ht="14.1" customHeight="1" x14ac:dyDescent="0.2">
      <c r="C151" s="42"/>
      <c r="D151" s="42"/>
      <c r="E151" s="42"/>
      <c r="F151" s="42"/>
      <c r="G151" s="42"/>
      <c r="H151" s="42"/>
      <c r="I151" s="42"/>
      <c r="J151" s="42"/>
      <c r="K151" s="42"/>
      <c r="L151" s="42"/>
    </row>
    <row r="152" spans="1:35" ht="14.1" customHeight="1" x14ac:dyDescent="0.2"/>
    <row r="153" spans="1:35" ht="14.1" customHeight="1" x14ac:dyDescent="0.2"/>
    <row r="154" spans="1:35" ht="14.1" customHeight="1" x14ac:dyDescent="0.2"/>
    <row r="155" spans="1:35" ht="14.1" customHeight="1" x14ac:dyDescent="0.2"/>
    <row r="156" spans="1:35" ht="14.1" customHeight="1" x14ac:dyDescent="0.2"/>
    <row r="157" spans="1:35" ht="14.1" customHeight="1" x14ac:dyDescent="0.2"/>
    <row r="158" spans="1:35" ht="14.1" customHeight="1" x14ac:dyDescent="0.2"/>
    <row r="159" spans="1:35" ht="14.1" customHeight="1" x14ac:dyDescent="0.2"/>
    <row r="160" spans="1:35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  <row r="235" ht="14.1" customHeight="1" x14ac:dyDescent="0.2"/>
    <row r="236" ht="14.1" customHeight="1" x14ac:dyDescent="0.2"/>
    <row r="237" ht="14.1" customHeight="1" x14ac:dyDescent="0.2"/>
    <row r="238" ht="14.1" customHeight="1" x14ac:dyDescent="0.2"/>
    <row r="239" ht="14.1" customHeight="1" x14ac:dyDescent="0.2"/>
    <row r="240" ht="14.1" customHeight="1" x14ac:dyDescent="0.2"/>
    <row r="241" ht="14.1" customHeight="1" x14ac:dyDescent="0.2"/>
    <row r="242" ht="14.1" customHeight="1" x14ac:dyDescent="0.2"/>
    <row r="243" ht="14.1" customHeight="1" x14ac:dyDescent="0.2"/>
    <row r="244" ht="14.1" customHeight="1" x14ac:dyDescent="0.2"/>
    <row r="245" ht="14.1" customHeight="1" x14ac:dyDescent="0.2"/>
    <row r="246" ht="14.1" customHeight="1" x14ac:dyDescent="0.2"/>
    <row r="247" ht="14.1" customHeight="1" x14ac:dyDescent="0.2"/>
    <row r="248" ht="14.1" customHeight="1" x14ac:dyDescent="0.2"/>
    <row r="249" ht="14.1" customHeight="1" x14ac:dyDescent="0.2"/>
    <row r="250" ht="14.1" customHeight="1" x14ac:dyDescent="0.2"/>
    <row r="251" ht="14.1" customHeight="1" x14ac:dyDescent="0.2"/>
    <row r="252" ht="14.1" customHeight="1" x14ac:dyDescent="0.2"/>
    <row r="253" ht="14.1" customHeight="1" x14ac:dyDescent="0.2"/>
    <row r="254" ht="14.1" customHeight="1" x14ac:dyDescent="0.2"/>
    <row r="255" ht="14.1" customHeight="1" x14ac:dyDescent="0.2"/>
    <row r="256" ht="14.1" customHeight="1" x14ac:dyDescent="0.2"/>
    <row r="257" ht="14.1" customHeight="1" x14ac:dyDescent="0.2"/>
    <row r="258" ht="14.1" customHeight="1" x14ac:dyDescent="0.2"/>
    <row r="259" ht="14.1" customHeight="1" x14ac:dyDescent="0.2"/>
    <row r="260" ht="14.1" customHeight="1" x14ac:dyDescent="0.2"/>
    <row r="261" ht="14.1" customHeight="1" x14ac:dyDescent="0.2"/>
    <row r="262" ht="14.1" customHeight="1" x14ac:dyDescent="0.2"/>
    <row r="263" ht="14.1" customHeight="1" x14ac:dyDescent="0.2"/>
    <row r="264" ht="14.1" customHeight="1" x14ac:dyDescent="0.2"/>
    <row r="265" ht="14.1" customHeight="1" x14ac:dyDescent="0.2"/>
    <row r="266" ht="14.1" customHeight="1" x14ac:dyDescent="0.2"/>
    <row r="267" ht="14.1" customHeight="1" x14ac:dyDescent="0.2"/>
    <row r="268" ht="14.1" customHeight="1" x14ac:dyDescent="0.2"/>
    <row r="269" ht="14.1" customHeight="1" x14ac:dyDescent="0.2"/>
    <row r="270" ht="14.1" customHeight="1" x14ac:dyDescent="0.2"/>
    <row r="271" ht="14.1" customHeight="1" x14ac:dyDescent="0.2"/>
    <row r="272" ht="14.1" customHeight="1" x14ac:dyDescent="0.2"/>
    <row r="273" ht="14.1" customHeight="1" x14ac:dyDescent="0.2"/>
    <row r="274" ht="14.1" customHeight="1" x14ac:dyDescent="0.2"/>
    <row r="275" ht="14.1" customHeight="1" x14ac:dyDescent="0.2"/>
    <row r="276" ht="14.1" customHeight="1" x14ac:dyDescent="0.2"/>
    <row r="277" ht="14.1" customHeight="1" x14ac:dyDescent="0.2"/>
    <row r="278" ht="14.1" customHeight="1" x14ac:dyDescent="0.2"/>
    <row r="279" ht="14.1" customHeight="1" x14ac:dyDescent="0.2"/>
    <row r="280" ht="14.1" customHeight="1" x14ac:dyDescent="0.2"/>
    <row r="281" ht="14.1" customHeight="1" x14ac:dyDescent="0.2"/>
    <row r="282" ht="14.1" customHeight="1" x14ac:dyDescent="0.2"/>
    <row r="283" ht="14.1" customHeight="1" x14ac:dyDescent="0.2"/>
    <row r="284" ht="14.1" customHeight="1" x14ac:dyDescent="0.2"/>
    <row r="285" ht="14.1" customHeight="1" x14ac:dyDescent="0.2"/>
    <row r="286" ht="14.1" customHeight="1" x14ac:dyDescent="0.2"/>
    <row r="287" ht="14.1" customHeight="1" x14ac:dyDescent="0.2"/>
    <row r="288" ht="14.1" customHeight="1" x14ac:dyDescent="0.2"/>
    <row r="289" ht="14.1" customHeight="1" x14ac:dyDescent="0.2"/>
    <row r="290" ht="14.1" customHeight="1" x14ac:dyDescent="0.2"/>
    <row r="291" ht="14.1" customHeight="1" x14ac:dyDescent="0.2"/>
    <row r="292" ht="14.1" customHeight="1" x14ac:dyDescent="0.2"/>
    <row r="293" ht="14.1" customHeight="1" x14ac:dyDescent="0.2"/>
    <row r="294" ht="14.1" customHeight="1" x14ac:dyDescent="0.2"/>
    <row r="295" ht="14.1" customHeight="1" x14ac:dyDescent="0.2"/>
    <row r="296" ht="14.1" customHeight="1" x14ac:dyDescent="0.2"/>
    <row r="297" ht="14.1" customHeight="1" x14ac:dyDescent="0.2"/>
    <row r="298" ht="14.1" customHeight="1" x14ac:dyDescent="0.2"/>
    <row r="299" ht="14.1" customHeight="1" x14ac:dyDescent="0.2"/>
    <row r="300" ht="14.1" customHeight="1" x14ac:dyDescent="0.2"/>
    <row r="301" ht="14.1" customHeight="1" x14ac:dyDescent="0.2"/>
    <row r="302" ht="14.1" customHeight="1" x14ac:dyDescent="0.2"/>
    <row r="303" ht="14.1" customHeight="1" x14ac:dyDescent="0.2"/>
    <row r="304" ht="14.1" customHeight="1" x14ac:dyDescent="0.2"/>
    <row r="305" ht="14.1" customHeight="1" x14ac:dyDescent="0.2"/>
    <row r="306" ht="14.1" customHeight="1" x14ac:dyDescent="0.2"/>
    <row r="307" ht="14.1" customHeight="1" x14ac:dyDescent="0.2"/>
    <row r="308" ht="14.1" customHeight="1" x14ac:dyDescent="0.2"/>
    <row r="309" ht="14.1" customHeight="1" x14ac:dyDescent="0.2"/>
    <row r="310" ht="14.1" customHeight="1" x14ac:dyDescent="0.2"/>
    <row r="311" ht="14.1" customHeight="1" x14ac:dyDescent="0.2"/>
    <row r="312" ht="14.1" customHeight="1" x14ac:dyDescent="0.2"/>
    <row r="313" ht="14.1" customHeight="1" x14ac:dyDescent="0.2"/>
    <row r="314" ht="14.1" customHeight="1" x14ac:dyDescent="0.2"/>
    <row r="315" ht="14.1" customHeight="1" x14ac:dyDescent="0.2"/>
    <row r="316" ht="14.1" customHeight="1" x14ac:dyDescent="0.2"/>
    <row r="317" ht="14.1" customHeight="1" x14ac:dyDescent="0.2"/>
    <row r="318" ht="14.1" customHeight="1" x14ac:dyDescent="0.2"/>
    <row r="319" ht="14.1" customHeight="1" x14ac:dyDescent="0.2"/>
    <row r="320" ht="14.1" customHeight="1" x14ac:dyDescent="0.2"/>
    <row r="321" ht="14.1" customHeight="1" x14ac:dyDescent="0.2"/>
    <row r="322" ht="14.1" customHeight="1" x14ac:dyDescent="0.2"/>
    <row r="323" ht="14.1" customHeight="1" x14ac:dyDescent="0.2"/>
    <row r="324" ht="14.1" customHeight="1" x14ac:dyDescent="0.2"/>
    <row r="325" ht="14.1" customHeight="1" x14ac:dyDescent="0.2"/>
    <row r="326" ht="14.1" customHeight="1" x14ac:dyDescent="0.2"/>
    <row r="327" ht="14.1" customHeight="1" x14ac:dyDescent="0.2"/>
    <row r="328" ht="14.1" customHeight="1" x14ac:dyDescent="0.2"/>
    <row r="329" ht="14.1" customHeight="1" x14ac:dyDescent="0.2"/>
    <row r="330" ht="14.1" customHeight="1" x14ac:dyDescent="0.2"/>
    <row r="331" ht="14.1" customHeight="1" x14ac:dyDescent="0.2"/>
    <row r="332" ht="14.1" customHeight="1" x14ac:dyDescent="0.2"/>
    <row r="333" ht="14.1" customHeight="1" x14ac:dyDescent="0.2"/>
    <row r="334" ht="14.1" customHeight="1" x14ac:dyDescent="0.2"/>
    <row r="335" ht="14.1" customHeight="1" x14ac:dyDescent="0.2"/>
    <row r="336" ht="14.1" customHeight="1" x14ac:dyDescent="0.2"/>
    <row r="337" ht="14.1" customHeight="1" x14ac:dyDescent="0.2"/>
    <row r="338" ht="14.1" customHeight="1" x14ac:dyDescent="0.2"/>
    <row r="339" ht="14.1" customHeight="1" x14ac:dyDescent="0.2"/>
    <row r="340" ht="14.1" customHeight="1" x14ac:dyDescent="0.2"/>
    <row r="341" ht="14.1" customHeight="1" x14ac:dyDescent="0.2"/>
    <row r="342" ht="14.1" customHeight="1" x14ac:dyDescent="0.2"/>
    <row r="343" ht="14.1" customHeight="1" x14ac:dyDescent="0.2"/>
    <row r="344" ht="14.1" customHeight="1" x14ac:dyDescent="0.2"/>
    <row r="345" ht="14.1" customHeight="1" x14ac:dyDescent="0.2"/>
    <row r="346" ht="14.1" customHeight="1" x14ac:dyDescent="0.2"/>
    <row r="347" ht="14.1" customHeight="1" x14ac:dyDescent="0.2"/>
    <row r="348" ht="14.1" customHeight="1" x14ac:dyDescent="0.2"/>
    <row r="349" ht="14.1" customHeight="1" x14ac:dyDescent="0.2"/>
    <row r="350" ht="14.1" customHeight="1" x14ac:dyDescent="0.2"/>
    <row r="351" ht="14.1" customHeight="1" x14ac:dyDescent="0.2"/>
    <row r="352" ht="14.1" customHeight="1" x14ac:dyDescent="0.2"/>
    <row r="353" ht="14.1" customHeight="1" x14ac:dyDescent="0.2"/>
    <row r="354" ht="14.1" customHeight="1" x14ac:dyDescent="0.2"/>
    <row r="355" ht="14.1" customHeight="1" x14ac:dyDescent="0.2"/>
    <row r="356" ht="14.1" customHeight="1" x14ac:dyDescent="0.2"/>
    <row r="357" ht="14.1" customHeight="1" x14ac:dyDescent="0.2"/>
    <row r="358" ht="14.1" customHeight="1" x14ac:dyDescent="0.2"/>
    <row r="359" ht="14.1" customHeight="1" x14ac:dyDescent="0.2"/>
    <row r="360" ht="14.1" customHeight="1" x14ac:dyDescent="0.2"/>
    <row r="361" ht="14.1" customHeight="1" x14ac:dyDescent="0.2"/>
    <row r="362" ht="14.1" customHeight="1" x14ac:dyDescent="0.2"/>
    <row r="363" ht="14.1" customHeight="1" x14ac:dyDescent="0.2"/>
    <row r="364" ht="14.1" customHeight="1" x14ac:dyDescent="0.2"/>
    <row r="365" ht="14.1" customHeight="1" x14ac:dyDescent="0.2"/>
    <row r="366" ht="14.1" customHeight="1" x14ac:dyDescent="0.2"/>
    <row r="367" ht="14.1" customHeight="1" x14ac:dyDescent="0.2"/>
    <row r="368" ht="14.1" customHeight="1" x14ac:dyDescent="0.2"/>
    <row r="369" ht="14.1" customHeight="1" x14ac:dyDescent="0.2"/>
    <row r="370" ht="14.1" customHeight="1" x14ac:dyDescent="0.2"/>
    <row r="371" ht="14.1" customHeight="1" x14ac:dyDescent="0.2"/>
    <row r="372" ht="14.1" customHeight="1" x14ac:dyDescent="0.2"/>
    <row r="373" ht="14.1" customHeight="1" x14ac:dyDescent="0.2"/>
    <row r="374" ht="14.1" customHeight="1" x14ac:dyDescent="0.2"/>
    <row r="375" ht="14.1" customHeight="1" x14ac:dyDescent="0.2"/>
    <row r="376" ht="14.1" customHeight="1" x14ac:dyDescent="0.2"/>
    <row r="377" ht="14.1" customHeight="1" x14ac:dyDescent="0.2"/>
    <row r="378" ht="14.1" customHeight="1" x14ac:dyDescent="0.2"/>
    <row r="379" ht="14.1" customHeight="1" x14ac:dyDescent="0.2"/>
    <row r="380" ht="14.1" customHeight="1" x14ac:dyDescent="0.2"/>
    <row r="381" ht="14.1" customHeight="1" x14ac:dyDescent="0.2"/>
    <row r="382" ht="14.1" customHeight="1" x14ac:dyDescent="0.2"/>
    <row r="383" ht="14.1" customHeight="1" x14ac:dyDescent="0.2"/>
    <row r="384" ht="14.1" customHeight="1" x14ac:dyDescent="0.2"/>
    <row r="385" ht="14.1" customHeight="1" x14ac:dyDescent="0.2"/>
    <row r="386" ht="14.1" customHeight="1" x14ac:dyDescent="0.2"/>
    <row r="387" ht="14.1" customHeight="1" x14ac:dyDescent="0.2"/>
    <row r="388" ht="14.1" customHeight="1" x14ac:dyDescent="0.2"/>
    <row r="389" ht="14.1" customHeight="1" x14ac:dyDescent="0.2"/>
    <row r="390" ht="14.1" customHeight="1" x14ac:dyDescent="0.2"/>
    <row r="391" ht="14.1" customHeight="1" x14ac:dyDescent="0.2"/>
    <row r="392" ht="14.1" customHeight="1" x14ac:dyDescent="0.2"/>
    <row r="393" ht="14.1" customHeight="1" x14ac:dyDescent="0.2"/>
    <row r="394" ht="14.1" customHeight="1" x14ac:dyDescent="0.2"/>
    <row r="395" ht="14.1" customHeight="1" x14ac:dyDescent="0.2"/>
    <row r="396" ht="14.1" customHeight="1" x14ac:dyDescent="0.2"/>
    <row r="397" ht="14.1" customHeight="1" x14ac:dyDescent="0.2"/>
    <row r="398" ht="14.1" customHeight="1" x14ac:dyDescent="0.2"/>
    <row r="399" ht="14.1" customHeight="1" x14ac:dyDescent="0.2"/>
    <row r="400" ht="14.1" customHeight="1" x14ac:dyDescent="0.2"/>
    <row r="401" ht="14.1" customHeight="1" x14ac:dyDescent="0.2"/>
    <row r="402" ht="14.1" customHeight="1" x14ac:dyDescent="0.2"/>
    <row r="403" ht="14.1" customHeight="1" x14ac:dyDescent="0.2"/>
    <row r="404" ht="14.1" customHeight="1" x14ac:dyDescent="0.2"/>
    <row r="405" ht="14.1" customHeight="1" x14ac:dyDescent="0.2"/>
    <row r="406" ht="14.1" customHeight="1" x14ac:dyDescent="0.2"/>
    <row r="407" ht="14.1" customHeight="1" x14ac:dyDescent="0.2"/>
    <row r="408" ht="14.1" customHeight="1" x14ac:dyDescent="0.2"/>
    <row r="409" ht="14.1" customHeight="1" x14ac:dyDescent="0.2"/>
    <row r="410" ht="14.1" customHeight="1" x14ac:dyDescent="0.2"/>
    <row r="411" ht="14.1" customHeight="1" x14ac:dyDescent="0.2"/>
    <row r="412" ht="14.1" customHeight="1" x14ac:dyDescent="0.2"/>
    <row r="413" ht="14.1" customHeight="1" x14ac:dyDescent="0.2"/>
    <row r="414" ht="14.1" customHeight="1" x14ac:dyDescent="0.2"/>
    <row r="415" ht="14.1" customHeight="1" x14ac:dyDescent="0.2"/>
    <row r="416" ht="14.1" customHeight="1" x14ac:dyDescent="0.2"/>
    <row r="417" ht="14.1" customHeight="1" x14ac:dyDescent="0.2"/>
    <row r="418" ht="14.1" customHeight="1" x14ac:dyDescent="0.2"/>
    <row r="419" ht="14.1" customHeight="1" x14ac:dyDescent="0.2"/>
    <row r="420" ht="14.1" customHeight="1" x14ac:dyDescent="0.2"/>
    <row r="421" ht="14.1" customHeight="1" x14ac:dyDescent="0.2"/>
    <row r="422" ht="14.1" customHeight="1" x14ac:dyDescent="0.2"/>
    <row r="423" ht="14.1" customHeight="1" x14ac:dyDescent="0.2"/>
    <row r="424" ht="14.1" customHeight="1" x14ac:dyDescent="0.2"/>
    <row r="425" ht="14.1" customHeight="1" x14ac:dyDescent="0.2"/>
    <row r="426" ht="14.1" customHeight="1" x14ac:dyDescent="0.2"/>
    <row r="427" ht="14.1" customHeight="1" x14ac:dyDescent="0.2"/>
    <row r="428" ht="14.1" customHeight="1" x14ac:dyDescent="0.2"/>
    <row r="429" ht="14.1" customHeight="1" x14ac:dyDescent="0.2"/>
    <row r="430" ht="14.1" customHeight="1" x14ac:dyDescent="0.2"/>
    <row r="431" ht="14.1" customHeight="1" x14ac:dyDescent="0.2"/>
    <row r="432" ht="14.1" customHeight="1" x14ac:dyDescent="0.2"/>
    <row r="433" ht="14.1" customHeight="1" x14ac:dyDescent="0.2"/>
    <row r="434" ht="14.1" customHeight="1" x14ac:dyDescent="0.2"/>
    <row r="435" ht="14.1" customHeight="1" x14ac:dyDescent="0.2"/>
    <row r="436" ht="14.1" customHeight="1" x14ac:dyDescent="0.2"/>
    <row r="437" ht="14.1" customHeight="1" x14ac:dyDescent="0.2"/>
    <row r="438" ht="14.1" customHeight="1" x14ac:dyDescent="0.2"/>
    <row r="439" ht="14.1" customHeight="1" x14ac:dyDescent="0.2"/>
    <row r="440" ht="14.1" customHeight="1" x14ac:dyDescent="0.2"/>
    <row r="441" ht="14.1" customHeight="1" x14ac:dyDescent="0.2"/>
    <row r="442" ht="14.1" customHeight="1" x14ac:dyDescent="0.2"/>
    <row r="443" ht="14.1" customHeight="1" x14ac:dyDescent="0.2"/>
    <row r="444" ht="14.1" customHeight="1" x14ac:dyDescent="0.2"/>
    <row r="445" ht="14.1" customHeight="1" x14ac:dyDescent="0.2"/>
    <row r="446" ht="14.1" customHeight="1" x14ac:dyDescent="0.2"/>
    <row r="447" ht="14.1" customHeight="1" x14ac:dyDescent="0.2"/>
    <row r="448" ht="14.1" customHeight="1" x14ac:dyDescent="0.2"/>
    <row r="449" ht="14.1" customHeight="1" x14ac:dyDescent="0.2"/>
    <row r="450" ht="14.1" customHeight="1" x14ac:dyDescent="0.2"/>
    <row r="451" ht="14.1" customHeight="1" x14ac:dyDescent="0.2"/>
    <row r="452" ht="14.1" customHeight="1" x14ac:dyDescent="0.2"/>
    <row r="453" ht="14.1" customHeight="1" x14ac:dyDescent="0.2"/>
    <row r="454" ht="14.1" customHeight="1" x14ac:dyDescent="0.2"/>
    <row r="455" ht="14.1" customHeight="1" x14ac:dyDescent="0.2"/>
    <row r="456" ht="14.1" customHeight="1" x14ac:dyDescent="0.2"/>
    <row r="457" ht="14.1" customHeight="1" x14ac:dyDescent="0.2"/>
    <row r="458" ht="14.1" customHeight="1" x14ac:dyDescent="0.2"/>
    <row r="459" ht="14.1" customHeight="1" x14ac:dyDescent="0.2"/>
    <row r="460" ht="14.1" customHeight="1" x14ac:dyDescent="0.2"/>
    <row r="461" ht="14.1" customHeight="1" x14ac:dyDescent="0.2"/>
    <row r="462" ht="14.1" customHeight="1" x14ac:dyDescent="0.2"/>
    <row r="463" ht="14.1" customHeight="1" x14ac:dyDescent="0.2"/>
    <row r="464" ht="14.1" customHeight="1" x14ac:dyDescent="0.2"/>
    <row r="465" ht="14.1" customHeight="1" x14ac:dyDescent="0.2"/>
    <row r="466" ht="14.1" customHeight="1" x14ac:dyDescent="0.2"/>
    <row r="467" ht="14.1" customHeight="1" x14ac:dyDescent="0.2"/>
    <row r="468" ht="14.1" customHeight="1" x14ac:dyDescent="0.2"/>
    <row r="469" ht="14.1" customHeight="1" x14ac:dyDescent="0.2"/>
    <row r="470" ht="14.1" customHeight="1" x14ac:dyDescent="0.2"/>
    <row r="471" ht="14.1" customHeight="1" x14ac:dyDescent="0.2"/>
    <row r="472" ht="14.1" customHeight="1" x14ac:dyDescent="0.2"/>
    <row r="473" ht="14.1" customHeight="1" x14ac:dyDescent="0.2"/>
    <row r="474" ht="14.1" customHeight="1" x14ac:dyDescent="0.2"/>
    <row r="475" ht="14.1" customHeight="1" x14ac:dyDescent="0.2"/>
    <row r="476" ht="14.1" customHeight="1" x14ac:dyDescent="0.2"/>
    <row r="477" ht="14.1" customHeight="1" x14ac:dyDescent="0.2"/>
    <row r="478" ht="14.1" customHeight="1" x14ac:dyDescent="0.2"/>
    <row r="479" ht="14.1" customHeight="1" x14ac:dyDescent="0.2"/>
    <row r="480" ht="14.1" customHeight="1" x14ac:dyDescent="0.2"/>
    <row r="481" ht="14.1" customHeight="1" x14ac:dyDescent="0.2"/>
    <row r="482" ht="14.1" customHeight="1" x14ac:dyDescent="0.2"/>
    <row r="483" ht="14.1" customHeight="1" x14ac:dyDescent="0.2"/>
    <row r="484" ht="14.1" customHeight="1" x14ac:dyDescent="0.2"/>
    <row r="485" ht="14.1" customHeight="1" x14ac:dyDescent="0.2"/>
    <row r="486" ht="14.1" customHeight="1" x14ac:dyDescent="0.2"/>
    <row r="487" ht="14.1" customHeight="1" x14ac:dyDescent="0.2"/>
    <row r="488" ht="14.1" customHeight="1" x14ac:dyDescent="0.2"/>
    <row r="489" ht="14.1" customHeight="1" x14ac:dyDescent="0.2"/>
    <row r="490" ht="14.1" customHeight="1" x14ac:dyDescent="0.2"/>
    <row r="491" ht="14.1" customHeight="1" x14ac:dyDescent="0.2"/>
    <row r="492" ht="14.1" customHeight="1" x14ac:dyDescent="0.2"/>
    <row r="493" ht="14.1" customHeight="1" x14ac:dyDescent="0.2"/>
    <row r="494" ht="14.1" customHeight="1" x14ac:dyDescent="0.2"/>
    <row r="495" ht="14.1" customHeight="1" x14ac:dyDescent="0.2"/>
    <row r="496" ht="14.1" customHeight="1" x14ac:dyDescent="0.2"/>
    <row r="497" ht="14.1" customHeight="1" x14ac:dyDescent="0.2"/>
    <row r="498" ht="14.1" customHeight="1" x14ac:dyDescent="0.2"/>
    <row r="499" ht="14.1" customHeight="1" x14ac:dyDescent="0.2"/>
    <row r="500" ht="14.1" customHeight="1" x14ac:dyDescent="0.2"/>
    <row r="501" ht="14.1" customHeight="1" x14ac:dyDescent="0.2"/>
    <row r="502" ht="14.1" customHeight="1" x14ac:dyDescent="0.2"/>
    <row r="503" ht="14.1" customHeight="1" x14ac:dyDescent="0.2"/>
    <row r="504" ht="14.1" customHeight="1" x14ac:dyDescent="0.2"/>
    <row r="505" ht="14.1" customHeight="1" x14ac:dyDescent="0.2"/>
    <row r="506" ht="14.1" customHeight="1" x14ac:dyDescent="0.2"/>
    <row r="507" ht="14.1" customHeight="1" x14ac:dyDescent="0.2"/>
    <row r="508" ht="14.1" customHeight="1" x14ac:dyDescent="0.2"/>
    <row r="509" ht="14.1" customHeight="1" x14ac:dyDescent="0.2"/>
    <row r="510" ht="14.1" customHeight="1" x14ac:dyDescent="0.2"/>
    <row r="511" ht="14.1" customHeight="1" x14ac:dyDescent="0.2"/>
    <row r="512" ht="14.1" customHeight="1" x14ac:dyDescent="0.2"/>
    <row r="513" ht="14.1" customHeight="1" x14ac:dyDescent="0.2"/>
    <row r="514" ht="14.1" customHeight="1" x14ac:dyDescent="0.2"/>
    <row r="515" ht="14.1" customHeight="1" x14ac:dyDescent="0.2"/>
    <row r="516" ht="14.1" customHeight="1" x14ac:dyDescent="0.2"/>
    <row r="517" ht="14.1" customHeight="1" x14ac:dyDescent="0.2"/>
    <row r="518" ht="14.1" customHeight="1" x14ac:dyDescent="0.2"/>
    <row r="519" ht="14.1" customHeight="1" x14ac:dyDescent="0.2"/>
    <row r="520" ht="14.1" customHeight="1" x14ac:dyDescent="0.2"/>
    <row r="521" ht="14.1" customHeight="1" x14ac:dyDescent="0.2"/>
    <row r="522" ht="14.1" customHeight="1" x14ac:dyDescent="0.2"/>
    <row r="523" ht="14.1" customHeight="1" x14ac:dyDescent="0.2"/>
    <row r="524" ht="14.1" customHeight="1" x14ac:dyDescent="0.2"/>
    <row r="525" ht="14.1" customHeight="1" x14ac:dyDescent="0.2"/>
    <row r="526" ht="14.1" customHeight="1" x14ac:dyDescent="0.2"/>
    <row r="527" ht="14.1" customHeight="1" x14ac:dyDescent="0.2"/>
    <row r="528" ht="14.1" customHeight="1" x14ac:dyDescent="0.2"/>
    <row r="529" ht="14.1" customHeight="1" x14ac:dyDescent="0.2"/>
    <row r="530" ht="14.1" customHeight="1" x14ac:dyDescent="0.2"/>
    <row r="531" ht="14.1" customHeight="1" x14ac:dyDescent="0.2"/>
    <row r="532" ht="14.1" customHeight="1" x14ac:dyDescent="0.2"/>
    <row r="533" ht="14.1" customHeight="1" x14ac:dyDescent="0.2"/>
    <row r="534" ht="14.1" customHeight="1" x14ac:dyDescent="0.2"/>
    <row r="535" ht="14.1" customHeight="1" x14ac:dyDescent="0.2"/>
    <row r="536" ht="14.1" customHeight="1" x14ac:dyDescent="0.2"/>
    <row r="537" ht="14.1" customHeight="1" x14ac:dyDescent="0.2"/>
    <row r="538" ht="14.1" customHeight="1" x14ac:dyDescent="0.2"/>
    <row r="539" ht="14.1" customHeight="1" x14ac:dyDescent="0.2"/>
    <row r="540" ht="14.1" customHeight="1" x14ac:dyDescent="0.2"/>
    <row r="541" ht="14.1" customHeight="1" x14ac:dyDescent="0.2"/>
    <row r="542" ht="14.1" customHeight="1" x14ac:dyDescent="0.2"/>
    <row r="543" ht="14.1" customHeight="1" x14ac:dyDescent="0.2"/>
    <row r="544" ht="14.1" customHeight="1" x14ac:dyDescent="0.2"/>
    <row r="545" ht="14.1" customHeight="1" x14ac:dyDescent="0.2"/>
    <row r="546" ht="14.1" customHeight="1" x14ac:dyDescent="0.2"/>
    <row r="547" ht="14.1" customHeight="1" x14ac:dyDescent="0.2"/>
    <row r="548" ht="14.1" customHeight="1" x14ac:dyDescent="0.2"/>
    <row r="549" ht="14.1" customHeight="1" x14ac:dyDescent="0.2"/>
    <row r="550" ht="14.1" customHeight="1" x14ac:dyDescent="0.2"/>
    <row r="551" ht="14.1" customHeight="1" x14ac:dyDescent="0.2"/>
    <row r="552" ht="14.1" customHeight="1" x14ac:dyDescent="0.2"/>
    <row r="553" ht="14.1" customHeight="1" x14ac:dyDescent="0.2"/>
    <row r="554" ht="14.1" customHeight="1" x14ac:dyDescent="0.2"/>
    <row r="555" ht="14.1" customHeight="1" x14ac:dyDescent="0.2"/>
    <row r="556" ht="14.1" customHeight="1" x14ac:dyDescent="0.2"/>
    <row r="557" ht="14.1" customHeight="1" x14ac:dyDescent="0.2"/>
    <row r="558" ht="14.1" customHeight="1" x14ac:dyDescent="0.2"/>
    <row r="559" ht="14.1" customHeight="1" x14ac:dyDescent="0.2"/>
    <row r="560" ht="14.1" customHeight="1" x14ac:dyDescent="0.2"/>
    <row r="561" ht="14.1" customHeight="1" x14ac:dyDescent="0.2"/>
    <row r="562" ht="14.1" customHeight="1" x14ac:dyDescent="0.2"/>
    <row r="563" ht="14.1" customHeight="1" x14ac:dyDescent="0.2"/>
    <row r="564" ht="14.1" customHeight="1" x14ac:dyDescent="0.2"/>
    <row r="565" ht="14.1" customHeight="1" x14ac:dyDescent="0.2"/>
    <row r="566" ht="14.1" customHeight="1" x14ac:dyDescent="0.2"/>
    <row r="567" ht="14.1" customHeight="1" x14ac:dyDescent="0.2"/>
    <row r="568" ht="14.1" customHeight="1" x14ac:dyDescent="0.2"/>
    <row r="569" ht="14.1" customHeight="1" x14ac:dyDescent="0.2"/>
    <row r="570" ht="14.1" customHeight="1" x14ac:dyDescent="0.2"/>
    <row r="571" ht="14.1" customHeight="1" x14ac:dyDescent="0.2"/>
    <row r="572" ht="14.1" customHeight="1" x14ac:dyDescent="0.2"/>
    <row r="573" ht="14.1" customHeight="1" x14ac:dyDescent="0.2"/>
    <row r="574" ht="14.1" customHeight="1" x14ac:dyDescent="0.2"/>
    <row r="575" ht="14.1" customHeight="1" x14ac:dyDescent="0.2"/>
    <row r="576" ht="14.1" customHeight="1" x14ac:dyDescent="0.2"/>
    <row r="577" ht="14.1" customHeight="1" x14ac:dyDescent="0.2"/>
    <row r="578" ht="14.1" customHeight="1" x14ac:dyDescent="0.2"/>
    <row r="579" ht="14.1" customHeight="1" x14ac:dyDescent="0.2"/>
    <row r="580" ht="14.1" customHeight="1" x14ac:dyDescent="0.2"/>
    <row r="581" ht="14.1" customHeight="1" x14ac:dyDescent="0.2"/>
    <row r="582" ht="14.1" customHeight="1" x14ac:dyDescent="0.2"/>
    <row r="583" ht="14.1" customHeight="1" x14ac:dyDescent="0.2"/>
    <row r="584" ht="14.1" customHeight="1" x14ac:dyDescent="0.2"/>
    <row r="585" ht="14.1" customHeight="1" x14ac:dyDescent="0.2"/>
    <row r="586" ht="14.1" customHeight="1" x14ac:dyDescent="0.2"/>
    <row r="587" ht="14.1" customHeight="1" x14ac:dyDescent="0.2"/>
    <row r="588" ht="14.1" customHeight="1" x14ac:dyDescent="0.2"/>
    <row r="589" ht="14.1" customHeight="1" x14ac:dyDescent="0.2"/>
    <row r="590" ht="14.1" customHeight="1" x14ac:dyDescent="0.2"/>
    <row r="591" ht="14.1" customHeight="1" x14ac:dyDescent="0.2"/>
    <row r="592" ht="14.1" customHeight="1" x14ac:dyDescent="0.2"/>
    <row r="593" ht="14.1" customHeight="1" x14ac:dyDescent="0.2"/>
    <row r="594" ht="14.1" customHeight="1" x14ac:dyDescent="0.2"/>
    <row r="595" ht="14.1" customHeight="1" x14ac:dyDescent="0.2"/>
    <row r="596" ht="14.1" customHeight="1" x14ac:dyDescent="0.2"/>
    <row r="597" ht="14.1" customHeight="1" x14ac:dyDescent="0.2"/>
    <row r="598" ht="14.1" customHeight="1" x14ac:dyDescent="0.2"/>
    <row r="599" ht="14.1" customHeight="1" x14ac:dyDescent="0.2"/>
    <row r="600" ht="14.1" customHeight="1" x14ac:dyDescent="0.2"/>
    <row r="601" ht="14.1" customHeight="1" x14ac:dyDescent="0.2"/>
    <row r="602" ht="14.1" customHeight="1" x14ac:dyDescent="0.2"/>
    <row r="603" ht="14.1" customHeight="1" x14ac:dyDescent="0.2"/>
    <row r="604" ht="14.1" customHeight="1" x14ac:dyDescent="0.2"/>
    <row r="605" ht="14.1" customHeight="1" x14ac:dyDescent="0.2"/>
    <row r="606" ht="14.1" customHeight="1" x14ac:dyDescent="0.2"/>
    <row r="607" ht="14.1" customHeight="1" x14ac:dyDescent="0.2"/>
    <row r="608" ht="14.1" customHeight="1" x14ac:dyDescent="0.2"/>
    <row r="609" ht="14.1" customHeight="1" x14ac:dyDescent="0.2"/>
    <row r="610" ht="14.1" customHeight="1" x14ac:dyDescent="0.2"/>
    <row r="611" ht="14.1" customHeight="1" x14ac:dyDescent="0.2"/>
    <row r="612" ht="14.1" customHeight="1" x14ac:dyDescent="0.2"/>
    <row r="613" ht="14.1" customHeight="1" x14ac:dyDescent="0.2"/>
    <row r="614" ht="14.1" customHeight="1" x14ac:dyDescent="0.2"/>
    <row r="615" ht="14.1" customHeight="1" x14ac:dyDescent="0.2"/>
    <row r="616" ht="14.1" customHeight="1" x14ac:dyDescent="0.2"/>
    <row r="617" ht="14.1" customHeight="1" x14ac:dyDescent="0.2"/>
    <row r="618" ht="14.1" customHeight="1" x14ac:dyDescent="0.2"/>
    <row r="619" ht="14.1" customHeight="1" x14ac:dyDescent="0.2"/>
    <row r="620" ht="14.1" customHeight="1" x14ac:dyDescent="0.2"/>
    <row r="621" ht="14.1" customHeight="1" x14ac:dyDescent="0.2"/>
    <row r="622" ht="14.1" customHeight="1" x14ac:dyDescent="0.2"/>
    <row r="623" ht="14.1" customHeight="1" x14ac:dyDescent="0.2"/>
    <row r="624" ht="14.1" customHeight="1" x14ac:dyDescent="0.2"/>
    <row r="625" ht="14.1" customHeight="1" x14ac:dyDescent="0.2"/>
    <row r="626" ht="14.1" customHeight="1" x14ac:dyDescent="0.2"/>
    <row r="627" ht="14.1" customHeight="1" x14ac:dyDescent="0.2"/>
    <row r="628" ht="14.1" customHeight="1" x14ac:dyDescent="0.2"/>
    <row r="629" ht="14.1" customHeight="1" x14ac:dyDescent="0.2"/>
    <row r="630" ht="14.1" customHeight="1" x14ac:dyDescent="0.2"/>
    <row r="631" ht="14.1" customHeight="1" x14ac:dyDescent="0.2"/>
    <row r="632" ht="14.1" customHeight="1" x14ac:dyDescent="0.2"/>
    <row r="633" ht="14.1" customHeight="1" x14ac:dyDescent="0.2"/>
    <row r="634" ht="14.1" customHeight="1" x14ac:dyDescent="0.2"/>
    <row r="635" ht="14.1" customHeight="1" x14ac:dyDescent="0.2"/>
    <row r="636" ht="14.1" customHeight="1" x14ac:dyDescent="0.2"/>
    <row r="637" ht="14.1" customHeight="1" x14ac:dyDescent="0.2"/>
    <row r="638" ht="14.1" customHeight="1" x14ac:dyDescent="0.2"/>
    <row r="639" ht="14.1" customHeight="1" x14ac:dyDescent="0.2"/>
    <row r="640" ht="14.1" customHeight="1" x14ac:dyDescent="0.2"/>
    <row r="641" ht="14.1" customHeight="1" x14ac:dyDescent="0.2"/>
    <row r="642" ht="14.1" customHeight="1" x14ac:dyDescent="0.2"/>
    <row r="643" ht="14.1" customHeight="1" x14ac:dyDescent="0.2"/>
    <row r="644" ht="14.1" customHeight="1" x14ac:dyDescent="0.2"/>
    <row r="645" ht="14.1" customHeight="1" x14ac:dyDescent="0.2"/>
    <row r="646" ht="14.1" customHeight="1" x14ac:dyDescent="0.2"/>
    <row r="647" ht="14.1" customHeight="1" x14ac:dyDescent="0.2"/>
    <row r="648" ht="14.1" customHeight="1" x14ac:dyDescent="0.2"/>
    <row r="649" ht="14.1" customHeight="1" x14ac:dyDescent="0.2"/>
    <row r="650" ht="14.1" customHeight="1" x14ac:dyDescent="0.2"/>
    <row r="651" ht="14.1" customHeight="1" x14ac:dyDescent="0.2"/>
    <row r="652" ht="14.1" customHeight="1" x14ac:dyDescent="0.2"/>
    <row r="653" ht="14.1" customHeight="1" x14ac:dyDescent="0.2"/>
    <row r="654" ht="14.1" customHeight="1" x14ac:dyDescent="0.2"/>
    <row r="655" ht="14.1" customHeight="1" x14ac:dyDescent="0.2"/>
    <row r="656" ht="14.1" customHeight="1" x14ac:dyDescent="0.2"/>
    <row r="657" ht="14.1" customHeight="1" x14ac:dyDescent="0.2"/>
    <row r="658" ht="14.1" customHeight="1" x14ac:dyDescent="0.2"/>
    <row r="659" ht="14.1" customHeight="1" x14ac:dyDescent="0.2"/>
    <row r="660" ht="14.1" customHeight="1" x14ac:dyDescent="0.2"/>
    <row r="661" ht="14.1" customHeight="1" x14ac:dyDescent="0.2"/>
    <row r="662" ht="14.1" customHeight="1" x14ac:dyDescent="0.2"/>
    <row r="663" ht="14.1" customHeight="1" x14ac:dyDescent="0.2"/>
    <row r="664" ht="14.1" customHeight="1" x14ac:dyDescent="0.2"/>
    <row r="665" ht="14.1" customHeight="1" x14ac:dyDescent="0.2"/>
    <row r="666" ht="14.1" customHeight="1" x14ac:dyDescent="0.2"/>
    <row r="667" ht="14.1" customHeight="1" x14ac:dyDescent="0.2"/>
    <row r="668" ht="14.1" customHeight="1" x14ac:dyDescent="0.2"/>
    <row r="669" ht="14.1" customHeight="1" x14ac:dyDescent="0.2"/>
    <row r="670" ht="14.1" customHeight="1" x14ac:dyDescent="0.2"/>
    <row r="671" ht="14.1" customHeight="1" x14ac:dyDescent="0.2"/>
    <row r="672" ht="14.1" customHeight="1" x14ac:dyDescent="0.2"/>
    <row r="673" ht="14.1" customHeight="1" x14ac:dyDescent="0.2"/>
    <row r="674" ht="14.1" customHeight="1" x14ac:dyDescent="0.2"/>
    <row r="675" ht="14.1" customHeight="1" x14ac:dyDescent="0.2"/>
    <row r="676" ht="14.1" customHeight="1" x14ac:dyDescent="0.2"/>
    <row r="677" ht="14.1" customHeight="1" x14ac:dyDescent="0.2"/>
    <row r="678" ht="14.1" customHeight="1" x14ac:dyDescent="0.2"/>
    <row r="679" ht="14.1" customHeight="1" x14ac:dyDescent="0.2"/>
    <row r="680" ht="14.1" customHeight="1" x14ac:dyDescent="0.2"/>
    <row r="681" ht="14.1" customHeight="1" x14ac:dyDescent="0.2"/>
    <row r="682" ht="14.1" customHeight="1" x14ac:dyDescent="0.2"/>
    <row r="683" ht="14.1" customHeight="1" x14ac:dyDescent="0.2"/>
    <row r="684" ht="14.1" customHeight="1" x14ac:dyDescent="0.2"/>
    <row r="685" ht="14.1" customHeight="1" x14ac:dyDescent="0.2"/>
    <row r="686" ht="14.1" customHeight="1" x14ac:dyDescent="0.2"/>
    <row r="687" ht="14.1" customHeight="1" x14ac:dyDescent="0.2"/>
    <row r="688" ht="14.1" customHeight="1" x14ac:dyDescent="0.2"/>
    <row r="689" ht="14.1" customHeight="1" x14ac:dyDescent="0.2"/>
    <row r="690" ht="14.1" customHeight="1" x14ac:dyDescent="0.2"/>
    <row r="691" ht="14.1" customHeight="1" x14ac:dyDescent="0.2"/>
    <row r="692" ht="14.1" customHeight="1" x14ac:dyDescent="0.2"/>
    <row r="693" ht="14.1" customHeight="1" x14ac:dyDescent="0.2"/>
    <row r="694" ht="14.1" customHeight="1" x14ac:dyDescent="0.2"/>
    <row r="695" ht="14.1" customHeight="1" x14ac:dyDescent="0.2"/>
    <row r="696" ht="14.1" customHeight="1" x14ac:dyDescent="0.2"/>
    <row r="697" ht="14.1" customHeight="1" x14ac:dyDescent="0.2"/>
    <row r="698" ht="14.1" customHeight="1" x14ac:dyDescent="0.2"/>
    <row r="699" ht="14.1" customHeight="1" x14ac:dyDescent="0.2"/>
    <row r="700" ht="14.1" customHeight="1" x14ac:dyDescent="0.2"/>
    <row r="701" ht="14.1" customHeight="1" x14ac:dyDescent="0.2"/>
    <row r="702" ht="14.1" customHeight="1" x14ac:dyDescent="0.2"/>
    <row r="703" ht="14.1" customHeight="1" x14ac:dyDescent="0.2"/>
    <row r="704" ht="14.1" customHeight="1" x14ac:dyDescent="0.2"/>
    <row r="705" ht="14.1" customHeight="1" x14ac:dyDescent="0.2"/>
    <row r="706" ht="14.1" customHeight="1" x14ac:dyDescent="0.2"/>
    <row r="707" ht="14.1" customHeight="1" x14ac:dyDescent="0.2"/>
    <row r="708" ht="14.1" customHeight="1" x14ac:dyDescent="0.2"/>
    <row r="709" ht="14.1" customHeight="1" x14ac:dyDescent="0.2"/>
    <row r="710" ht="14.1" customHeight="1" x14ac:dyDescent="0.2"/>
    <row r="711" ht="14.1" customHeight="1" x14ac:dyDescent="0.2"/>
    <row r="712" ht="14.1" customHeight="1" x14ac:dyDescent="0.2"/>
    <row r="713" ht="14.1" customHeight="1" x14ac:dyDescent="0.2"/>
    <row r="714" ht="14.1" customHeight="1" x14ac:dyDescent="0.2"/>
    <row r="715" ht="14.1" customHeight="1" x14ac:dyDescent="0.2"/>
    <row r="716" ht="14.1" customHeight="1" x14ac:dyDescent="0.2"/>
    <row r="717" ht="14.1" customHeight="1" x14ac:dyDescent="0.2"/>
    <row r="718" ht="14.1" customHeight="1" x14ac:dyDescent="0.2"/>
    <row r="719" ht="14.1" customHeight="1" x14ac:dyDescent="0.2"/>
    <row r="720" ht="14.1" customHeight="1" x14ac:dyDescent="0.2"/>
    <row r="721" ht="14.1" customHeight="1" x14ac:dyDescent="0.2"/>
    <row r="722" ht="14.1" customHeight="1" x14ac:dyDescent="0.2"/>
    <row r="723" ht="14.1" customHeight="1" x14ac:dyDescent="0.2"/>
    <row r="724" ht="14.1" customHeight="1" x14ac:dyDescent="0.2"/>
    <row r="725" ht="14.1" customHeight="1" x14ac:dyDescent="0.2"/>
    <row r="726" ht="14.1" customHeight="1" x14ac:dyDescent="0.2"/>
    <row r="727" ht="14.1" customHeight="1" x14ac:dyDescent="0.2"/>
    <row r="728" ht="14.1" customHeight="1" x14ac:dyDescent="0.2"/>
    <row r="729" ht="14.1" customHeight="1" x14ac:dyDescent="0.2"/>
    <row r="730" ht="14.1" customHeight="1" x14ac:dyDescent="0.2"/>
    <row r="731" ht="14.1" customHeight="1" x14ac:dyDescent="0.2"/>
    <row r="732" ht="14.1" customHeight="1" x14ac:dyDescent="0.2"/>
    <row r="733" ht="14.1" customHeight="1" x14ac:dyDescent="0.2"/>
    <row r="734" ht="14.1" customHeight="1" x14ac:dyDescent="0.2"/>
    <row r="735" ht="14.1" customHeight="1" x14ac:dyDescent="0.2"/>
    <row r="736" ht="14.1" customHeight="1" x14ac:dyDescent="0.2"/>
    <row r="737" ht="14.1" customHeight="1" x14ac:dyDescent="0.2"/>
    <row r="738" ht="14.1" customHeight="1" x14ac:dyDescent="0.2"/>
    <row r="739" ht="14.1" customHeight="1" x14ac:dyDescent="0.2"/>
    <row r="740" ht="14.1" customHeight="1" x14ac:dyDescent="0.2"/>
    <row r="741" ht="14.1" customHeight="1" x14ac:dyDescent="0.2"/>
    <row r="742" ht="14.1" customHeight="1" x14ac:dyDescent="0.2"/>
    <row r="743" ht="14.1" customHeight="1" x14ac:dyDescent="0.2"/>
    <row r="744" ht="14.1" customHeight="1" x14ac:dyDescent="0.2"/>
    <row r="745" ht="14.1" customHeight="1" x14ac:dyDescent="0.2"/>
    <row r="746" ht="14.1" customHeight="1" x14ac:dyDescent="0.2"/>
    <row r="747" ht="14.1" customHeight="1" x14ac:dyDescent="0.2"/>
    <row r="748" ht="14.1" customHeight="1" x14ac:dyDescent="0.2"/>
    <row r="749" ht="14.1" customHeight="1" x14ac:dyDescent="0.2"/>
    <row r="750" ht="14.1" customHeight="1" x14ac:dyDescent="0.2"/>
    <row r="751" ht="14.1" customHeight="1" x14ac:dyDescent="0.2"/>
    <row r="752" ht="14.1" customHeight="1" x14ac:dyDescent="0.2"/>
    <row r="753" ht="14.1" customHeight="1" x14ac:dyDescent="0.2"/>
    <row r="754" ht="14.1" customHeight="1" x14ac:dyDescent="0.2"/>
    <row r="755" ht="14.1" customHeight="1" x14ac:dyDescent="0.2"/>
    <row r="756" ht="14.1" customHeight="1" x14ac:dyDescent="0.2"/>
    <row r="757" ht="14.1" customHeight="1" x14ac:dyDescent="0.2"/>
    <row r="758" ht="14.1" customHeight="1" x14ac:dyDescent="0.2"/>
    <row r="759" ht="14.1" customHeight="1" x14ac:dyDescent="0.2"/>
    <row r="760" ht="14.1" customHeight="1" x14ac:dyDescent="0.2"/>
    <row r="761" ht="14.1" customHeight="1" x14ac:dyDescent="0.2"/>
    <row r="762" ht="14.1" customHeight="1" x14ac:dyDescent="0.2"/>
    <row r="763" ht="14.1" customHeight="1" x14ac:dyDescent="0.2"/>
    <row r="764" ht="14.1" customHeight="1" x14ac:dyDescent="0.2"/>
    <row r="765" ht="14.1" customHeight="1" x14ac:dyDescent="0.2"/>
    <row r="766" ht="14.1" customHeight="1" x14ac:dyDescent="0.2"/>
    <row r="767" ht="14.1" customHeight="1" x14ac:dyDescent="0.2"/>
    <row r="768" ht="14.1" customHeight="1" x14ac:dyDescent="0.2"/>
    <row r="769" ht="14.1" customHeight="1" x14ac:dyDescent="0.2"/>
    <row r="770" ht="14.1" customHeight="1" x14ac:dyDescent="0.2"/>
    <row r="771" ht="14.1" customHeight="1" x14ac:dyDescent="0.2"/>
    <row r="772" ht="14.1" customHeight="1" x14ac:dyDescent="0.2"/>
    <row r="773" ht="14.1" customHeight="1" x14ac:dyDescent="0.2"/>
    <row r="774" ht="14.1" customHeight="1" x14ac:dyDescent="0.2"/>
    <row r="775" ht="14.1" customHeight="1" x14ac:dyDescent="0.2"/>
    <row r="776" ht="14.1" customHeight="1" x14ac:dyDescent="0.2"/>
    <row r="777" ht="14.1" customHeight="1" x14ac:dyDescent="0.2"/>
    <row r="778" ht="14.1" customHeight="1" x14ac:dyDescent="0.2"/>
    <row r="779" ht="14.1" customHeight="1" x14ac:dyDescent="0.2"/>
    <row r="780" ht="14.1" customHeight="1" x14ac:dyDescent="0.2"/>
    <row r="781" ht="14.1" customHeight="1" x14ac:dyDescent="0.2"/>
    <row r="782" ht="14.1" customHeight="1" x14ac:dyDescent="0.2"/>
    <row r="783" ht="14.1" customHeight="1" x14ac:dyDescent="0.2"/>
    <row r="784" ht="14.1" customHeight="1" x14ac:dyDescent="0.2"/>
    <row r="785" ht="14.1" customHeight="1" x14ac:dyDescent="0.2"/>
    <row r="786" ht="14.1" customHeight="1" x14ac:dyDescent="0.2"/>
    <row r="787" ht="14.1" customHeight="1" x14ac:dyDescent="0.2"/>
    <row r="788" ht="14.1" customHeight="1" x14ac:dyDescent="0.2"/>
    <row r="789" ht="14.1" customHeight="1" x14ac:dyDescent="0.2"/>
    <row r="790" ht="14.1" customHeight="1" x14ac:dyDescent="0.2"/>
    <row r="791" ht="14.1" customHeight="1" x14ac:dyDescent="0.2"/>
    <row r="792" ht="14.1" customHeight="1" x14ac:dyDescent="0.2"/>
    <row r="793" ht="14.1" customHeight="1" x14ac:dyDescent="0.2"/>
    <row r="794" ht="14.1" customHeight="1" x14ac:dyDescent="0.2"/>
    <row r="795" ht="14.1" customHeight="1" x14ac:dyDescent="0.2"/>
    <row r="796" ht="14.1" customHeight="1" x14ac:dyDescent="0.2"/>
    <row r="797" ht="14.1" customHeight="1" x14ac:dyDescent="0.2"/>
    <row r="798" ht="14.1" customHeight="1" x14ac:dyDescent="0.2"/>
    <row r="799" ht="14.1" customHeight="1" x14ac:dyDescent="0.2"/>
    <row r="800" ht="14.1" customHeight="1" x14ac:dyDescent="0.2"/>
    <row r="801" ht="14.1" customHeight="1" x14ac:dyDescent="0.2"/>
    <row r="802" ht="14.1" customHeight="1" x14ac:dyDescent="0.2"/>
    <row r="803" ht="14.1" customHeight="1" x14ac:dyDescent="0.2"/>
    <row r="804" ht="14.1" customHeight="1" x14ac:dyDescent="0.2"/>
    <row r="805" ht="14.1" customHeight="1" x14ac:dyDescent="0.2"/>
    <row r="806" ht="14.1" customHeight="1" x14ac:dyDescent="0.2"/>
    <row r="807" ht="14.1" customHeight="1" x14ac:dyDescent="0.2"/>
    <row r="808" ht="14.1" customHeight="1" x14ac:dyDescent="0.2"/>
    <row r="809" ht="14.1" customHeight="1" x14ac:dyDescent="0.2"/>
    <row r="810" ht="14.1" customHeight="1" x14ac:dyDescent="0.2"/>
    <row r="811" ht="14.1" customHeight="1" x14ac:dyDescent="0.2"/>
    <row r="812" ht="14.1" customHeight="1" x14ac:dyDescent="0.2"/>
    <row r="813" ht="14.1" customHeight="1" x14ac:dyDescent="0.2"/>
    <row r="814" ht="14.1" customHeight="1" x14ac:dyDescent="0.2"/>
    <row r="815" ht="14.1" customHeight="1" x14ac:dyDescent="0.2"/>
    <row r="816" ht="14.1" customHeight="1" x14ac:dyDescent="0.2"/>
    <row r="817" ht="14.1" customHeight="1" x14ac:dyDescent="0.2"/>
    <row r="818" ht="14.1" customHeight="1" x14ac:dyDescent="0.2"/>
    <row r="819" ht="14.1" customHeight="1" x14ac:dyDescent="0.2"/>
    <row r="820" ht="14.1" customHeight="1" x14ac:dyDescent="0.2"/>
    <row r="821" ht="14.1" customHeight="1" x14ac:dyDescent="0.2"/>
    <row r="822" ht="14.1" customHeight="1" x14ac:dyDescent="0.2"/>
    <row r="823" ht="14.1" customHeight="1" x14ac:dyDescent="0.2"/>
    <row r="824" ht="14.1" customHeight="1" x14ac:dyDescent="0.2"/>
    <row r="825" ht="14.1" customHeight="1" x14ac:dyDescent="0.2"/>
    <row r="826" ht="14.1" customHeight="1" x14ac:dyDescent="0.2"/>
    <row r="827" ht="14.1" customHeight="1" x14ac:dyDescent="0.2"/>
    <row r="828" ht="14.1" customHeight="1" x14ac:dyDescent="0.2"/>
    <row r="829" ht="14.1" customHeight="1" x14ac:dyDescent="0.2"/>
    <row r="830" ht="14.1" customHeight="1" x14ac:dyDescent="0.2"/>
    <row r="831" ht="14.1" customHeight="1" x14ac:dyDescent="0.2"/>
    <row r="832" ht="14.1" customHeight="1" x14ac:dyDescent="0.2"/>
    <row r="833" ht="14.1" customHeight="1" x14ac:dyDescent="0.2"/>
    <row r="834" ht="14.1" customHeight="1" x14ac:dyDescent="0.2"/>
    <row r="835" ht="14.1" customHeight="1" x14ac:dyDescent="0.2"/>
    <row r="836" ht="14.1" customHeight="1" x14ac:dyDescent="0.2"/>
    <row r="837" ht="14.1" customHeight="1" x14ac:dyDescent="0.2"/>
    <row r="838" ht="14.1" customHeight="1" x14ac:dyDescent="0.2"/>
    <row r="839" ht="14.1" customHeight="1" x14ac:dyDescent="0.2"/>
    <row r="840" ht="14.1" customHeight="1" x14ac:dyDescent="0.2"/>
    <row r="841" ht="14.1" customHeight="1" x14ac:dyDescent="0.2"/>
    <row r="842" ht="14.1" customHeight="1" x14ac:dyDescent="0.2"/>
    <row r="843" ht="14.1" customHeight="1" x14ac:dyDescent="0.2"/>
    <row r="844" ht="14.1" customHeight="1" x14ac:dyDescent="0.2"/>
    <row r="845" ht="14.1" customHeight="1" x14ac:dyDescent="0.2"/>
    <row r="846" ht="14.1" customHeight="1" x14ac:dyDescent="0.2"/>
    <row r="847" ht="14.1" customHeight="1" x14ac:dyDescent="0.2"/>
    <row r="848" ht="14.1" customHeight="1" x14ac:dyDescent="0.2"/>
    <row r="849" ht="14.1" customHeight="1" x14ac:dyDescent="0.2"/>
    <row r="850" ht="14.1" customHeight="1" x14ac:dyDescent="0.2"/>
    <row r="851" ht="14.1" customHeight="1" x14ac:dyDescent="0.2"/>
    <row r="852" ht="14.1" customHeight="1" x14ac:dyDescent="0.2"/>
    <row r="853" ht="14.1" customHeight="1" x14ac:dyDescent="0.2"/>
    <row r="854" ht="14.1" customHeight="1" x14ac:dyDescent="0.2"/>
    <row r="855" ht="14.1" customHeight="1" x14ac:dyDescent="0.2"/>
    <row r="856" ht="14.1" customHeight="1" x14ac:dyDescent="0.2"/>
    <row r="857" ht="14.1" customHeight="1" x14ac:dyDescent="0.2"/>
    <row r="858" ht="14.1" customHeight="1" x14ac:dyDescent="0.2"/>
    <row r="859" ht="14.1" customHeight="1" x14ac:dyDescent="0.2"/>
    <row r="860" ht="14.1" customHeight="1" x14ac:dyDescent="0.2"/>
    <row r="861" ht="14.1" customHeight="1" x14ac:dyDescent="0.2"/>
    <row r="862" ht="14.1" customHeight="1" x14ac:dyDescent="0.2"/>
    <row r="863" ht="14.1" customHeight="1" x14ac:dyDescent="0.2"/>
    <row r="864" ht="14.1" customHeight="1" x14ac:dyDescent="0.2"/>
    <row r="865" ht="14.1" customHeight="1" x14ac:dyDescent="0.2"/>
    <row r="866" ht="14.1" customHeight="1" x14ac:dyDescent="0.2"/>
    <row r="867" ht="14.1" customHeight="1" x14ac:dyDescent="0.2"/>
    <row r="868" ht="14.1" customHeight="1" x14ac:dyDescent="0.2"/>
    <row r="869" ht="14.1" customHeight="1" x14ac:dyDescent="0.2"/>
    <row r="870" ht="14.1" customHeight="1" x14ac:dyDescent="0.2"/>
    <row r="871" ht="14.1" customHeight="1" x14ac:dyDescent="0.2"/>
    <row r="872" ht="14.1" customHeight="1" x14ac:dyDescent="0.2"/>
    <row r="873" ht="14.1" customHeight="1" x14ac:dyDescent="0.2"/>
    <row r="874" ht="14.1" customHeight="1" x14ac:dyDescent="0.2"/>
    <row r="875" ht="14.1" customHeight="1" x14ac:dyDescent="0.2"/>
    <row r="876" ht="14.1" customHeight="1" x14ac:dyDescent="0.2"/>
    <row r="877" ht="14.1" customHeight="1" x14ac:dyDescent="0.2"/>
    <row r="878" ht="14.1" customHeight="1" x14ac:dyDescent="0.2"/>
    <row r="879" ht="14.1" customHeight="1" x14ac:dyDescent="0.2"/>
    <row r="880" ht="14.1" customHeight="1" x14ac:dyDescent="0.2"/>
    <row r="881" ht="14.1" customHeight="1" x14ac:dyDescent="0.2"/>
    <row r="882" ht="14.1" customHeight="1" x14ac:dyDescent="0.2"/>
    <row r="883" ht="14.1" customHeight="1" x14ac:dyDescent="0.2"/>
    <row r="884" ht="14.1" customHeight="1" x14ac:dyDescent="0.2"/>
    <row r="885" ht="14.1" customHeight="1" x14ac:dyDescent="0.2"/>
    <row r="886" ht="14.1" customHeight="1" x14ac:dyDescent="0.2"/>
    <row r="887" ht="14.1" customHeight="1" x14ac:dyDescent="0.2"/>
    <row r="888" ht="14.1" customHeight="1" x14ac:dyDescent="0.2"/>
    <row r="889" ht="14.1" customHeight="1" x14ac:dyDescent="0.2"/>
    <row r="890" ht="14.1" customHeight="1" x14ac:dyDescent="0.2"/>
    <row r="891" ht="14.1" customHeight="1" x14ac:dyDescent="0.2"/>
    <row r="892" ht="14.1" customHeight="1" x14ac:dyDescent="0.2"/>
    <row r="893" ht="14.1" customHeight="1" x14ac:dyDescent="0.2"/>
    <row r="894" ht="14.1" customHeight="1" x14ac:dyDescent="0.2"/>
    <row r="895" ht="14.1" customHeight="1" x14ac:dyDescent="0.2"/>
    <row r="896" ht="14.1" customHeight="1" x14ac:dyDescent="0.2"/>
    <row r="897" ht="14.1" customHeight="1" x14ac:dyDescent="0.2"/>
    <row r="898" ht="14.1" customHeight="1" x14ac:dyDescent="0.2"/>
    <row r="899" ht="14.1" customHeight="1" x14ac:dyDescent="0.2"/>
    <row r="900" ht="14.1" customHeight="1" x14ac:dyDescent="0.2"/>
    <row r="901" ht="14.1" customHeight="1" x14ac:dyDescent="0.2"/>
    <row r="902" ht="14.1" customHeight="1" x14ac:dyDescent="0.2"/>
    <row r="903" ht="14.1" customHeight="1" x14ac:dyDescent="0.2"/>
    <row r="904" ht="14.1" customHeight="1" x14ac:dyDescent="0.2"/>
    <row r="905" ht="14.1" customHeight="1" x14ac:dyDescent="0.2"/>
    <row r="906" ht="14.1" customHeight="1" x14ac:dyDescent="0.2"/>
    <row r="907" ht="14.1" customHeight="1" x14ac:dyDescent="0.2"/>
    <row r="908" ht="14.1" customHeight="1" x14ac:dyDescent="0.2"/>
    <row r="909" ht="14.1" customHeight="1" x14ac:dyDescent="0.2"/>
    <row r="910" ht="14.1" customHeight="1" x14ac:dyDescent="0.2"/>
    <row r="911" ht="14.1" customHeight="1" x14ac:dyDescent="0.2"/>
    <row r="912" ht="14.1" customHeight="1" x14ac:dyDescent="0.2"/>
    <row r="913" ht="14.1" customHeight="1" x14ac:dyDescent="0.2"/>
    <row r="914" ht="14.1" customHeight="1" x14ac:dyDescent="0.2"/>
    <row r="915" ht="14.1" customHeight="1" x14ac:dyDescent="0.2"/>
    <row r="916" ht="14.1" customHeight="1" x14ac:dyDescent="0.2"/>
    <row r="917" ht="14.1" customHeight="1" x14ac:dyDescent="0.2"/>
    <row r="918" ht="14.1" customHeight="1" x14ac:dyDescent="0.2"/>
    <row r="919" ht="14.1" customHeight="1" x14ac:dyDescent="0.2"/>
    <row r="920" ht="14.1" customHeight="1" x14ac:dyDescent="0.2"/>
    <row r="921" ht="14.1" customHeight="1" x14ac:dyDescent="0.2"/>
    <row r="922" ht="14.1" customHeight="1" x14ac:dyDescent="0.2"/>
    <row r="923" ht="14.1" customHeight="1" x14ac:dyDescent="0.2"/>
    <row r="924" ht="14.1" customHeight="1" x14ac:dyDescent="0.2"/>
    <row r="925" ht="14.1" customHeight="1" x14ac:dyDescent="0.2"/>
    <row r="926" ht="14.1" customHeight="1" x14ac:dyDescent="0.2"/>
    <row r="927" ht="14.1" customHeight="1" x14ac:dyDescent="0.2"/>
    <row r="928" ht="14.1" customHeight="1" x14ac:dyDescent="0.2"/>
    <row r="929" ht="14.1" customHeight="1" x14ac:dyDescent="0.2"/>
    <row r="930" ht="14.1" customHeight="1" x14ac:dyDescent="0.2"/>
    <row r="931" ht="14.1" customHeight="1" x14ac:dyDescent="0.2"/>
    <row r="932" ht="14.1" customHeight="1" x14ac:dyDescent="0.2"/>
    <row r="933" ht="14.1" customHeight="1" x14ac:dyDescent="0.2"/>
    <row r="934" ht="14.1" customHeight="1" x14ac:dyDescent="0.2"/>
    <row r="935" ht="14.1" customHeight="1" x14ac:dyDescent="0.2"/>
    <row r="936" ht="14.1" customHeight="1" x14ac:dyDescent="0.2"/>
    <row r="937" ht="14.1" customHeight="1" x14ac:dyDescent="0.2"/>
    <row r="938" ht="14.1" customHeight="1" x14ac:dyDescent="0.2"/>
    <row r="939" ht="14.1" customHeight="1" x14ac:dyDescent="0.2"/>
    <row r="940" ht="14.1" customHeight="1" x14ac:dyDescent="0.2"/>
    <row r="941" ht="14.1" customHeight="1" x14ac:dyDescent="0.2"/>
    <row r="942" ht="14.1" customHeight="1" x14ac:dyDescent="0.2"/>
    <row r="943" ht="14.1" customHeight="1" x14ac:dyDescent="0.2"/>
    <row r="944" ht="14.1" customHeight="1" x14ac:dyDescent="0.2"/>
    <row r="945" ht="14.1" customHeight="1" x14ac:dyDescent="0.2"/>
    <row r="946" ht="14.1" customHeight="1" x14ac:dyDescent="0.2"/>
    <row r="947" ht="14.1" customHeight="1" x14ac:dyDescent="0.2"/>
    <row r="948" ht="14.1" customHeight="1" x14ac:dyDescent="0.2"/>
    <row r="949" ht="14.1" customHeight="1" x14ac:dyDescent="0.2"/>
    <row r="950" ht="14.1" customHeight="1" x14ac:dyDescent="0.2"/>
    <row r="951" ht="14.1" customHeight="1" x14ac:dyDescent="0.2"/>
    <row r="952" ht="14.1" customHeight="1" x14ac:dyDescent="0.2"/>
    <row r="953" ht="14.1" customHeight="1" x14ac:dyDescent="0.2"/>
    <row r="954" ht="14.1" customHeight="1" x14ac:dyDescent="0.2"/>
    <row r="955" ht="14.1" customHeight="1" x14ac:dyDescent="0.2"/>
    <row r="956" ht="14.1" customHeight="1" x14ac:dyDescent="0.2"/>
    <row r="957" ht="14.1" customHeight="1" x14ac:dyDescent="0.2"/>
    <row r="958" ht="14.1" customHeight="1" x14ac:dyDescent="0.2"/>
    <row r="959" ht="14.1" customHeight="1" x14ac:dyDescent="0.2"/>
    <row r="960" ht="14.1" customHeight="1" x14ac:dyDescent="0.2"/>
    <row r="961" ht="14.1" customHeight="1" x14ac:dyDescent="0.2"/>
    <row r="962" ht="14.1" customHeight="1" x14ac:dyDescent="0.2"/>
    <row r="963" ht="14.1" customHeight="1" x14ac:dyDescent="0.2"/>
    <row r="964" ht="14.1" customHeight="1" x14ac:dyDescent="0.2"/>
    <row r="965" ht="14.1" customHeight="1" x14ac:dyDescent="0.2"/>
    <row r="966" ht="14.1" customHeight="1" x14ac:dyDescent="0.2"/>
    <row r="967" ht="14.1" customHeight="1" x14ac:dyDescent="0.2"/>
    <row r="968" ht="14.1" customHeight="1" x14ac:dyDescent="0.2"/>
    <row r="969" ht="14.1" customHeight="1" x14ac:dyDescent="0.2"/>
    <row r="970" ht="14.1" customHeight="1" x14ac:dyDescent="0.2"/>
    <row r="971" ht="14.1" customHeight="1" x14ac:dyDescent="0.2"/>
    <row r="972" ht="14.1" customHeight="1" x14ac:dyDescent="0.2"/>
    <row r="973" ht="14.1" customHeight="1" x14ac:dyDescent="0.2"/>
    <row r="974" ht="14.1" customHeight="1" x14ac:dyDescent="0.2"/>
    <row r="975" ht="14.1" customHeight="1" x14ac:dyDescent="0.2"/>
    <row r="976" ht="14.1" customHeight="1" x14ac:dyDescent="0.2"/>
    <row r="977" ht="14.1" customHeight="1" x14ac:dyDescent="0.2"/>
    <row r="978" ht="14.1" customHeight="1" x14ac:dyDescent="0.2"/>
    <row r="979" ht="14.1" customHeight="1" x14ac:dyDescent="0.2"/>
    <row r="980" ht="14.1" customHeight="1" x14ac:dyDescent="0.2"/>
    <row r="981" ht="14.1" customHeight="1" x14ac:dyDescent="0.2"/>
    <row r="982" ht="14.1" customHeight="1" x14ac:dyDescent="0.2"/>
    <row r="983" ht="14.1" customHeight="1" x14ac:dyDescent="0.2"/>
    <row r="984" ht="14.1" customHeight="1" x14ac:dyDescent="0.2"/>
    <row r="985" ht="14.1" customHeight="1" x14ac:dyDescent="0.2"/>
    <row r="986" ht="14.1" customHeight="1" x14ac:dyDescent="0.2"/>
    <row r="987" ht="14.1" customHeight="1" x14ac:dyDescent="0.2"/>
    <row r="988" ht="14.1" customHeight="1" x14ac:dyDescent="0.2"/>
    <row r="989" ht="14.1" customHeight="1" x14ac:dyDescent="0.2"/>
    <row r="990" ht="14.1" customHeight="1" x14ac:dyDescent="0.2"/>
    <row r="991" ht="14.1" customHeight="1" x14ac:dyDescent="0.2"/>
    <row r="992" ht="14.1" customHeight="1" x14ac:dyDescent="0.2"/>
    <row r="993" ht="14.1" customHeight="1" x14ac:dyDescent="0.2"/>
    <row r="994" ht="14.1" customHeight="1" x14ac:dyDescent="0.2"/>
    <row r="995" ht="14.1" customHeight="1" x14ac:dyDescent="0.2"/>
    <row r="996" ht="14.1" customHeight="1" x14ac:dyDescent="0.2"/>
    <row r="997" ht="14.1" customHeight="1" x14ac:dyDescent="0.2"/>
    <row r="998" ht="14.1" customHeight="1" x14ac:dyDescent="0.2"/>
    <row r="999" ht="14.1" customHeight="1" x14ac:dyDescent="0.2"/>
    <row r="1000" ht="14.1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B875-824C-488C-B212-3005D1E5D671}">
  <sheetPr codeName="Sheet5">
    <tabColor theme="5" tint="0.79998168889431442"/>
  </sheetPr>
  <dimension ref="A1:AM115"/>
  <sheetViews>
    <sheetView workbookViewId="0"/>
  </sheetViews>
  <sheetFormatPr defaultRowHeight="15" x14ac:dyDescent="0.25"/>
  <cols>
    <col min="1" max="1" width="32.625" style="43" customWidth="1"/>
    <col min="2" max="2" width="9" style="45"/>
    <col min="3" max="3" width="33.875" style="45" customWidth="1"/>
    <col min="4" max="6" width="19.75" style="45" hidden="1" customWidth="1"/>
    <col min="7" max="9" width="19.75" style="45" customWidth="1"/>
    <col min="10" max="39" width="19.75" style="45" bestFit="1" customWidth="1"/>
    <col min="40" max="16384" width="9" style="45"/>
  </cols>
  <sheetData>
    <row r="1" spans="1:39" x14ac:dyDescent="0.25">
      <c r="C1" s="46" t="s">
        <v>139</v>
      </c>
      <c r="D1" s="47">
        <v>2015</v>
      </c>
      <c r="E1" s="47">
        <v>2016</v>
      </c>
      <c r="F1" s="47">
        <v>2017</v>
      </c>
      <c r="G1" s="47">
        <v>2018</v>
      </c>
      <c r="H1" s="47">
        <v>2019</v>
      </c>
      <c r="I1" s="47">
        <v>2020</v>
      </c>
      <c r="J1" s="47">
        <v>2021</v>
      </c>
      <c r="K1" s="47">
        <v>2022</v>
      </c>
      <c r="L1" s="47">
        <v>2023</v>
      </c>
      <c r="M1" s="47">
        <v>2024</v>
      </c>
      <c r="N1" s="47">
        <v>2025</v>
      </c>
      <c r="O1" s="47">
        <v>2026</v>
      </c>
      <c r="P1" s="47">
        <v>2027</v>
      </c>
      <c r="Q1" s="47">
        <v>2028</v>
      </c>
      <c r="R1" s="47">
        <v>2029</v>
      </c>
      <c r="S1" s="47">
        <v>2030</v>
      </c>
      <c r="T1" s="47">
        <v>2031</v>
      </c>
      <c r="U1" s="47">
        <v>2032</v>
      </c>
      <c r="V1" s="47">
        <v>2033</v>
      </c>
      <c r="W1" s="47">
        <v>2034</v>
      </c>
      <c r="X1" s="47">
        <v>2035</v>
      </c>
      <c r="Y1" s="47">
        <v>2036</v>
      </c>
      <c r="Z1" s="47">
        <v>2037</v>
      </c>
      <c r="AA1" s="47">
        <v>2038</v>
      </c>
      <c r="AB1" s="47">
        <v>2039</v>
      </c>
      <c r="AC1" s="47">
        <v>2040</v>
      </c>
      <c r="AD1" s="47">
        <v>2041</v>
      </c>
      <c r="AE1" s="47">
        <v>2042</v>
      </c>
      <c r="AF1" s="47">
        <v>2043</v>
      </c>
      <c r="AG1" s="47">
        <v>2044</v>
      </c>
      <c r="AH1" s="47">
        <v>2045</v>
      </c>
      <c r="AI1" s="47">
        <v>2046</v>
      </c>
      <c r="AJ1" s="47">
        <v>2047</v>
      </c>
      <c r="AK1" s="47">
        <v>2048</v>
      </c>
      <c r="AL1" s="47">
        <v>2049</v>
      </c>
      <c r="AM1" s="47">
        <v>2050</v>
      </c>
    </row>
    <row r="3" spans="1:39" x14ac:dyDescent="0.25">
      <c r="C3" s="48" t="s">
        <v>589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</row>
    <row r="4" spans="1:39" s="47" customFormat="1" x14ac:dyDescent="0.25">
      <c r="A4" s="172" t="s">
        <v>52</v>
      </c>
      <c r="B4" s="47" t="s">
        <v>591</v>
      </c>
      <c r="C4" s="47" t="s">
        <v>77</v>
      </c>
      <c r="D4" s="47">
        <v>22031.991972335702</v>
      </c>
      <c r="E4" s="47">
        <v>22306.2623583401</v>
      </c>
      <c r="F4" s="47">
        <v>22561.969029325399</v>
      </c>
      <c r="G4" s="47">
        <v>22810.378554305</v>
      </c>
      <c r="H4" s="47">
        <v>23041.006764891499</v>
      </c>
      <c r="I4" s="47">
        <v>23137.045531510699</v>
      </c>
      <c r="J4" s="47">
        <v>23214.008786030299</v>
      </c>
      <c r="K4" s="47">
        <v>23270.147225163098</v>
      </c>
      <c r="L4" s="47">
        <v>23305.439023008901</v>
      </c>
      <c r="M4" s="47">
        <v>23319.2581192</v>
      </c>
      <c r="N4" s="47">
        <v>23409.959315885499</v>
      </c>
      <c r="O4" s="47">
        <v>23498.527792265799</v>
      </c>
      <c r="P4" s="47">
        <v>23584.9635483411</v>
      </c>
      <c r="Q4" s="47">
        <v>23669.266584111199</v>
      </c>
      <c r="R4" s="47">
        <v>23751.4368995763</v>
      </c>
      <c r="S4" s="47">
        <v>23831.474494736201</v>
      </c>
      <c r="T4" s="47">
        <v>23909.379369591101</v>
      </c>
      <c r="U4" s="47">
        <v>23985.151524140801</v>
      </c>
      <c r="V4" s="47">
        <v>24058.790958385402</v>
      </c>
      <c r="W4" s="47">
        <v>24130.297672324901</v>
      </c>
      <c r="X4" s="47">
        <v>24199.671665959399</v>
      </c>
      <c r="Y4" s="47">
        <v>24355.9888536734</v>
      </c>
      <c r="Z4" s="47">
        <v>24511.621909426602</v>
      </c>
      <c r="AA4" s="47">
        <v>24666.570833218699</v>
      </c>
      <c r="AB4" s="47">
        <v>24820.835625049898</v>
      </c>
      <c r="AC4" s="47">
        <v>24974.416284920098</v>
      </c>
      <c r="AD4" s="47">
        <v>25127.312812829401</v>
      </c>
      <c r="AE4" s="47">
        <v>25279.525208777701</v>
      </c>
      <c r="AF4" s="47">
        <v>25431.053472765001</v>
      </c>
      <c r="AG4" s="47">
        <v>25581.8976047914</v>
      </c>
      <c r="AH4" s="47">
        <v>25732.0576048568</v>
      </c>
      <c r="AI4" s="47">
        <v>25881.5334729612</v>
      </c>
      <c r="AJ4" s="47">
        <v>26030.325209104602</v>
      </c>
      <c r="AK4" s="47">
        <v>26178.432813287101</v>
      </c>
      <c r="AL4" s="47">
        <v>26325.856285508598</v>
      </c>
      <c r="AM4" s="47">
        <v>26472.595625769201</v>
      </c>
    </row>
    <row r="5" spans="1:39" x14ac:dyDescent="0.25">
      <c r="C5" s="45" t="s">
        <v>78</v>
      </c>
      <c r="D5" s="45">
        <v>1326.7265407954001</v>
      </c>
      <c r="E5" s="45">
        <v>1334.75357160559</v>
      </c>
      <c r="F5" s="45">
        <v>1342.9833883927099</v>
      </c>
      <c r="G5" s="45">
        <v>1349.18760235544</v>
      </c>
      <c r="H5" s="45">
        <v>1353.2339142117</v>
      </c>
      <c r="I5" s="45">
        <v>1354.96584900422</v>
      </c>
      <c r="J5" s="45">
        <v>1355.0904602867299</v>
      </c>
      <c r="K5" s="45">
        <v>1353.1031758039701</v>
      </c>
      <c r="L5" s="45">
        <v>1348.15512505477</v>
      </c>
      <c r="M5" s="45">
        <v>1338.5334899648799</v>
      </c>
      <c r="N5" s="45">
        <v>1337.0538546578</v>
      </c>
      <c r="O5" s="45">
        <v>1326.3381561707099</v>
      </c>
      <c r="P5" s="45">
        <v>1304.78287815719</v>
      </c>
      <c r="Q5" s="45">
        <v>1272.86041973076</v>
      </c>
      <c r="R5" s="45">
        <v>1233.2723190439999</v>
      </c>
      <c r="S5" s="45">
        <v>1189.7489495576201</v>
      </c>
      <c r="T5" s="45">
        <v>1145.60857626143</v>
      </c>
      <c r="U5" s="45">
        <v>1103.0900863577699</v>
      </c>
      <c r="V5" s="45">
        <v>1063.4154284848</v>
      </c>
      <c r="W5" s="45">
        <v>1027.12933226359</v>
      </c>
      <c r="X5" s="45">
        <v>994.37041034752599</v>
      </c>
      <c r="Y5" s="45">
        <v>965.10003592653004</v>
      </c>
      <c r="Z5" s="45">
        <v>939.191808916377</v>
      </c>
      <c r="AA5" s="45">
        <v>916.498283316742</v>
      </c>
      <c r="AB5" s="45">
        <v>896.86974130912597</v>
      </c>
      <c r="AC5" s="45">
        <v>880.15217508752096</v>
      </c>
      <c r="AD5" s="45">
        <v>866.17815450020703</v>
      </c>
      <c r="AE5" s="45">
        <v>854.76762810935702</v>
      </c>
      <c r="AF5" s="45">
        <v>845.71103414773995</v>
      </c>
      <c r="AG5" s="45">
        <v>838.78091809359</v>
      </c>
      <c r="AH5" s="45">
        <v>833.72903288824295</v>
      </c>
      <c r="AI5" s="45">
        <v>830.29982126181301</v>
      </c>
      <c r="AJ5" s="45">
        <v>828.24004595555505</v>
      </c>
      <c r="AK5" s="45">
        <v>827.31241276506205</v>
      </c>
      <c r="AL5" s="45">
        <v>827.30442410258502</v>
      </c>
      <c r="AM5" s="45">
        <v>828.03612155984399</v>
      </c>
    </row>
    <row r="6" spans="1:39" x14ac:dyDescent="0.25">
      <c r="C6" s="45" t="s">
        <v>79</v>
      </c>
      <c r="D6" s="45">
        <v>1439.3034399667199</v>
      </c>
      <c r="E6" s="45">
        <v>1455.82961267109</v>
      </c>
      <c r="F6" s="45">
        <v>1472.7820225175401</v>
      </c>
      <c r="G6" s="45">
        <v>1487.86334969213</v>
      </c>
      <c r="H6" s="45">
        <v>1501.07556548091</v>
      </c>
      <c r="I6" s="45">
        <v>1500.67959744584</v>
      </c>
      <c r="J6" s="45">
        <v>1488.41706564829</v>
      </c>
      <c r="K6" s="45">
        <v>1465.42281085029</v>
      </c>
      <c r="L6" s="45">
        <v>1433.2234208888699</v>
      </c>
      <c r="M6" s="45">
        <v>1393.43495331348</v>
      </c>
      <c r="N6" s="45">
        <v>1354.93984277711</v>
      </c>
      <c r="O6" s="45">
        <v>1311.8205141625799</v>
      </c>
      <c r="P6" s="45">
        <v>1265.5447050284399</v>
      </c>
      <c r="Q6" s="45">
        <v>1217.35547312779</v>
      </c>
      <c r="R6" s="45">
        <v>1168.25412057168</v>
      </c>
      <c r="S6" s="45">
        <v>1119.0016940590699</v>
      </c>
      <c r="T6" s="45">
        <v>1070.1954895332899</v>
      </c>
      <c r="U6" s="45">
        <v>1022.30368869232</v>
      </c>
      <c r="V6" s="45">
        <v>975.73363775259497</v>
      </c>
      <c r="W6" s="45">
        <v>930.83910661917298</v>
      </c>
      <c r="X6" s="45">
        <v>887.94808092823303</v>
      </c>
      <c r="Y6" s="45">
        <v>850.38502458430196</v>
      </c>
      <c r="Z6" s="45">
        <v>817.45773052954496</v>
      </c>
      <c r="AA6" s="45">
        <v>788.62922652324903</v>
      </c>
      <c r="AB6" s="45">
        <v>763.46128729276802</v>
      </c>
      <c r="AC6" s="45">
        <v>741.58634477412102</v>
      </c>
      <c r="AD6" s="45">
        <v>722.67702193152797</v>
      </c>
      <c r="AE6" s="45">
        <v>706.44825376288998</v>
      </c>
      <c r="AF6" s="45">
        <v>692.64432083720601</v>
      </c>
      <c r="AG6" s="45">
        <v>681.03752447059605</v>
      </c>
      <c r="AH6" s="45">
        <v>671.42149828676395</v>
      </c>
      <c r="AI6" s="45">
        <v>663.61673437037803</v>
      </c>
      <c r="AJ6" s="45">
        <v>657.45716388365599</v>
      </c>
      <c r="AK6" s="45">
        <v>652.79426613199803</v>
      </c>
      <c r="AL6" s="45">
        <v>649.49132957040104</v>
      </c>
      <c r="AM6" s="45">
        <v>647.41761976801104</v>
      </c>
    </row>
    <row r="7" spans="1:39" x14ac:dyDescent="0.25">
      <c r="C7" s="45" t="s">
        <v>80</v>
      </c>
      <c r="D7" s="45">
        <v>23448.062777499399</v>
      </c>
      <c r="E7" s="45">
        <v>23459.144052509298</v>
      </c>
      <c r="F7" s="45">
        <v>23468.861945471799</v>
      </c>
      <c r="G7" s="45">
        <v>23439.527002434301</v>
      </c>
      <c r="H7" s="45">
        <v>23357.7979840853</v>
      </c>
      <c r="I7" s="45">
        <v>23212.016502046001</v>
      </c>
      <c r="J7" s="45">
        <v>23021.019407396801</v>
      </c>
      <c r="K7" s="45">
        <v>22803.4186713749</v>
      </c>
      <c r="L7" s="45">
        <v>22584.987230078201</v>
      </c>
      <c r="M7" s="45">
        <v>22378.086995524998</v>
      </c>
      <c r="N7" s="45">
        <v>22305.830490674001</v>
      </c>
      <c r="O7" s="45">
        <v>22250.494880058199</v>
      </c>
      <c r="P7" s="45">
        <v>22211.0759723265</v>
      </c>
      <c r="Q7" s="45">
        <v>22186.011399323601</v>
      </c>
      <c r="R7" s="45">
        <v>22173.861996018699</v>
      </c>
      <c r="S7" s="45">
        <v>22174.3254638453</v>
      </c>
      <c r="T7" s="45">
        <v>22187.1627397456</v>
      </c>
      <c r="U7" s="45">
        <v>22212.779546491001</v>
      </c>
      <c r="V7" s="45">
        <v>22252.114018825301</v>
      </c>
      <c r="W7" s="45">
        <v>22306.335550072701</v>
      </c>
      <c r="X7" s="45">
        <v>22376.6076574578</v>
      </c>
      <c r="Y7" s="45">
        <v>22463.7488643867</v>
      </c>
      <c r="Z7" s="45">
        <v>22568.120176304099</v>
      </c>
      <c r="AA7" s="45">
        <v>22689.4799965034</v>
      </c>
      <c r="AB7" s="45">
        <v>22827.054080271198</v>
      </c>
      <c r="AC7" s="45">
        <v>22979.593947056899</v>
      </c>
      <c r="AD7" s="45">
        <v>23145.5474905511</v>
      </c>
      <c r="AE7" s="45">
        <v>23323.214374464598</v>
      </c>
      <c r="AF7" s="45">
        <v>23510.895414586601</v>
      </c>
      <c r="AG7" s="45">
        <v>23706.9929453769</v>
      </c>
      <c r="AH7" s="45">
        <v>23910.098740433001</v>
      </c>
      <c r="AI7" s="45">
        <v>24118.995357876502</v>
      </c>
      <c r="AJ7" s="45">
        <v>24332.667504244098</v>
      </c>
      <c r="AK7" s="45">
        <v>24550.257015442799</v>
      </c>
      <c r="AL7" s="45">
        <v>24771.0664433206</v>
      </c>
      <c r="AM7" s="45">
        <v>24994.514944627001</v>
      </c>
    </row>
    <row r="8" spans="1:39" x14ac:dyDescent="0.25">
      <c r="C8" s="45" t="s">
        <v>81</v>
      </c>
      <c r="D8" s="45">
        <v>37016.603249308399</v>
      </c>
      <c r="E8" s="45">
        <v>36528.887652765901</v>
      </c>
      <c r="F8" s="45">
        <v>36155.863802954198</v>
      </c>
      <c r="G8" s="45">
        <v>35815.164873158697</v>
      </c>
      <c r="H8" s="45">
        <v>35471.895332605098</v>
      </c>
      <c r="I8" s="45">
        <v>35093.0269518282</v>
      </c>
      <c r="J8" s="45">
        <v>34685.793547842499</v>
      </c>
      <c r="K8" s="45">
        <v>34198.608106230502</v>
      </c>
      <c r="L8" s="45">
        <v>33572.135071826502</v>
      </c>
      <c r="M8" s="45">
        <v>32742.893409115801</v>
      </c>
      <c r="N8" s="45">
        <v>31671.2350440843</v>
      </c>
      <c r="O8" s="45">
        <v>30344.159270566201</v>
      </c>
      <c r="P8" s="45">
        <v>28785.5153448565</v>
      </c>
      <c r="Q8" s="45">
        <v>27055.518458614599</v>
      </c>
      <c r="R8" s="45">
        <v>25240.688913856698</v>
      </c>
      <c r="S8" s="45">
        <v>23436.134803704099</v>
      </c>
      <c r="T8" s="45">
        <v>21771.028489547101</v>
      </c>
      <c r="U8" s="45">
        <v>20292.396178669202</v>
      </c>
      <c r="V8" s="45">
        <v>19023.322040454401</v>
      </c>
      <c r="W8" s="45">
        <v>17966.729640944599</v>
      </c>
      <c r="X8" s="45">
        <v>17111.822062162999</v>
      </c>
      <c r="Y8" s="45">
        <v>16439.986079403199</v>
      </c>
      <c r="Z8" s="45">
        <v>15929.066279844399</v>
      </c>
      <c r="AA8" s="45">
        <v>15556.1729488869</v>
      </c>
      <c r="AB8" s="45">
        <v>15299.247269761399</v>
      </c>
      <c r="AC8" s="45">
        <v>15137.878170869</v>
      </c>
      <c r="AD8" s="45">
        <v>15053.6887304514</v>
      </c>
      <c r="AE8" s="45">
        <v>15030.5416380611</v>
      </c>
      <c r="AF8" s="45">
        <v>15054.6066364258</v>
      </c>
      <c r="AG8" s="45">
        <v>15114.3365927461</v>
      </c>
      <c r="AH8" s="45">
        <v>15200.3718589775</v>
      </c>
      <c r="AI8" s="45">
        <v>15305.374010501801</v>
      </c>
      <c r="AJ8" s="45">
        <v>15423.728522379801</v>
      </c>
      <c r="AK8" s="45">
        <v>15551.306645029101</v>
      </c>
      <c r="AL8" s="45">
        <v>15685.1330706399</v>
      </c>
      <c r="AM8" s="45">
        <v>15823.127770249401</v>
      </c>
    </row>
    <row r="9" spans="1:39" x14ac:dyDescent="0.25">
      <c r="C9" s="45" t="s">
        <v>82</v>
      </c>
      <c r="D9" s="45">
        <v>8216.2489886889798</v>
      </c>
      <c r="E9" s="45">
        <v>8343.7174154079003</v>
      </c>
      <c r="F9" s="45">
        <v>8470.7301260680506</v>
      </c>
      <c r="G9" s="45">
        <v>8577.1097020035595</v>
      </c>
      <c r="H9" s="45">
        <v>8649.2636113712906</v>
      </c>
      <c r="I9" s="45">
        <v>8669.2316814414498</v>
      </c>
      <c r="J9" s="45">
        <v>8636.00861829104</v>
      </c>
      <c r="K9" s="45">
        <v>8564.4652707115401</v>
      </c>
      <c r="L9" s="45">
        <v>8476.6744280078401</v>
      </c>
      <c r="M9" s="45">
        <v>8385.6893234902709</v>
      </c>
      <c r="N9" s="45">
        <v>8298.52697674919</v>
      </c>
      <c r="O9" s="45">
        <v>8217.7705184220904</v>
      </c>
      <c r="P9" s="45">
        <v>8145.6814648582003</v>
      </c>
      <c r="Q9" s="45">
        <v>8084.5074595978003</v>
      </c>
      <c r="R9" s="45">
        <v>8036.4872905156699</v>
      </c>
      <c r="S9" s="45">
        <v>8003.6016727544602</v>
      </c>
      <c r="T9" s="45">
        <v>7987.1469724892704</v>
      </c>
      <c r="U9" s="45">
        <v>7987.5240482278496</v>
      </c>
      <c r="V9" s="45">
        <v>8004.1646199166098</v>
      </c>
      <c r="W9" s="45">
        <v>8035.6646884137099</v>
      </c>
      <c r="X9" s="45">
        <v>8080.0545843700102</v>
      </c>
      <c r="Y9" s="45">
        <v>8135.0869914468603</v>
      </c>
      <c r="Z9" s="45">
        <v>8198.5368267619397</v>
      </c>
      <c r="AA9" s="45">
        <v>8268.4024889125794</v>
      </c>
      <c r="AB9" s="45">
        <v>8343.0067030616501</v>
      </c>
      <c r="AC9" s="45">
        <v>8421.0197795513504</v>
      </c>
      <c r="AD9" s="45">
        <v>8501.4336841096101</v>
      </c>
      <c r="AE9" s="45">
        <v>8583.5114006775602</v>
      </c>
      <c r="AF9" s="45">
        <v>8666.7308607991199</v>
      </c>
      <c r="AG9" s="45">
        <v>8750.7369925611602</v>
      </c>
      <c r="AH9" s="45">
        <v>8835.2902773112801</v>
      </c>
      <c r="AI9" s="45">
        <v>8920.2233334809007</v>
      </c>
      <c r="AJ9" s="45">
        <v>9005.42158631243</v>
      </c>
      <c r="AK9" s="45">
        <v>9090.8111211658106</v>
      </c>
      <c r="AL9" s="45">
        <v>9176.3461887420799</v>
      </c>
      <c r="AM9" s="45">
        <v>9261.9990641846398</v>
      </c>
    </row>
    <row r="10" spans="1:39" x14ac:dyDescent="0.25">
      <c r="C10" s="45" t="s">
        <v>83</v>
      </c>
      <c r="D10" s="45">
        <v>1930.78364591121</v>
      </c>
      <c r="E10" s="45">
        <v>1962.1445972172301</v>
      </c>
      <c r="F10" s="45">
        <v>1994.07959216019</v>
      </c>
      <c r="G10" s="45">
        <v>2022.63131792323</v>
      </c>
      <c r="H10" s="45">
        <v>2046.1881660982499</v>
      </c>
      <c r="I10" s="45">
        <v>2062.65182622867</v>
      </c>
      <c r="J10" s="45">
        <v>2072.5239340911098</v>
      </c>
      <c r="K10" s="45">
        <v>2077.3876399466099</v>
      </c>
      <c r="L10" s="45">
        <v>2079.8375359674301</v>
      </c>
      <c r="M10" s="45">
        <v>2081.2928022761098</v>
      </c>
      <c r="N10" s="45">
        <v>2082.7105379739501</v>
      </c>
      <c r="O10" s="45">
        <v>2084.41771676599</v>
      </c>
      <c r="P10" s="45">
        <v>2086.8013817125302</v>
      </c>
      <c r="Q10" s="45">
        <v>2090.2776725615099</v>
      </c>
      <c r="R10" s="45">
        <v>2095.2823378076801</v>
      </c>
      <c r="S10" s="45">
        <v>2102.22212809539</v>
      </c>
      <c r="T10" s="45">
        <v>2111.3969065552401</v>
      </c>
      <c r="U10" s="45">
        <v>2122.9540471249402</v>
      </c>
      <c r="V10" s="45">
        <v>2136.8662742901502</v>
      </c>
      <c r="W10" s="45">
        <v>2152.9499129697201</v>
      </c>
      <c r="X10" s="45">
        <v>2170.9098125321002</v>
      </c>
      <c r="Y10" s="45">
        <v>2190.3921711613002</v>
      </c>
      <c r="Z10" s="45">
        <v>2211.0414392339699</v>
      </c>
      <c r="AA10" s="45">
        <v>2232.5398166049699</v>
      </c>
      <c r="AB10" s="45">
        <v>2254.6266223779699</v>
      </c>
      <c r="AC10" s="45">
        <v>2277.10412582145</v>
      </c>
      <c r="AD10" s="45">
        <v>2299.8316489009899</v>
      </c>
      <c r="AE10" s="45">
        <v>2322.7150348629698</v>
      </c>
      <c r="AF10" s="45">
        <v>2345.6953007510301</v>
      </c>
      <c r="AG10" s="45">
        <v>2368.7385751637798</v>
      </c>
      <c r="AH10" s="45">
        <v>2391.8260478512598</v>
      </c>
      <c r="AI10" s="45">
        <v>2414.9466778159799</v>
      </c>
      <c r="AJ10" s="45">
        <v>2438.0941185250499</v>
      </c>
      <c r="AK10" s="45">
        <v>2461.2652413865499</v>
      </c>
      <c r="AL10" s="45">
        <v>2484.45869849173</v>
      </c>
      <c r="AM10" s="45">
        <v>2507.67395226179</v>
      </c>
    </row>
    <row r="11" spans="1:39" x14ac:dyDescent="0.25">
      <c r="C11" s="45" t="s">
        <v>84</v>
      </c>
      <c r="D11" s="45">
        <v>10511.6692460206</v>
      </c>
      <c r="E11" s="45">
        <v>10586.6951167592</v>
      </c>
      <c r="F11" s="45">
        <v>10662.668220358701</v>
      </c>
      <c r="G11" s="45">
        <v>10720.960688094199</v>
      </c>
      <c r="H11" s="45">
        <v>10757.6361590498</v>
      </c>
      <c r="I11" s="45">
        <v>10765.8650302062</v>
      </c>
      <c r="J11" s="45">
        <v>10750.6239429383</v>
      </c>
      <c r="K11" s="45">
        <v>10718.1020597398</v>
      </c>
      <c r="L11" s="45">
        <v>10677.9905125609</v>
      </c>
      <c r="M11" s="45">
        <v>10635.492298212601</v>
      </c>
      <c r="N11" s="45">
        <v>10594.627323869499</v>
      </c>
      <c r="O11" s="45">
        <v>10556.757384009599</v>
      </c>
      <c r="P11" s="45">
        <v>10522.9657943535</v>
      </c>
      <c r="Q11" s="45">
        <v>10493.8554853163</v>
      </c>
      <c r="R11" s="45">
        <v>10469.678596539001</v>
      </c>
      <c r="S11" s="45">
        <v>10450.3998172761</v>
      </c>
      <c r="T11" s="45">
        <v>10434.889458801499</v>
      </c>
      <c r="U11" s="45">
        <v>10422.732407334601</v>
      </c>
      <c r="V11" s="45">
        <v>10413.415630794399</v>
      </c>
      <c r="W11" s="45">
        <v>10406.4129433216</v>
      </c>
      <c r="X11" s="45">
        <v>10401.341751817101</v>
      </c>
      <c r="Y11" s="45">
        <v>10397.983565750799</v>
      </c>
      <c r="Z11" s="45">
        <v>10396.332475543901</v>
      </c>
      <c r="AA11" s="45">
        <v>10396.5557426175</v>
      </c>
      <c r="AB11" s="45">
        <v>10398.8945753187</v>
      </c>
      <c r="AC11" s="45">
        <v>10403.648176291799</v>
      </c>
      <c r="AD11" s="45">
        <v>10414.946875383799</v>
      </c>
      <c r="AE11" s="45">
        <v>10432.830261639499</v>
      </c>
      <c r="AF11" s="45">
        <v>10457.2078310008</v>
      </c>
      <c r="AG11" s="45">
        <v>10487.8858425503</v>
      </c>
      <c r="AH11" s="45">
        <v>10524.5172031857</v>
      </c>
      <c r="AI11" s="45">
        <v>10566.732432786899</v>
      </c>
      <c r="AJ11" s="45">
        <v>10614.102676307501</v>
      </c>
      <c r="AK11" s="45">
        <v>10666.1971486233</v>
      </c>
      <c r="AL11" s="45">
        <v>10722.609720485099</v>
      </c>
      <c r="AM11" s="45">
        <v>10783.007129973799</v>
      </c>
    </row>
    <row r="12" spans="1:39" x14ac:dyDescent="0.25">
      <c r="C12" s="45" t="s">
        <v>85</v>
      </c>
      <c r="D12" s="45">
        <v>23058.8862725492</v>
      </c>
      <c r="E12" s="45">
        <v>23548.799378584699</v>
      </c>
      <c r="F12" s="45">
        <v>24121.060475713901</v>
      </c>
      <c r="G12" s="45">
        <v>24735.2272748367</v>
      </c>
      <c r="H12" s="45">
        <v>25437.923959069401</v>
      </c>
      <c r="I12" s="45">
        <v>25907.636583306499</v>
      </c>
      <c r="J12" s="45">
        <v>26158.873367884298</v>
      </c>
      <c r="K12" s="45">
        <v>26396.6850210351</v>
      </c>
      <c r="L12" s="45">
        <v>26628.036701530498</v>
      </c>
      <c r="M12" s="45">
        <v>26849.6927567446</v>
      </c>
      <c r="N12" s="45">
        <v>27069.006504396501</v>
      </c>
      <c r="O12" s="45">
        <v>27280.275787641702</v>
      </c>
      <c r="P12" s="45">
        <v>27483.292208720399</v>
      </c>
      <c r="Q12" s="45">
        <v>27677.8469827306</v>
      </c>
      <c r="R12" s="45">
        <v>27863.730937626999</v>
      </c>
      <c r="S12" s="45">
        <v>28040.734514221898</v>
      </c>
      <c r="T12" s="45">
        <v>28208.6477661848</v>
      </c>
      <c r="U12" s="45">
        <v>28367.260360042499</v>
      </c>
      <c r="V12" s="45">
        <v>28516.361575178998</v>
      </c>
      <c r="W12" s="45">
        <v>28655.740303835599</v>
      </c>
      <c r="X12" s="45">
        <v>28785.185051110999</v>
      </c>
      <c r="Y12" s="45">
        <v>28904.483934960801</v>
      </c>
      <c r="Z12" s="45">
        <v>29013.424686198399</v>
      </c>
      <c r="AA12" s="45">
        <v>29111.794648494</v>
      </c>
      <c r="AB12" s="45">
        <v>29199.380778375398</v>
      </c>
      <c r="AC12" s="45">
        <v>29275.9696452274</v>
      </c>
      <c r="AD12" s="45">
        <v>29341.347431292201</v>
      </c>
      <c r="AE12" s="45">
        <v>29395.299931669499</v>
      </c>
      <c r="AF12" s="45">
        <v>29437.612554315801</v>
      </c>
      <c r="AG12" s="45">
        <v>29468.070320045201</v>
      </c>
      <c r="AH12" s="45">
        <v>29486.457862529001</v>
      </c>
      <c r="AI12" s="45">
        <v>29492.559428295801</v>
      </c>
      <c r="AJ12" s="45">
        <v>29486.158876731399</v>
      </c>
      <c r="AK12" s="45">
        <v>29467.039680078899</v>
      </c>
      <c r="AL12" s="45">
        <v>29434.984923438598</v>
      </c>
      <c r="AM12" s="45">
        <v>29389.7773047683</v>
      </c>
    </row>
    <row r="13" spans="1:39" s="47" customFormat="1" x14ac:dyDescent="0.25">
      <c r="A13" s="18" t="s">
        <v>55</v>
      </c>
      <c r="B13" s="47" t="s">
        <v>591</v>
      </c>
      <c r="C13" s="47" t="s">
        <v>86</v>
      </c>
      <c r="D13" s="47">
        <v>399.56527215196201</v>
      </c>
      <c r="E13" s="47">
        <v>393.98601977785802</v>
      </c>
      <c r="F13" s="47">
        <v>387.10496784868099</v>
      </c>
      <c r="G13" s="47">
        <v>378.27626667159802</v>
      </c>
      <c r="H13" s="47">
        <v>369.80963963234501</v>
      </c>
      <c r="I13" s="47">
        <v>360.31028217301798</v>
      </c>
      <c r="J13" s="47">
        <v>349.79587767080699</v>
      </c>
      <c r="K13" s="47">
        <v>340.36920499856598</v>
      </c>
      <c r="L13" s="47">
        <v>331.15339551821103</v>
      </c>
      <c r="M13" s="47">
        <v>322.42447599733202</v>
      </c>
      <c r="N13" s="47">
        <v>316.07530681888198</v>
      </c>
      <c r="O13" s="47">
        <v>308.951376090829</v>
      </c>
      <c r="P13" s="47">
        <v>301.88803006423097</v>
      </c>
      <c r="Q13" s="47">
        <v>294.88526873908899</v>
      </c>
      <c r="R13" s="47">
        <v>287.94309211540201</v>
      </c>
      <c r="S13" s="47">
        <v>281.06150019317101</v>
      </c>
      <c r="T13" s="47">
        <v>275.84111841775899</v>
      </c>
      <c r="U13" s="47">
        <v>270.62073664234799</v>
      </c>
      <c r="V13" s="47">
        <v>265.40035486693603</v>
      </c>
      <c r="W13" s="47">
        <v>260.179973091524</v>
      </c>
      <c r="X13" s="47">
        <v>254.95959131611301</v>
      </c>
      <c r="Y13" s="47">
        <v>249.73920954070101</v>
      </c>
      <c r="Z13" s="47">
        <v>244.51882776528899</v>
      </c>
      <c r="AA13" s="47">
        <v>239.29844598987799</v>
      </c>
      <c r="AB13" s="47">
        <v>234.078064214466</v>
      </c>
      <c r="AC13" s="47">
        <v>228.857682439054</v>
      </c>
      <c r="AD13" s="47">
        <v>223.637300663643</v>
      </c>
      <c r="AE13" s="47">
        <v>218.41691888823101</v>
      </c>
      <c r="AF13" s="47">
        <v>213.19653711281899</v>
      </c>
      <c r="AG13" s="47">
        <v>207.97615533740799</v>
      </c>
      <c r="AH13" s="47">
        <v>202.75577356199599</v>
      </c>
      <c r="AI13" s="47">
        <v>197.535391786584</v>
      </c>
      <c r="AJ13" s="47">
        <v>192.315010011173</v>
      </c>
      <c r="AK13" s="47">
        <v>187.09462823576101</v>
      </c>
      <c r="AL13" s="47">
        <v>181.87424646034901</v>
      </c>
      <c r="AM13" s="47">
        <v>176.65386468493799</v>
      </c>
    </row>
    <row r="14" spans="1:39" s="47" customFormat="1" x14ac:dyDescent="0.25">
      <c r="A14" s="18" t="s">
        <v>76</v>
      </c>
      <c r="B14" s="47" t="s">
        <v>591</v>
      </c>
      <c r="C14" s="47" t="s">
        <v>87</v>
      </c>
      <c r="D14" s="47">
        <v>1122.11309768976</v>
      </c>
      <c r="E14" s="47">
        <v>1131.64608939604</v>
      </c>
      <c r="F14" s="47">
        <v>1133.60618103452</v>
      </c>
      <c r="G14" s="47">
        <v>1127.3623347160201</v>
      </c>
      <c r="H14" s="47">
        <v>1120.3900560176201</v>
      </c>
      <c r="I14" s="47">
        <v>1112.4552660342899</v>
      </c>
      <c r="J14" s="47">
        <v>1100.9023709186199</v>
      </c>
      <c r="K14" s="47">
        <v>1092.9744266082901</v>
      </c>
      <c r="L14" s="47">
        <v>1084.3263078642699</v>
      </c>
      <c r="M14" s="47">
        <v>1074.2828936131</v>
      </c>
      <c r="N14" s="47">
        <v>1085.53191916435</v>
      </c>
      <c r="O14" s="47">
        <v>1084.9511490975799</v>
      </c>
      <c r="P14" s="47">
        <v>1084.30753611364</v>
      </c>
      <c r="Q14" s="47">
        <v>1083.60108021254</v>
      </c>
      <c r="R14" s="47">
        <v>1082.8317813942699</v>
      </c>
      <c r="S14" s="47">
        <v>1081.9996396588299</v>
      </c>
      <c r="T14" s="47">
        <v>1087.41460435452</v>
      </c>
      <c r="U14" s="47">
        <v>1092.82956905021</v>
      </c>
      <c r="V14" s="47">
        <v>1098.2445337459001</v>
      </c>
      <c r="W14" s="47">
        <v>1103.6594984415899</v>
      </c>
      <c r="X14" s="47">
        <v>1109.07446313727</v>
      </c>
      <c r="Y14" s="47">
        <v>1114.48942783296</v>
      </c>
      <c r="Z14" s="47">
        <v>1119.9043925286501</v>
      </c>
      <c r="AA14" s="47">
        <v>1125.3193572243399</v>
      </c>
      <c r="AB14" s="47">
        <v>1130.73432192003</v>
      </c>
      <c r="AC14" s="47">
        <v>1136.14928661571</v>
      </c>
      <c r="AD14" s="47">
        <v>1141.5642513114001</v>
      </c>
      <c r="AE14" s="47">
        <v>1146.9792160070899</v>
      </c>
      <c r="AF14" s="47">
        <v>1152.39418070278</v>
      </c>
      <c r="AG14" s="47">
        <v>1157.80914539847</v>
      </c>
      <c r="AH14" s="47">
        <v>1163.2241100941501</v>
      </c>
      <c r="AI14" s="47">
        <v>1168.6390747898399</v>
      </c>
      <c r="AJ14" s="47">
        <v>1174.05403948553</v>
      </c>
      <c r="AK14" s="47">
        <v>1179.46900418122</v>
      </c>
      <c r="AL14" s="47">
        <v>1184.8839688769001</v>
      </c>
      <c r="AM14" s="47">
        <v>1190.2989335725899</v>
      </c>
    </row>
    <row r="15" spans="1:39" s="47" customFormat="1" x14ac:dyDescent="0.25">
      <c r="A15" s="18" t="s">
        <v>56</v>
      </c>
      <c r="B15" s="47" t="s">
        <v>591</v>
      </c>
      <c r="C15" s="47" t="s">
        <v>88</v>
      </c>
      <c r="D15" s="47">
        <v>4143.7533149999999</v>
      </c>
      <c r="E15" s="47">
        <v>4129.5170507713901</v>
      </c>
      <c r="F15" s="47">
        <v>4108.5307811427901</v>
      </c>
      <c r="G15" s="47">
        <v>4074.2492818056198</v>
      </c>
      <c r="H15" s="47">
        <v>4039.3694715657898</v>
      </c>
      <c r="I15" s="47">
        <v>3982.0632577297902</v>
      </c>
      <c r="J15" s="47">
        <v>3926.7326158138799</v>
      </c>
      <c r="K15" s="47">
        <v>3870.4824154819498</v>
      </c>
      <c r="L15" s="47">
        <v>3813.3563564799902</v>
      </c>
      <c r="M15" s="47">
        <v>3756.09398879436</v>
      </c>
      <c r="N15" s="47">
        <v>3752.0765039836601</v>
      </c>
      <c r="O15" s="47">
        <v>3724.38842409987</v>
      </c>
      <c r="P15" s="47">
        <v>3696.7744056950901</v>
      </c>
      <c r="Q15" s="47">
        <v>3669.2344487693399</v>
      </c>
      <c r="R15" s="47">
        <v>3641.7685533226099</v>
      </c>
      <c r="S15" s="47">
        <v>3614.3767193548902</v>
      </c>
      <c r="T15" s="47">
        <v>3607.9950885794201</v>
      </c>
      <c r="U15" s="47">
        <v>3601.61345780395</v>
      </c>
      <c r="V15" s="47">
        <v>3595.23182702848</v>
      </c>
      <c r="W15" s="47">
        <v>3588.8501962530099</v>
      </c>
      <c r="X15" s="47">
        <v>3582.4685654775399</v>
      </c>
      <c r="Y15" s="47">
        <v>3576.0869347020698</v>
      </c>
      <c r="Z15" s="47">
        <v>3569.7053039266002</v>
      </c>
      <c r="AA15" s="47">
        <v>3563.3236731511302</v>
      </c>
      <c r="AB15" s="47">
        <v>3556.9420423756601</v>
      </c>
      <c r="AC15" s="47">
        <v>3550.56041160019</v>
      </c>
      <c r="AD15" s="47">
        <v>3544.17878082472</v>
      </c>
      <c r="AE15" s="47">
        <v>3537.7971500492499</v>
      </c>
      <c r="AF15" s="47">
        <v>3531.4155192737799</v>
      </c>
      <c r="AG15" s="47">
        <v>3525.0338884983098</v>
      </c>
      <c r="AH15" s="47">
        <v>3518.6522577228402</v>
      </c>
      <c r="AI15" s="47">
        <v>3512.2706269473802</v>
      </c>
      <c r="AJ15" s="47">
        <v>3505.8889961719101</v>
      </c>
      <c r="AK15" s="47">
        <v>3499.50736539644</v>
      </c>
      <c r="AL15" s="47">
        <v>3493.12573462097</v>
      </c>
      <c r="AM15" s="47">
        <v>3486.7441038454999</v>
      </c>
    </row>
    <row r="16" spans="1:39" s="47" customFormat="1" x14ac:dyDescent="0.25">
      <c r="A16" s="18" t="s">
        <v>56</v>
      </c>
      <c r="B16" s="47" t="s">
        <v>591</v>
      </c>
      <c r="C16" s="47" t="s">
        <v>89</v>
      </c>
      <c r="D16" s="47">
        <v>1085.2508682</v>
      </c>
      <c r="E16" s="47">
        <v>1084.98695190126</v>
      </c>
      <c r="F16" s="47">
        <v>1080.9578636327899</v>
      </c>
      <c r="G16" s="47">
        <v>1072.4818631584001</v>
      </c>
      <c r="H16" s="47">
        <v>1064.03620062348</v>
      </c>
      <c r="I16" s="47">
        <v>1049.86294397696</v>
      </c>
      <c r="J16" s="47">
        <v>1035.8114978516101</v>
      </c>
      <c r="K16" s="47">
        <v>1021.88136580843</v>
      </c>
      <c r="L16" s="47">
        <v>1007.3680904786499</v>
      </c>
      <c r="M16" s="47">
        <v>992.99036485368094</v>
      </c>
      <c r="N16" s="47">
        <v>997.24954353701003</v>
      </c>
      <c r="O16" s="47">
        <v>991.67513711291099</v>
      </c>
      <c r="P16" s="47">
        <v>986.10017286770699</v>
      </c>
      <c r="Q16" s="47">
        <v>980.524650801397</v>
      </c>
      <c r="R16" s="47">
        <v>974.94857091398296</v>
      </c>
      <c r="S16" s="47">
        <v>969.37193320546305</v>
      </c>
      <c r="T16" s="47">
        <v>969.41999879067805</v>
      </c>
      <c r="U16" s="47">
        <v>969.46806437589305</v>
      </c>
      <c r="V16" s="47">
        <v>969.51612996110805</v>
      </c>
      <c r="W16" s="47">
        <v>969.56419554632305</v>
      </c>
      <c r="X16" s="47">
        <v>969.61226113153805</v>
      </c>
      <c r="Y16" s="47">
        <v>969.66032671675305</v>
      </c>
      <c r="Z16" s="47">
        <v>969.70839230196805</v>
      </c>
      <c r="AA16" s="47">
        <v>969.75645788718305</v>
      </c>
      <c r="AB16" s="47">
        <v>969.80452347239805</v>
      </c>
      <c r="AC16" s="47">
        <v>969.85258905761305</v>
      </c>
      <c r="AD16" s="47">
        <v>969.90065464282804</v>
      </c>
      <c r="AE16" s="47">
        <v>969.94872022804304</v>
      </c>
      <c r="AF16" s="47">
        <v>969.99678581325804</v>
      </c>
      <c r="AG16" s="47">
        <v>970.04485139847304</v>
      </c>
      <c r="AH16" s="47">
        <v>970.09291698368804</v>
      </c>
      <c r="AI16" s="47">
        <v>970.14098256890304</v>
      </c>
      <c r="AJ16" s="47">
        <v>970.18904815411804</v>
      </c>
      <c r="AK16" s="47">
        <v>970.23711373933304</v>
      </c>
      <c r="AL16" s="47">
        <v>970.28517932454804</v>
      </c>
      <c r="AM16" s="47">
        <v>970.33324490976304</v>
      </c>
    </row>
    <row r="17" spans="1:39" s="47" customFormat="1" x14ac:dyDescent="0.25">
      <c r="A17" s="18" t="s">
        <v>57</v>
      </c>
      <c r="B17" s="47" t="s">
        <v>591</v>
      </c>
      <c r="C17" s="47" t="s">
        <v>90</v>
      </c>
      <c r="D17" s="47">
        <v>121.1250969</v>
      </c>
      <c r="E17" s="47">
        <v>119.69690992911799</v>
      </c>
      <c r="F17" s="47">
        <v>118.425313050174</v>
      </c>
      <c r="G17" s="47">
        <v>117.01228301475101</v>
      </c>
      <c r="H17" s="47">
        <v>115.607160945654</v>
      </c>
      <c r="I17" s="47">
        <v>113.659935958573</v>
      </c>
      <c r="J17" s="47">
        <v>111.806549439931</v>
      </c>
      <c r="K17" s="47">
        <v>109.901707449535</v>
      </c>
      <c r="L17" s="47">
        <v>108.018243829992</v>
      </c>
      <c r="M17" s="47">
        <v>106.22610995518301</v>
      </c>
      <c r="N17" s="47">
        <v>104.566534149497</v>
      </c>
      <c r="O17" s="47">
        <v>103.16335536629499</v>
      </c>
      <c r="P17" s="47">
        <v>101.76940362894899</v>
      </c>
      <c r="Q17" s="47">
        <v>100.38467893746</v>
      </c>
      <c r="R17" s="47">
        <v>99.009181291827105</v>
      </c>
      <c r="S17" s="47">
        <v>97.642910692050705</v>
      </c>
      <c r="T17" s="47">
        <v>96.847846907419395</v>
      </c>
      <c r="U17" s="47">
        <v>96.052783122788099</v>
      </c>
      <c r="V17" s="47">
        <v>95.257719338156804</v>
      </c>
      <c r="W17" s="47">
        <v>94.462655553525494</v>
      </c>
      <c r="X17" s="47">
        <v>93.667591768894198</v>
      </c>
      <c r="Y17" s="47">
        <v>92.872527984263002</v>
      </c>
      <c r="Z17" s="47">
        <v>92.077464199631706</v>
      </c>
      <c r="AA17" s="47">
        <v>91.282400415000396</v>
      </c>
      <c r="AB17" s="47">
        <v>90.4873366303691</v>
      </c>
      <c r="AC17" s="47">
        <v>89.692272845737804</v>
      </c>
      <c r="AD17" s="47">
        <v>88.897209061106494</v>
      </c>
      <c r="AE17" s="47">
        <v>88.102145276475198</v>
      </c>
      <c r="AF17" s="47">
        <v>87.307081491843903</v>
      </c>
      <c r="AG17" s="47">
        <v>86.512017707212607</v>
      </c>
      <c r="AH17" s="47">
        <v>85.716953922581297</v>
      </c>
      <c r="AI17" s="47">
        <v>84.921890137950101</v>
      </c>
      <c r="AJ17" s="47">
        <v>84.126826353318805</v>
      </c>
      <c r="AK17" s="47">
        <v>83.331762568687495</v>
      </c>
      <c r="AL17" s="47">
        <v>82.536698784056199</v>
      </c>
      <c r="AM17" s="47">
        <v>81.741634999424903</v>
      </c>
    </row>
    <row r="18" spans="1:39" s="47" customFormat="1" x14ac:dyDescent="0.25">
      <c r="A18" s="18" t="s">
        <v>57</v>
      </c>
      <c r="B18" s="47" t="s">
        <v>591</v>
      </c>
      <c r="C18" s="47" t="s">
        <v>91</v>
      </c>
      <c r="D18" s="47">
        <v>50.220040175999998</v>
      </c>
      <c r="E18" s="47">
        <v>49.267636413744199</v>
      </c>
      <c r="F18" s="47">
        <v>48.4109000993557</v>
      </c>
      <c r="G18" s="47">
        <v>47.256383747576699</v>
      </c>
      <c r="H18" s="47">
        <v>46.147077692965901</v>
      </c>
      <c r="I18" s="47">
        <v>44.902240425225699</v>
      </c>
      <c r="J18" s="47">
        <v>43.682558850950002</v>
      </c>
      <c r="K18" s="47">
        <v>42.480549379159797</v>
      </c>
      <c r="L18" s="47">
        <v>41.239468450428298</v>
      </c>
      <c r="M18" s="47">
        <v>40.009966216629202</v>
      </c>
      <c r="N18" s="47">
        <v>39.148601984061699</v>
      </c>
      <c r="O18" s="47">
        <v>38.182044679198398</v>
      </c>
      <c r="P18" s="47">
        <v>37.223946291292101</v>
      </c>
      <c r="Q18" s="47">
        <v>36.274306820343099</v>
      </c>
      <c r="R18" s="47">
        <v>35.333126266351101</v>
      </c>
      <c r="S18" s="47">
        <v>34.400404629316299</v>
      </c>
      <c r="T18" s="47">
        <v>33.671527951510399</v>
      </c>
      <c r="U18" s="47">
        <v>32.942651273704499</v>
      </c>
      <c r="V18" s="47">
        <v>32.213774595898698</v>
      </c>
      <c r="W18" s="47">
        <v>31.484897918092798</v>
      </c>
      <c r="X18" s="47">
        <v>30.756021240286898</v>
      </c>
      <c r="Y18" s="47">
        <v>30.027144562480999</v>
      </c>
      <c r="Z18" s="47">
        <v>29.298267884675099</v>
      </c>
      <c r="AA18" s="47">
        <v>28.569391206869302</v>
      </c>
      <c r="AB18" s="47">
        <v>27.840514529063402</v>
      </c>
      <c r="AC18" s="47">
        <v>27.111637851257498</v>
      </c>
      <c r="AD18" s="47">
        <v>26.382761173451598</v>
      </c>
      <c r="AE18" s="47">
        <v>25.653884495645801</v>
      </c>
      <c r="AF18" s="47">
        <v>24.925007817839901</v>
      </c>
      <c r="AG18" s="47">
        <v>24.196131140034002</v>
      </c>
      <c r="AH18" s="47">
        <v>23.467254462228102</v>
      </c>
      <c r="AI18" s="47">
        <v>22.738377784422301</v>
      </c>
      <c r="AJ18" s="47">
        <v>22.009501106616401</v>
      </c>
      <c r="AK18" s="47">
        <v>21.280624428810501</v>
      </c>
      <c r="AL18" s="47">
        <v>20.551747751004601</v>
      </c>
      <c r="AM18" s="47">
        <v>19.822871073198801</v>
      </c>
    </row>
    <row r="19" spans="1:39" s="47" customFormat="1" x14ac:dyDescent="0.25">
      <c r="A19" s="18" t="s">
        <v>57</v>
      </c>
      <c r="B19" s="47" t="s">
        <v>591</v>
      </c>
      <c r="C19" s="47" t="s">
        <v>92</v>
      </c>
      <c r="D19" s="47">
        <v>188.043952935042</v>
      </c>
      <c r="E19" s="47">
        <v>186.46780549547</v>
      </c>
      <c r="F19" s="47">
        <v>184.452434305944</v>
      </c>
      <c r="G19" s="47">
        <v>182.004332332514</v>
      </c>
      <c r="H19" s="47">
        <v>179.64494529186101</v>
      </c>
      <c r="I19" s="47">
        <v>176.405700890124</v>
      </c>
      <c r="J19" s="47">
        <v>173.34889426899301</v>
      </c>
      <c r="K19" s="47">
        <v>170.18460249928299</v>
      </c>
      <c r="L19" s="47">
        <v>167.12875883737499</v>
      </c>
      <c r="M19" s="47">
        <v>164.039298245016</v>
      </c>
      <c r="N19" s="47">
        <v>162.70564622973299</v>
      </c>
      <c r="O19" s="47">
        <v>160.71603058281599</v>
      </c>
      <c r="P19" s="47">
        <v>158.73857488982199</v>
      </c>
      <c r="Q19" s="47">
        <v>156.77327915075199</v>
      </c>
      <c r="R19" s="47">
        <v>154.82014336560599</v>
      </c>
      <c r="S19" s="47">
        <v>152.87916753438401</v>
      </c>
      <c r="T19" s="47">
        <v>151.83138483796299</v>
      </c>
      <c r="U19" s="47">
        <v>150.78360214154199</v>
      </c>
      <c r="V19" s="47">
        <v>149.735819445121</v>
      </c>
      <c r="W19" s="47">
        <v>148.6880367487</v>
      </c>
      <c r="X19" s="47">
        <v>147.640254052279</v>
      </c>
      <c r="Y19" s="47">
        <v>146.59247135585801</v>
      </c>
      <c r="Z19" s="47">
        <v>145.54468865943701</v>
      </c>
      <c r="AA19" s="47">
        <v>144.49690596301599</v>
      </c>
      <c r="AB19" s="47">
        <v>143.449123266595</v>
      </c>
      <c r="AC19" s="47">
        <v>142.40134057017499</v>
      </c>
      <c r="AD19" s="47">
        <v>141.353557873754</v>
      </c>
      <c r="AE19" s="47">
        <v>140.305775177333</v>
      </c>
      <c r="AF19" s="47">
        <v>139.25799248091201</v>
      </c>
      <c r="AG19" s="47">
        <v>138.21020978449101</v>
      </c>
      <c r="AH19" s="47">
        <v>137.16242708806999</v>
      </c>
      <c r="AI19" s="47">
        <v>136.11464439164899</v>
      </c>
      <c r="AJ19" s="47">
        <v>135.066861695228</v>
      </c>
      <c r="AK19" s="47">
        <v>134.019078998807</v>
      </c>
      <c r="AL19" s="47">
        <v>132.97129630238601</v>
      </c>
      <c r="AM19" s="47">
        <v>131.92351360596501</v>
      </c>
    </row>
    <row r="20" spans="1:39" s="47" customFormat="1" x14ac:dyDescent="0.25">
      <c r="A20" s="172" t="s">
        <v>58</v>
      </c>
      <c r="B20" s="47" t="s">
        <v>591</v>
      </c>
      <c r="C20" s="47" t="s">
        <v>93</v>
      </c>
      <c r="D20" s="47">
        <v>436.65034931999998</v>
      </c>
      <c r="E20" s="47">
        <v>435.77794424665899</v>
      </c>
      <c r="F20" s="47">
        <v>430.88222732717202</v>
      </c>
      <c r="G20" s="47">
        <v>422.09260800131602</v>
      </c>
      <c r="H20" s="47">
        <v>413.95500315373698</v>
      </c>
      <c r="I20" s="47">
        <v>404.60858552986298</v>
      </c>
      <c r="J20" s="47">
        <v>395.46013392116299</v>
      </c>
      <c r="K20" s="47">
        <v>386.36381651208598</v>
      </c>
      <c r="L20" s="47">
        <v>377.03829824908797</v>
      </c>
      <c r="M20" s="47">
        <v>367.70356580979899</v>
      </c>
      <c r="N20" s="47">
        <v>370.52471186747402</v>
      </c>
      <c r="O20" s="47">
        <v>365.63677084455998</v>
      </c>
      <c r="P20" s="47">
        <v>360.78057102341501</v>
      </c>
      <c r="Q20" s="47">
        <v>355.956112404039</v>
      </c>
      <c r="R20" s="47">
        <v>351.16339498643299</v>
      </c>
      <c r="S20" s="47">
        <v>346.40241877059498</v>
      </c>
      <c r="T20" s="47">
        <v>343.66738521814199</v>
      </c>
      <c r="U20" s="47">
        <v>340.93235166568797</v>
      </c>
      <c r="V20" s="47">
        <v>338.19731811323402</v>
      </c>
      <c r="W20" s="47">
        <v>335.46228456078001</v>
      </c>
      <c r="X20" s="47">
        <v>332.72725100832599</v>
      </c>
      <c r="Y20" s="47">
        <v>329.992217455873</v>
      </c>
      <c r="Z20" s="47">
        <v>327.25718390341899</v>
      </c>
      <c r="AA20" s="47">
        <v>324.52215035096498</v>
      </c>
      <c r="AB20" s="47">
        <v>321.78711679851102</v>
      </c>
      <c r="AC20" s="47">
        <v>319.05208324605701</v>
      </c>
      <c r="AD20" s="47">
        <v>316.31704969360402</v>
      </c>
      <c r="AE20" s="47">
        <v>313.58201614115001</v>
      </c>
      <c r="AF20" s="47">
        <v>310.84698258869599</v>
      </c>
      <c r="AG20" s="47">
        <v>308.11194903624198</v>
      </c>
      <c r="AH20" s="47">
        <v>305.37691548378803</v>
      </c>
      <c r="AI20" s="47">
        <v>302.64188193133498</v>
      </c>
      <c r="AJ20" s="47">
        <v>299.90684837888102</v>
      </c>
      <c r="AK20" s="47">
        <v>297.17181482642701</v>
      </c>
      <c r="AL20" s="47">
        <v>294.436781273973</v>
      </c>
      <c r="AM20" s="47">
        <v>291.70174772151898</v>
      </c>
    </row>
    <row r="21" spans="1:39" s="47" customFormat="1" x14ac:dyDescent="0.25">
      <c r="A21" s="18" t="s">
        <v>59</v>
      </c>
      <c r="B21" s="47" t="s">
        <v>591</v>
      </c>
      <c r="C21" s="47" t="s">
        <v>94</v>
      </c>
      <c r="D21" s="47">
        <v>532.72542618</v>
      </c>
      <c r="E21" s="47">
        <v>523.611633348346</v>
      </c>
      <c r="F21" s="47">
        <v>516.64348584987397</v>
      </c>
      <c r="G21" s="47">
        <v>509.06138619753301</v>
      </c>
      <c r="H21" s="47">
        <v>501.535200020339</v>
      </c>
      <c r="I21" s="47">
        <v>491.65704291784198</v>
      </c>
      <c r="J21" s="47">
        <v>481.83722444154398</v>
      </c>
      <c r="K21" s="47">
        <v>471.93807057806998</v>
      </c>
      <c r="L21" s="47">
        <v>461.829433202529</v>
      </c>
      <c r="M21" s="47">
        <v>451.66040453927297</v>
      </c>
      <c r="N21" s="47">
        <v>445.392709193131</v>
      </c>
      <c r="O21" s="47">
        <v>439.370946151064</v>
      </c>
      <c r="P21" s="47">
        <v>433.388995774634</v>
      </c>
      <c r="Q21" s="47">
        <v>427.44685806384098</v>
      </c>
      <c r="R21" s="47">
        <v>421.54453301868398</v>
      </c>
      <c r="S21" s="47">
        <v>415.68202063916499</v>
      </c>
      <c r="T21" s="47">
        <v>412.25149595013698</v>
      </c>
      <c r="U21" s="47">
        <v>408.82097126111</v>
      </c>
      <c r="V21" s="47">
        <v>405.390446572082</v>
      </c>
      <c r="W21" s="47">
        <v>401.95992188305502</v>
      </c>
      <c r="X21" s="47">
        <v>398.52939719402701</v>
      </c>
      <c r="Y21" s="47">
        <v>395.09887250499901</v>
      </c>
      <c r="Z21" s="47">
        <v>391.66834781597203</v>
      </c>
      <c r="AA21" s="47">
        <v>388.23782312694402</v>
      </c>
      <c r="AB21" s="47">
        <v>384.80729843791698</v>
      </c>
      <c r="AC21" s="47">
        <v>381.37677374888898</v>
      </c>
      <c r="AD21" s="47">
        <v>377.946249059862</v>
      </c>
      <c r="AE21" s="47">
        <v>374.51572437083399</v>
      </c>
      <c r="AF21" s="47">
        <v>371.08519968180701</v>
      </c>
      <c r="AG21" s="47">
        <v>367.65467499277901</v>
      </c>
      <c r="AH21" s="47">
        <v>364.22415030375203</v>
      </c>
      <c r="AI21" s="47">
        <v>360.79362561472402</v>
      </c>
      <c r="AJ21" s="47">
        <v>357.36310092569698</v>
      </c>
      <c r="AK21" s="47">
        <v>353.93257623666898</v>
      </c>
      <c r="AL21" s="47">
        <v>350.502051547642</v>
      </c>
      <c r="AM21" s="47">
        <v>347.07152685861399</v>
      </c>
    </row>
    <row r="22" spans="1:39" s="47" customFormat="1" x14ac:dyDescent="0.25">
      <c r="A22" s="18" t="s">
        <v>59</v>
      </c>
      <c r="B22" s="47" t="s">
        <v>591</v>
      </c>
      <c r="C22" s="47" t="s">
        <v>95</v>
      </c>
      <c r="D22" s="47">
        <v>474.0003792</v>
      </c>
      <c r="E22" s="47">
        <v>467.04520245357099</v>
      </c>
      <c r="F22" s="47">
        <v>460.73224656633499</v>
      </c>
      <c r="G22" s="47">
        <v>454.16835736627002</v>
      </c>
      <c r="H22" s="47">
        <v>447.79668866539703</v>
      </c>
      <c r="I22" s="47">
        <v>438.98975314818398</v>
      </c>
      <c r="J22" s="47">
        <v>430.43936594248999</v>
      </c>
      <c r="K22" s="47">
        <v>422.06922606234599</v>
      </c>
      <c r="L22" s="47">
        <v>413.806888828046</v>
      </c>
      <c r="M22" s="47">
        <v>405.71962309651798</v>
      </c>
      <c r="N22" s="47">
        <v>399.907077210686</v>
      </c>
      <c r="O22" s="47">
        <v>394.90313841518599</v>
      </c>
      <c r="P22" s="47">
        <v>389.93037720416697</v>
      </c>
      <c r="Q22" s="47">
        <v>384.98879357763002</v>
      </c>
      <c r="R22" s="47">
        <v>380.078387535574</v>
      </c>
      <c r="S22" s="47">
        <v>375.19915907799901</v>
      </c>
      <c r="T22" s="47">
        <v>372.51269054851502</v>
      </c>
      <c r="U22" s="47">
        <v>369.82622201903001</v>
      </c>
      <c r="V22" s="47">
        <v>367.139753489545</v>
      </c>
      <c r="W22" s="47">
        <v>364.45328496006101</v>
      </c>
      <c r="X22" s="47">
        <v>361.766816430576</v>
      </c>
      <c r="Y22" s="47">
        <v>359.08034790109201</v>
      </c>
      <c r="Z22" s="47">
        <v>356.393879371607</v>
      </c>
      <c r="AA22" s="47">
        <v>353.70741084212301</v>
      </c>
      <c r="AB22" s="47">
        <v>351.020942312638</v>
      </c>
      <c r="AC22" s="47">
        <v>348.33447378315299</v>
      </c>
      <c r="AD22" s="47">
        <v>345.648005253669</v>
      </c>
      <c r="AE22" s="47">
        <v>342.96153672418399</v>
      </c>
      <c r="AF22" s="47">
        <v>340.2750681947</v>
      </c>
      <c r="AG22" s="47">
        <v>337.58859966521499</v>
      </c>
      <c r="AH22" s="47">
        <v>334.90213113572997</v>
      </c>
      <c r="AI22" s="47">
        <v>332.21566260624598</v>
      </c>
      <c r="AJ22" s="47">
        <v>329.52919407676097</v>
      </c>
      <c r="AK22" s="47">
        <v>326.84272554727698</v>
      </c>
      <c r="AL22" s="47">
        <v>324.15625701779197</v>
      </c>
      <c r="AM22" s="47">
        <v>321.46978848830798</v>
      </c>
    </row>
    <row r="23" spans="1:39" s="47" customFormat="1" x14ac:dyDescent="0.25">
      <c r="A23" s="18" t="s">
        <v>59</v>
      </c>
      <c r="B23" s="47" t="s">
        <v>591</v>
      </c>
      <c r="C23" s="47" t="s">
        <v>96</v>
      </c>
      <c r="D23" s="47">
        <v>460.1253681</v>
      </c>
      <c r="E23" s="47">
        <v>453.963747171899</v>
      </c>
      <c r="F23" s="47">
        <v>447.32433086991801</v>
      </c>
      <c r="G23" s="47">
        <v>439.18517418335301</v>
      </c>
      <c r="H23" s="47">
        <v>431.25836390411501</v>
      </c>
      <c r="I23" s="47">
        <v>421.37575609024702</v>
      </c>
      <c r="J23" s="47">
        <v>411.850268813784</v>
      </c>
      <c r="K23" s="47">
        <v>402.46129852251897</v>
      </c>
      <c r="L23" s="47">
        <v>393.06814031575999</v>
      </c>
      <c r="M23" s="47">
        <v>383.74383985367098</v>
      </c>
      <c r="N23" s="47">
        <v>378.52832446030101</v>
      </c>
      <c r="O23" s="47">
        <v>372.18957812330899</v>
      </c>
      <c r="P23" s="47">
        <v>365.89851633962201</v>
      </c>
      <c r="Q23" s="47">
        <v>359.65513910923897</v>
      </c>
      <c r="R23" s="47">
        <v>353.45944643216097</v>
      </c>
      <c r="S23" s="47">
        <v>347.31143830838698</v>
      </c>
      <c r="T23" s="47">
        <v>343.202619298645</v>
      </c>
      <c r="U23" s="47">
        <v>339.09380028890303</v>
      </c>
      <c r="V23" s="47">
        <v>334.98498127916099</v>
      </c>
      <c r="W23" s="47">
        <v>330.87616226941901</v>
      </c>
      <c r="X23" s="47">
        <v>326.76734325967698</v>
      </c>
      <c r="Y23" s="47">
        <v>322.658524249935</v>
      </c>
      <c r="Z23" s="47">
        <v>318.54970524019302</v>
      </c>
      <c r="AA23" s="47">
        <v>314.44088623045201</v>
      </c>
      <c r="AB23" s="47">
        <v>310.33206722070997</v>
      </c>
      <c r="AC23" s="47">
        <v>306.22324821096799</v>
      </c>
      <c r="AD23" s="47">
        <v>302.11442920122602</v>
      </c>
      <c r="AE23" s="47">
        <v>298.00561019148398</v>
      </c>
      <c r="AF23" s="47">
        <v>293.896791181742</v>
      </c>
      <c r="AG23" s="47">
        <v>289.78797217200002</v>
      </c>
      <c r="AH23" s="47">
        <v>285.67915316225799</v>
      </c>
      <c r="AI23" s="47">
        <v>281.57033415251601</v>
      </c>
      <c r="AJ23" s="47">
        <v>277.46151514277398</v>
      </c>
      <c r="AK23" s="47">
        <v>273.352696133032</v>
      </c>
      <c r="AL23" s="47">
        <v>269.24387712329002</v>
      </c>
      <c r="AM23" s="47">
        <v>265.13505811354798</v>
      </c>
    </row>
    <row r="24" spans="1:39" s="47" customFormat="1" x14ac:dyDescent="0.25">
      <c r="A24" s="18" t="s">
        <v>61</v>
      </c>
      <c r="B24" s="47" t="s">
        <v>591</v>
      </c>
      <c r="C24" s="47" t="s">
        <v>97</v>
      </c>
      <c r="D24" s="47">
        <v>2893.0415894314201</v>
      </c>
      <c r="E24" s="47">
        <v>2891.2370737403498</v>
      </c>
      <c r="F24" s="47">
        <v>2871.4496208624901</v>
      </c>
      <c r="G24" s="47">
        <v>2847.2655390647501</v>
      </c>
      <c r="H24" s="47">
        <v>2831.2001483652398</v>
      </c>
      <c r="I24" s="47">
        <v>2801.9188652031198</v>
      </c>
      <c r="J24" s="47">
        <v>2775.5889043656198</v>
      </c>
      <c r="K24" s="47">
        <v>2748.5817097255299</v>
      </c>
      <c r="L24" s="47">
        <v>2720.22762856496</v>
      </c>
      <c r="M24" s="47">
        <v>2691.9555141035999</v>
      </c>
      <c r="N24" s="47">
        <v>2696.2354662641401</v>
      </c>
      <c r="O24" s="47">
        <v>2688.9438587642198</v>
      </c>
      <c r="P24" s="47">
        <v>2681.5625038786302</v>
      </c>
      <c r="Q24" s="47">
        <v>2674.0914016073798</v>
      </c>
      <c r="R24" s="47">
        <v>2666.53055195047</v>
      </c>
      <c r="S24" s="47">
        <v>2658.8799549078799</v>
      </c>
      <c r="T24" s="47">
        <v>2666.61318797271</v>
      </c>
      <c r="U24" s="47">
        <v>2674.34642103754</v>
      </c>
      <c r="V24" s="47">
        <v>2682.0796541023601</v>
      </c>
      <c r="W24" s="47">
        <v>2689.8128871671902</v>
      </c>
      <c r="X24" s="47">
        <v>2697.5461202320098</v>
      </c>
      <c r="Y24" s="47">
        <v>2705.2793532968399</v>
      </c>
      <c r="Z24" s="47">
        <v>2713.0125863616699</v>
      </c>
      <c r="AA24" s="47">
        <v>2720.74581942649</v>
      </c>
      <c r="AB24" s="47">
        <v>2728.4790524913201</v>
      </c>
      <c r="AC24" s="47">
        <v>2736.2122855561402</v>
      </c>
      <c r="AD24" s="47">
        <v>2743.9455186209698</v>
      </c>
      <c r="AE24" s="47">
        <v>2751.6787516857999</v>
      </c>
      <c r="AF24" s="47">
        <v>2759.4119847506199</v>
      </c>
      <c r="AG24" s="47">
        <v>2767.14521781545</v>
      </c>
      <c r="AH24" s="47">
        <v>2774.8784508802701</v>
      </c>
      <c r="AI24" s="47">
        <v>2782.6116839451001</v>
      </c>
      <c r="AJ24" s="47">
        <v>2790.3449170099302</v>
      </c>
      <c r="AK24" s="47">
        <v>2798.0781500747498</v>
      </c>
      <c r="AL24" s="47">
        <v>2805.8113831395799</v>
      </c>
      <c r="AM24" s="47">
        <v>2813.5446162044</v>
      </c>
    </row>
    <row r="25" spans="1:39" s="47" customFormat="1" x14ac:dyDescent="0.25">
      <c r="A25" s="18" t="s">
        <v>62</v>
      </c>
      <c r="B25" s="47" t="s">
        <v>591</v>
      </c>
      <c r="C25" s="47" t="s">
        <v>98</v>
      </c>
      <c r="D25" s="47">
        <v>1861.5014891999999</v>
      </c>
      <c r="E25" s="47">
        <v>1922.47852373402</v>
      </c>
      <c r="F25" s="47">
        <v>1951.4937462212099</v>
      </c>
      <c r="G25" s="47">
        <v>1985.2073941746901</v>
      </c>
      <c r="H25" s="47">
        <v>2034.5231364593401</v>
      </c>
      <c r="I25" s="47">
        <v>2077.5637511577402</v>
      </c>
      <c r="J25" s="47">
        <v>2124.2559300511498</v>
      </c>
      <c r="K25" s="47">
        <v>2168.06653110964</v>
      </c>
      <c r="L25" s="47">
        <v>2206.2572216542399</v>
      </c>
      <c r="M25" s="47">
        <v>2243.13925879928</v>
      </c>
      <c r="N25" s="47">
        <v>2306.6899891871599</v>
      </c>
      <c r="O25" s="47">
        <v>2358.1918491390102</v>
      </c>
      <c r="P25" s="47">
        <v>2408.9620322258202</v>
      </c>
      <c r="Q25" s="47">
        <v>2459.0005384475999</v>
      </c>
      <c r="R25" s="47">
        <v>2508.3073678043602</v>
      </c>
      <c r="S25" s="47">
        <v>2556.8825202960802</v>
      </c>
      <c r="T25" s="47">
        <v>2619.9286768328302</v>
      </c>
      <c r="U25" s="47">
        <v>2682.9748333695802</v>
      </c>
      <c r="V25" s="47">
        <v>2746.0209899063202</v>
      </c>
      <c r="W25" s="47">
        <v>2809.0671464430702</v>
      </c>
      <c r="X25" s="47">
        <v>2872.1133029798202</v>
      </c>
      <c r="Y25" s="47">
        <v>2935.1594595165702</v>
      </c>
      <c r="Z25" s="47">
        <v>2998.2056160533202</v>
      </c>
      <c r="AA25" s="47">
        <v>3061.2517725900698</v>
      </c>
      <c r="AB25" s="47">
        <v>3124.2979291268198</v>
      </c>
      <c r="AC25" s="47">
        <v>3187.3440856635598</v>
      </c>
      <c r="AD25" s="47">
        <v>3250.3902422003098</v>
      </c>
      <c r="AE25" s="47">
        <v>3313.4363987370598</v>
      </c>
      <c r="AF25" s="47">
        <v>3376.4825552738098</v>
      </c>
      <c r="AG25" s="47">
        <v>3439.5287118105598</v>
      </c>
      <c r="AH25" s="47">
        <v>3502.5748683473098</v>
      </c>
      <c r="AI25" s="47">
        <v>3565.6210248840598</v>
      </c>
      <c r="AJ25" s="47">
        <v>3628.6671814207998</v>
      </c>
      <c r="AK25" s="47">
        <v>3691.7133379575498</v>
      </c>
      <c r="AL25" s="47">
        <v>3754.7594944942998</v>
      </c>
      <c r="AM25" s="47">
        <v>3817.8056510310498</v>
      </c>
    </row>
    <row r="26" spans="1:39" s="47" customFormat="1" x14ac:dyDescent="0.25">
      <c r="A26" s="18" t="s">
        <v>64</v>
      </c>
      <c r="B26" s="47" t="s">
        <v>591</v>
      </c>
      <c r="C26" s="47" t="s">
        <v>99</v>
      </c>
      <c r="D26" s="47">
        <v>437.74412019501602</v>
      </c>
      <c r="E26" s="47">
        <v>434.81784107730698</v>
      </c>
      <c r="F26" s="47">
        <v>432.49378676166202</v>
      </c>
      <c r="G26" s="47">
        <v>429.58049357605199</v>
      </c>
      <c r="H26" s="47">
        <v>426.748700916497</v>
      </c>
      <c r="I26" s="47">
        <v>421.53900460330902</v>
      </c>
      <c r="J26" s="47">
        <v>416.58491548766301</v>
      </c>
      <c r="K26" s="47">
        <v>411.59434865033899</v>
      </c>
      <c r="L26" s="47">
        <v>406.64000250680999</v>
      </c>
      <c r="M26" s="47">
        <v>401.65196685183997</v>
      </c>
      <c r="N26" s="47">
        <v>398.55341387641499</v>
      </c>
      <c r="O26" s="47">
        <v>395.618375791365</v>
      </c>
      <c r="P26" s="47">
        <v>392.69113607789802</v>
      </c>
      <c r="Q26" s="47">
        <v>389.77169473601202</v>
      </c>
      <c r="R26" s="47">
        <v>386.86005176571001</v>
      </c>
      <c r="S26" s="47">
        <v>383.95620716698897</v>
      </c>
      <c r="T26" s="47">
        <v>383.28424748230202</v>
      </c>
      <c r="U26" s="47">
        <v>382.61228779761501</v>
      </c>
      <c r="V26" s="47">
        <v>381.94032811292698</v>
      </c>
      <c r="W26" s="47">
        <v>381.26836842824002</v>
      </c>
      <c r="X26" s="47">
        <v>380.59640874355301</v>
      </c>
      <c r="Y26" s="47">
        <v>379.92444905886498</v>
      </c>
      <c r="Z26" s="47">
        <v>379.25248937417803</v>
      </c>
      <c r="AA26" s="47">
        <v>378.58052968949102</v>
      </c>
      <c r="AB26" s="47">
        <v>377.90857000480298</v>
      </c>
      <c r="AC26" s="47">
        <v>377.23661032011597</v>
      </c>
      <c r="AD26" s="47">
        <v>376.56465063542902</v>
      </c>
      <c r="AE26" s="47">
        <v>375.89269095074098</v>
      </c>
      <c r="AF26" s="47">
        <v>375.22073126605397</v>
      </c>
      <c r="AG26" s="47">
        <v>374.548771581366</v>
      </c>
      <c r="AH26" s="47">
        <v>373.87681189667899</v>
      </c>
      <c r="AI26" s="47">
        <v>373.20485221199198</v>
      </c>
      <c r="AJ26" s="47">
        <v>372.532892527304</v>
      </c>
      <c r="AK26" s="47">
        <v>371.86093284261699</v>
      </c>
      <c r="AL26" s="47">
        <v>371.18897315792998</v>
      </c>
      <c r="AM26" s="47">
        <v>370.517013473242</v>
      </c>
    </row>
    <row r="27" spans="1:39" s="47" customFormat="1" x14ac:dyDescent="0.25">
      <c r="A27" s="18" t="s">
        <v>63</v>
      </c>
      <c r="B27" s="47" t="s">
        <v>591</v>
      </c>
      <c r="C27" s="47" t="s">
        <v>100</v>
      </c>
      <c r="D27" s="47">
        <v>3587.2528698000001</v>
      </c>
      <c r="E27" s="47">
        <v>3655.5030673174901</v>
      </c>
      <c r="F27" s="47">
        <v>3732.2234629643799</v>
      </c>
      <c r="G27" s="47">
        <v>3796.6273415524402</v>
      </c>
      <c r="H27" s="47">
        <v>3848.92800469344</v>
      </c>
      <c r="I27" s="47">
        <v>3886.1826485337001</v>
      </c>
      <c r="J27" s="47">
        <v>3928.8569390185799</v>
      </c>
      <c r="K27" s="47">
        <v>3973.1853154451001</v>
      </c>
      <c r="L27" s="47">
        <v>4015.57625059982</v>
      </c>
      <c r="M27" s="47">
        <v>4056.0499111805798</v>
      </c>
      <c r="N27" s="47">
        <v>4102.2379452376799</v>
      </c>
      <c r="O27" s="47">
        <v>4160.7580365885397</v>
      </c>
      <c r="P27" s="47">
        <v>4218.3520068192302</v>
      </c>
      <c r="Q27" s="47">
        <v>4275.0198559297496</v>
      </c>
      <c r="R27" s="47">
        <v>4330.7615839201098</v>
      </c>
      <c r="S27" s="47">
        <v>4385.5771907902999</v>
      </c>
      <c r="T27" s="47">
        <v>4465.3779606446396</v>
      </c>
      <c r="U27" s="47">
        <v>4545.1787304989803</v>
      </c>
      <c r="V27" s="47">
        <v>4624.97950035333</v>
      </c>
      <c r="W27" s="47">
        <v>4704.7802702076697</v>
      </c>
      <c r="X27" s="47">
        <v>4784.5810400620203</v>
      </c>
      <c r="Y27" s="47">
        <v>4864.38180991636</v>
      </c>
      <c r="Z27" s="47">
        <v>4944.1825797706997</v>
      </c>
      <c r="AA27" s="47">
        <v>5023.9833496250503</v>
      </c>
      <c r="AB27" s="47">
        <v>5103.78411947939</v>
      </c>
      <c r="AC27" s="47">
        <v>5183.5848893337297</v>
      </c>
      <c r="AD27" s="47">
        <v>5263.3856591880804</v>
      </c>
      <c r="AE27" s="47">
        <v>5343.1864290424201</v>
      </c>
      <c r="AF27" s="47">
        <v>5422.9871988967698</v>
      </c>
      <c r="AG27" s="47">
        <v>5502.7879687511104</v>
      </c>
      <c r="AH27" s="47">
        <v>5582.5887386054501</v>
      </c>
      <c r="AI27" s="47">
        <v>5662.3895084597998</v>
      </c>
      <c r="AJ27" s="47">
        <v>5742.1902783141404</v>
      </c>
      <c r="AK27" s="47">
        <v>5821.9910481684901</v>
      </c>
      <c r="AL27" s="47">
        <v>5901.7918180228298</v>
      </c>
      <c r="AM27" s="47">
        <v>5981.5925878771704</v>
      </c>
    </row>
    <row r="28" spans="1:39" s="47" customFormat="1" x14ac:dyDescent="0.25">
      <c r="A28" s="18" t="s">
        <v>64</v>
      </c>
      <c r="B28" s="47" t="s">
        <v>591</v>
      </c>
      <c r="C28" s="47" t="s">
        <v>101</v>
      </c>
      <c r="D28" s="47">
        <v>4384.1918823507003</v>
      </c>
      <c r="E28" s="47">
        <v>4366.8401206905501</v>
      </c>
      <c r="F28" s="47">
        <v>4353.1665929634801</v>
      </c>
      <c r="G28" s="47">
        <v>4335.7246512193196</v>
      </c>
      <c r="H28" s="47">
        <v>4318.2466374415399</v>
      </c>
      <c r="I28" s="47">
        <v>4273.6337772390798</v>
      </c>
      <c r="J28" s="47">
        <v>4236.4567676711504</v>
      </c>
      <c r="K28" s="47">
        <v>4195.7954994062802</v>
      </c>
      <c r="L28" s="47">
        <v>4158.81820745601</v>
      </c>
      <c r="M28" s="47">
        <v>4118.4334453004103</v>
      </c>
      <c r="N28" s="47">
        <v>4090.4004573120901</v>
      </c>
      <c r="O28" s="47">
        <v>4069.62867232497</v>
      </c>
      <c r="P28" s="47">
        <v>4048.83086409016</v>
      </c>
      <c r="Q28" s="47">
        <v>4028.0070326076502</v>
      </c>
      <c r="R28" s="47">
        <v>4007.1571778774401</v>
      </c>
      <c r="S28" s="47">
        <v>3986.28129989953</v>
      </c>
      <c r="T28" s="47">
        <v>3988.5236364093798</v>
      </c>
      <c r="U28" s="47">
        <v>3990.7659729192301</v>
      </c>
      <c r="V28" s="47">
        <v>3993.0083094290799</v>
      </c>
      <c r="W28" s="47">
        <v>3995.2506459389301</v>
      </c>
      <c r="X28" s="47">
        <v>3997.4929824487799</v>
      </c>
      <c r="Y28" s="47">
        <v>3999.7353189586402</v>
      </c>
      <c r="Z28" s="47">
        <v>4001.97765546849</v>
      </c>
      <c r="AA28" s="47">
        <v>4004.2199919783402</v>
      </c>
      <c r="AB28" s="47">
        <v>4006.46232848819</v>
      </c>
      <c r="AC28" s="47">
        <v>4008.7046649980398</v>
      </c>
      <c r="AD28" s="47">
        <v>4010.94700150789</v>
      </c>
      <c r="AE28" s="47">
        <v>4013.1893380177398</v>
      </c>
      <c r="AF28" s="47">
        <v>4015.4316745275901</v>
      </c>
      <c r="AG28" s="47">
        <v>4017.6740110374399</v>
      </c>
      <c r="AH28" s="47">
        <v>4019.9163475472901</v>
      </c>
      <c r="AI28" s="47">
        <v>4022.1586840571399</v>
      </c>
      <c r="AJ28" s="47">
        <v>4024.4010205669902</v>
      </c>
      <c r="AK28" s="47">
        <v>4026.6433570768399</v>
      </c>
      <c r="AL28" s="47">
        <v>4028.8856935866902</v>
      </c>
      <c r="AM28" s="47">
        <v>4031.12803009654</v>
      </c>
    </row>
    <row r="29" spans="1:39" s="47" customFormat="1" x14ac:dyDescent="0.25">
      <c r="A29" s="18" t="s">
        <v>66</v>
      </c>
      <c r="B29" s="47" t="s">
        <v>591</v>
      </c>
      <c r="C29" s="47" t="s">
        <v>102</v>
      </c>
      <c r="D29" s="47">
        <v>710.24658569681401</v>
      </c>
      <c r="E29" s="47">
        <v>705.928067692122</v>
      </c>
      <c r="F29" s="47">
        <v>701.17553469345899</v>
      </c>
      <c r="G29" s="47">
        <v>695.54768517682305</v>
      </c>
      <c r="H29" s="47">
        <v>690.08976729561198</v>
      </c>
      <c r="I29" s="47">
        <v>681.28522114159398</v>
      </c>
      <c r="J29" s="47">
        <v>673.06345600934105</v>
      </c>
      <c r="K29" s="47">
        <v>664.905973322975</v>
      </c>
      <c r="L29" s="47">
        <v>656.66958596308598</v>
      </c>
      <c r="M29" s="47">
        <v>648.428691832445</v>
      </c>
      <c r="N29" s="47">
        <v>643.500370313095</v>
      </c>
      <c r="O29" s="47">
        <v>637.73150564610705</v>
      </c>
      <c r="P29" s="47">
        <v>631.98691436112597</v>
      </c>
      <c r="Q29" s="47">
        <v>626.26659645815096</v>
      </c>
      <c r="R29" s="47">
        <v>620.57055193718304</v>
      </c>
      <c r="S29" s="47">
        <v>614.89878079822199</v>
      </c>
      <c r="T29" s="47">
        <v>612.80722438197597</v>
      </c>
      <c r="U29" s="47">
        <v>610.71566796572904</v>
      </c>
      <c r="V29" s="47">
        <v>608.62411154948302</v>
      </c>
      <c r="W29" s="47">
        <v>606.53255513323597</v>
      </c>
      <c r="X29" s="47">
        <v>604.44099871698904</v>
      </c>
      <c r="Y29" s="47">
        <v>602.34944230074302</v>
      </c>
      <c r="Z29" s="47">
        <v>600.25788588449598</v>
      </c>
      <c r="AA29" s="47">
        <v>598.16632946824996</v>
      </c>
      <c r="AB29" s="47">
        <v>596.07477305200302</v>
      </c>
      <c r="AC29" s="47">
        <v>593.98321663575598</v>
      </c>
      <c r="AD29" s="47">
        <v>591.89166021950996</v>
      </c>
      <c r="AE29" s="47">
        <v>589.80010380326303</v>
      </c>
      <c r="AF29" s="47">
        <v>587.70854738701598</v>
      </c>
      <c r="AG29" s="47">
        <v>585.61699097076996</v>
      </c>
      <c r="AH29" s="47">
        <v>583.52543455452303</v>
      </c>
      <c r="AI29" s="47">
        <v>581.43387813827701</v>
      </c>
      <c r="AJ29" s="47">
        <v>579.34232172202996</v>
      </c>
      <c r="AK29" s="47">
        <v>577.25076530578303</v>
      </c>
      <c r="AL29" s="47">
        <v>575.15920888953701</v>
      </c>
      <c r="AM29" s="47">
        <v>573.06765247328997</v>
      </c>
    </row>
    <row r="30" spans="1:39" s="47" customFormat="1" x14ac:dyDescent="0.25">
      <c r="A30" s="18" t="s">
        <v>66</v>
      </c>
      <c r="B30" s="47" t="s">
        <v>591</v>
      </c>
      <c r="C30" s="47" t="s">
        <v>103</v>
      </c>
      <c r="D30" s="47">
        <v>1709.59321767348</v>
      </c>
      <c r="E30" s="47">
        <v>1725.8713373292401</v>
      </c>
      <c r="F30" s="47">
        <v>1737.4251586406899</v>
      </c>
      <c r="G30" s="47">
        <v>1740.63557193829</v>
      </c>
      <c r="H30" s="47">
        <v>1744.44454654572</v>
      </c>
      <c r="I30" s="47">
        <v>1739.30098698804</v>
      </c>
      <c r="J30" s="47">
        <v>1736.1144194828</v>
      </c>
      <c r="K30" s="47">
        <v>1733.39554275928</v>
      </c>
      <c r="L30" s="47">
        <v>1729.0160050076299</v>
      </c>
      <c r="M30" s="47">
        <v>1723.72036570195</v>
      </c>
      <c r="N30" s="47">
        <v>1739.16520178104</v>
      </c>
      <c r="O30" s="47">
        <v>1746.2341008547201</v>
      </c>
      <c r="P30" s="47">
        <v>1753.11158720658</v>
      </c>
      <c r="Q30" s="47">
        <v>1759.79766083662</v>
      </c>
      <c r="R30" s="47">
        <v>1766.2923217448499</v>
      </c>
      <c r="S30" s="47">
        <v>1772.5955699312699</v>
      </c>
      <c r="T30" s="47">
        <v>1789.0889661277499</v>
      </c>
      <c r="U30" s="47">
        <v>1805.58236232423</v>
      </c>
      <c r="V30" s="47">
        <v>1822.0757585207</v>
      </c>
      <c r="W30" s="47">
        <v>1838.56915471718</v>
      </c>
      <c r="X30" s="47">
        <v>1855.0625509136601</v>
      </c>
      <c r="Y30" s="47">
        <v>1871.5559471101401</v>
      </c>
      <c r="Z30" s="47">
        <v>1888.0493433066199</v>
      </c>
      <c r="AA30" s="47">
        <v>1904.5427395030999</v>
      </c>
      <c r="AB30" s="47">
        <v>1921.03613569958</v>
      </c>
      <c r="AC30" s="47">
        <v>1937.52953189606</v>
      </c>
      <c r="AD30" s="47">
        <v>1954.02292809254</v>
      </c>
      <c r="AE30" s="47">
        <v>1970.5163242890201</v>
      </c>
      <c r="AF30" s="47">
        <v>1987.0097204855001</v>
      </c>
      <c r="AG30" s="47">
        <v>2003.5031166819799</v>
      </c>
      <c r="AH30" s="47">
        <v>2019.99651287846</v>
      </c>
      <c r="AI30" s="47">
        <v>2036.48990907494</v>
      </c>
      <c r="AJ30" s="47">
        <v>2052.9833052714198</v>
      </c>
      <c r="AK30" s="47">
        <v>2069.4767014679001</v>
      </c>
      <c r="AL30" s="47">
        <v>2085.9700976643799</v>
      </c>
      <c r="AM30" s="47">
        <v>2102.4634938608501</v>
      </c>
    </row>
    <row r="31" spans="1:39" s="47" customFormat="1" x14ac:dyDescent="0.25">
      <c r="A31" s="18" t="s">
        <v>70</v>
      </c>
      <c r="B31" s="47" t="s">
        <v>591</v>
      </c>
      <c r="C31" s="47" t="s">
        <v>104</v>
      </c>
      <c r="D31" s="47">
        <v>872.33792286977996</v>
      </c>
      <c r="E31" s="47">
        <v>863.72082199757904</v>
      </c>
      <c r="F31" s="47">
        <v>855.14641755343598</v>
      </c>
      <c r="G31" s="47">
        <v>845.87530804430503</v>
      </c>
      <c r="H31" s="47">
        <v>836.65401103457305</v>
      </c>
      <c r="I31" s="47">
        <v>822.96898547047294</v>
      </c>
      <c r="J31" s="47">
        <v>810.15405918771205</v>
      </c>
      <c r="K31" s="47">
        <v>797.47269006009299</v>
      </c>
      <c r="L31" s="47">
        <v>784.21831235097204</v>
      </c>
      <c r="M31" s="47">
        <v>771.80935858722103</v>
      </c>
      <c r="N31" s="47">
        <v>762.86000448189895</v>
      </c>
      <c r="O31" s="47">
        <v>754.09938146319905</v>
      </c>
      <c r="P31" s="47">
        <v>745.38933062848605</v>
      </c>
      <c r="Q31" s="47">
        <v>736.72985197775904</v>
      </c>
      <c r="R31" s="47">
        <v>728.12094551101995</v>
      </c>
      <c r="S31" s="47">
        <v>719.56261122826697</v>
      </c>
      <c r="T31" s="47">
        <v>715.20497470807697</v>
      </c>
      <c r="U31" s="47">
        <v>710.847338187888</v>
      </c>
      <c r="V31" s="47">
        <v>706.48970166769902</v>
      </c>
      <c r="W31" s="47">
        <v>702.13206514750902</v>
      </c>
      <c r="X31" s="47">
        <v>697.77442862732005</v>
      </c>
      <c r="Y31" s="47">
        <v>693.41679210713096</v>
      </c>
      <c r="Z31" s="47">
        <v>689.05915558694096</v>
      </c>
      <c r="AA31" s="47">
        <v>684.70151906675198</v>
      </c>
      <c r="AB31" s="47">
        <v>680.34388254656301</v>
      </c>
      <c r="AC31" s="47">
        <v>675.98624602637301</v>
      </c>
      <c r="AD31" s="47">
        <v>671.62860950618403</v>
      </c>
      <c r="AE31" s="47">
        <v>667.27097298599404</v>
      </c>
      <c r="AF31" s="47">
        <v>662.91333646580495</v>
      </c>
      <c r="AG31" s="47">
        <v>658.55569994561597</v>
      </c>
      <c r="AH31" s="47">
        <v>654.19806342542699</v>
      </c>
      <c r="AI31" s="47">
        <v>649.840426905237</v>
      </c>
      <c r="AJ31" s="47">
        <v>645.48279038504802</v>
      </c>
      <c r="AK31" s="47">
        <v>641.12515386485802</v>
      </c>
      <c r="AL31" s="47">
        <v>636.76751734466905</v>
      </c>
      <c r="AM31" s="47">
        <v>632.40988082447996</v>
      </c>
    </row>
    <row r="32" spans="1:39" s="47" customFormat="1" x14ac:dyDescent="0.25">
      <c r="A32" s="18" t="s">
        <v>69</v>
      </c>
      <c r="B32" s="47" t="s">
        <v>591</v>
      </c>
      <c r="C32" s="47" t="s">
        <v>105</v>
      </c>
      <c r="D32" s="47">
        <v>2352.0018816000002</v>
      </c>
      <c r="E32" s="47">
        <v>2330.1145690180301</v>
      </c>
      <c r="F32" s="47">
        <v>2310.5579570986201</v>
      </c>
      <c r="G32" s="47">
        <v>2289.5981826142802</v>
      </c>
      <c r="H32" s="47">
        <v>2269.4691075925002</v>
      </c>
      <c r="I32" s="47">
        <v>2236.42398114659</v>
      </c>
      <c r="J32" s="47">
        <v>2204.4218567207499</v>
      </c>
      <c r="K32" s="47">
        <v>2172.72208500133</v>
      </c>
      <c r="L32" s="47">
        <v>2141.3232574263802</v>
      </c>
      <c r="M32" s="47">
        <v>2110.2239654339401</v>
      </c>
      <c r="N32" s="47">
        <v>2084.8362043465299</v>
      </c>
      <c r="O32" s="47">
        <v>2061.3196642675998</v>
      </c>
      <c r="P32" s="47">
        <v>2037.9365073071001</v>
      </c>
      <c r="Q32" s="47">
        <v>2014.6867334650301</v>
      </c>
      <c r="R32" s="47">
        <v>1991.5703427414001</v>
      </c>
      <c r="S32" s="47">
        <v>1968.5873351361899</v>
      </c>
      <c r="T32" s="47">
        <v>1957.0941564314101</v>
      </c>
      <c r="U32" s="47">
        <v>1945.6009777266399</v>
      </c>
      <c r="V32" s="47">
        <v>1934.10779902186</v>
      </c>
      <c r="W32" s="47">
        <v>1922.6146203170899</v>
      </c>
      <c r="X32" s="47">
        <v>1911.12144161231</v>
      </c>
      <c r="Y32" s="47">
        <v>1899.6282629075399</v>
      </c>
      <c r="Z32" s="47">
        <v>1888.13508420276</v>
      </c>
      <c r="AA32" s="47">
        <v>1876.6419054979899</v>
      </c>
      <c r="AB32" s="47">
        <v>1865.14872679321</v>
      </c>
      <c r="AC32" s="47">
        <v>1853.6555480884399</v>
      </c>
      <c r="AD32" s="47">
        <v>1842.16236938366</v>
      </c>
      <c r="AE32" s="47">
        <v>1830.6691906788899</v>
      </c>
      <c r="AF32" s="47">
        <v>1819.17601197411</v>
      </c>
      <c r="AG32" s="47">
        <v>1807.6828332693301</v>
      </c>
      <c r="AH32" s="47">
        <v>1796.18965456456</v>
      </c>
      <c r="AI32" s="47">
        <v>1784.6964758597801</v>
      </c>
      <c r="AJ32" s="47">
        <v>1773.20329715501</v>
      </c>
      <c r="AK32" s="47">
        <v>1761.7101184502301</v>
      </c>
      <c r="AL32" s="47">
        <v>1750.21693974546</v>
      </c>
      <c r="AM32" s="47">
        <v>1738.7237610406801</v>
      </c>
    </row>
    <row r="33" spans="1:39" s="47" customFormat="1" x14ac:dyDescent="0.25">
      <c r="A33" s="18" t="s">
        <v>69</v>
      </c>
      <c r="B33" s="47" t="s">
        <v>591</v>
      </c>
      <c r="C33" s="47" t="s">
        <v>106</v>
      </c>
      <c r="D33" s="47">
        <v>1662.0013296</v>
      </c>
      <c r="E33" s="47">
        <v>1644.83071405025</v>
      </c>
      <c r="F33" s="47">
        <v>1629.97465939055</v>
      </c>
      <c r="G33" s="47">
        <v>1613.6993023934001</v>
      </c>
      <c r="H33" s="47">
        <v>1597.49926433465</v>
      </c>
      <c r="I33" s="47">
        <v>1573.4813991165699</v>
      </c>
      <c r="J33" s="47">
        <v>1549.70058086888</v>
      </c>
      <c r="K33" s="47">
        <v>1526.1556651349999</v>
      </c>
      <c r="L33" s="47">
        <v>1502.8455074583201</v>
      </c>
      <c r="M33" s="47">
        <v>1479.7689633822499</v>
      </c>
      <c r="N33" s="47">
        <v>1460.02257733805</v>
      </c>
      <c r="O33" s="47">
        <v>1442.1313303412201</v>
      </c>
      <c r="P33" s="47">
        <v>1424.3496262968399</v>
      </c>
      <c r="Q33" s="47">
        <v>1406.67746520491</v>
      </c>
      <c r="R33" s="47">
        <v>1389.11484706542</v>
      </c>
      <c r="S33" s="47">
        <v>1371.66177187839</v>
      </c>
      <c r="T33" s="47">
        <v>1362.2228208090401</v>
      </c>
      <c r="U33" s="47">
        <v>1352.7838697396901</v>
      </c>
      <c r="V33" s="47">
        <v>1343.3449186703399</v>
      </c>
      <c r="W33" s="47">
        <v>1333.9059676009899</v>
      </c>
      <c r="X33" s="47">
        <v>1324.46701653164</v>
      </c>
      <c r="Y33" s="47">
        <v>1315.02806546229</v>
      </c>
      <c r="Z33" s="47">
        <v>1305.58911439294</v>
      </c>
      <c r="AA33" s="47">
        <v>1296.1501633236001</v>
      </c>
      <c r="AB33" s="47">
        <v>1286.7112122542501</v>
      </c>
      <c r="AC33" s="47">
        <v>1277.2722611848999</v>
      </c>
      <c r="AD33" s="47">
        <v>1267.8333101155499</v>
      </c>
      <c r="AE33" s="47">
        <v>1258.3943590462</v>
      </c>
      <c r="AF33" s="47">
        <v>1248.95540797685</v>
      </c>
      <c r="AG33" s="47">
        <v>1239.5164569075</v>
      </c>
      <c r="AH33" s="47">
        <v>1230.07750583815</v>
      </c>
      <c r="AI33" s="47">
        <v>1220.6385547688001</v>
      </c>
      <c r="AJ33" s="47">
        <v>1211.1996036994501</v>
      </c>
      <c r="AK33" s="47">
        <v>1201.7606526300999</v>
      </c>
      <c r="AL33" s="47">
        <v>1192.3217015607599</v>
      </c>
      <c r="AM33" s="47">
        <v>1182.88275049141</v>
      </c>
    </row>
    <row r="34" spans="1:39" s="47" customFormat="1" x14ac:dyDescent="0.25">
      <c r="A34" s="18" t="s">
        <v>69</v>
      </c>
      <c r="B34" s="47" t="s">
        <v>591</v>
      </c>
      <c r="C34" s="47" t="s">
        <v>107</v>
      </c>
      <c r="D34" s="47">
        <v>302.25024180000003</v>
      </c>
      <c r="E34" s="47">
        <v>312.15165345696897</v>
      </c>
      <c r="F34" s="47">
        <v>320.55920094455502</v>
      </c>
      <c r="G34" s="47">
        <v>325.18823183403703</v>
      </c>
      <c r="H34" s="47">
        <v>330.29276784114899</v>
      </c>
      <c r="I34" s="47">
        <v>334.76769059416699</v>
      </c>
      <c r="J34" s="47">
        <v>339.772759674344</v>
      </c>
      <c r="K34" s="47">
        <v>344.499794344799</v>
      </c>
      <c r="L34" s="47">
        <v>348.95374348143099</v>
      </c>
      <c r="M34" s="47">
        <v>353.28072007465602</v>
      </c>
      <c r="N34" s="47">
        <v>359.60805384017402</v>
      </c>
      <c r="O34" s="47">
        <v>365.17582454611801</v>
      </c>
      <c r="P34" s="47">
        <v>370.65744437488303</v>
      </c>
      <c r="Q34" s="47">
        <v>376.05291332646999</v>
      </c>
      <c r="R34" s="47">
        <v>381.36223140087998</v>
      </c>
      <c r="S34" s="47">
        <v>386.58539859810998</v>
      </c>
      <c r="T34" s="47">
        <v>394.00873251496199</v>
      </c>
      <c r="U34" s="47">
        <v>401.43206643181298</v>
      </c>
      <c r="V34" s="47">
        <v>408.855400348665</v>
      </c>
      <c r="W34" s="47">
        <v>416.27873426551599</v>
      </c>
      <c r="X34" s="47">
        <v>423.70206818236801</v>
      </c>
      <c r="Y34" s="47">
        <v>431.125402099219</v>
      </c>
      <c r="Z34" s="47">
        <v>438.54873601607102</v>
      </c>
      <c r="AA34" s="47">
        <v>445.97206993292201</v>
      </c>
      <c r="AB34" s="47">
        <v>453.39540384977403</v>
      </c>
      <c r="AC34" s="47">
        <v>460.81873776662502</v>
      </c>
      <c r="AD34" s="47">
        <v>468.24207168347601</v>
      </c>
      <c r="AE34" s="47">
        <v>475.66540560032797</v>
      </c>
      <c r="AF34" s="47">
        <v>483.08873951717902</v>
      </c>
      <c r="AG34" s="47">
        <v>490.51207343403098</v>
      </c>
      <c r="AH34" s="47">
        <v>497.93540735088197</v>
      </c>
      <c r="AI34" s="47">
        <v>505.35874126773399</v>
      </c>
      <c r="AJ34" s="47">
        <v>512.78207518458498</v>
      </c>
      <c r="AK34" s="47">
        <v>520.20540910143598</v>
      </c>
      <c r="AL34" s="47">
        <v>527.62874301828799</v>
      </c>
      <c r="AM34" s="47">
        <v>535.05207693513898</v>
      </c>
    </row>
    <row r="35" spans="1:39" s="47" customFormat="1" x14ac:dyDescent="0.25">
      <c r="A35" s="18" t="s">
        <v>71</v>
      </c>
      <c r="B35" s="47" t="s">
        <v>591</v>
      </c>
      <c r="C35" s="47" t="s">
        <v>108</v>
      </c>
      <c r="D35" s="47">
        <v>1274.12359429806</v>
      </c>
      <c r="E35" s="47">
        <v>1259.08498740251</v>
      </c>
      <c r="F35" s="47">
        <v>1245.6178321774601</v>
      </c>
      <c r="G35" s="47">
        <v>1231.48309189368</v>
      </c>
      <c r="H35" s="47">
        <v>1218.16271763339</v>
      </c>
      <c r="I35" s="47">
        <v>1197.6136533521801</v>
      </c>
      <c r="J35" s="47">
        <v>1178.01550697427</v>
      </c>
      <c r="K35" s="47">
        <v>1158.6315013497599</v>
      </c>
      <c r="L35" s="47">
        <v>1139.4604648346001</v>
      </c>
      <c r="M35" s="47">
        <v>1120.50122578471</v>
      </c>
      <c r="N35" s="47">
        <v>1104.4723048184301</v>
      </c>
      <c r="O35" s="47">
        <v>1090.6242044484</v>
      </c>
      <c r="P35" s="47">
        <v>1076.86252986008</v>
      </c>
      <c r="Q35" s="47">
        <v>1063.1872810534701</v>
      </c>
      <c r="R35" s="47">
        <v>1049.5984580285599</v>
      </c>
      <c r="S35" s="47">
        <v>1036.0960607853699</v>
      </c>
      <c r="T35" s="47">
        <v>1028.6490392615599</v>
      </c>
      <c r="U35" s="47">
        <v>1021.20201773776</v>
      </c>
      <c r="V35" s="47">
        <v>1013.75499621396</v>
      </c>
      <c r="W35" s="47">
        <v>1006.30797469016</v>
      </c>
      <c r="X35" s="47">
        <v>998.86095316636204</v>
      </c>
      <c r="Y35" s="47">
        <v>991.41393164256101</v>
      </c>
      <c r="Z35" s="47">
        <v>983.96691011875896</v>
      </c>
      <c r="AA35" s="47">
        <v>976.51988859495702</v>
      </c>
      <c r="AB35" s="47">
        <v>969.072867071156</v>
      </c>
      <c r="AC35" s="47">
        <v>961.62584554735395</v>
      </c>
      <c r="AD35" s="47">
        <v>954.17882402355201</v>
      </c>
      <c r="AE35" s="47">
        <v>946.73180249974996</v>
      </c>
      <c r="AF35" s="47">
        <v>939.28478097594905</v>
      </c>
      <c r="AG35" s="47">
        <v>931.837759452147</v>
      </c>
      <c r="AH35" s="47">
        <v>924.39073792834495</v>
      </c>
      <c r="AI35" s="47">
        <v>916.94371640454403</v>
      </c>
      <c r="AJ35" s="47">
        <v>909.49669488074198</v>
      </c>
      <c r="AK35" s="47">
        <v>902.04967335694005</v>
      </c>
      <c r="AL35" s="47">
        <v>894.60265183313902</v>
      </c>
      <c r="AM35" s="47">
        <v>887.15563030933697</v>
      </c>
    </row>
    <row r="36" spans="1:39" s="47" customFormat="1" x14ac:dyDescent="0.25">
      <c r="A36" s="18" t="s">
        <v>73</v>
      </c>
      <c r="B36" s="47" t="s">
        <v>591</v>
      </c>
      <c r="C36" s="47" t="s">
        <v>109</v>
      </c>
      <c r="D36" s="47">
        <v>186.82514946000001</v>
      </c>
      <c r="E36" s="47">
        <v>184.778210041199</v>
      </c>
      <c r="F36" s="47">
        <v>181.85043295439601</v>
      </c>
      <c r="G36" s="47">
        <v>176.944535285515</v>
      </c>
      <c r="H36" s="47">
        <v>172.44443567877099</v>
      </c>
      <c r="I36" s="47">
        <v>167.71831297139499</v>
      </c>
      <c r="J36" s="47">
        <v>163.277920646523</v>
      </c>
      <c r="K36" s="47">
        <v>158.68768951753299</v>
      </c>
      <c r="L36" s="47">
        <v>153.67102744535299</v>
      </c>
      <c r="M36" s="47">
        <v>148.522578046842</v>
      </c>
      <c r="N36" s="47">
        <v>148.07770834180499</v>
      </c>
      <c r="O36" s="47">
        <v>144.93370846594399</v>
      </c>
      <c r="P36" s="47">
        <v>141.81589734476799</v>
      </c>
      <c r="Q36" s="47">
        <v>138.724274978278</v>
      </c>
      <c r="R36" s="47">
        <v>135.65884136647301</v>
      </c>
      <c r="S36" s="47">
        <v>132.61959650935299</v>
      </c>
      <c r="T36" s="47">
        <v>130.362998813963</v>
      </c>
      <c r="U36" s="47">
        <v>128.10640111857299</v>
      </c>
      <c r="V36" s="47">
        <v>125.849803423183</v>
      </c>
      <c r="W36" s="47">
        <v>123.59320572779301</v>
      </c>
      <c r="X36" s="47">
        <v>121.33660803240301</v>
      </c>
      <c r="Y36" s="47">
        <v>119.08001033701299</v>
      </c>
      <c r="Z36" s="47">
        <v>116.82341264162299</v>
      </c>
      <c r="AA36" s="47">
        <v>114.56681494623299</v>
      </c>
      <c r="AB36" s="47">
        <v>112.310217250843</v>
      </c>
      <c r="AC36" s="47">
        <v>110.053619555453</v>
      </c>
      <c r="AD36" s="47">
        <v>107.797021860063</v>
      </c>
      <c r="AE36" s="47">
        <v>105.540424164673</v>
      </c>
      <c r="AF36" s="47">
        <v>103.283826469283</v>
      </c>
      <c r="AG36" s="47">
        <v>101.027228773893</v>
      </c>
      <c r="AH36" s="47">
        <v>98.770631078503101</v>
      </c>
      <c r="AI36" s="47">
        <v>96.514033383113002</v>
      </c>
      <c r="AJ36" s="47">
        <v>94.257435687723003</v>
      </c>
      <c r="AK36" s="47">
        <v>92.000837992332904</v>
      </c>
      <c r="AL36" s="47">
        <v>89.744240296942905</v>
      </c>
      <c r="AM36" s="47">
        <v>87.487642601552906</v>
      </c>
    </row>
    <row r="37" spans="1:39" s="47" customFormat="1" x14ac:dyDescent="0.25">
      <c r="A37" s="254" t="s">
        <v>1471</v>
      </c>
      <c r="B37" s="47" t="s">
        <v>591</v>
      </c>
      <c r="C37" s="47" t="s">
        <v>110</v>
      </c>
      <c r="D37" s="47">
        <v>3631.86605549052</v>
      </c>
      <c r="E37" s="47">
        <v>3608.4282296441202</v>
      </c>
      <c r="F37" s="47">
        <v>3589.1338556148598</v>
      </c>
      <c r="G37" s="47">
        <v>3568.0093826274601</v>
      </c>
      <c r="H37" s="47">
        <v>3546.9209816736602</v>
      </c>
      <c r="I37" s="47">
        <v>3504.0884786800102</v>
      </c>
      <c r="J37" s="47">
        <v>3460.1332698538599</v>
      </c>
      <c r="K37" s="47">
        <v>3413.6735515985201</v>
      </c>
      <c r="L37" s="47">
        <v>3366.20883407572</v>
      </c>
      <c r="M37" s="47">
        <v>3318.1310817348299</v>
      </c>
      <c r="N37" s="47">
        <v>3329.79928230428</v>
      </c>
      <c r="O37" s="47">
        <v>3310.8894857811301</v>
      </c>
      <c r="P37" s="47">
        <v>3291.98119473513</v>
      </c>
      <c r="Q37" s="47">
        <v>3273.07440916626</v>
      </c>
      <c r="R37" s="47">
        <v>3254.1691290745298</v>
      </c>
      <c r="S37" s="47">
        <v>3235.2653544599402</v>
      </c>
      <c r="T37" s="47">
        <v>3235.1356325130901</v>
      </c>
      <c r="U37" s="47">
        <v>3235.0059105662399</v>
      </c>
      <c r="V37" s="47">
        <v>3234.8761886193902</v>
      </c>
      <c r="W37" s="47">
        <v>3234.74646667254</v>
      </c>
      <c r="X37" s="47">
        <v>3234.6167447256898</v>
      </c>
      <c r="Y37" s="47">
        <v>3234.4870227788401</v>
      </c>
      <c r="Z37" s="47">
        <v>3234.35730083199</v>
      </c>
      <c r="AA37" s="47">
        <v>3234.2275788851298</v>
      </c>
      <c r="AB37" s="47">
        <v>3234.0978569382801</v>
      </c>
      <c r="AC37" s="47">
        <v>3233.9681349914299</v>
      </c>
      <c r="AD37" s="47">
        <v>3233.8384130445802</v>
      </c>
      <c r="AE37" s="47">
        <v>3233.70869109773</v>
      </c>
      <c r="AF37" s="47">
        <v>3233.5789691508799</v>
      </c>
      <c r="AG37" s="47">
        <v>3233.4492472040301</v>
      </c>
      <c r="AH37" s="47">
        <v>3233.31952525718</v>
      </c>
      <c r="AI37" s="47">
        <v>3233.1898033103298</v>
      </c>
      <c r="AJ37" s="47">
        <v>3233.0600813634801</v>
      </c>
      <c r="AK37" s="47">
        <v>3232.9303594166299</v>
      </c>
      <c r="AL37" s="47">
        <v>3232.8006374697702</v>
      </c>
      <c r="AM37" s="47">
        <v>3232.67091552292</v>
      </c>
    </row>
    <row r="38" spans="1:39" s="47" customFormat="1" x14ac:dyDescent="0.25">
      <c r="A38" s="18" t="s">
        <v>59</v>
      </c>
      <c r="B38" s="47" t="s">
        <v>591</v>
      </c>
      <c r="C38" s="47" t="s">
        <v>111</v>
      </c>
      <c r="D38" s="47">
        <v>498.37539870000001</v>
      </c>
      <c r="E38" s="47">
        <v>501.75332870206603</v>
      </c>
      <c r="F38" s="47">
        <v>504.46267730807398</v>
      </c>
      <c r="G38" s="47">
        <v>505.77749177170398</v>
      </c>
      <c r="H38" s="47">
        <v>506.60044479670103</v>
      </c>
      <c r="I38" s="47">
        <v>504.02967458132701</v>
      </c>
      <c r="J38" s="47">
        <v>501.34561122928602</v>
      </c>
      <c r="K38" s="47">
        <v>498.268582341566</v>
      </c>
      <c r="L38" s="47">
        <v>494.95140228560501</v>
      </c>
      <c r="M38" s="47">
        <v>491.47110099668402</v>
      </c>
      <c r="N38" s="47">
        <v>498.63253424548498</v>
      </c>
      <c r="O38" s="47">
        <v>500.290882386703</v>
      </c>
      <c r="P38" s="47">
        <v>501.89852898833198</v>
      </c>
      <c r="Q38" s="47">
        <v>503.45547405037399</v>
      </c>
      <c r="R38" s="47">
        <v>504.96171757282798</v>
      </c>
      <c r="S38" s="47">
        <v>506.41725955569302</v>
      </c>
      <c r="T38" s="47">
        <v>510.78604221686402</v>
      </c>
      <c r="U38" s="47">
        <v>515.15482487803399</v>
      </c>
      <c r="V38" s="47">
        <v>519.52360753920402</v>
      </c>
      <c r="W38" s="47">
        <v>523.89239020037496</v>
      </c>
      <c r="X38" s="47">
        <v>528.26117286154499</v>
      </c>
      <c r="Y38" s="47">
        <v>532.62995552271605</v>
      </c>
      <c r="Z38" s="47">
        <v>536.99873818388596</v>
      </c>
      <c r="AA38" s="47">
        <v>541.36752084505599</v>
      </c>
      <c r="AB38" s="47">
        <v>545.73630350622705</v>
      </c>
      <c r="AC38" s="47">
        <v>550.10508616739696</v>
      </c>
      <c r="AD38" s="47">
        <v>554.47386882856699</v>
      </c>
      <c r="AE38" s="47">
        <v>558.84265148973805</v>
      </c>
      <c r="AF38" s="47">
        <v>563.21143415090796</v>
      </c>
      <c r="AG38" s="47">
        <v>567.58021681207799</v>
      </c>
      <c r="AH38" s="47">
        <v>571.94899947324905</v>
      </c>
      <c r="AI38" s="47">
        <v>576.31778213441896</v>
      </c>
      <c r="AJ38" s="47">
        <v>580.68656479558899</v>
      </c>
      <c r="AK38" s="47">
        <v>585.05534745676005</v>
      </c>
      <c r="AL38" s="47">
        <v>589.42413011792996</v>
      </c>
      <c r="AM38" s="47">
        <v>593.79291277909999</v>
      </c>
    </row>
    <row r="39" spans="1:39" s="47" customFormat="1" x14ac:dyDescent="0.25">
      <c r="A39" s="18" t="s">
        <v>54</v>
      </c>
      <c r="B39" s="47" t="s">
        <v>591</v>
      </c>
      <c r="C39" s="47" t="s">
        <v>112</v>
      </c>
      <c r="D39" s="47">
        <v>5832.5244595287704</v>
      </c>
      <c r="E39" s="47">
        <v>5824.8548104143401</v>
      </c>
      <c r="F39" s="47">
        <v>5816.6850992129903</v>
      </c>
      <c r="G39" s="47">
        <v>5809.1798284755196</v>
      </c>
      <c r="H39" s="47">
        <v>5801.6730702513196</v>
      </c>
      <c r="I39" s="47">
        <v>5794.1648377151196</v>
      </c>
      <c r="J39" s="47">
        <v>5785.72149952988</v>
      </c>
      <c r="K39" s="47">
        <v>5777.3819996660604</v>
      </c>
      <c r="L39" s="47">
        <v>5769.0468825996604</v>
      </c>
      <c r="M39" s="47">
        <v>5760.9353495955502</v>
      </c>
      <c r="N39" s="47">
        <v>5811.2433193644802</v>
      </c>
      <c r="O39" s="47">
        <v>5861.5512891334101</v>
      </c>
      <c r="P39" s="47">
        <v>5911.8592589023501</v>
      </c>
      <c r="Q39" s="47">
        <v>5962.1672286712801</v>
      </c>
      <c r="R39" s="47">
        <v>6012.4751984402101</v>
      </c>
      <c r="S39" s="47">
        <v>6062.7831682091501</v>
      </c>
      <c r="T39" s="47">
        <v>6113.09113797808</v>
      </c>
      <c r="U39" s="47">
        <v>6163.39910774701</v>
      </c>
      <c r="V39" s="47">
        <v>6213.70707751595</v>
      </c>
      <c r="W39" s="47">
        <v>6264.01504728488</v>
      </c>
      <c r="X39" s="47">
        <v>6314.32301705381</v>
      </c>
      <c r="Y39" s="47">
        <v>6364.6309868227499</v>
      </c>
      <c r="Z39" s="47">
        <v>6414.9389565916799</v>
      </c>
      <c r="AA39" s="47">
        <v>6465.2469263606099</v>
      </c>
      <c r="AB39" s="47">
        <v>6515.5548961295499</v>
      </c>
      <c r="AC39" s="47">
        <v>6565.8628658984799</v>
      </c>
      <c r="AD39" s="47">
        <v>6616.1708356674098</v>
      </c>
      <c r="AE39" s="47">
        <v>6666.4788054363498</v>
      </c>
      <c r="AF39" s="47">
        <v>6716.7867752052798</v>
      </c>
      <c r="AG39" s="47">
        <v>6767.0947449742098</v>
      </c>
      <c r="AH39" s="47">
        <v>6817.4027147431398</v>
      </c>
      <c r="AI39" s="47">
        <v>6867.7106845120798</v>
      </c>
      <c r="AJ39" s="47">
        <v>6918.0186542810097</v>
      </c>
      <c r="AK39" s="47">
        <v>6968.3266240499397</v>
      </c>
      <c r="AL39" s="47">
        <v>7018.6345938188797</v>
      </c>
      <c r="AM39" s="47">
        <v>7068.9425635878097</v>
      </c>
    </row>
    <row r="40" spans="1:39" s="47" customFormat="1" x14ac:dyDescent="0.25">
      <c r="A40" s="18" t="s">
        <v>60</v>
      </c>
      <c r="B40" s="47" t="s">
        <v>591</v>
      </c>
      <c r="C40" s="47" t="s">
        <v>113</v>
      </c>
      <c r="D40" s="47">
        <v>7488.4764208791603</v>
      </c>
      <c r="E40" s="47">
        <v>7491.4280361369601</v>
      </c>
      <c r="F40" s="47">
        <v>7489.3608301733902</v>
      </c>
      <c r="G40" s="47">
        <v>7485.7748057884401</v>
      </c>
      <c r="H40" s="47">
        <v>7481.6699637821202</v>
      </c>
      <c r="I40" s="47">
        <v>7478.0463049544396</v>
      </c>
      <c r="J40" s="47">
        <v>7480.63179088774</v>
      </c>
      <c r="K40" s="47">
        <v>7483.3140510920202</v>
      </c>
      <c r="L40" s="47">
        <v>7485.9963112962896</v>
      </c>
      <c r="M40" s="47">
        <v>7488.6785715005599</v>
      </c>
      <c r="N40" s="47">
        <v>7491.3608317048402</v>
      </c>
      <c r="O40" s="47">
        <v>7494.0430919091104</v>
      </c>
      <c r="P40" s="47">
        <v>7496.7253521133898</v>
      </c>
      <c r="Q40" s="47">
        <v>7499.4076123176601</v>
      </c>
      <c r="R40" s="47">
        <v>7502.0898725219404</v>
      </c>
      <c r="S40" s="47">
        <v>7504.7721327262097</v>
      </c>
      <c r="T40" s="47">
        <v>7507.45439293048</v>
      </c>
      <c r="U40" s="47">
        <v>7510.1366531347603</v>
      </c>
      <c r="V40" s="47">
        <v>7512.8189133390297</v>
      </c>
      <c r="W40" s="47">
        <v>7515.50117354331</v>
      </c>
      <c r="X40" s="47">
        <v>7518.1834337475802</v>
      </c>
      <c r="Y40" s="47">
        <v>7520.8656939518496</v>
      </c>
      <c r="Z40" s="47">
        <v>7523.5479541561299</v>
      </c>
      <c r="AA40" s="47">
        <v>7526.2302143604002</v>
      </c>
      <c r="AB40" s="47">
        <v>7528.9124745646805</v>
      </c>
      <c r="AC40" s="47">
        <v>7531.5947347689498</v>
      </c>
      <c r="AD40" s="47">
        <v>7534.2769949732301</v>
      </c>
      <c r="AE40" s="47">
        <v>7536.9592551775004</v>
      </c>
      <c r="AF40" s="47">
        <v>7539.6415153817698</v>
      </c>
      <c r="AG40" s="47">
        <v>7542.32377558605</v>
      </c>
      <c r="AH40" s="47">
        <v>7545.0060357903203</v>
      </c>
      <c r="AI40" s="47">
        <v>7547.6882959945997</v>
      </c>
      <c r="AJ40" s="47">
        <v>7550.37055619887</v>
      </c>
      <c r="AK40" s="47">
        <v>7553.0528164031402</v>
      </c>
      <c r="AL40" s="47">
        <v>7555.7350766074196</v>
      </c>
      <c r="AM40" s="47">
        <v>7558.4173368116899</v>
      </c>
    </row>
    <row r="41" spans="1:39" x14ac:dyDescent="0.25">
      <c r="C41" s="45" t="s">
        <v>114</v>
      </c>
      <c r="D41" s="45">
        <v>1949.34483330432</v>
      </c>
      <c r="E41" s="45">
        <v>1910.3407298919701</v>
      </c>
      <c r="F41" s="45">
        <v>1868.37095805136</v>
      </c>
      <c r="G41" s="45">
        <v>1820.4808664965699</v>
      </c>
      <c r="H41" s="45">
        <v>1774.2134686065599</v>
      </c>
      <c r="I41" s="45">
        <v>1725.20608754823</v>
      </c>
      <c r="J41" s="45">
        <v>1704.6861375125</v>
      </c>
      <c r="K41" s="45">
        <v>1681.4156445682199</v>
      </c>
      <c r="L41" s="45">
        <v>1658.37385478284</v>
      </c>
      <c r="M41" s="45">
        <v>1635.8286070596801</v>
      </c>
      <c r="N41" s="45">
        <v>1614.31991282175</v>
      </c>
      <c r="O41" s="45">
        <v>1594.1312514352401</v>
      </c>
      <c r="P41" s="45">
        <v>1575.60461094934</v>
      </c>
      <c r="Q41" s="45">
        <v>1558.5713316425099</v>
      </c>
      <c r="R41" s="45">
        <v>1542.6746562543001</v>
      </c>
      <c r="S41" s="45">
        <v>1528.3795606024401</v>
      </c>
      <c r="T41" s="45">
        <v>1515.5526046796299</v>
      </c>
      <c r="U41" s="45">
        <v>1505.10618794078</v>
      </c>
      <c r="V41" s="45">
        <v>1496.90469106928</v>
      </c>
      <c r="W41" s="45">
        <v>1489.9785543124001</v>
      </c>
      <c r="X41" s="45">
        <v>1484.79410305277</v>
      </c>
      <c r="Y41" s="45">
        <v>1481.0278139753</v>
      </c>
      <c r="Z41" s="45">
        <v>1479.0634534907099</v>
      </c>
      <c r="AA41" s="45">
        <v>1478.89491969184</v>
      </c>
      <c r="AB41" s="45">
        <v>1480.0459680906199</v>
      </c>
      <c r="AC41" s="45">
        <v>1482.2134606716099</v>
      </c>
      <c r="AD41" s="45">
        <v>1485.4367903872101</v>
      </c>
      <c r="AE41" s="45">
        <v>1489.4117144511199</v>
      </c>
      <c r="AF41" s="45">
        <v>1493.93347590144</v>
      </c>
      <c r="AG41" s="45">
        <v>1498.8221200855801</v>
      </c>
      <c r="AH41" s="45">
        <v>1503.8985156554199</v>
      </c>
      <c r="AI41" s="45">
        <v>1509.01237667383</v>
      </c>
      <c r="AJ41" s="45">
        <v>1514.1228182089101</v>
      </c>
      <c r="AK41" s="45">
        <v>1519.20884346721</v>
      </c>
      <c r="AL41" s="45">
        <v>1524.2198116787199</v>
      </c>
      <c r="AM41" s="45">
        <v>1529.00620123358</v>
      </c>
    </row>
    <row r="42" spans="1:39" x14ac:dyDescent="0.25">
      <c r="C42" s="45" t="s">
        <v>115</v>
      </c>
      <c r="D42" s="45">
        <v>3456.2218396307298</v>
      </c>
      <c r="E42" s="45">
        <v>3470.8380256238102</v>
      </c>
      <c r="F42" s="45">
        <v>3484.3748774678502</v>
      </c>
      <c r="G42" s="45">
        <v>3490.76738441406</v>
      </c>
      <c r="H42" s="45">
        <v>3503.44132041082</v>
      </c>
      <c r="I42" s="45">
        <v>3515.3044559663499</v>
      </c>
      <c r="J42" s="45">
        <v>3526.6127004439099</v>
      </c>
      <c r="K42" s="45">
        <v>3537.39783970607</v>
      </c>
      <c r="L42" s="45">
        <v>3551.2109653614998</v>
      </c>
      <c r="M42" s="45">
        <v>3565.5533532383702</v>
      </c>
      <c r="N42" s="45">
        <v>3591.9485930789101</v>
      </c>
      <c r="O42" s="45">
        <v>3618.5456729155499</v>
      </c>
      <c r="P42" s="45">
        <v>3645.9463800359599</v>
      </c>
      <c r="Q42" s="45">
        <v>3673.13758069197</v>
      </c>
      <c r="R42" s="45">
        <v>3698.8329571450599</v>
      </c>
      <c r="S42" s="45">
        <v>3724.5358835923798</v>
      </c>
      <c r="T42" s="45">
        <v>3749.5468573344201</v>
      </c>
      <c r="U42" s="45">
        <v>3776.9072056402201</v>
      </c>
      <c r="V42" s="45">
        <v>3805.2555884291701</v>
      </c>
      <c r="W42" s="45">
        <v>3831.4206791786501</v>
      </c>
      <c r="X42" s="45">
        <v>3857.06945859493</v>
      </c>
      <c r="Y42" s="45">
        <v>3880.5911524411799</v>
      </c>
      <c r="Z42" s="45">
        <v>3903.9649103248298</v>
      </c>
      <c r="AA42" s="45">
        <v>3927.0634085659599</v>
      </c>
      <c r="AB42" s="45">
        <v>3949.3561003115801</v>
      </c>
      <c r="AC42" s="45">
        <v>3970.7260446372602</v>
      </c>
      <c r="AD42" s="45">
        <v>3991.4199230489999</v>
      </c>
      <c r="AE42" s="45">
        <v>4011.3969693372401</v>
      </c>
      <c r="AF42" s="45">
        <v>4030.6373270173199</v>
      </c>
      <c r="AG42" s="45">
        <v>4049.0079873274099</v>
      </c>
      <c r="AH42" s="45">
        <v>4066.4984773470301</v>
      </c>
      <c r="AI42" s="45">
        <v>4083.02366680778</v>
      </c>
      <c r="AJ42" s="45">
        <v>4098.6339676056496</v>
      </c>
      <c r="AK42" s="45">
        <v>4113.5313279243401</v>
      </c>
      <c r="AL42" s="45">
        <v>4127.6392469601797</v>
      </c>
      <c r="AM42" s="45">
        <v>4140.5699075417597</v>
      </c>
    </row>
    <row r="43" spans="1:39" x14ac:dyDescent="0.25">
      <c r="C43" s="45" t="s">
        <v>116</v>
      </c>
      <c r="D43" s="45">
        <v>6417.4081280556202</v>
      </c>
      <c r="E43" s="45">
        <v>6389.50146865857</v>
      </c>
      <c r="F43" s="45">
        <v>6362.5434252991299</v>
      </c>
      <c r="G43" s="45">
        <v>6325.5586727084001</v>
      </c>
      <c r="H43" s="45">
        <v>6303.0752089920397</v>
      </c>
      <c r="I43" s="45">
        <v>6283.124048789</v>
      </c>
      <c r="J43" s="45">
        <v>6265.7794716103799</v>
      </c>
      <c r="K43" s="45">
        <v>6250.4388001080497</v>
      </c>
      <c r="L43" s="45">
        <v>6241.4946592807601</v>
      </c>
      <c r="M43" s="45">
        <v>6233.2302252780901</v>
      </c>
      <c r="N43" s="45">
        <v>6251.8865947062504</v>
      </c>
      <c r="O43" s="45">
        <v>6266.4176699371001</v>
      </c>
      <c r="P43" s="45">
        <v>6275.1739516459702</v>
      </c>
      <c r="Q43" s="45">
        <v>6274.2951118586097</v>
      </c>
      <c r="R43" s="45">
        <v>6260.9944112936701</v>
      </c>
      <c r="S43" s="45">
        <v>6234.6137140481096</v>
      </c>
      <c r="T43" s="45">
        <v>6193.6321191565303</v>
      </c>
      <c r="U43" s="45">
        <v>6139.8760588654604</v>
      </c>
      <c r="V43" s="45">
        <v>6072.4545861079796</v>
      </c>
      <c r="W43" s="45">
        <v>5991.0716985552299</v>
      </c>
      <c r="X43" s="45">
        <v>5899.0759433167796</v>
      </c>
      <c r="Y43" s="45">
        <v>5798.3067560044001</v>
      </c>
      <c r="Z43" s="45">
        <v>5692.3846005839996</v>
      </c>
      <c r="AA43" s="45">
        <v>5584.4191854481196</v>
      </c>
      <c r="AB43" s="45">
        <v>5476.6976575603603</v>
      </c>
      <c r="AC43" s="45">
        <v>5371.5165587754</v>
      </c>
      <c r="AD43" s="45">
        <v>5270.8053119902797</v>
      </c>
      <c r="AE43" s="45">
        <v>5176.1252961677101</v>
      </c>
      <c r="AF43" s="45">
        <v>5088.3545301522799</v>
      </c>
      <c r="AG43" s="45">
        <v>5008.1462154318797</v>
      </c>
      <c r="AH43" s="45">
        <v>4935.7920589743599</v>
      </c>
      <c r="AI43" s="45">
        <v>4871.5396210844701</v>
      </c>
      <c r="AJ43" s="45">
        <v>4815.2907089472601</v>
      </c>
      <c r="AK43" s="45">
        <v>4766.85270751392</v>
      </c>
      <c r="AL43" s="45">
        <v>4725.8005350365502</v>
      </c>
      <c r="AM43" s="45">
        <v>4691.4483696001698</v>
      </c>
    </row>
    <row r="44" spans="1:39" x14ac:dyDescent="0.25">
      <c r="C44" s="45" t="s">
        <v>117</v>
      </c>
      <c r="D44" s="45">
        <v>539.71191651835102</v>
      </c>
      <c r="E44" s="45">
        <v>541.369408396425</v>
      </c>
      <c r="F44" s="45">
        <v>542.94806926096999</v>
      </c>
      <c r="G44" s="45">
        <v>543.45155593983202</v>
      </c>
      <c r="H44" s="45">
        <v>544.97826561351906</v>
      </c>
      <c r="I44" s="45">
        <v>546.48314245346603</v>
      </c>
      <c r="J44" s="45">
        <v>548.03060160752796</v>
      </c>
      <c r="K44" s="45">
        <v>549.67405563511102</v>
      </c>
      <c r="L44" s="45">
        <v>551.96828504764301</v>
      </c>
      <c r="M44" s="45">
        <v>554.53755796097596</v>
      </c>
      <c r="N44" s="45">
        <v>557.30445903983104</v>
      </c>
      <c r="O44" s="45">
        <v>560.21649879866004</v>
      </c>
      <c r="P44" s="45">
        <v>563.28217725916795</v>
      </c>
      <c r="Q44" s="45">
        <v>566.29640614351604</v>
      </c>
      <c r="R44" s="45">
        <v>569.10243929977605</v>
      </c>
      <c r="S44" s="45">
        <v>571.732231677855</v>
      </c>
      <c r="T44" s="45">
        <v>574.05211560965199</v>
      </c>
      <c r="U44" s="45">
        <v>576.23974514012696</v>
      </c>
      <c r="V44" s="45">
        <v>578.10432272396395</v>
      </c>
      <c r="W44" s="45">
        <v>579.41323429228805</v>
      </c>
      <c r="X44" s="45">
        <v>580.29526518877299</v>
      </c>
      <c r="Y44" s="45">
        <v>580.65923248431898</v>
      </c>
      <c r="Z44" s="45">
        <v>580.64107864107496</v>
      </c>
      <c r="AA44" s="45">
        <v>580.34648576388702</v>
      </c>
      <c r="AB44" s="45">
        <v>579.77716702337705</v>
      </c>
      <c r="AC44" s="45">
        <v>579.00129818143296</v>
      </c>
      <c r="AD44" s="45">
        <v>578.11798796014295</v>
      </c>
      <c r="AE44" s="45">
        <v>577.18301290598697</v>
      </c>
      <c r="AF44" s="45">
        <v>576.24867316135999</v>
      </c>
      <c r="AG44" s="45">
        <v>575.38073494744299</v>
      </c>
      <c r="AH44" s="45">
        <v>574.594313069534</v>
      </c>
      <c r="AI44" s="45">
        <v>573.92957210946497</v>
      </c>
      <c r="AJ44" s="45">
        <v>573.416499472743</v>
      </c>
      <c r="AK44" s="45">
        <v>573.06903994440199</v>
      </c>
      <c r="AL44" s="45">
        <v>572.89018337298899</v>
      </c>
      <c r="AM44" s="45">
        <v>572.85800818609096</v>
      </c>
    </row>
    <row r="45" spans="1:39" x14ac:dyDescent="0.25">
      <c r="C45" s="45" t="s">
        <v>118</v>
      </c>
      <c r="D45" s="45">
        <v>13990.614681268</v>
      </c>
      <c r="E45" s="45">
        <v>13519.298231102999</v>
      </c>
      <c r="F45" s="45">
        <v>13097.5961789507</v>
      </c>
      <c r="G45" s="45">
        <v>12707.8326074292</v>
      </c>
      <c r="H45" s="45">
        <v>12382.967720685599</v>
      </c>
      <c r="I45" s="45">
        <v>12025.405073052299</v>
      </c>
      <c r="J45" s="45">
        <v>11582.8920375748</v>
      </c>
      <c r="K45" s="45">
        <v>11007.6198223805</v>
      </c>
      <c r="L45" s="45">
        <v>10316.4130559245</v>
      </c>
      <c r="M45" s="45">
        <v>9576.3795652657009</v>
      </c>
      <c r="N45" s="45">
        <v>8892.8311006233707</v>
      </c>
      <c r="O45" s="45">
        <v>8308.1515848195104</v>
      </c>
      <c r="P45" s="45">
        <v>7831.7773913299798</v>
      </c>
      <c r="Q45" s="45">
        <v>7449.6765133204799</v>
      </c>
      <c r="R45" s="45">
        <v>7140.7184922828401</v>
      </c>
      <c r="S45" s="45">
        <v>6888.6339704992897</v>
      </c>
      <c r="T45" s="45">
        <v>6684.0140648922097</v>
      </c>
      <c r="U45" s="45">
        <v>6519.2113989318595</v>
      </c>
      <c r="V45" s="45">
        <v>6384.5377415743196</v>
      </c>
      <c r="W45" s="45">
        <v>6268.6771415561097</v>
      </c>
      <c r="X45" s="45">
        <v>6168.9244260535597</v>
      </c>
      <c r="Y45" s="45">
        <v>6080.38912299</v>
      </c>
      <c r="Z45" s="45">
        <v>6002.6551345861799</v>
      </c>
      <c r="AA45" s="45">
        <v>5934.4526475925404</v>
      </c>
      <c r="AB45" s="45">
        <v>5873.02366160165</v>
      </c>
      <c r="AC45" s="45">
        <v>5816.9529623403196</v>
      </c>
      <c r="AD45" s="45">
        <v>5766.6765318057496</v>
      </c>
      <c r="AE45" s="45">
        <v>5721.2117676304997</v>
      </c>
      <c r="AF45" s="45">
        <v>5680.0539997896703</v>
      </c>
      <c r="AG45" s="45">
        <v>5642.7816807904701</v>
      </c>
      <c r="AH45" s="45">
        <v>5608.9076159448996</v>
      </c>
      <c r="AI45" s="45">
        <v>5577.9861692453196</v>
      </c>
      <c r="AJ45" s="45">
        <v>5549.9846631556402</v>
      </c>
      <c r="AK45" s="45">
        <v>5524.8849028655104</v>
      </c>
      <c r="AL45" s="45">
        <v>5502.5039192092599</v>
      </c>
      <c r="AM45" s="45">
        <v>5482.1854214621999</v>
      </c>
    </row>
    <row r="46" spans="1:39" x14ac:dyDescent="0.25">
      <c r="C46" s="45" t="s">
        <v>119</v>
      </c>
      <c r="D46" s="45">
        <v>797.59618027759097</v>
      </c>
      <c r="E46" s="45">
        <v>775.95304489504394</v>
      </c>
      <c r="F46" s="45">
        <v>752.18274615476105</v>
      </c>
      <c r="G46" s="45">
        <v>725.88118721801197</v>
      </c>
      <c r="H46" s="45">
        <v>701.18853798043006</v>
      </c>
      <c r="I46" s="45">
        <v>676.49840211419803</v>
      </c>
      <c r="J46" s="45">
        <v>651.66471022395206</v>
      </c>
      <c r="K46" s="45">
        <v>627.53382391495995</v>
      </c>
      <c r="L46" s="45">
        <v>605.44880530157297</v>
      </c>
      <c r="M46" s="45">
        <v>585.63545212009001</v>
      </c>
      <c r="N46" s="45">
        <v>568.12211764065398</v>
      </c>
      <c r="O46" s="45">
        <v>552.77128281333603</v>
      </c>
      <c r="P46" s="45">
        <v>539.46104143731304</v>
      </c>
      <c r="Q46" s="45">
        <v>527.93233370896905</v>
      </c>
      <c r="R46" s="45">
        <v>517.88875385243796</v>
      </c>
      <c r="S46" s="45">
        <v>509.31461154559298</v>
      </c>
      <c r="T46" s="45">
        <v>502.02709532483902</v>
      </c>
      <c r="U46" s="45">
        <v>496.17994500856901</v>
      </c>
      <c r="V46" s="45">
        <v>491.612078399464</v>
      </c>
      <c r="W46" s="45">
        <v>487.89690975219997</v>
      </c>
      <c r="X46" s="45">
        <v>485.07994147082098</v>
      </c>
      <c r="Y46" s="45">
        <v>482.96785251033401</v>
      </c>
      <c r="Z46" s="45">
        <v>481.60619191993698</v>
      </c>
      <c r="AA46" s="45">
        <v>480.93422292810601</v>
      </c>
      <c r="AB46" s="45">
        <v>480.75277211125501</v>
      </c>
      <c r="AC46" s="45">
        <v>480.93366638234102</v>
      </c>
      <c r="AD46" s="45">
        <v>481.469565983302</v>
      </c>
      <c r="AE46" s="45">
        <v>482.25041289179001</v>
      </c>
      <c r="AF46" s="45">
        <v>483.20434377240798</v>
      </c>
      <c r="AG46" s="45">
        <v>484.27041316492699</v>
      </c>
      <c r="AH46" s="45">
        <v>485.391010754712</v>
      </c>
      <c r="AI46" s="45">
        <v>486.517650486104</v>
      </c>
      <c r="AJ46" s="45">
        <v>487.63674322885799</v>
      </c>
      <c r="AK46" s="45">
        <v>488.74264669242001</v>
      </c>
      <c r="AL46" s="45">
        <v>489.81921840520698</v>
      </c>
      <c r="AM46" s="45">
        <v>490.81752169938801</v>
      </c>
    </row>
    <row r="47" spans="1:39" x14ac:dyDescent="0.25">
      <c r="C47" s="45" t="s">
        <v>120</v>
      </c>
      <c r="D47" s="45">
        <v>5577.2271198295603</v>
      </c>
      <c r="E47" s="45">
        <v>5606.60748408777</v>
      </c>
      <c r="F47" s="45">
        <v>5633.3278156504202</v>
      </c>
      <c r="G47" s="45">
        <v>5647.21379195184</v>
      </c>
      <c r="H47" s="45">
        <v>5668.93013103662</v>
      </c>
      <c r="I47" s="45">
        <v>5686.7262916549698</v>
      </c>
      <c r="J47" s="45">
        <v>5700.01950367887</v>
      </c>
      <c r="K47" s="45">
        <v>5707.96411233665</v>
      </c>
      <c r="L47" s="45">
        <v>5714.8388101966202</v>
      </c>
      <c r="M47" s="45">
        <v>5715.5764687581895</v>
      </c>
      <c r="N47" s="45">
        <v>5708.37990872303</v>
      </c>
      <c r="O47" s="45">
        <v>5691.9372734929802</v>
      </c>
      <c r="P47" s="45">
        <v>5666.2139946821899</v>
      </c>
      <c r="Q47" s="45">
        <v>5630.3385134790697</v>
      </c>
      <c r="R47" s="45">
        <v>5583.7861285011504</v>
      </c>
      <c r="S47" s="45">
        <v>5529.5415369682796</v>
      </c>
      <c r="T47" s="45">
        <v>5468.9246547787598</v>
      </c>
      <c r="U47" s="45">
        <v>5406.5263359479604</v>
      </c>
      <c r="V47" s="45">
        <v>5343.5292758127398</v>
      </c>
      <c r="W47" s="45">
        <v>5278.3370188332501</v>
      </c>
      <c r="X47" s="45">
        <v>5213.4958592416097</v>
      </c>
      <c r="Y47" s="45">
        <v>5149.0718807102103</v>
      </c>
      <c r="Z47" s="45">
        <v>5087.1866552132597</v>
      </c>
      <c r="AA47" s="45">
        <v>5028.8602588604399</v>
      </c>
      <c r="AB47" s="45">
        <v>4973.75944225074</v>
      </c>
      <c r="AC47" s="45">
        <v>4922.1467259429801</v>
      </c>
      <c r="AD47" s="45">
        <v>4875.2481528853696</v>
      </c>
      <c r="AE47" s="45">
        <v>4833.2082208198899</v>
      </c>
      <c r="AF47" s="45">
        <v>4796.30646687649</v>
      </c>
      <c r="AG47" s="45">
        <v>4764.7058153347798</v>
      </c>
      <c r="AH47" s="45">
        <v>4738.3356334826303</v>
      </c>
      <c r="AI47" s="45">
        <v>4716.9893122806197</v>
      </c>
      <c r="AJ47" s="45">
        <v>4700.5669230465701</v>
      </c>
      <c r="AK47" s="45">
        <v>4688.8404108293998</v>
      </c>
      <c r="AL47" s="45">
        <v>4681.3578195311302</v>
      </c>
      <c r="AM47" s="45">
        <v>4677.2644692342701</v>
      </c>
    </row>
    <row r="48" spans="1:39" x14ac:dyDescent="0.25">
      <c r="C48" s="45" t="s">
        <v>121</v>
      </c>
      <c r="D48" s="45">
        <v>2323.2146617346998</v>
      </c>
      <c r="E48" s="45">
        <v>2298.0772766557602</v>
      </c>
      <c r="F48" s="45">
        <v>2271.76104709947</v>
      </c>
      <c r="G48" s="45">
        <v>2238.5072348840999</v>
      </c>
      <c r="H48" s="45">
        <v>2200.4090069069598</v>
      </c>
      <c r="I48" s="45">
        <v>2147.9187500261601</v>
      </c>
      <c r="J48" s="45">
        <v>2080.1351226372499</v>
      </c>
      <c r="K48" s="45">
        <v>2004.3365749110999</v>
      </c>
      <c r="L48" s="45">
        <v>1930.1550341689299</v>
      </c>
      <c r="M48" s="45">
        <v>1861.6165857047699</v>
      </c>
      <c r="N48" s="45">
        <v>1800.07148216936</v>
      </c>
      <c r="O48" s="45">
        <v>1745.40788012452</v>
      </c>
      <c r="P48" s="45">
        <v>1697.1578267924999</v>
      </c>
      <c r="Q48" s="45">
        <v>1654.3677657032199</v>
      </c>
      <c r="R48" s="45">
        <v>1615.9878343753201</v>
      </c>
      <c r="S48" s="45">
        <v>1581.8382590587401</v>
      </c>
      <c r="T48" s="45">
        <v>1551.3645516219401</v>
      </c>
      <c r="U48" s="45">
        <v>1525.1377282722301</v>
      </c>
      <c r="V48" s="45">
        <v>1502.8616538112401</v>
      </c>
      <c r="W48" s="45">
        <v>1483.5179508328999</v>
      </c>
      <c r="X48" s="45">
        <v>1467.4932023179899</v>
      </c>
      <c r="Y48" s="45">
        <v>1454.4235968103101</v>
      </c>
      <c r="Z48" s="45">
        <v>1444.60362416319</v>
      </c>
      <c r="AA48" s="45">
        <v>1437.9293511368901</v>
      </c>
      <c r="AB48" s="45">
        <v>1433.80494366988</v>
      </c>
      <c r="AC48" s="45">
        <v>1431.77932091617</v>
      </c>
      <c r="AD48" s="45">
        <v>1431.7134431090501</v>
      </c>
      <c r="AE48" s="45">
        <v>1433.1372016998</v>
      </c>
      <c r="AF48" s="45">
        <v>1435.6865624874899</v>
      </c>
      <c r="AG48" s="45">
        <v>1439.03972959926</v>
      </c>
      <c r="AH48" s="45">
        <v>1442.9000994491701</v>
      </c>
      <c r="AI48" s="45">
        <v>1447.02345751962</v>
      </c>
      <c r="AJ48" s="45">
        <v>1451.2934308767201</v>
      </c>
      <c r="AK48" s="45">
        <v>1455.6351976723099</v>
      </c>
      <c r="AL48" s="45">
        <v>1459.9628441662001</v>
      </c>
      <c r="AM48" s="45">
        <v>1464.1083442008101</v>
      </c>
    </row>
    <row r="49" spans="3:39" x14ac:dyDescent="0.25">
      <c r="C49" s="45" t="s">
        <v>122</v>
      </c>
      <c r="D49" s="45">
        <v>13822.7548248413</v>
      </c>
      <c r="E49" s="45">
        <v>13773.4545155668</v>
      </c>
      <c r="F49" s="45">
        <v>13722.341171346599</v>
      </c>
      <c r="G49" s="45">
        <v>13647.301459853299</v>
      </c>
      <c r="H49" s="45">
        <v>13593.8787088755</v>
      </c>
      <c r="I49" s="45">
        <v>13537.061802132201</v>
      </c>
      <c r="J49" s="45">
        <v>13476.4239388023</v>
      </c>
      <c r="K49" s="45">
        <v>13411.2250660216</v>
      </c>
      <c r="L49" s="45">
        <v>13352.4514043361</v>
      </c>
      <c r="M49" s="45">
        <v>13290.8635430669</v>
      </c>
      <c r="N49" s="45">
        <v>13225.0893010202</v>
      </c>
      <c r="O49" s="45">
        <v>13155.526773507399</v>
      </c>
      <c r="P49" s="45">
        <v>13085.5537088613</v>
      </c>
      <c r="Q49" s="45">
        <v>13015.5966988977</v>
      </c>
      <c r="R49" s="45">
        <v>12944.777759778301</v>
      </c>
      <c r="S49" s="45">
        <v>12878.413699119001</v>
      </c>
      <c r="T49" s="45">
        <v>12816.0513417567</v>
      </c>
      <c r="U49" s="45">
        <v>12764.747599075399</v>
      </c>
      <c r="V49" s="45">
        <v>12722.6453181629</v>
      </c>
      <c r="W49" s="45">
        <v>12680.920846213099</v>
      </c>
      <c r="X49" s="45">
        <v>12642.507375748901</v>
      </c>
      <c r="Y49" s="45">
        <v>12604.5609039062</v>
      </c>
      <c r="Z49" s="45">
        <v>12570.451525017599</v>
      </c>
      <c r="AA49" s="45">
        <v>12541.1840816316</v>
      </c>
      <c r="AB49" s="45">
        <v>12514.4721851049</v>
      </c>
      <c r="AC49" s="45">
        <v>12489.9538047518</v>
      </c>
      <c r="AD49" s="45">
        <v>12470.2214568125</v>
      </c>
      <c r="AE49" s="45">
        <v>12455.0560319949</v>
      </c>
      <c r="AF49" s="45">
        <v>12444.789597053699</v>
      </c>
      <c r="AG49" s="45">
        <v>12439.6288270307</v>
      </c>
      <c r="AH49" s="45">
        <v>12439.3214904422</v>
      </c>
      <c r="AI49" s="45">
        <v>12443.387968482901</v>
      </c>
      <c r="AJ49" s="45">
        <v>12451.7806436355</v>
      </c>
      <c r="AK49" s="45">
        <v>12464.322098848999</v>
      </c>
      <c r="AL49" s="45">
        <v>12480.3105821837</v>
      </c>
      <c r="AM49" s="45">
        <v>12498.095088165401</v>
      </c>
    </row>
    <row r="50" spans="3:39" x14ac:dyDescent="0.25">
      <c r="C50" s="45" t="s">
        <v>123</v>
      </c>
      <c r="D50" s="45">
        <v>2425.9398674490999</v>
      </c>
      <c r="E50" s="45">
        <v>2411.9592284280002</v>
      </c>
      <c r="F50" s="45">
        <v>2398.0172154544198</v>
      </c>
      <c r="G50" s="45">
        <v>2380.6440709824701</v>
      </c>
      <c r="H50" s="45">
        <v>2366.7707863492501</v>
      </c>
      <c r="I50" s="45">
        <v>2352.4420525691198</v>
      </c>
      <c r="J50" s="45">
        <v>2337.4926240834602</v>
      </c>
      <c r="K50" s="45">
        <v>2321.6928859808299</v>
      </c>
      <c r="L50" s="45">
        <v>2306.7418292134798</v>
      </c>
      <c r="M50" s="45">
        <v>2291.12560709234</v>
      </c>
      <c r="N50" s="45">
        <v>2274.5333745917501</v>
      </c>
      <c r="O50" s="45">
        <v>2256.8555488991401</v>
      </c>
      <c r="P50" s="45">
        <v>2238.4286141375901</v>
      </c>
      <c r="Q50" s="45">
        <v>2219.1280971055198</v>
      </c>
      <c r="R50" s="45">
        <v>2198.80255123692</v>
      </c>
      <c r="S50" s="45">
        <v>2178.4910482146902</v>
      </c>
      <c r="T50" s="45">
        <v>2158.4335297931698</v>
      </c>
      <c r="U50" s="45">
        <v>2140.1343435347198</v>
      </c>
      <c r="V50" s="45">
        <v>2123.64049884426</v>
      </c>
      <c r="W50" s="45">
        <v>2107.8462004923099</v>
      </c>
      <c r="X50" s="45">
        <v>2093.36077373234</v>
      </c>
      <c r="Y50" s="45">
        <v>2079.75350672064</v>
      </c>
      <c r="Z50" s="45">
        <v>2067.4809155037701</v>
      </c>
      <c r="AA50" s="45">
        <v>2056.5530849300699</v>
      </c>
      <c r="AB50" s="45">
        <v>2046.4330504048601</v>
      </c>
      <c r="AC50" s="45">
        <v>2036.87700908017</v>
      </c>
      <c r="AD50" s="45">
        <v>2028.1017242687999</v>
      </c>
      <c r="AE50" s="45">
        <v>2019.9169705654999</v>
      </c>
      <c r="AF50" s="45">
        <v>2012.2846155606001</v>
      </c>
      <c r="AG50" s="45">
        <v>2005.1863088959001</v>
      </c>
      <c r="AH50" s="45">
        <v>1998.5900043468901</v>
      </c>
      <c r="AI50" s="45">
        <v>1992.46874749668</v>
      </c>
      <c r="AJ50" s="45">
        <v>1986.9150328368</v>
      </c>
      <c r="AK50" s="45">
        <v>1982.01050797263</v>
      </c>
      <c r="AL50" s="45">
        <v>1977.76808338397</v>
      </c>
      <c r="AM50" s="45">
        <v>1974.0542365639301</v>
      </c>
    </row>
    <row r="51" spans="3:39" x14ac:dyDescent="0.25">
      <c r="C51" s="45" t="s">
        <v>124</v>
      </c>
      <c r="D51" s="45">
        <v>3420.02916741938</v>
      </c>
      <c r="E51" s="45">
        <v>3449.3802308467698</v>
      </c>
      <c r="F51" s="45">
        <v>3477.5576253102699</v>
      </c>
      <c r="G51" s="45">
        <v>3498.2216562847302</v>
      </c>
      <c r="H51" s="45">
        <v>3524.9303949047899</v>
      </c>
      <c r="I51" s="45">
        <v>3550.4689430257399</v>
      </c>
      <c r="J51" s="45">
        <v>3574.9132214194801</v>
      </c>
      <c r="K51" s="45">
        <v>3598.29127403025</v>
      </c>
      <c r="L51" s="45">
        <v>3624.2287516707402</v>
      </c>
      <c r="M51" s="45">
        <v>3650.2454528425801</v>
      </c>
      <c r="N51" s="45">
        <v>3676.0453586485301</v>
      </c>
      <c r="O51" s="45">
        <v>3701.5347396305501</v>
      </c>
      <c r="P51" s="45">
        <v>3727.2320431582598</v>
      </c>
      <c r="Q51" s="45">
        <v>3752.4911447365398</v>
      </c>
      <c r="R51" s="45">
        <v>3776.2222962353899</v>
      </c>
      <c r="S51" s="45">
        <v>3799.6152085343601</v>
      </c>
      <c r="T51" s="45">
        <v>3822.1891015462502</v>
      </c>
      <c r="U51" s="45">
        <v>3846.26657401276</v>
      </c>
      <c r="V51" s="45">
        <v>3871.2918483131102</v>
      </c>
      <c r="W51" s="45">
        <v>3894.4357410191301</v>
      </c>
      <c r="X51" s="45">
        <v>3916.8704720678002</v>
      </c>
      <c r="Y51" s="45">
        <v>3937.74872180701</v>
      </c>
      <c r="Z51" s="45">
        <v>3958.2921299869799</v>
      </c>
      <c r="AA51" s="45">
        <v>3978.82137305587</v>
      </c>
      <c r="AB51" s="45">
        <v>3998.5113187495599</v>
      </c>
      <c r="AC51" s="45">
        <v>4017.1257874879898</v>
      </c>
      <c r="AD51" s="45">
        <v>4035.40094419058</v>
      </c>
      <c r="AE51" s="45">
        <v>4053.1462221225802</v>
      </c>
      <c r="AF51" s="45">
        <v>4070.3845682886399</v>
      </c>
      <c r="AG51" s="45">
        <v>4087.1378196648898</v>
      </c>
      <c r="AH51" s="45">
        <v>4103.3415685459404</v>
      </c>
      <c r="AI51" s="45">
        <v>4118.9167741327001</v>
      </c>
      <c r="AJ51" s="45">
        <v>4133.9929527689201</v>
      </c>
      <c r="AK51" s="45">
        <v>4148.68576612775</v>
      </c>
      <c r="AL51" s="45">
        <v>4162.9799842847697</v>
      </c>
      <c r="AM51" s="45">
        <v>4176.5490471250696</v>
      </c>
    </row>
    <row r="52" spans="3:39" x14ac:dyDescent="0.25">
      <c r="C52" s="45" t="s">
        <v>125</v>
      </c>
      <c r="D52" s="45">
        <v>35058.069206362503</v>
      </c>
      <c r="E52" s="45">
        <v>36281.645947677702</v>
      </c>
      <c r="F52" s="45">
        <v>37452.935280916303</v>
      </c>
      <c r="G52" s="45">
        <v>38527.473034587099</v>
      </c>
      <c r="H52" s="45">
        <v>39501.694442977903</v>
      </c>
      <c r="I52" s="45">
        <v>40369.079507278402</v>
      </c>
      <c r="J52" s="45">
        <v>40710.169193084999</v>
      </c>
      <c r="K52" s="45">
        <v>41054.521992217</v>
      </c>
      <c r="L52" s="45">
        <v>41400.608190153303</v>
      </c>
      <c r="M52" s="45">
        <v>41748.498145124497</v>
      </c>
      <c r="N52" s="45">
        <v>42094.507645458703</v>
      </c>
      <c r="O52" s="45">
        <v>42437.495081714696</v>
      </c>
      <c r="P52" s="45">
        <v>42784.786604385801</v>
      </c>
      <c r="Q52" s="45">
        <v>43127.208539138301</v>
      </c>
      <c r="R52" s="45">
        <v>43451.635235034999</v>
      </c>
      <c r="S52" s="45">
        <v>43773.348153114297</v>
      </c>
      <c r="T52" s="45">
        <v>44085.577088605001</v>
      </c>
      <c r="U52" s="45">
        <v>44420.196194696502</v>
      </c>
      <c r="V52" s="45">
        <v>44767.031252526001</v>
      </c>
      <c r="W52" s="45">
        <v>45091.6687167704</v>
      </c>
      <c r="X52" s="45">
        <v>45409.752485049903</v>
      </c>
      <c r="Y52" s="45">
        <v>45707.959271171698</v>
      </c>
      <c r="Z52" s="45">
        <v>46004.664232082701</v>
      </c>
      <c r="AA52" s="45">
        <v>46301.622501946498</v>
      </c>
      <c r="AB52" s="45">
        <v>46590.343231026403</v>
      </c>
      <c r="AC52" s="45">
        <v>46868.722482621299</v>
      </c>
      <c r="AD52" s="45">
        <v>47143.308015900802</v>
      </c>
      <c r="AE52" s="45">
        <v>47412.612526540201</v>
      </c>
      <c r="AF52" s="45">
        <v>47676.805318306499</v>
      </c>
      <c r="AG52" s="45">
        <v>47935.8656894464</v>
      </c>
      <c r="AH52" s="45">
        <v>48189.258274792497</v>
      </c>
      <c r="AI52" s="45">
        <v>48436.142029587398</v>
      </c>
      <c r="AJ52" s="45">
        <v>48677.5699064121</v>
      </c>
      <c r="AK52" s="45">
        <v>48915.284347016597</v>
      </c>
      <c r="AL52" s="45">
        <v>49148.796164003703</v>
      </c>
      <c r="AM52" s="45">
        <v>49374.024884904902</v>
      </c>
    </row>
    <row r="53" spans="3:39" x14ac:dyDescent="0.25">
      <c r="C53" s="45" t="s">
        <v>126</v>
      </c>
      <c r="D53" s="45">
        <v>15316.2584345335</v>
      </c>
      <c r="E53" s="45">
        <v>15548.0043615016</v>
      </c>
      <c r="F53" s="45">
        <v>15769.027349202501</v>
      </c>
      <c r="G53" s="45">
        <v>15950.7788746727</v>
      </c>
      <c r="H53" s="45">
        <v>16151.841486806799</v>
      </c>
      <c r="I53" s="45">
        <v>16376.6856930578</v>
      </c>
      <c r="J53" s="45">
        <v>16670.285523258099</v>
      </c>
      <c r="K53" s="45">
        <v>17009.806777948099</v>
      </c>
      <c r="L53" s="45">
        <v>17347.107913445001</v>
      </c>
      <c r="M53" s="45">
        <v>17694.9601331665</v>
      </c>
      <c r="N53" s="45">
        <v>18051.420625592498</v>
      </c>
      <c r="O53" s="45">
        <v>18418.974585706099</v>
      </c>
      <c r="P53" s="45">
        <v>18797.634050155</v>
      </c>
      <c r="Q53" s="45">
        <v>19187.424793878501</v>
      </c>
      <c r="R53" s="45">
        <v>19588.3868315531</v>
      </c>
      <c r="S53" s="45">
        <v>20000.5762859405</v>
      </c>
      <c r="T53" s="45">
        <v>20302.530344292001</v>
      </c>
      <c r="U53" s="45">
        <v>20603.6691954614</v>
      </c>
      <c r="V53" s="45">
        <v>20903.9927945895</v>
      </c>
      <c r="W53" s="45">
        <v>21203.501097295</v>
      </c>
      <c r="X53" s="45">
        <v>21502.194059664202</v>
      </c>
      <c r="Y53" s="45">
        <v>21800.071638220001</v>
      </c>
      <c r="Z53" s="45">
        <v>22097.1337899422</v>
      </c>
      <c r="AA53" s="45">
        <v>22393.380472236899</v>
      </c>
      <c r="AB53" s="45">
        <v>22688.811642918601</v>
      </c>
      <c r="AC53" s="45">
        <v>22983.427260256201</v>
      </c>
      <c r="AD53" s="45">
        <v>23278.6548307189</v>
      </c>
      <c r="AE53" s="45">
        <v>23573.054767614802</v>
      </c>
      <c r="AF53" s="45">
        <v>23866.6270474706</v>
      </c>
      <c r="AG53" s="45">
        <v>24159.3716470297</v>
      </c>
      <c r="AH53" s="45">
        <v>24451.288543268802</v>
      </c>
      <c r="AI53" s="45">
        <v>24742.377713398</v>
      </c>
      <c r="AJ53" s="45">
        <v>25032.639134913701</v>
      </c>
      <c r="AK53" s="45">
        <v>25322.072785435099</v>
      </c>
      <c r="AL53" s="45">
        <v>25610.678642901599</v>
      </c>
      <c r="AM53" s="45">
        <v>25898.456685439</v>
      </c>
    </row>
    <row r="54" spans="3:39" x14ac:dyDescent="0.25">
      <c r="C54" s="45" t="s">
        <v>127</v>
      </c>
      <c r="D54" s="45">
        <v>1343.6038098961899</v>
      </c>
      <c r="E54" s="45">
        <v>1320.17815101562</v>
      </c>
      <c r="F54" s="45">
        <v>1294.63920449805</v>
      </c>
      <c r="G54" s="45">
        <v>1267.8626316802499</v>
      </c>
      <c r="H54" s="45">
        <v>1239.92309325821</v>
      </c>
      <c r="I54" s="45">
        <v>1210.8952499279101</v>
      </c>
      <c r="J54" s="45">
        <v>1180.8537623853299</v>
      </c>
      <c r="K54" s="45">
        <v>1149.87329132646</v>
      </c>
      <c r="L54" s="45">
        <v>1118.02849744729</v>
      </c>
      <c r="M54" s="45">
        <v>1085.39404144379</v>
      </c>
      <c r="N54" s="45">
        <v>1052.0156723441501</v>
      </c>
      <c r="O54" s="45">
        <v>1018.88617223113</v>
      </c>
      <c r="P54" s="45">
        <v>986.00554110472206</v>
      </c>
      <c r="Q54" s="45">
        <v>953.37377896491898</v>
      </c>
      <c r="R54" s="45">
        <v>920.99088581172703</v>
      </c>
      <c r="S54" s="45">
        <v>888.85686164514402</v>
      </c>
      <c r="T54" s="45">
        <v>856.97170646517202</v>
      </c>
      <c r="U54" s="45">
        <v>825.33542027180897</v>
      </c>
      <c r="V54" s="45">
        <v>793.94800306505704</v>
      </c>
      <c r="W54" s="45">
        <v>762.80945484491497</v>
      </c>
      <c r="X54" s="45">
        <v>731.91977561138197</v>
      </c>
      <c r="Y54" s="45">
        <v>701.27896536445996</v>
      </c>
      <c r="Z54" s="45">
        <v>670.88702410414805</v>
      </c>
      <c r="AA54" s="45">
        <v>640.74395183044498</v>
      </c>
      <c r="AB54" s="45">
        <v>610.84974854335303</v>
      </c>
      <c r="AC54" s="45">
        <v>581.20441424287105</v>
      </c>
      <c r="AD54" s="45">
        <v>551.80794892899905</v>
      </c>
      <c r="AE54" s="45">
        <v>522.66035260173703</v>
      </c>
      <c r="AF54" s="45">
        <v>493.76162526108499</v>
      </c>
      <c r="AG54" s="45">
        <v>465.11176690704298</v>
      </c>
      <c r="AH54" s="45">
        <v>436.710777539611</v>
      </c>
      <c r="AI54" s="45">
        <v>408.558657158789</v>
      </c>
      <c r="AJ54" s="45">
        <v>380.65540576457698</v>
      </c>
      <c r="AK54" s="45">
        <v>353.001023356975</v>
      </c>
      <c r="AL54" s="45">
        <v>325.59550993598299</v>
      </c>
      <c r="AM54" s="45">
        <v>298.43886550160101</v>
      </c>
    </row>
    <row r="55" spans="3:39" x14ac:dyDescent="0.25">
      <c r="C55" s="45" t="s">
        <v>128</v>
      </c>
      <c r="D55" s="45">
        <v>214.28851153148901</v>
      </c>
      <c r="E55" s="45">
        <v>314.70547931934499</v>
      </c>
      <c r="F55" s="45">
        <v>444.043935489006</v>
      </c>
      <c r="G55" s="45">
        <v>705.53039033474704</v>
      </c>
      <c r="H55" s="45">
        <v>1064.06844942728</v>
      </c>
      <c r="I55" s="45">
        <v>1415.75210805863</v>
      </c>
      <c r="J55" s="45">
        <v>1548.9918171623499</v>
      </c>
      <c r="K55" s="45">
        <v>1900.0428651847801</v>
      </c>
      <c r="L55" s="45">
        <v>2427.4826434668798</v>
      </c>
      <c r="M55" s="45">
        <v>3057.8160843493802</v>
      </c>
      <c r="N55" s="45">
        <v>3749.8909060065298</v>
      </c>
      <c r="O55" s="45">
        <v>4447.4022184034402</v>
      </c>
      <c r="P55" s="45">
        <v>5125.7055267302803</v>
      </c>
      <c r="Q55" s="45">
        <v>5864.79336622969</v>
      </c>
      <c r="R55" s="45">
        <v>6646.1132875250996</v>
      </c>
      <c r="S55" s="45">
        <v>7458.1061133867297</v>
      </c>
      <c r="T55" s="45">
        <v>8264.7150357566006</v>
      </c>
      <c r="U55" s="45">
        <v>9013.1324104002506</v>
      </c>
      <c r="V55" s="45">
        <v>9767.0232633947398</v>
      </c>
      <c r="W55" s="45">
        <v>10531.674064944</v>
      </c>
      <c r="X55" s="45">
        <v>11321.144273902</v>
      </c>
      <c r="Y55" s="45">
        <v>12113.889553524999</v>
      </c>
      <c r="Z55" s="45">
        <v>12933.7706584272</v>
      </c>
      <c r="AA55" s="45">
        <v>13773.2127360787</v>
      </c>
      <c r="AB55" s="45">
        <v>14621.9628468681</v>
      </c>
      <c r="AC55" s="45">
        <v>15478.7325087593</v>
      </c>
      <c r="AD55" s="45">
        <v>16485.543645723999</v>
      </c>
      <c r="AE55" s="45">
        <v>17472.335887269099</v>
      </c>
      <c r="AF55" s="45">
        <v>18435.8734555341</v>
      </c>
      <c r="AG55" s="45">
        <v>19370.670510470201</v>
      </c>
      <c r="AH55" s="45">
        <v>20052.475524892201</v>
      </c>
      <c r="AI55" s="45">
        <v>20727.358796722001</v>
      </c>
      <c r="AJ55" s="45">
        <v>21382.958657589799</v>
      </c>
      <c r="AK55" s="45">
        <v>22013.666458703199</v>
      </c>
      <c r="AL55" s="45">
        <v>22613.893406656902</v>
      </c>
      <c r="AM55" s="45">
        <v>23173.8417638801</v>
      </c>
    </row>
    <row r="56" spans="3:39" x14ac:dyDescent="0.25">
      <c r="C56" s="45" t="s">
        <v>129</v>
      </c>
      <c r="D56" s="45">
        <v>0.35349773729622902</v>
      </c>
      <c r="E56" s="45">
        <v>0.72539255381603995</v>
      </c>
      <c r="F56" s="45">
        <v>1.5255757631428</v>
      </c>
      <c r="G56" s="45">
        <v>3.3209938685229998</v>
      </c>
      <c r="H56" s="45">
        <v>6.8494463688077403</v>
      </c>
      <c r="I56" s="45">
        <v>13.4990413085269</v>
      </c>
      <c r="J56" s="45">
        <v>24.984284840392299</v>
      </c>
      <c r="K56" s="45">
        <v>50.654401748876701</v>
      </c>
      <c r="L56" s="45">
        <v>86.371955276690798</v>
      </c>
      <c r="M56" s="45">
        <v>152.51589001232</v>
      </c>
      <c r="N56" s="45">
        <v>234.299933959469</v>
      </c>
      <c r="O56" s="45">
        <v>332.88946418575699</v>
      </c>
      <c r="P56" s="45">
        <v>436.83230962828299</v>
      </c>
      <c r="Q56" s="45">
        <v>528.898241322942</v>
      </c>
      <c r="R56" s="45">
        <v>614.57578927549696</v>
      </c>
      <c r="S56" s="45">
        <v>696.38602786813203</v>
      </c>
      <c r="T56" s="45">
        <v>803.12921576982399</v>
      </c>
      <c r="U56" s="45">
        <v>914.09948909062098</v>
      </c>
      <c r="V56" s="45">
        <v>1026.9926338548901</v>
      </c>
      <c r="W56" s="45">
        <v>1145.6717836236501</v>
      </c>
      <c r="X56" s="45">
        <v>1274.0615492654999</v>
      </c>
      <c r="Y56" s="45">
        <v>1407.8724068281699</v>
      </c>
      <c r="Z56" s="45">
        <v>1545.6630146621401</v>
      </c>
      <c r="AA56" s="45">
        <v>1687.2161112561901</v>
      </c>
      <c r="AB56" s="45">
        <v>1828.8226952279099</v>
      </c>
      <c r="AC56" s="45">
        <v>1968.5366518728399</v>
      </c>
      <c r="AD56" s="45">
        <v>2091.7594866925101</v>
      </c>
      <c r="AE56" s="45">
        <v>2209.3066020398801</v>
      </c>
      <c r="AF56" s="45">
        <v>2319.8765941209999</v>
      </c>
      <c r="AG56" s="45">
        <v>2420.7359049069801</v>
      </c>
      <c r="AH56" s="45">
        <v>2512.9945669005801</v>
      </c>
      <c r="AI56" s="45">
        <v>2598.1994049984801</v>
      </c>
      <c r="AJ56" s="45">
        <v>2677.9185005671502</v>
      </c>
      <c r="AK56" s="45">
        <v>2753.45713329911</v>
      </c>
      <c r="AL56" s="45">
        <v>2827.2116459405702</v>
      </c>
      <c r="AM56" s="45">
        <v>2901.5772291278099</v>
      </c>
    </row>
    <row r="57" spans="3:39" x14ac:dyDescent="0.25">
      <c r="C57" s="45" t="s">
        <v>130</v>
      </c>
      <c r="D57" s="45">
        <v>7.8290457547520495E-2</v>
      </c>
      <c r="E57" s="45">
        <v>0.12714519920026501</v>
      </c>
      <c r="F57" s="45">
        <v>2.2638356773116302</v>
      </c>
      <c r="G57" s="45">
        <v>7.0819616451509901</v>
      </c>
      <c r="H57" s="45">
        <v>15.144106073202</v>
      </c>
      <c r="I57" s="45">
        <v>25.3253487090014</v>
      </c>
      <c r="J57" s="45">
        <v>33.165571902478298</v>
      </c>
      <c r="K57" s="45">
        <v>46.652982153063199</v>
      </c>
      <c r="L57" s="45">
        <v>59.716701553942201</v>
      </c>
      <c r="M57" s="45">
        <v>85.986188710124395</v>
      </c>
      <c r="N57" s="45">
        <v>116.225539052432</v>
      </c>
      <c r="O57" s="45">
        <v>150.29730383094599</v>
      </c>
      <c r="P57" s="45">
        <v>186.65566756606401</v>
      </c>
      <c r="Q57" s="45">
        <v>227.21782113414801</v>
      </c>
      <c r="R57" s="45">
        <v>274.43291697360797</v>
      </c>
      <c r="S57" s="45">
        <v>328.07506532563798</v>
      </c>
      <c r="T57" s="45">
        <v>383.38281391871601</v>
      </c>
      <c r="U57" s="45">
        <v>439.58841927792901</v>
      </c>
      <c r="V57" s="45">
        <v>497.775402189761</v>
      </c>
      <c r="W57" s="45">
        <v>561.61394767573097</v>
      </c>
      <c r="X57" s="45">
        <v>633.44365189123505</v>
      </c>
      <c r="Y57" s="45">
        <v>708.32678328958298</v>
      </c>
      <c r="Z57" s="45">
        <v>793.41038664658299</v>
      </c>
      <c r="AA57" s="45">
        <v>886.30896840718003</v>
      </c>
      <c r="AB57" s="45">
        <v>988.84568430601303</v>
      </c>
      <c r="AC57" s="45">
        <v>1098.9079881887701</v>
      </c>
      <c r="AD57" s="45">
        <v>1202.44696655301</v>
      </c>
      <c r="AE57" s="45">
        <v>1311.88874101439</v>
      </c>
      <c r="AF57" s="45">
        <v>1424.68982724687</v>
      </c>
      <c r="AG57" s="45">
        <v>1539.8206627541399</v>
      </c>
      <c r="AH57" s="45">
        <v>1656.0507692026599</v>
      </c>
      <c r="AI57" s="45">
        <v>1772.99019174821</v>
      </c>
      <c r="AJ57" s="45">
        <v>1890.0829877737699</v>
      </c>
      <c r="AK57" s="45">
        <v>2007.6137288822199</v>
      </c>
      <c r="AL57" s="45">
        <v>2125.0467528398099</v>
      </c>
      <c r="AM57" s="45">
        <v>2243.3171035107098</v>
      </c>
    </row>
    <row r="58" spans="3:39" x14ac:dyDescent="0.25">
      <c r="C58" s="45" t="s">
        <v>131</v>
      </c>
      <c r="D58" s="45">
        <v>1.9198306861166401E-12</v>
      </c>
      <c r="E58" s="45">
        <v>2.5368591776298</v>
      </c>
      <c r="F58" s="45">
        <v>7.2843883436736201</v>
      </c>
      <c r="G58" s="45">
        <v>11.4538494976895</v>
      </c>
      <c r="H58" s="45">
        <v>16.457195643368699</v>
      </c>
      <c r="I58" s="45">
        <v>20.571929929060602</v>
      </c>
      <c r="J58" s="45">
        <v>31.020656673883099</v>
      </c>
      <c r="K58" s="45">
        <v>47.686065671746803</v>
      </c>
      <c r="L58" s="45">
        <v>62.210614924090002</v>
      </c>
      <c r="M58" s="45">
        <v>76.625709414639005</v>
      </c>
      <c r="N58" s="45">
        <v>90.167654494062305</v>
      </c>
      <c r="O58" s="45">
        <v>102.557143077506</v>
      </c>
      <c r="P58" s="45">
        <v>113.681467159463</v>
      </c>
      <c r="Q58" s="45">
        <v>123.344484256564</v>
      </c>
      <c r="R58" s="45">
        <v>131.769462036482</v>
      </c>
      <c r="S58" s="45">
        <v>139.48745258091401</v>
      </c>
      <c r="T58" s="45">
        <v>148.53321417086201</v>
      </c>
      <c r="U58" s="45">
        <v>164.81563975207899</v>
      </c>
      <c r="V58" s="45">
        <v>192.88442967520501</v>
      </c>
      <c r="W58" s="45">
        <v>225.96202266944499</v>
      </c>
      <c r="X58" s="45">
        <v>258.43849632854301</v>
      </c>
      <c r="Y58" s="45">
        <v>287.37252851794898</v>
      </c>
      <c r="Z58" s="45">
        <v>312.61011684233802</v>
      </c>
      <c r="AA58" s="45">
        <v>335.50298309339001</v>
      </c>
      <c r="AB58" s="45">
        <v>355.51537541730403</v>
      </c>
      <c r="AC58" s="45">
        <v>372.64129247046202</v>
      </c>
      <c r="AD58" s="45">
        <v>387.35015846192499</v>
      </c>
      <c r="AE58" s="45">
        <v>399.32673405432803</v>
      </c>
      <c r="AF58" s="45">
        <v>408.81603729770302</v>
      </c>
      <c r="AG58" s="45">
        <v>415.98090994606503</v>
      </c>
      <c r="AH58" s="45">
        <v>420.76099575757701</v>
      </c>
      <c r="AI58" s="45">
        <v>422.63276034715602</v>
      </c>
      <c r="AJ58" s="45">
        <v>422.50339669084298</v>
      </c>
      <c r="AK58" s="45">
        <v>420.42978131268302</v>
      </c>
      <c r="AL58" s="45">
        <v>417.07117124979601</v>
      </c>
      <c r="AM58" s="45">
        <v>412.792907147709</v>
      </c>
    </row>
    <row r="59" spans="3:39" x14ac:dyDescent="0.25">
      <c r="C59" s="45" t="s">
        <v>132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45">
        <v>0.73874179925844896</v>
      </c>
      <c r="J59" s="45">
        <v>1.5309666025449999</v>
      </c>
      <c r="K59" s="45">
        <v>2.3287090130714998</v>
      </c>
      <c r="L59" s="45">
        <v>3.1486685067579101</v>
      </c>
      <c r="M59" s="45">
        <v>3.9848829595567601</v>
      </c>
      <c r="N59" s="45">
        <v>4.8429700534147004</v>
      </c>
      <c r="O59" s="45">
        <v>5.7342521639812798</v>
      </c>
      <c r="P59" s="45">
        <v>6.6576507636665898</v>
      </c>
      <c r="Q59" s="45">
        <v>7.5929293634341999</v>
      </c>
      <c r="R59" s="45">
        <v>8.5425183662504605</v>
      </c>
      <c r="S59" s="45">
        <v>9.5370283349019296</v>
      </c>
      <c r="T59" s="45">
        <v>9.7984378017132006</v>
      </c>
      <c r="U59" s="45">
        <v>11.3750169689673</v>
      </c>
      <c r="V59" s="45">
        <v>12.506531809701199</v>
      </c>
      <c r="W59" s="45">
        <v>13.6269079648601</v>
      </c>
      <c r="X59" s="45">
        <v>14.727347085216</v>
      </c>
      <c r="Y59" s="45">
        <v>15.8714570512427</v>
      </c>
      <c r="Z59" s="45">
        <v>17.042310540011499</v>
      </c>
      <c r="AA59" s="45">
        <v>18.2415584463124</v>
      </c>
      <c r="AB59" s="45">
        <v>19.465428337142001</v>
      </c>
      <c r="AC59" s="45">
        <v>20.712118937084998</v>
      </c>
      <c r="AD59" s="45">
        <v>21.985353917085401</v>
      </c>
      <c r="AE59" s="45">
        <v>23.2839055344927</v>
      </c>
      <c r="AF59" s="45">
        <v>24.607722938022601</v>
      </c>
      <c r="AG59" s="45">
        <v>25.956833520417</v>
      </c>
      <c r="AH59" s="45">
        <v>27.330589265899398</v>
      </c>
      <c r="AI59" s="45">
        <v>28.7281741397254</v>
      </c>
      <c r="AJ59" s="45">
        <v>30.1502349502661</v>
      </c>
      <c r="AK59" s="45">
        <v>31.597434091346098</v>
      </c>
      <c r="AL59" s="45">
        <v>33.069571560348002</v>
      </c>
      <c r="AM59" s="45">
        <v>34.563772516825999</v>
      </c>
    </row>
    <row r="60" spans="3:39" x14ac:dyDescent="0.25">
      <c r="C60" s="45" t="s">
        <v>133</v>
      </c>
      <c r="D60" s="45">
        <v>0</v>
      </c>
      <c r="E60" s="45">
        <v>0</v>
      </c>
      <c r="F60" s="45">
        <v>0</v>
      </c>
      <c r="G60" s="45">
        <v>0</v>
      </c>
      <c r="H60" s="45">
        <v>0</v>
      </c>
      <c r="I60" s="45">
        <v>10.538872626087599</v>
      </c>
      <c r="J60" s="45">
        <v>21.7304825422103</v>
      </c>
      <c r="K60" s="45">
        <v>33.529217844116701</v>
      </c>
      <c r="L60" s="45">
        <v>46.033852811415002</v>
      </c>
      <c r="M60" s="45">
        <v>59.219264282808098</v>
      </c>
      <c r="N60" s="45">
        <v>73.163880634775595</v>
      </c>
      <c r="O60" s="45">
        <v>87.791565983683398</v>
      </c>
      <c r="P60" s="45">
        <v>103.092440340251</v>
      </c>
      <c r="Q60" s="45">
        <v>119.137566470596</v>
      </c>
      <c r="R60" s="45">
        <v>135.82012629780499</v>
      </c>
      <c r="S60" s="45">
        <v>153.18604541972499</v>
      </c>
      <c r="T60" s="45">
        <v>171.11289667526299</v>
      </c>
      <c r="U60" s="45">
        <v>189.55987623615201</v>
      </c>
      <c r="V60" s="45">
        <v>208.520748483125</v>
      </c>
      <c r="W60" s="45">
        <v>227.874255085752</v>
      </c>
      <c r="X60" s="45">
        <v>247.55875117219901</v>
      </c>
      <c r="Y60" s="45">
        <v>267.95201367481002</v>
      </c>
      <c r="Z60" s="45">
        <v>288.929182333261</v>
      </c>
      <c r="AA60" s="45">
        <v>310.49108777049997</v>
      </c>
      <c r="AB60" s="45">
        <v>332.63856060947302</v>
      </c>
      <c r="AC60" s="45">
        <v>355.37243147312699</v>
      </c>
      <c r="AD60" s="45">
        <v>378.69353098441002</v>
      </c>
      <c r="AE60" s="45">
        <v>402.60268976626702</v>
      </c>
      <c r="AF60" s="45">
        <v>427.10073844164702</v>
      </c>
      <c r="AG60" s="45">
        <v>452.18850763349502</v>
      </c>
      <c r="AH60" s="45">
        <v>477.86682796475998</v>
      </c>
      <c r="AI60" s="45">
        <v>504.136530058387</v>
      </c>
      <c r="AJ60" s="45">
        <v>530.99844453732396</v>
      </c>
      <c r="AK60" s="45">
        <v>558.45340202451803</v>
      </c>
      <c r="AL60" s="45">
        <v>586.502233142916</v>
      </c>
      <c r="AM60" s="45">
        <v>615.14576851546406</v>
      </c>
    </row>
    <row r="61" spans="3:39" x14ac:dyDescent="0.25">
      <c r="C61" s="45" t="s">
        <v>134</v>
      </c>
      <c r="D61" s="45">
        <v>0</v>
      </c>
      <c r="E61" s="45">
        <v>0</v>
      </c>
      <c r="F61" s="45">
        <v>0</v>
      </c>
      <c r="G61" s="45">
        <v>0</v>
      </c>
      <c r="H61" s="45">
        <v>0</v>
      </c>
      <c r="I61" s="45">
        <v>0</v>
      </c>
      <c r="J61" s="45">
        <v>0</v>
      </c>
      <c r="K61" s="45">
        <v>0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45">
        <v>0</v>
      </c>
      <c r="S61" s="45">
        <v>0</v>
      </c>
      <c r="T61" s="45">
        <v>0</v>
      </c>
      <c r="U61" s="45">
        <v>0</v>
      </c>
      <c r="V61" s="45">
        <v>0</v>
      </c>
      <c r="W61" s="45">
        <v>0</v>
      </c>
      <c r="X61" s="45">
        <v>0</v>
      </c>
      <c r="Y61" s="45">
        <v>0</v>
      </c>
      <c r="Z61" s="45">
        <v>0</v>
      </c>
      <c r="AA61" s="45">
        <v>0</v>
      </c>
      <c r="AB61" s="45">
        <v>0</v>
      </c>
      <c r="AC61" s="45">
        <v>0</v>
      </c>
      <c r="AD61" s="45">
        <v>0</v>
      </c>
      <c r="AE61" s="45">
        <v>0</v>
      </c>
      <c r="AF61" s="45">
        <v>0</v>
      </c>
      <c r="AG61" s="45">
        <v>0</v>
      </c>
      <c r="AH61" s="45">
        <v>0</v>
      </c>
      <c r="AI61" s="45">
        <v>0</v>
      </c>
      <c r="AJ61" s="45">
        <v>0</v>
      </c>
      <c r="AK61" s="45">
        <v>0</v>
      </c>
      <c r="AL61" s="45">
        <v>0</v>
      </c>
      <c r="AM61" s="45">
        <v>0</v>
      </c>
    </row>
    <row r="62" spans="3:39" x14ac:dyDescent="0.25">
      <c r="C62" s="45" t="s">
        <v>135</v>
      </c>
      <c r="D62" s="45">
        <v>427.01877976803002</v>
      </c>
      <c r="E62" s="45">
        <v>547.88944967359998</v>
      </c>
      <c r="F62" s="45">
        <v>667.347448040617</v>
      </c>
      <c r="G62" s="45">
        <v>840.60219914655602</v>
      </c>
      <c r="H62" s="45">
        <v>1009.007345668</v>
      </c>
      <c r="I62" s="45">
        <v>1206.5819840801801</v>
      </c>
      <c r="J62" s="45">
        <v>1313.41247966433</v>
      </c>
      <c r="K62" s="45">
        <v>1425.0302346763001</v>
      </c>
      <c r="L62" s="45">
        <v>1541.4516863551</v>
      </c>
      <c r="M62" s="45">
        <v>1671.4686768967799</v>
      </c>
      <c r="N62" s="45">
        <v>1806.0121077604099</v>
      </c>
      <c r="O62" s="45">
        <v>1956.48421658555</v>
      </c>
      <c r="P62" s="45">
        <v>2110.8522475693699</v>
      </c>
      <c r="Q62" s="45">
        <v>2269.04262513087</v>
      </c>
      <c r="R62" s="45">
        <v>2430.9822262642401</v>
      </c>
      <c r="S62" s="45">
        <v>2596.59838053884</v>
      </c>
      <c r="T62" s="45">
        <v>2779.4213882706699</v>
      </c>
      <c r="U62" s="45">
        <v>2964.7363980986102</v>
      </c>
      <c r="V62" s="45">
        <v>3152.40688463273</v>
      </c>
      <c r="W62" s="45">
        <v>3342.2967750582702</v>
      </c>
      <c r="X62" s="45">
        <v>3534.2704491356399</v>
      </c>
      <c r="Y62" s="45">
        <v>3743.1378515025399</v>
      </c>
      <c r="Z62" s="45">
        <v>3952.0682474335299</v>
      </c>
      <c r="AA62" s="45">
        <v>4160.8387339432102</v>
      </c>
      <c r="AB62" s="45">
        <v>4369.2268606213302</v>
      </c>
      <c r="AC62" s="45">
        <v>4577.0106296328104</v>
      </c>
      <c r="AD62" s="45">
        <v>4805.3688412291503</v>
      </c>
      <c r="AE62" s="45">
        <v>5028.4050200675902</v>
      </c>
      <c r="AF62" s="45">
        <v>5245.7183028425898</v>
      </c>
      <c r="AG62" s="45">
        <v>5456.9082788237902</v>
      </c>
      <c r="AH62" s="45">
        <v>5661.5749898559598</v>
      </c>
      <c r="AI62" s="45">
        <v>5859.3189303590898</v>
      </c>
      <c r="AJ62" s="45">
        <v>6049.7410473282998</v>
      </c>
      <c r="AK62" s="45">
        <v>6232.4427403338896</v>
      </c>
      <c r="AL62" s="45">
        <v>6407.0258615213397</v>
      </c>
      <c r="AM62" s="45">
        <v>6573.0927156112803</v>
      </c>
    </row>
    <row r="63" spans="3:39" x14ac:dyDescent="0.25">
      <c r="C63" s="45" t="s">
        <v>136</v>
      </c>
      <c r="D63" s="45">
        <v>0</v>
      </c>
      <c r="E63" s="45">
        <v>0</v>
      </c>
      <c r="F63" s="45">
        <v>0</v>
      </c>
      <c r="G63" s="45">
        <v>0</v>
      </c>
      <c r="H63" s="45">
        <v>0</v>
      </c>
      <c r="I63" s="45">
        <v>78.926197325991396</v>
      </c>
      <c r="J63" s="45">
        <v>158.61010139353601</v>
      </c>
      <c r="K63" s="45">
        <v>239.02017769072799</v>
      </c>
      <c r="L63" s="45">
        <v>320.125089875257</v>
      </c>
      <c r="M63" s="45">
        <v>401.64910952497797</v>
      </c>
      <c r="N63" s="45">
        <v>483.561296636777</v>
      </c>
      <c r="O63" s="45">
        <v>566.84188240814206</v>
      </c>
      <c r="P63" s="45">
        <v>650.38412607763996</v>
      </c>
      <c r="Q63" s="45">
        <v>734.54902655005105</v>
      </c>
      <c r="R63" s="45">
        <v>819.3308955256</v>
      </c>
      <c r="S63" s="45">
        <v>904.72424287411104</v>
      </c>
      <c r="T63" s="45">
        <v>990.67795400678096</v>
      </c>
      <c r="U63" s="45">
        <v>1077.25277552741</v>
      </c>
      <c r="V63" s="45">
        <v>1164.4495001144101</v>
      </c>
      <c r="W63" s="45">
        <v>1252.2689204461601</v>
      </c>
      <c r="X63" s="45">
        <v>1340.71182920106</v>
      </c>
      <c r="Y63" s="45">
        <v>1429.7790190574999</v>
      </c>
      <c r="Z63" s="45">
        <v>1519.4712826938801</v>
      </c>
      <c r="AA63" s="45">
        <v>1609.78941278858</v>
      </c>
      <c r="AB63" s="45">
        <v>1700.7342020200099</v>
      </c>
      <c r="AC63" s="45">
        <v>1792.3064430665499</v>
      </c>
      <c r="AD63" s="45">
        <v>1884.5069286066</v>
      </c>
      <c r="AE63" s="45">
        <v>1977.33645131855</v>
      </c>
      <c r="AF63" s="45">
        <v>2070.7958038808001</v>
      </c>
      <c r="AG63" s="45">
        <v>2164.8857789717399</v>
      </c>
      <c r="AH63" s="45">
        <v>2259.6071692697701</v>
      </c>
      <c r="AI63" s="45">
        <v>2354.9607674532699</v>
      </c>
      <c r="AJ63" s="45">
        <v>2450.9473662006399</v>
      </c>
      <c r="AK63" s="45">
        <v>2547.5677581902701</v>
      </c>
      <c r="AL63" s="45">
        <v>2644.8227361005702</v>
      </c>
      <c r="AM63" s="45">
        <v>2742.7130926099098</v>
      </c>
    </row>
    <row r="64" spans="3:39" x14ac:dyDescent="0.25">
      <c r="C64" s="45" t="s">
        <v>137</v>
      </c>
      <c r="D64" s="45">
        <v>0</v>
      </c>
      <c r="E64" s="45">
        <v>0</v>
      </c>
      <c r="F64" s="45">
        <v>0</v>
      </c>
      <c r="G64" s="45">
        <v>0</v>
      </c>
      <c r="H64" s="45">
        <v>0</v>
      </c>
      <c r="I64" s="45">
        <v>0</v>
      </c>
      <c r="J64" s="45">
        <v>0</v>
      </c>
      <c r="K64" s="45">
        <v>0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45">
        <v>0</v>
      </c>
      <c r="S64" s="45">
        <v>0</v>
      </c>
      <c r="T64" s="45">
        <v>0</v>
      </c>
      <c r="U64" s="45">
        <v>0</v>
      </c>
      <c r="V64" s="45">
        <v>0</v>
      </c>
      <c r="W64" s="45">
        <v>0</v>
      </c>
      <c r="X64" s="45">
        <v>0</v>
      </c>
      <c r="Y64" s="45">
        <v>0</v>
      </c>
      <c r="Z64" s="45">
        <v>0</v>
      </c>
      <c r="AA64" s="45">
        <v>0</v>
      </c>
      <c r="AB64" s="45">
        <v>0</v>
      </c>
      <c r="AC64" s="45">
        <v>0</v>
      </c>
      <c r="AD64" s="45">
        <v>0</v>
      </c>
      <c r="AE64" s="45">
        <v>0</v>
      </c>
      <c r="AF64" s="45">
        <v>0</v>
      </c>
      <c r="AG64" s="45">
        <v>0</v>
      </c>
      <c r="AH64" s="45">
        <v>0</v>
      </c>
      <c r="AI64" s="45">
        <v>0</v>
      </c>
      <c r="AJ64" s="45">
        <v>0</v>
      </c>
      <c r="AK64" s="45">
        <v>0</v>
      </c>
      <c r="AL64" s="45">
        <v>0</v>
      </c>
      <c r="AM64" s="45">
        <v>0</v>
      </c>
    </row>
    <row r="65" spans="3:39" x14ac:dyDescent="0.25">
      <c r="C65" s="47" t="s">
        <v>138</v>
      </c>
      <c r="D65" s="47">
        <v>284757.93725811702</v>
      </c>
      <c r="E65" s="47">
        <v>286388.61456948402</v>
      </c>
      <c r="F65" s="47">
        <v>288140.93434820202</v>
      </c>
      <c r="G65" s="47">
        <v>289803.283897024</v>
      </c>
      <c r="H65" s="47">
        <v>291570.90808729897</v>
      </c>
      <c r="I65" s="47">
        <v>292569.371614773</v>
      </c>
      <c r="J65" s="47">
        <v>292351.52758510702</v>
      </c>
      <c r="K65" s="47">
        <v>292061.51581034902</v>
      </c>
      <c r="L65" s="47">
        <v>291650.30434508598</v>
      </c>
      <c r="M65" s="47">
        <v>291114.68129199801</v>
      </c>
      <c r="N65" s="47">
        <v>291119.93286948098</v>
      </c>
      <c r="O65" s="47">
        <v>290913.70529514301</v>
      </c>
      <c r="P65" s="47">
        <v>290590.515915228</v>
      </c>
      <c r="Q65" s="47">
        <v>290247.75724626199</v>
      </c>
      <c r="R65" s="47">
        <v>289923.56326784199</v>
      </c>
      <c r="S65" s="47">
        <v>289721.38444408099</v>
      </c>
      <c r="T65" s="47">
        <v>289831.38348982</v>
      </c>
      <c r="U65" s="47">
        <v>290185.11549805902</v>
      </c>
      <c r="V65" s="47">
        <v>290847.92294843501</v>
      </c>
      <c r="W65" s="47">
        <v>291762.49285289302</v>
      </c>
      <c r="X65" s="47">
        <v>292957.55041043402</v>
      </c>
      <c r="Y65" s="47">
        <v>294463.15745845402</v>
      </c>
      <c r="Z65" s="47">
        <v>296210.303770439</v>
      </c>
      <c r="AA65" s="47">
        <v>298169.52155896398</v>
      </c>
      <c r="AB65" s="47">
        <v>300287.83732601698</v>
      </c>
      <c r="AC65" s="47">
        <v>302533.31967465603</v>
      </c>
      <c r="AD65" s="47">
        <v>305038.69161842001</v>
      </c>
      <c r="AE65" s="47">
        <v>307607.94152268599</v>
      </c>
      <c r="AF65" s="47">
        <v>310217.48441522702</v>
      </c>
      <c r="AG65" s="47">
        <v>312843.39187862101</v>
      </c>
      <c r="AH65" s="47">
        <v>315247.11042712402</v>
      </c>
      <c r="AI65" s="47">
        <v>317662.87108966499</v>
      </c>
      <c r="AJ65" s="47">
        <v>320072.92578192201</v>
      </c>
      <c r="AK65" s="47">
        <v>322468.25706232397</v>
      </c>
      <c r="AL65" s="47">
        <v>324838.227748217</v>
      </c>
      <c r="AM65" s="47">
        <v>327163.62174073397</v>
      </c>
    </row>
    <row r="68" spans="3:39" x14ac:dyDescent="0.25">
      <c r="C68" s="48" t="s">
        <v>590</v>
      </c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</row>
    <row r="70" spans="3:39" x14ac:dyDescent="0.25">
      <c r="C70" s="47" t="s">
        <v>158</v>
      </c>
      <c r="D70" s="45">
        <f>'E3-Pathways-electricity'!D4</f>
        <v>22031.991972335702</v>
      </c>
      <c r="E70" s="45">
        <f>'E3-Pathways-electricity'!E4</f>
        <v>22306.2623583401</v>
      </c>
      <c r="F70" s="45">
        <f>'E3-Pathways-electricity'!F4</f>
        <v>22561.969029325399</v>
      </c>
      <c r="G70" s="45">
        <f>'E3-Pathways-electricity'!G4</f>
        <v>22810.378554305</v>
      </c>
      <c r="H70" s="45">
        <f>'E3-Pathways-electricity'!H4</f>
        <v>23041.006764891499</v>
      </c>
      <c r="I70" s="45">
        <f>'E3-Pathways-electricity'!I4</f>
        <v>23137.045531510699</v>
      </c>
      <c r="J70" s="45">
        <f>'E3-Pathways-electricity'!J4</f>
        <v>23214.008786030299</v>
      </c>
      <c r="K70" s="45">
        <f>'E3-Pathways-electricity'!K4</f>
        <v>23270.147225163098</v>
      </c>
      <c r="L70" s="45">
        <f>'E3-Pathways-electricity'!L4</f>
        <v>23305.439023008901</v>
      </c>
      <c r="M70" s="45">
        <f>'E3-Pathways-electricity'!M4</f>
        <v>23319.2581192</v>
      </c>
      <c r="N70" s="45">
        <f>'E3-Pathways-electricity'!N4</f>
        <v>23409.959315885499</v>
      </c>
      <c r="O70" s="45">
        <f>'E3-Pathways-electricity'!O4</f>
        <v>23498.527792265799</v>
      </c>
      <c r="P70" s="45">
        <f>'E3-Pathways-electricity'!P4</f>
        <v>23584.9635483411</v>
      </c>
      <c r="Q70" s="45">
        <f>'E3-Pathways-electricity'!Q4</f>
        <v>23669.266584111199</v>
      </c>
      <c r="R70" s="45">
        <f>'E3-Pathways-electricity'!R4</f>
        <v>23751.4368995763</v>
      </c>
      <c r="S70" s="45">
        <f>'E3-Pathways-electricity'!S4</f>
        <v>23831.474494736201</v>
      </c>
      <c r="T70" s="45">
        <f>'E3-Pathways-electricity'!T4</f>
        <v>23909.379369591101</v>
      </c>
      <c r="U70" s="45">
        <f>'E3-Pathways-electricity'!U4</f>
        <v>23985.151524140801</v>
      </c>
      <c r="V70" s="45">
        <f>'E3-Pathways-electricity'!V4</f>
        <v>24058.790958385402</v>
      </c>
      <c r="W70" s="45">
        <f>'E3-Pathways-electricity'!W4</f>
        <v>24130.297672324901</v>
      </c>
      <c r="X70" s="45">
        <f>'E3-Pathways-electricity'!X4</f>
        <v>24199.671665959399</v>
      </c>
      <c r="Y70" s="45">
        <f>'E3-Pathways-electricity'!Y4</f>
        <v>24355.9888536734</v>
      </c>
      <c r="Z70" s="45">
        <f>'E3-Pathways-electricity'!Z4</f>
        <v>24511.621909426602</v>
      </c>
      <c r="AA70" s="45">
        <f>'E3-Pathways-electricity'!AA4</f>
        <v>24666.570833218699</v>
      </c>
      <c r="AB70" s="45">
        <f>'E3-Pathways-electricity'!AB4</f>
        <v>24820.835625049898</v>
      </c>
      <c r="AC70" s="45">
        <f>'E3-Pathways-electricity'!AC4</f>
        <v>24974.416284920098</v>
      </c>
      <c r="AD70" s="45">
        <f>'E3-Pathways-electricity'!AD4</f>
        <v>25127.312812829401</v>
      </c>
      <c r="AE70" s="45">
        <f>'E3-Pathways-electricity'!AE4</f>
        <v>25279.525208777701</v>
      </c>
      <c r="AF70" s="45">
        <f>'E3-Pathways-electricity'!AF4</f>
        <v>25431.053472765001</v>
      </c>
      <c r="AG70" s="45">
        <f>'E3-Pathways-electricity'!AG4</f>
        <v>25581.8976047914</v>
      </c>
      <c r="AH70" s="45">
        <f>'E3-Pathways-electricity'!AH4</f>
        <v>25732.0576048568</v>
      </c>
      <c r="AI70" s="45">
        <f>'E3-Pathways-electricity'!AI4</f>
        <v>25881.5334729612</v>
      </c>
      <c r="AJ70" s="45">
        <f>'E3-Pathways-electricity'!AJ4</f>
        <v>26030.325209104602</v>
      </c>
      <c r="AK70" s="45">
        <f>'E3-Pathways-electricity'!AK4</f>
        <v>26178.432813287101</v>
      </c>
      <c r="AL70" s="45">
        <f>'E3-Pathways-electricity'!AL4</f>
        <v>26325.856285508598</v>
      </c>
      <c r="AM70" s="45">
        <f>'E3-Pathways-electricity'!AM4</f>
        <v>26472.595625769201</v>
      </c>
    </row>
    <row r="72" spans="3:39" x14ac:dyDescent="0.25">
      <c r="C72" s="47" t="s">
        <v>159</v>
      </c>
      <c r="D72" s="45">
        <v>436.65034931999998</v>
      </c>
      <c r="E72" s="45">
        <v>435.77794424665899</v>
      </c>
      <c r="F72" s="45">
        <v>430.88222732717202</v>
      </c>
      <c r="G72" s="45">
        <v>422.09260800131602</v>
      </c>
      <c r="H72" s="45">
        <v>413.95500315373698</v>
      </c>
      <c r="I72" s="45">
        <v>406.82764541393902</v>
      </c>
      <c r="J72" s="45">
        <v>399.82182657470503</v>
      </c>
      <c r="K72" s="45">
        <v>392.79131068696302</v>
      </c>
      <c r="L72" s="45">
        <v>385.448074418212</v>
      </c>
      <c r="M72" s="45">
        <v>378.01301158016702</v>
      </c>
      <c r="N72" s="45">
        <v>383.061262269005</v>
      </c>
      <c r="O72" s="45">
        <v>380.15165210681999</v>
      </c>
      <c r="P72" s="45">
        <v>377.24204194463499</v>
      </c>
      <c r="Q72" s="45">
        <v>374.33243178244999</v>
      </c>
      <c r="R72" s="45">
        <v>371.42282162026498</v>
      </c>
      <c r="S72" s="45">
        <v>368.51321145807998</v>
      </c>
      <c r="T72" s="45">
        <v>365.60360129589498</v>
      </c>
      <c r="U72" s="45">
        <v>362.69399113371099</v>
      </c>
      <c r="V72" s="45">
        <v>359.78438097152599</v>
      </c>
      <c r="W72" s="45">
        <v>356.87477080934099</v>
      </c>
      <c r="X72" s="45">
        <v>353.96516064715598</v>
      </c>
      <c r="Y72" s="45">
        <v>351.05555048497098</v>
      </c>
      <c r="Z72" s="45">
        <v>348.14594032278598</v>
      </c>
      <c r="AA72" s="45">
        <v>345.23633016060103</v>
      </c>
      <c r="AB72" s="45">
        <v>342.32671999841602</v>
      </c>
      <c r="AC72" s="45">
        <v>339.41710983623102</v>
      </c>
      <c r="AD72" s="45">
        <v>336.50749967404698</v>
      </c>
      <c r="AE72" s="45">
        <v>333.59788951186198</v>
      </c>
      <c r="AF72" s="45">
        <v>330.68827934967698</v>
      </c>
      <c r="AG72" s="45">
        <v>327.77866918749203</v>
      </c>
      <c r="AH72" s="45">
        <v>324.86905902530702</v>
      </c>
      <c r="AI72" s="45">
        <v>321.95944886312202</v>
      </c>
      <c r="AJ72" s="45">
        <v>319.04983870093702</v>
      </c>
      <c r="AK72" s="45">
        <v>316.14022853875201</v>
      </c>
      <c r="AL72" s="45">
        <v>313.23061837656701</v>
      </c>
      <c r="AM72" s="45">
        <v>310.321008214382</v>
      </c>
    </row>
    <row r="74" spans="3:39" x14ac:dyDescent="0.25">
      <c r="C74" s="47" t="s">
        <v>101</v>
      </c>
      <c r="D74" s="45">
        <v>4384.1918823507003</v>
      </c>
      <c r="E74" s="45">
        <v>4366.8401206905501</v>
      </c>
      <c r="F74" s="45">
        <v>4353.1665929634801</v>
      </c>
      <c r="G74" s="45">
        <v>4335.7246512193196</v>
      </c>
      <c r="H74" s="45">
        <v>4318.2466374415399</v>
      </c>
      <c r="I74" s="45">
        <v>4297.0723537138801</v>
      </c>
      <c r="J74" s="45">
        <v>4283.1823937851696</v>
      </c>
      <c r="K74" s="45">
        <v>4265.5961639065699</v>
      </c>
      <c r="L74" s="45">
        <v>4251.5799518602398</v>
      </c>
      <c r="M74" s="45">
        <v>4233.90354189762</v>
      </c>
      <c r="N74" s="45">
        <v>4228.7974652662597</v>
      </c>
      <c r="O74" s="45">
        <v>4231.1829296384403</v>
      </c>
      <c r="P74" s="45">
        <v>4233.5683940106201</v>
      </c>
      <c r="Q74" s="45">
        <v>4235.9538583827998</v>
      </c>
      <c r="R74" s="45">
        <v>4238.3393227549795</v>
      </c>
      <c r="S74" s="45">
        <v>4240.7247871271602</v>
      </c>
      <c r="T74" s="45">
        <v>4243.1102514993499</v>
      </c>
      <c r="U74" s="45">
        <v>4245.4957158715297</v>
      </c>
      <c r="V74" s="45">
        <v>4247.8811802437103</v>
      </c>
      <c r="W74" s="45">
        <v>4250.2666446158901</v>
      </c>
      <c r="X74" s="45">
        <v>4252.6521089880698</v>
      </c>
      <c r="Y74" s="45">
        <v>4255.0375733602496</v>
      </c>
      <c r="Z74" s="45">
        <v>4257.4230377324302</v>
      </c>
      <c r="AA74" s="45">
        <v>4259.8085021046099</v>
      </c>
      <c r="AB74" s="45">
        <v>4262.1939664767897</v>
      </c>
      <c r="AC74" s="45">
        <v>4264.5794308489803</v>
      </c>
      <c r="AD74" s="45">
        <v>4266.9648952211601</v>
      </c>
      <c r="AE74" s="45">
        <v>4269.3503595933398</v>
      </c>
      <c r="AF74" s="45">
        <v>4271.7358239655196</v>
      </c>
      <c r="AG74" s="45">
        <v>4274.1212883377002</v>
      </c>
      <c r="AH74" s="45">
        <v>4276.5067527098799</v>
      </c>
      <c r="AI74" s="45">
        <v>4278.8922170820597</v>
      </c>
      <c r="AJ74" s="45">
        <v>4281.2776814542403</v>
      </c>
      <c r="AK74" s="45">
        <v>4283.6631458264201</v>
      </c>
      <c r="AL74" s="45">
        <v>4286.0486101986098</v>
      </c>
      <c r="AM74" s="45">
        <v>4288.4340745707896</v>
      </c>
    </row>
    <row r="76" spans="3:39" x14ac:dyDescent="0.25">
      <c r="C76" s="47" t="s">
        <v>141</v>
      </c>
      <c r="D76" s="45">
        <f>'E3-Pathways-electricity'!D24</f>
        <v>2893.0415894314201</v>
      </c>
      <c r="E76" s="45">
        <f>'E3-Pathways-electricity'!E24</f>
        <v>2891.2370737403498</v>
      </c>
      <c r="F76" s="45">
        <f>'E3-Pathways-electricity'!F24</f>
        <v>2871.4496208624901</v>
      </c>
      <c r="G76" s="45">
        <f>'E3-Pathways-electricity'!G24</f>
        <v>2847.2655390647501</v>
      </c>
      <c r="H76" s="45">
        <f>'E3-Pathways-electricity'!H24</f>
        <v>2831.2001483652398</v>
      </c>
      <c r="I76" s="45">
        <f>'E3-Pathways-electricity'!I24</f>
        <v>2801.9188652031198</v>
      </c>
      <c r="J76" s="45">
        <f>'E3-Pathways-electricity'!J24</f>
        <v>2775.5889043656198</v>
      </c>
      <c r="K76" s="45">
        <f>'E3-Pathways-electricity'!K24</f>
        <v>2748.5817097255299</v>
      </c>
      <c r="L76" s="45">
        <f>'E3-Pathways-electricity'!L24</f>
        <v>2720.22762856496</v>
      </c>
      <c r="M76" s="45">
        <f>'E3-Pathways-electricity'!M24</f>
        <v>2691.9555141035999</v>
      </c>
      <c r="N76" s="45">
        <f>'E3-Pathways-electricity'!N24</f>
        <v>2696.2354662641401</v>
      </c>
      <c r="O76" s="45">
        <f>'E3-Pathways-electricity'!O24</f>
        <v>2688.9438587642198</v>
      </c>
      <c r="P76" s="45">
        <f>'E3-Pathways-electricity'!P24</f>
        <v>2681.5625038786302</v>
      </c>
      <c r="Q76" s="45">
        <f>'E3-Pathways-electricity'!Q24</f>
        <v>2674.0914016073798</v>
      </c>
      <c r="R76" s="45">
        <f>'E3-Pathways-electricity'!R24</f>
        <v>2666.53055195047</v>
      </c>
      <c r="S76" s="45">
        <f>'E3-Pathways-electricity'!S24</f>
        <v>2658.8799549078799</v>
      </c>
      <c r="T76" s="45">
        <f>'E3-Pathways-electricity'!T24</f>
        <v>2666.61318797271</v>
      </c>
      <c r="U76" s="45">
        <f>'E3-Pathways-electricity'!U24</f>
        <v>2674.34642103754</v>
      </c>
      <c r="V76" s="45">
        <f>'E3-Pathways-electricity'!V24</f>
        <v>2682.0796541023601</v>
      </c>
      <c r="W76" s="45">
        <f>'E3-Pathways-electricity'!W24</f>
        <v>2689.8128871671902</v>
      </c>
      <c r="X76" s="45">
        <f>'E3-Pathways-electricity'!X24</f>
        <v>2697.5461202320098</v>
      </c>
      <c r="Y76" s="45">
        <f>'E3-Pathways-electricity'!Y24</f>
        <v>2705.2793532968399</v>
      </c>
      <c r="Z76" s="45">
        <f>'E3-Pathways-electricity'!Z24</f>
        <v>2713.0125863616699</v>
      </c>
      <c r="AA76" s="45">
        <f>'E3-Pathways-electricity'!AA24</f>
        <v>2720.74581942649</v>
      </c>
      <c r="AB76" s="45">
        <f>'E3-Pathways-electricity'!AB24</f>
        <v>2728.4790524913201</v>
      </c>
      <c r="AC76" s="45">
        <f>'E3-Pathways-electricity'!AC24</f>
        <v>2736.2122855561402</v>
      </c>
      <c r="AD76" s="45">
        <f>'E3-Pathways-electricity'!AD24</f>
        <v>2743.9455186209698</v>
      </c>
      <c r="AE76" s="45">
        <f>'E3-Pathways-electricity'!AE24</f>
        <v>2751.6787516857999</v>
      </c>
      <c r="AF76" s="45">
        <f>'E3-Pathways-electricity'!AF24</f>
        <v>2759.4119847506199</v>
      </c>
      <c r="AG76" s="45">
        <f>'E3-Pathways-electricity'!AG24</f>
        <v>2767.14521781545</v>
      </c>
      <c r="AH76" s="45">
        <f>'E3-Pathways-electricity'!AH24</f>
        <v>2774.8784508802701</v>
      </c>
      <c r="AI76" s="45">
        <f>'E3-Pathways-electricity'!AI24</f>
        <v>2782.6116839451001</v>
      </c>
      <c r="AJ76" s="45">
        <f>'E3-Pathways-electricity'!AJ24</f>
        <v>2790.3449170099302</v>
      </c>
      <c r="AK76" s="45">
        <f>'E3-Pathways-electricity'!AK24</f>
        <v>2798.0781500747498</v>
      </c>
      <c r="AL76" s="45">
        <f>'E3-Pathways-electricity'!AL24</f>
        <v>2805.8113831395799</v>
      </c>
      <c r="AM76" s="45">
        <f>'E3-Pathways-electricity'!AM24</f>
        <v>2813.5446162044</v>
      </c>
    </row>
    <row r="78" spans="3:39" x14ac:dyDescent="0.25">
      <c r="C78" s="47" t="s">
        <v>142</v>
      </c>
      <c r="D78" s="45">
        <v>710.24658569681401</v>
      </c>
      <c r="E78" s="45">
        <v>705.928067692122</v>
      </c>
      <c r="F78" s="45">
        <v>701.17553469345899</v>
      </c>
      <c r="G78" s="45">
        <v>695.54768517682305</v>
      </c>
      <c r="H78" s="45">
        <v>690.08976729561198</v>
      </c>
      <c r="I78" s="45">
        <v>685.02170315882404</v>
      </c>
      <c r="J78" s="45">
        <v>680.48695000944394</v>
      </c>
      <c r="K78" s="45">
        <v>675.96725568879197</v>
      </c>
      <c r="L78" s="45">
        <v>671.31649122620297</v>
      </c>
      <c r="M78" s="45">
        <v>666.60893552868197</v>
      </c>
      <c r="N78" s="45">
        <v>665.27293923346303</v>
      </c>
      <c r="O78" s="45">
        <v>663.04787921618004</v>
      </c>
      <c r="P78" s="45">
        <v>660.82281919889601</v>
      </c>
      <c r="Q78" s="45">
        <v>658.59775918161199</v>
      </c>
      <c r="R78" s="45">
        <v>656.37269916432899</v>
      </c>
      <c r="S78" s="45">
        <v>654.14763914704497</v>
      </c>
      <c r="T78" s="45">
        <v>651.92257912976095</v>
      </c>
      <c r="U78" s="45">
        <v>649.69751911247795</v>
      </c>
      <c r="V78" s="45">
        <v>647.47245909519404</v>
      </c>
      <c r="W78" s="45">
        <v>645.24739907791104</v>
      </c>
      <c r="X78" s="45">
        <v>643.02233906062702</v>
      </c>
      <c r="Y78" s="45">
        <v>640.797279043343</v>
      </c>
      <c r="Z78" s="45">
        <v>638.57221902606</v>
      </c>
      <c r="AA78" s="45">
        <v>636.34715900877598</v>
      </c>
      <c r="AB78" s="45">
        <v>634.12209899149195</v>
      </c>
      <c r="AC78" s="45">
        <v>631.89703897420895</v>
      </c>
      <c r="AD78" s="45">
        <v>629.67197895692505</v>
      </c>
      <c r="AE78" s="45">
        <v>627.44691893964205</v>
      </c>
      <c r="AF78" s="45">
        <v>625.22185892235802</v>
      </c>
      <c r="AG78" s="45">
        <v>622.996798905074</v>
      </c>
      <c r="AH78" s="45">
        <v>620.771738887791</v>
      </c>
      <c r="AI78" s="45">
        <v>618.54667887050698</v>
      </c>
      <c r="AJ78" s="45">
        <v>616.32161885322296</v>
      </c>
      <c r="AK78" s="45">
        <v>614.09655883593996</v>
      </c>
      <c r="AL78" s="45">
        <v>611.87149881865605</v>
      </c>
      <c r="AM78" s="45">
        <v>609.64643880137203</v>
      </c>
    </row>
    <row r="80" spans="3:39" x14ac:dyDescent="0.25">
      <c r="C80" s="47" t="s">
        <v>140</v>
      </c>
      <c r="D80" s="45">
        <v>399.56527215196201</v>
      </c>
      <c r="E80" s="45">
        <v>393.98601977785802</v>
      </c>
      <c r="F80" s="45">
        <v>387.10496784868099</v>
      </c>
      <c r="G80" s="45">
        <v>378.27626667159802</v>
      </c>
      <c r="H80" s="45">
        <v>369.80963963234501</v>
      </c>
      <c r="I80" s="45">
        <v>362.28638975349202</v>
      </c>
      <c r="J80" s="45">
        <v>353.65392043923498</v>
      </c>
      <c r="K80" s="45">
        <v>346.03153927765402</v>
      </c>
      <c r="L80" s="45">
        <v>338.539716607836</v>
      </c>
      <c r="M80" s="45">
        <v>331.46441457669698</v>
      </c>
      <c r="N80" s="45">
        <v>326.76958411726503</v>
      </c>
      <c r="O80" s="45">
        <v>321.21598648384901</v>
      </c>
      <c r="P80" s="45">
        <v>315.66238885043202</v>
      </c>
      <c r="Q80" s="45">
        <v>310.10879121701498</v>
      </c>
      <c r="R80" s="45">
        <v>304.55519358359902</v>
      </c>
      <c r="S80" s="45">
        <v>299.00159595018198</v>
      </c>
      <c r="T80" s="45">
        <v>293.44799831676499</v>
      </c>
      <c r="U80" s="45">
        <v>287.89440068334898</v>
      </c>
      <c r="V80" s="45">
        <v>282.34080304993199</v>
      </c>
      <c r="W80" s="45">
        <v>276.78720541651501</v>
      </c>
      <c r="X80" s="45">
        <v>271.23360778309899</v>
      </c>
      <c r="Y80" s="45">
        <v>265.680010149682</v>
      </c>
      <c r="Z80" s="45">
        <v>260.12641251626502</v>
      </c>
      <c r="AA80" s="45">
        <v>254.572814882849</v>
      </c>
      <c r="AB80" s="45">
        <v>249.01921724943199</v>
      </c>
      <c r="AC80" s="45">
        <v>243.465619616015</v>
      </c>
      <c r="AD80" s="45">
        <v>237.91202198259899</v>
      </c>
      <c r="AE80" s="45">
        <v>232.358424349182</v>
      </c>
      <c r="AF80" s="45">
        <v>226.80482671576499</v>
      </c>
      <c r="AG80" s="45">
        <v>221.251229082349</v>
      </c>
      <c r="AH80" s="45">
        <v>215.69763144893199</v>
      </c>
      <c r="AI80" s="45">
        <v>210.144033815515</v>
      </c>
      <c r="AJ80" s="45">
        <v>204.59043618209901</v>
      </c>
      <c r="AK80" s="45">
        <v>199.036838548682</v>
      </c>
      <c r="AL80" s="45">
        <v>193.48324091526499</v>
      </c>
      <c r="AM80" s="45">
        <v>187.929643281849</v>
      </c>
    </row>
    <row r="82" spans="3:39" x14ac:dyDescent="0.25">
      <c r="C82" s="47" t="s">
        <v>144</v>
      </c>
    </row>
    <row r="83" spans="3:39" x14ac:dyDescent="0.25">
      <c r="C83" s="50" t="s">
        <v>145</v>
      </c>
      <c r="D83" s="45">
        <f>'E3-Pathways-electricity'!D39</f>
        <v>5832.5244595287704</v>
      </c>
      <c r="E83" s="45">
        <f>'E3-Pathways-electricity'!E39</f>
        <v>5824.8548104143401</v>
      </c>
      <c r="F83" s="45">
        <f>'E3-Pathways-electricity'!F39</f>
        <v>5816.6850992129903</v>
      </c>
      <c r="G83" s="45">
        <f>'E3-Pathways-electricity'!G39</f>
        <v>5809.1798284755196</v>
      </c>
      <c r="H83" s="45">
        <f>'E3-Pathways-electricity'!H39</f>
        <v>5801.6730702513196</v>
      </c>
      <c r="I83" s="45">
        <f>'E3-Pathways-electricity'!I39</f>
        <v>5794.1648377151196</v>
      </c>
      <c r="J83" s="45">
        <f>'E3-Pathways-electricity'!J39</f>
        <v>5785.72149952988</v>
      </c>
      <c r="K83" s="45">
        <f>'E3-Pathways-electricity'!K39</f>
        <v>5777.3819996660604</v>
      </c>
      <c r="L83" s="45">
        <f>'E3-Pathways-electricity'!L39</f>
        <v>5769.0468825996604</v>
      </c>
      <c r="M83" s="45">
        <f>'E3-Pathways-electricity'!M39</f>
        <v>5760.9353495955502</v>
      </c>
      <c r="N83" s="45">
        <f>'E3-Pathways-electricity'!N39</f>
        <v>5811.2433193644802</v>
      </c>
      <c r="O83" s="45">
        <f>'E3-Pathways-electricity'!O39</f>
        <v>5861.5512891334101</v>
      </c>
      <c r="P83" s="45">
        <f>'E3-Pathways-electricity'!P39</f>
        <v>5911.8592589023501</v>
      </c>
      <c r="Q83" s="45">
        <f>'E3-Pathways-electricity'!Q39</f>
        <v>5962.1672286712801</v>
      </c>
      <c r="R83" s="45">
        <f>'E3-Pathways-electricity'!R39</f>
        <v>6012.4751984402101</v>
      </c>
      <c r="S83" s="45">
        <f>'E3-Pathways-electricity'!S39</f>
        <v>6062.7831682091501</v>
      </c>
      <c r="T83" s="45">
        <f>'E3-Pathways-electricity'!T39</f>
        <v>6113.09113797808</v>
      </c>
      <c r="U83" s="45">
        <f>'E3-Pathways-electricity'!U39</f>
        <v>6163.39910774701</v>
      </c>
      <c r="V83" s="45">
        <f>'E3-Pathways-electricity'!V39</f>
        <v>6213.70707751595</v>
      </c>
      <c r="W83" s="45">
        <f>'E3-Pathways-electricity'!W39</f>
        <v>6264.01504728488</v>
      </c>
      <c r="X83" s="45">
        <f>'E3-Pathways-electricity'!X39</f>
        <v>6314.32301705381</v>
      </c>
      <c r="Y83" s="45">
        <f>'E3-Pathways-electricity'!Y39</f>
        <v>6364.6309868227499</v>
      </c>
      <c r="Z83" s="45">
        <f>'E3-Pathways-electricity'!Z39</f>
        <v>6414.9389565916799</v>
      </c>
      <c r="AA83" s="45">
        <f>'E3-Pathways-electricity'!AA39</f>
        <v>6465.2469263606099</v>
      </c>
      <c r="AB83" s="45">
        <f>'E3-Pathways-electricity'!AB39</f>
        <v>6515.5548961295499</v>
      </c>
      <c r="AC83" s="45">
        <f>'E3-Pathways-electricity'!AC39</f>
        <v>6565.8628658984799</v>
      </c>
      <c r="AD83" s="45">
        <f>'E3-Pathways-electricity'!AD39</f>
        <v>6616.1708356674098</v>
      </c>
      <c r="AE83" s="45">
        <f>'E3-Pathways-electricity'!AE39</f>
        <v>6666.4788054363498</v>
      </c>
      <c r="AF83" s="45">
        <f>'E3-Pathways-electricity'!AF39</f>
        <v>6716.7867752052798</v>
      </c>
      <c r="AG83" s="45">
        <f>'E3-Pathways-electricity'!AG39</f>
        <v>6767.0947449742098</v>
      </c>
      <c r="AH83" s="45">
        <f>'E3-Pathways-electricity'!AH39</f>
        <v>6817.4027147431398</v>
      </c>
      <c r="AI83" s="45">
        <f>'E3-Pathways-electricity'!AI39</f>
        <v>6867.7106845120798</v>
      </c>
      <c r="AJ83" s="45">
        <f>'E3-Pathways-electricity'!AJ39</f>
        <v>6918.0186542810097</v>
      </c>
      <c r="AK83" s="45">
        <f>'E3-Pathways-electricity'!AK39</f>
        <v>6968.3266240499397</v>
      </c>
      <c r="AL83" s="45">
        <f>'E3-Pathways-electricity'!AL39</f>
        <v>7018.6345938188797</v>
      </c>
      <c r="AM83" s="45">
        <f>'E3-Pathways-electricity'!AM39</f>
        <v>7068.9425635878097</v>
      </c>
    </row>
    <row r="84" spans="3:39" x14ac:dyDescent="0.25">
      <c r="C84" s="50" t="s">
        <v>146</v>
      </c>
      <c r="D84" s="45">
        <f>'E3-Pathways-electricity'!D40</f>
        <v>7488.4764208791603</v>
      </c>
      <c r="E84" s="45">
        <f>'E3-Pathways-electricity'!E40</f>
        <v>7491.4280361369601</v>
      </c>
      <c r="F84" s="45">
        <f>'E3-Pathways-electricity'!F40</f>
        <v>7489.3608301733902</v>
      </c>
      <c r="G84" s="45">
        <f>'E3-Pathways-electricity'!G40</f>
        <v>7485.7748057884401</v>
      </c>
      <c r="H84" s="45">
        <f>'E3-Pathways-electricity'!H40</f>
        <v>7481.6699637821202</v>
      </c>
      <c r="I84" s="45">
        <f>'E3-Pathways-electricity'!I40</f>
        <v>7478.0463049544396</v>
      </c>
      <c r="J84" s="45">
        <f>'E3-Pathways-electricity'!J40</f>
        <v>7480.63179088774</v>
      </c>
      <c r="K84" s="45">
        <f>'E3-Pathways-electricity'!K40</f>
        <v>7483.3140510920202</v>
      </c>
      <c r="L84" s="45">
        <f>'E3-Pathways-electricity'!L40</f>
        <v>7485.9963112962896</v>
      </c>
      <c r="M84" s="45">
        <f>'E3-Pathways-electricity'!M40</f>
        <v>7488.6785715005599</v>
      </c>
      <c r="N84" s="45">
        <f>'E3-Pathways-electricity'!N40</f>
        <v>7491.3608317048402</v>
      </c>
      <c r="O84" s="45">
        <f>'E3-Pathways-electricity'!O40</f>
        <v>7494.0430919091104</v>
      </c>
      <c r="P84" s="45">
        <f>'E3-Pathways-electricity'!P40</f>
        <v>7496.7253521133898</v>
      </c>
      <c r="Q84" s="45">
        <f>'E3-Pathways-electricity'!Q40</f>
        <v>7499.4076123176601</v>
      </c>
      <c r="R84" s="45">
        <f>'E3-Pathways-electricity'!R40</f>
        <v>7502.0898725219404</v>
      </c>
      <c r="S84" s="45">
        <f>'E3-Pathways-electricity'!S40</f>
        <v>7504.7721327262097</v>
      </c>
      <c r="T84" s="45">
        <f>'E3-Pathways-electricity'!T40</f>
        <v>7507.45439293048</v>
      </c>
      <c r="U84" s="45">
        <f>'E3-Pathways-electricity'!U40</f>
        <v>7510.1366531347603</v>
      </c>
      <c r="V84" s="45">
        <f>'E3-Pathways-electricity'!V40</f>
        <v>7512.8189133390297</v>
      </c>
      <c r="W84" s="45">
        <f>'E3-Pathways-electricity'!W40</f>
        <v>7515.50117354331</v>
      </c>
      <c r="X84" s="45">
        <f>'E3-Pathways-electricity'!X40</f>
        <v>7518.1834337475802</v>
      </c>
      <c r="Y84" s="45">
        <f>'E3-Pathways-electricity'!Y40</f>
        <v>7520.8656939518496</v>
      </c>
      <c r="Z84" s="45">
        <f>'E3-Pathways-electricity'!Z40</f>
        <v>7523.5479541561299</v>
      </c>
      <c r="AA84" s="45">
        <f>'E3-Pathways-electricity'!AA40</f>
        <v>7526.2302143604002</v>
      </c>
      <c r="AB84" s="45">
        <f>'E3-Pathways-electricity'!AB40</f>
        <v>7528.9124745646805</v>
      </c>
      <c r="AC84" s="45">
        <f>'E3-Pathways-electricity'!AC40</f>
        <v>7531.5947347689498</v>
      </c>
      <c r="AD84" s="45">
        <f>'E3-Pathways-electricity'!AD40</f>
        <v>7534.2769949732301</v>
      </c>
      <c r="AE84" s="45">
        <f>'E3-Pathways-electricity'!AE40</f>
        <v>7536.9592551775004</v>
      </c>
      <c r="AF84" s="45">
        <f>'E3-Pathways-electricity'!AF40</f>
        <v>7539.6415153817698</v>
      </c>
      <c r="AG84" s="45">
        <f>'E3-Pathways-electricity'!AG40</f>
        <v>7542.32377558605</v>
      </c>
      <c r="AH84" s="45">
        <f>'E3-Pathways-electricity'!AH40</f>
        <v>7545.0060357903203</v>
      </c>
      <c r="AI84" s="45">
        <f>'E3-Pathways-electricity'!AI40</f>
        <v>7547.6882959945997</v>
      </c>
      <c r="AJ84" s="45">
        <f>'E3-Pathways-electricity'!AJ40</f>
        <v>7550.37055619887</v>
      </c>
      <c r="AK84" s="45">
        <f>'E3-Pathways-electricity'!AK40</f>
        <v>7553.0528164031402</v>
      </c>
      <c r="AL84" s="45">
        <f>'E3-Pathways-electricity'!AL40</f>
        <v>7555.7350766074196</v>
      </c>
      <c r="AM84" s="45">
        <f>'E3-Pathways-electricity'!AM40</f>
        <v>7558.4173368116899</v>
      </c>
    </row>
    <row r="85" spans="3:39" x14ac:dyDescent="0.25">
      <c r="C85" s="51" t="s">
        <v>585</v>
      </c>
      <c r="D85" s="45">
        <f>SUM(D83:D84)</f>
        <v>13321.00088040793</v>
      </c>
      <c r="E85" s="45">
        <f t="shared" ref="E85:AM85" si="0">SUM(E83:E84)</f>
        <v>13316.282846551301</v>
      </c>
      <c r="F85" s="45">
        <f t="shared" si="0"/>
        <v>13306.045929386381</v>
      </c>
      <c r="G85" s="45">
        <f t="shared" si="0"/>
        <v>13294.954634263959</v>
      </c>
      <c r="H85" s="45">
        <f t="shared" si="0"/>
        <v>13283.34303403344</v>
      </c>
      <c r="I85" s="45">
        <f t="shared" si="0"/>
        <v>13272.211142669559</v>
      </c>
      <c r="J85" s="45">
        <f t="shared" si="0"/>
        <v>13266.353290417621</v>
      </c>
      <c r="K85" s="45">
        <f t="shared" si="0"/>
        <v>13260.696050758081</v>
      </c>
      <c r="L85" s="45">
        <f t="shared" si="0"/>
        <v>13255.04319389595</v>
      </c>
      <c r="M85" s="45">
        <f t="shared" si="0"/>
        <v>13249.61392109611</v>
      </c>
      <c r="N85" s="45">
        <f t="shared" si="0"/>
        <v>13302.604151069321</v>
      </c>
      <c r="O85" s="45">
        <f t="shared" si="0"/>
        <v>13355.59438104252</v>
      </c>
      <c r="P85" s="45">
        <f t="shared" si="0"/>
        <v>13408.58461101574</v>
      </c>
      <c r="Q85" s="45">
        <f t="shared" si="0"/>
        <v>13461.57484098894</v>
      </c>
      <c r="R85" s="45">
        <f t="shared" si="0"/>
        <v>13514.565070962151</v>
      </c>
      <c r="S85" s="45">
        <f t="shared" si="0"/>
        <v>13567.555300935361</v>
      </c>
      <c r="T85" s="45">
        <f t="shared" si="0"/>
        <v>13620.545530908559</v>
      </c>
      <c r="U85" s="45">
        <f t="shared" si="0"/>
        <v>13673.53576088177</v>
      </c>
      <c r="V85" s="45">
        <f t="shared" si="0"/>
        <v>13726.52599085498</v>
      </c>
      <c r="W85" s="45">
        <f t="shared" si="0"/>
        <v>13779.516220828191</v>
      </c>
      <c r="X85" s="45">
        <f t="shared" si="0"/>
        <v>13832.506450801389</v>
      </c>
      <c r="Y85" s="45">
        <f t="shared" si="0"/>
        <v>13885.496680774599</v>
      </c>
      <c r="Z85" s="45">
        <f t="shared" si="0"/>
        <v>13938.48691074781</v>
      </c>
      <c r="AA85" s="45">
        <f t="shared" si="0"/>
        <v>13991.47714072101</v>
      </c>
      <c r="AB85" s="45">
        <f t="shared" si="0"/>
        <v>14044.46737069423</v>
      </c>
      <c r="AC85" s="45">
        <f t="shared" si="0"/>
        <v>14097.457600667429</v>
      </c>
      <c r="AD85" s="45">
        <f t="shared" si="0"/>
        <v>14150.44783064064</v>
      </c>
      <c r="AE85" s="45">
        <f t="shared" si="0"/>
        <v>14203.438060613851</v>
      </c>
      <c r="AF85" s="45">
        <f t="shared" si="0"/>
        <v>14256.42829058705</v>
      </c>
      <c r="AG85" s="45">
        <f t="shared" si="0"/>
        <v>14309.418520560259</v>
      </c>
      <c r="AH85" s="45">
        <f t="shared" si="0"/>
        <v>14362.408750533461</v>
      </c>
      <c r="AI85" s="45">
        <f t="shared" si="0"/>
        <v>14415.398980506679</v>
      </c>
      <c r="AJ85" s="45">
        <f t="shared" si="0"/>
        <v>14468.38921047988</v>
      </c>
      <c r="AK85" s="45">
        <f t="shared" si="0"/>
        <v>14521.37944045308</v>
      </c>
      <c r="AL85" s="45">
        <f t="shared" si="0"/>
        <v>14574.369670426298</v>
      </c>
      <c r="AM85" s="45">
        <f t="shared" si="0"/>
        <v>14627.3599003995</v>
      </c>
    </row>
    <row r="86" spans="3:39" x14ac:dyDescent="0.25">
      <c r="C86" s="51" t="s">
        <v>586</v>
      </c>
      <c r="D86" s="45">
        <v>45453141657306.547</v>
      </c>
      <c r="E86" s="45">
        <v>45437043057572.594</v>
      </c>
      <c r="F86" s="45">
        <v>45402113246351.313</v>
      </c>
      <c r="G86" s="45">
        <v>45364268176533.477</v>
      </c>
      <c r="H86" s="45">
        <v>45324647751996.008</v>
      </c>
      <c r="I86" s="45">
        <v>45286664162052.672</v>
      </c>
      <c r="J86" s="45">
        <v>45266676340521.445</v>
      </c>
      <c r="K86" s="45">
        <v>45247373037568.242</v>
      </c>
      <c r="L86" s="45">
        <v>45228084689340.531</v>
      </c>
      <c r="M86" s="45">
        <v>45209559241599.57</v>
      </c>
      <c r="N86" s="45">
        <v>45390369411274.438</v>
      </c>
      <c r="O86" s="45">
        <v>45571179580949.266</v>
      </c>
      <c r="P86" s="45">
        <v>45751989750624.164</v>
      </c>
      <c r="Q86" s="45">
        <v>45932799920298.992</v>
      </c>
      <c r="R86" s="45">
        <v>46113610089973.859</v>
      </c>
      <c r="S86" s="45">
        <v>46294420259648.719</v>
      </c>
      <c r="T86" s="45">
        <v>46475230429323.547</v>
      </c>
      <c r="U86" s="45">
        <v>46656040598998.414</v>
      </c>
      <c r="V86" s="45">
        <v>46836850768673.273</v>
      </c>
      <c r="W86" s="45">
        <v>47017660938348.141</v>
      </c>
      <c r="X86" s="45">
        <v>47198471108022.969</v>
      </c>
      <c r="Y86" s="45">
        <v>47379281277697.828</v>
      </c>
      <c r="Z86" s="45">
        <v>47560091447372.695</v>
      </c>
      <c r="AA86" s="45">
        <v>47740901617047.523</v>
      </c>
      <c r="AB86" s="45">
        <v>47921711786722.422</v>
      </c>
      <c r="AC86" s="45">
        <v>48102521956397.25</v>
      </c>
      <c r="AD86" s="45">
        <v>48283332126072.117</v>
      </c>
      <c r="AE86" s="45">
        <v>48464142295746.984</v>
      </c>
      <c r="AF86" s="45">
        <v>48644952465421.813</v>
      </c>
      <c r="AG86" s="45">
        <v>48825762635096.672</v>
      </c>
      <c r="AH86" s="45">
        <v>49006572804771.508</v>
      </c>
      <c r="AI86" s="45">
        <v>49187382974446.398</v>
      </c>
      <c r="AJ86" s="45">
        <v>49368193144121.227</v>
      </c>
      <c r="AK86" s="45">
        <v>49549003313796.063</v>
      </c>
      <c r="AL86" s="45">
        <v>49729813483470.953</v>
      </c>
      <c r="AM86" s="45">
        <v>49910623653145.789</v>
      </c>
    </row>
    <row r="88" spans="3:39" x14ac:dyDescent="0.25">
      <c r="C88" s="47" t="s">
        <v>160</v>
      </c>
      <c r="D88" s="45">
        <v>2287.6631265304604</v>
      </c>
      <c r="E88" s="45">
        <v>2307.9966256540615</v>
      </c>
      <c r="F88" s="45">
        <v>2328.3722939878585</v>
      </c>
      <c r="G88" s="45">
        <v>2348.6167496188018</v>
      </c>
      <c r="H88" s="45">
        <v>2368.7441665770971</v>
      </c>
      <c r="I88" s="45">
        <v>2388.9619797363271</v>
      </c>
      <c r="J88" s="45">
        <v>2409.3425295826009</v>
      </c>
      <c r="K88" s="45">
        <v>2429.9266326178376</v>
      </c>
      <c r="L88" s="45">
        <v>2450.1663831765136</v>
      </c>
      <c r="M88" s="45">
        <v>2471.4096080229901</v>
      </c>
      <c r="N88" s="45">
        <v>2492.1180425928887</v>
      </c>
      <c r="O88" s="45">
        <v>2512.6738563811182</v>
      </c>
      <c r="P88" s="45">
        <v>2533.4267538839426</v>
      </c>
      <c r="Q88" s="45">
        <v>2553.9391045671032</v>
      </c>
      <c r="R88" s="45">
        <v>2573.47027124233</v>
      </c>
      <c r="S88" s="45">
        <v>2592.8241743198873</v>
      </c>
      <c r="T88" s="45">
        <v>2611.6726938225379</v>
      </c>
      <c r="U88" s="45">
        <v>2631.311665466088</v>
      </c>
      <c r="V88" s="45">
        <v>2652.2201244207486</v>
      </c>
      <c r="W88" s="45">
        <v>2671.6138441723679</v>
      </c>
      <c r="X88" s="45">
        <v>2690.5746972753991</v>
      </c>
      <c r="Y88" s="45">
        <v>2708.5203134099615</v>
      </c>
      <c r="Z88" s="45">
        <v>2726.285137142655</v>
      </c>
      <c r="AA88" s="45">
        <v>2744.089130601973</v>
      </c>
      <c r="AB88" s="45">
        <v>2761.3648620724844</v>
      </c>
      <c r="AC88" s="45">
        <v>2777.9475952114312</v>
      </c>
      <c r="AD88" s="45">
        <v>2794.2247927200233</v>
      </c>
      <c r="AE88" s="45">
        <v>2810.4181811288545</v>
      </c>
      <c r="AF88" s="45">
        <v>2826.1881718470354</v>
      </c>
      <c r="AG88" s="45">
        <v>2841.6667421516627</v>
      </c>
      <c r="AH88" s="45">
        <v>2856.8078411479205</v>
      </c>
      <c r="AI88" s="45">
        <v>2871.5548903417957</v>
      </c>
      <c r="AJ88" s="45">
        <v>2885.9962274651052</v>
      </c>
      <c r="AK88" s="45">
        <v>2900.2107801051329</v>
      </c>
      <c r="AL88" s="45">
        <v>2914.1865503275967</v>
      </c>
      <c r="AM88" s="45">
        <v>2927.6936953522418</v>
      </c>
    </row>
    <row r="90" spans="3:39" x14ac:dyDescent="0.25">
      <c r="C90" s="47" t="s">
        <v>147</v>
      </c>
    </row>
    <row r="91" spans="3:39" x14ac:dyDescent="0.25">
      <c r="C91" s="50" t="s">
        <v>87</v>
      </c>
      <c r="D91" s="45">
        <v>1122.11309768976</v>
      </c>
      <c r="E91" s="45">
        <v>1131.64608939604</v>
      </c>
      <c r="F91" s="45">
        <v>1133.60618103452</v>
      </c>
      <c r="G91" s="45">
        <v>1127.3623347160201</v>
      </c>
      <c r="H91" s="45">
        <v>1120.3900560176201</v>
      </c>
      <c r="I91" s="45">
        <v>1118.5564832154701</v>
      </c>
      <c r="J91" s="45">
        <v>1113.04467648022</v>
      </c>
      <c r="K91" s="45">
        <v>1111.1569956276601</v>
      </c>
      <c r="L91" s="45">
        <v>1108.5120247683101</v>
      </c>
      <c r="M91" s="45">
        <v>1104.4029747424399</v>
      </c>
      <c r="N91" s="45">
        <v>1122.2604427450999</v>
      </c>
      <c r="O91" s="45">
        <v>1128.0210434851999</v>
      </c>
      <c r="P91" s="45">
        <v>1133.7816442252899</v>
      </c>
      <c r="Q91" s="45">
        <v>1139.54224496538</v>
      </c>
      <c r="R91" s="45">
        <v>1145.30284570548</v>
      </c>
      <c r="S91" s="45">
        <v>1151.06344644557</v>
      </c>
      <c r="T91" s="45">
        <v>1156.82404718566</v>
      </c>
      <c r="U91" s="45">
        <v>1162.58464792576</v>
      </c>
      <c r="V91" s="45">
        <v>1168.34524866585</v>
      </c>
      <c r="W91" s="45">
        <v>1174.10584940594</v>
      </c>
      <c r="X91" s="45">
        <v>1179.8664501460401</v>
      </c>
      <c r="Y91" s="45">
        <v>1185.6270508861301</v>
      </c>
      <c r="Z91" s="45">
        <v>1191.3876516262201</v>
      </c>
      <c r="AA91" s="45">
        <v>1197.1482523663201</v>
      </c>
      <c r="AB91" s="45">
        <v>1202.9088531064101</v>
      </c>
      <c r="AC91" s="45">
        <v>1208.6694538464999</v>
      </c>
      <c r="AD91" s="45">
        <v>1214.4300545865999</v>
      </c>
      <c r="AE91" s="45">
        <v>1220.1906553266899</v>
      </c>
      <c r="AF91" s="45">
        <v>1225.9512560667899</v>
      </c>
      <c r="AG91" s="45">
        <v>1231.71185680688</v>
      </c>
      <c r="AH91" s="45">
        <v>1237.47245754697</v>
      </c>
      <c r="AI91" s="45">
        <v>1243.23305828707</v>
      </c>
      <c r="AJ91" s="45">
        <v>1248.99365902716</v>
      </c>
      <c r="AK91" s="45">
        <v>1254.75425976725</v>
      </c>
      <c r="AL91" s="45">
        <v>1260.51486050735</v>
      </c>
      <c r="AM91" s="45">
        <v>1266.27546124744</v>
      </c>
    </row>
    <row r="92" spans="3:39" x14ac:dyDescent="0.25">
      <c r="C92" s="50" t="s">
        <v>148</v>
      </c>
      <c r="D92" s="45">
        <f>'E3-Pathways-electricity'!D15</f>
        <v>4143.7533149999999</v>
      </c>
      <c r="E92" s="45">
        <f>'E3-Pathways-electricity'!E15</f>
        <v>4129.5170507713901</v>
      </c>
      <c r="F92" s="45">
        <f>'E3-Pathways-electricity'!F15</f>
        <v>4108.5307811427901</v>
      </c>
      <c r="G92" s="45">
        <f>'E3-Pathways-electricity'!G15</f>
        <v>4074.2492818056198</v>
      </c>
      <c r="H92" s="45">
        <f>'E3-Pathways-electricity'!H15</f>
        <v>4039.3694715657898</v>
      </c>
      <c r="I92" s="45">
        <f>'E3-Pathways-electricity'!I15</f>
        <v>3982.0632577297902</v>
      </c>
      <c r="J92" s="45">
        <f>'E3-Pathways-electricity'!J15</f>
        <v>3926.7326158138799</v>
      </c>
      <c r="K92" s="45">
        <f>'E3-Pathways-electricity'!K15</f>
        <v>3870.4824154819498</v>
      </c>
      <c r="L92" s="45">
        <f>'E3-Pathways-electricity'!L15</f>
        <v>3813.3563564799902</v>
      </c>
      <c r="M92" s="45">
        <f>'E3-Pathways-electricity'!M15</f>
        <v>3756.09398879436</v>
      </c>
      <c r="N92" s="45">
        <f>'E3-Pathways-electricity'!N15</f>
        <v>3752.0765039836601</v>
      </c>
      <c r="O92" s="45">
        <f>'E3-Pathways-electricity'!O15</f>
        <v>3724.38842409987</v>
      </c>
      <c r="P92" s="45">
        <f>'E3-Pathways-electricity'!P15</f>
        <v>3696.7744056950901</v>
      </c>
      <c r="Q92" s="45">
        <f>'E3-Pathways-electricity'!Q15</f>
        <v>3669.2344487693399</v>
      </c>
      <c r="R92" s="45">
        <f>'E3-Pathways-electricity'!R15</f>
        <v>3641.7685533226099</v>
      </c>
      <c r="S92" s="45">
        <f>'E3-Pathways-electricity'!S15</f>
        <v>3614.3767193548902</v>
      </c>
      <c r="T92" s="45">
        <f>'E3-Pathways-electricity'!T15</f>
        <v>3607.9950885794201</v>
      </c>
      <c r="U92" s="45">
        <f>'E3-Pathways-electricity'!U15</f>
        <v>3601.61345780395</v>
      </c>
      <c r="V92" s="45">
        <f>'E3-Pathways-electricity'!V15</f>
        <v>3595.23182702848</v>
      </c>
      <c r="W92" s="45">
        <f>'E3-Pathways-electricity'!W15</f>
        <v>3588.8501962530099</v>
      </c>
      <c r="X92" s="45">
        <f>'E3-Pathways-electricity'!X15</f>
        <v>3582.4685654775399</v>
      </c>
      <c r="Y92" s="45">
        <f>'E3-Pathways-electricity'!Y15</f>
        <v>3576.0869347020698</v>
      </c>
      <c r="Z92" s="45">
        <f>'E3-Pathways-electricity'!Z15</f>
        <v>3569.7053039266002</v>
      </c>
      <c r="AA92" s="45">
        <f>'E3-Pathways-electricity'!AA15</f>
        <v>3563.3236731511302</v>
      </c>
      <c r="AB92" s="45">
        <f>'E3-Pathways-electricity'!AB15</f>
        <v>3556.9420423756601</v>
      </c>
      <c r="AC92" s="45">
        <f>'E3-Pathways-electricity'!AC15</f>
        <v>3550.56041160019</v>
      </c>
      <c r="AD92" s="45">
        <f>'E3-Pathways-electricity'!AD15</f>
        <v>3544.17878082472</v>
      </c>
      <c r="AE92" s="45">
        <f>'E3-Pathways-electricity'!AE15</f>
        <v>3537.7971500492499</v>
      </c>
      <c r="AF92" s="45">
        <f>'E3-Pathways-electricity'!AF15</f>
        <v>3531.4155192737799</v>
      </c>
      <c r="AG92" s="45">
        <f>'E3-Pathways-electricity'!AG15</f>
        <v>3525.0338884983098</v>
      </c>
      <c r="AH92" s="45">
        <f>'E3-Pathways-electricity'!AH15</f>
        <v>3518.6522577228402</v>
      </c>
      <c r="AI92" s="45">
        <f>'E3-Pathways-electricity'!AI15</f>
        <v>3512.2706269473802</v>
      </c>
      <c r="AJ92" s="45">
        <f>'E3-Pathways-electricity'!AJ15</f>
        <v>3505.8889961719101</v>
      </c>
      <c r="AK92" s="45">
        <f>'E3-Pathways-electricity'!AK15</f>
        <v>3499.50736539644</v>
      </c>
      <c r="AL92" s="45">
        <f>'E3-Pathways-electricity'!AL15</f>
        <v>3493.12573462097</v>
      </c>
      <c r="AM92" s="45">
        <f>'E3-Pathways-electricity'!AM15</f>
        <v>3486.7441038454999</v>
      </c>
    </row>
    <row r="93" spans="3:39" x14ac:dyDescent="0.25">
      <c r="C93" s="50" t="s">
        <v>149</v>
      </c>
      <c r="D93" s="45">
        <f>'E3-Pathways-electricity'!D16</f>
        <v>1085.2508682</v>
      </c>
      <c r="E93" s="45">
        <f>'E3-Pathways-electricity'!E16</f>
        <v>1084.98695190126</v>
      </c>
      <c r="F93" s="45">
        <f>'E3-Pathways-electricity'!F16</f>
        <v>1080.9578636327899</v>
      </c>
      <c r="G93" s="45">
        <f>'E3-Pathways-electricity'!G16</f>
        <v>1072.4818631584001</v>
      </c>
      <c r="H93" s="45">
        <f>'E3-Pathways-electricity'!H16</f>
        <v>1064.03620062348</v>
      </c>
      <c r="I93" s="45">
        <f>'E3-Pathways-electricity'!I16</f>
        <v>1049.86294397696</v>
      </c>
      <c r="J93" s="45">
        <f>'E3-Pathways-electricity'!J16</f>
        <v>1035.8114978516101</v>
      </c>
      <c r="K93" s="45">
        <f>'E3-Pathways-electricity'!K16</f>
        <v>1021.88136580843</v>
      </c>
      <c r="L93" s="45">
        <f>'E3-Pathways-electricity'!L16</f>
        <v>1007.3680904786499</v>
      </c>
      <c r="M93" s="45">
        <f>'E3-Pathways-electricity'!M16</f>
        <v>992.99036485368094</v>
      </c>
      <c r="N93" s="45">
        <f>'E3-Pathways-electricity'!N16</f>
        <v>997.24954353701003</v>
      </c>
      <c r="O93" s="45">
        <f>'E3-Pathways-electricity'!O16</f>
        <v>991.67513711291099</v>
      </c>
      <c r="P93" s="45">
        <f>'E3-Pathways-electricity'!P16</f>
        <v>986.10017286770699</v>
      </c>
      <c r="Q93" s="45">
        <f>'E3-Pathways-electricity'!Q16</f>
        <v>980.524650801397</v>
      </c>
      <c r="R93" s="45">
        <f>'E3-Pathways-electricity'!R16</f>
        <v>974.94857091398296</v>
      </c>
      <c r="S93" s="45">
        <f>'E3-Pathways-electricity'!S16</f>
        <v>969.37193320546305</v>
      </c>
      <c r="T93" s="45">
        <f>'E3-Pathways-electricity'!T16</f>
        <v>969.41999879067805</v>
      </c>
      <c r="U93" s="45">
        <f>'E3-Pathways-electricity'!U16</f>
        <v>969.46806437589305</v>
      </c>
      <c r="V93" s="45">
        <f>'E3-Pathways-electricity'!V16</f>
        <v>969.51612996110805</v>
      </c>
      <c r="W93" s="45">
        <f>'E3-Pathways-electricity'!W16</f>
        <v>969.56419554632305</v>
      </c>
      <c r="X93" s="45">
        <f>'E3-Pathways-electricity'!X16</f>
        <v>969.61226113153805</v>
      </c>
      <c r="Y93" s="45">
        <f>'E3-Pathways-electricity'!Y16</f>
        <v>969.66032671675305</v>
      </c>
      <c r="Z93" s="45">
        <f>'E3-Pathways-electricity'!Z16</f>
        <v>969.70839230196805</v>
      </c>
      <c r="AA93" s="45">
        <f>'E3-Pathways-electricity'!AA16</f>
        <v>969.75645788718305</v>
      </c>
      <c r="AB93" s="45">
        <f>'E3-Pathways-electricity'!AB16</f>
        <v>969.80452347239805</v>
      </c>
      <c r="AC93" s="45">
        <f>'E3-Pathways-electricity'!AC16</f>
        <v>969.85258905761305</v>
      </c>
      <c r="AD93" s="45">
        <f>'E3-Pathways-electricity'!AD16</f>
        <v>969.90065464282804</v>
      </c>
      <c r="AE93" s="45">
        <f>'E3-Pathways-electricity'!AE16</f>
        <v>969.94872022804304</v>
      </c>
      <c r="AF93" s="45">
        <f>'E3-Pathways-electricity'!AF16</f>
        <v>969.99678581325804</v>
      </c>
      <c r="AG93" s="45">
        <f>'E3-Pathways-electricity'!AG16</f>
        <v>970.04485139847304</v>
      </c>
      <c r="AH93" s="45">
        <f>'E3-Pathways-electricity'!AH16</f>
        <v>970.09291698368804</v>
      </c>
      <c r="AI93" s="45">
        <f>'E3-Pathways-electricity'!AI16</f>
        <v>970.14098256890304</v>
      </c>
      <c r="AJ93" s="45">
        <f>'E3-Pathways-electricity'!AJ16</f>
        <v>970.18904815411804</v>
      </c>
      <c r="AK93" s="45">
        <f>'E3-Pathways-electricity'!AK16</f>
        <v>970.23711373933304</v>
      </c>
      <c r="AL93" s="45">
        <f>'E3-Pathways-electricity'!AL16</f>
        <v>970.28517932454804</v>
      </c>
      <c r="AM93" s="45">
        <f>'E3-Pathways-electricity'!AM16</f>
        <v>970.33324490976304</v>
      </c>
    </row>
    <row r="94" spans="3:39" x14ac:dyDescent="0.25">
      <c r="C94" s="50" t="s">
        <v>150</v>
      </c>
      <c r="D94" s="45">
        <v>121.1250969</v>
      </c>
      <c r="E94" s="45">
        <v>119.69690992911799</v>
      </c>
      <c r="F94" s="45">
        <v>118.425313050174</v>
      </c>
      <c r="G94" s="45">
        <v>117.01228301475101</v>
      </c>
      <c r="H94" s="45">
        <v>115.607160945654</v>
      </c>
      <c r="I94" s="45">
        <v>114.283299409899</v>
      </c>
      <c r="J94" s="45">
        <v>113.039709911695</v>
      </c>
      <c r="K94" s="45">
        <v>111.730016815608</v>
      </c>
      <c r="L94" s="45">
        <v>110.427572688654</v>
      </c>
      <c r="M94" s="45">
        <v>109.20441210345901</v>
      </c>
      <c r="N94" s="45">
        <v>108.10449959064501</v>
      </c>
      <c r="O94" s="45">
        <v>107.258687053804</v>
      </c>
      <c r="P94" s="45">
        <v>106.41287451696201</v>
      </c>
      <c r="Q94" s="45">
        <v>105.56706198012</v>
      </c>
      <c r="R94" s="45">
        <v>104.721249443278</v>
      </c>
      <c r="S94" s="45">
        <v>103.87543690643599</v>
      </c>
      <c r="T94" s="45">
        <v>103.029624369595</v>
      </c>
      <c r="U94" s="45">
        <v>102.18381183275299</v>
      </c>
      <c r="V94" s="45">
        <v>101.337999295911</v>
      </c>
      <c r="W94" s="45">
        <v>100.492186759069</v>
      </c>
      <c r="X94" s="45">
        <v>99.646374222227905</v>
      </c>
      <c r="Y94" s="45">
        <v>98.8005616853861</v>
      </c>
      <c r="Z94" s="45">
        <v>97.954749148544295</v>
      </c>
      <c r="AA94" s="45">
        <v>97.108936611702504</v>
      </c>
      <c r="AB94" s="45">
        <v>96.263124074860698</v>
      </c>
      <c r="AC94" s="45">
        <v>95.417311538018893</v>
      </c>
      <c r="AD94" s="45">
        <v>94.571499001177202</v>
      </c>
      <c r="AE94" s="45">
        <v>93.725686464335396</v>
      </c>
      <c r="AF94" s="45">
        <v>92.879873927493506</v>
      </c>
      <c r="AG94" s="45">
        <v>92.034061390651701</v>
      </c>
      <c r="AH94" s="45">
        <v>91.188248853809995</v>
      </c>
      <c r="AI94" s="45">
        <v>90.342436316968204</v>
      </c>
      <c r="AJ94" s="45">
        <v>89.496623780126399</v>
      </c>
      <c r="AK94" s="45">
        <v>88.650811243284593</v>
      </c>
      <c r="AL94" s="45">
        <v>87.804998706442802</v>
      </c>
      <c r="AM94" s="45">
        <v>86.959186169600997</v>
      </c>
    </row>
    <row r="95" spans="3:39" x14ac:dyDescent="0.25">
      <c r="C95" s="50" t="s">
        <v>151</v>
      </c>
      <c r="D95" s="45">
        <v>50.220040175999998</v>
      </c>
      <c r="E95" s="45">
        <v>49.267636413744199</v>
      </c>
      <c r="F95" s="45">
        <v>48.4109000993557</v>
      </c>
      <c r="G95" s="45">
        <v>47.256383747576699</v>
      </c>
      <c r="H95" s="45">
        <v>46.147077692965901</v>
      </c>
      <c r="I95" s="45">
        <v>45.1485049979417</v>
      </c>
      <c r="J95" s="45">
        <v>44.164351779453099</v>
      </c>
      <c r="K95" s="45">
        <v>43.187249830938903</v>
      </c>
      <c r="L95" s="45">
        <v>42.159307895419303</v>
      </c>
      <c r="M95" s="45">
        <v>41.131740970366401</v>
      </c>
      <c r="N95" s="45">
        <v>40.473178742920901</v>
      </c>
      <c r="O95" s="45">
        <v>39.697778021850802</v>
      </c>
      <c r="P95" s="45">
        <v>38.922377300780802</v>
      </c>
      <c r="Q95" s="45">
        <v>38.146976579710703</v>
      </c>
      <c r="R95" s="45">
        <v>37.371575858640597</v>
      </c>
      <c r="S95" s="45">
        <v>36.596175137570498</v>
      </c>
      <c r="T95" s="45">
        <v>35.820774416500399</v>
      </c>
      <c r="U95" s="45">
        <v>35.045373695430399</v>
      </c>
      <c r="V95" s="45">
        <v>34.2699729743603</v>
      </c>
      <c r="W95" s="45">
        <v>33.494572253290201</v>
      </c>
      <c r="X95" s="45">
        <v>32.719171532220102</v>
      </c>
      <c r="Y95" s="45">
        <v>31.943770811149999</v>
      </c>
      <c r="Z95" s="45">
        <v>31.16837009008</v>
      </c>
      <c r="AA95" s="45">
        <v>30.392969369009901</v>
      </c>
      <c r="AB95" s="45">
        <v>29.617568647939802</v>
      </c>
      <c r="AC95" s="45">
        <v>28.842167926869699</v>
      </c>
      <c r="AD95" s="45">
        <v>28.0667672057996</v>
      </c>
      <c r="AE95" s="45">
        <v>27.291366484729501</v>
      </c>
      <c r="AF95" s="45">
        <v>26.515965763659501</v>
      </c>
      <c r="AG95" s="45">
        <v>25.740565042589399</v>
      </c>
      <c r="AH95" s="45">
        <v>24.9651643215193</v>
      </c>
      <c r="AI95" s="45">
        <v>24.189763600449201</v>
      </c>
      <c r="AJ95" s="45">
        <v>23.414362879379102</v>
      </c>
      <c r="AK95" s="45">
        <v>22.638962158309099</v>
      </c>
      <c r="AL95" s="45">
        <v>21.863561437238999</v>
      </c>
      <c r="AM95" s="45">
        <v>21.0881607161689</v>
      </c>
    </row>
    <row r="96" spans="3:39" x14ac:dyDescent="0.25">
      <c r="C96" s="50" t="s">
        <v>152</v>
      </c>
      <c r="D96" s="45">
        <v>188.043952935042</v>
      </c>
      <c r="E96" s="45">
        <v>186.46780549547</v>
      </c>
      <c r="F96" s="45">
        <v>184.452434305944</v>
      </c>
      <c r="G96" s="45">
        <v>182.004332332514</v>
      </c>
      <c r="H96" s="45">
        <v>179.64494529186101</v>
      </c>
      <c r="I96" s="45">
        <v>177.37319102297599</v>
      </c>
      <c r="J96" s="45">
        <v>175.26083060284199</v>
      </c>
      <c r="K96" s="45">
        <v>173.01576963882701</v>
      </c>
      <c r="L96" s="45">
        <v>170.8565378449</v>
      </c>
      <c r="M96" s="45">
        <v>168.63853090609101</v>
      </c>
      <c r="N96" s="45">
        <v>168.210724485626</v>
      </c>
      <c r="O96" s="45">
        <v>167.09606204262499</v>
      </c>
      <c r="P96" s="45">
        <v>165.98139959962401</v>
      </c>
      <c r="Q96" s="45">
        <v>164.866737156623</v>
      </c>
      <c r="R96" s="45">
        <v>163.75207471362199</v>
      </c>
      <c r="S96" s="45">
        <v>162.63741227062101</v>
      </c>
      <c r="T96" s="45">
        <v>161.52274982762</v>
      </c>
      <c r="U96" s="45">
        <v>160.40808738461899</v>
      </c>
      <c r="V96" s="45">
        <v>159.29342494161801</v>
      </c>
      <c r="W96" s="45">
        <v>158.178762498617</v>
      </c>
      <c r="X96" s="45">
        <v>157.064100055616</v>
      </c>
      <c r="Y96" s="45">
        <v>155.94943761261499</v>
      </c>
      <c r="Z96" s="45">
        <v>154.83477516961401</v>
      </c>
      <c r="AA96" s="45">
        <v>153.720112726613</v>
      </c>
      <c r="AB96" s="45">
        <v>152.60545028361199</v>
      </c>
      <c r="AC96" s="45">
        <v>151.49078784061101</v>
      </c>
      <c r="AD96" s="45">
        <v>150.37612539761</v>
      </c>
      <c r="AE96" s="45">
        <v>149.26146295460899</v>
      </c>
      <c r="AF96" s="45">
        <v>148.14680051160801</v>
      </c>
      <c r="AG96" s="45">
        <v>147.032138068607</v>
      </c>
      <c r="AH96" s="45">
        <v>145.91747562560599</v>
      </c>
      <c r="AI96" s="45">
        <v>144.80281318260501</v>
      </c>
      <c r="AJ96" s="45">
        <v>143.688150739604</v>
      </c>
      <c r="AK96" s="45">
        <v>142.57348829660299</v>
      </c>
      <c r="AL96" s="45">
        <v>141.45882585360201</v>
      </c>
      <c r="AM96" s="45">
        <v>140.344163410601</v>
      </c>
    </row>
    <row r="97" spans="3:39" x14ac:dyDescent="0.25">
      <c r="C97" s="50" t="s">
        <v>94</v>
      </c>
      <c r="D97" s="45">
        <v>532.72542618</v>
      </c>
      <c r="E97" s="45">
        <v>523.611633348346</v>
      </c>
      <c r="F97" s="45">
        <v>516.64348584987397</v>
      </c>
      <c r="G97" s="45">
        <v>509.06138619753301</v>
      </c>
      <c r="H97" s="45">
        <v>501.535200020339</v>
      </c>
      <c r="I97" s="45">
        <v>494.353516644997</v>
      </c>
      <c r="J97" s="45">
        <v>487.15160559347203</v>
      </c>
      <c r="K97" s="45">
        <v>479.78916602206698</v>
      </c>
      <c r="L97" s="45">
        <v>472.13046145240003</v>
      </c>
      <c r="M97" s="45">
        <v>464.32378036747701</v>
      </c>
      <c r="N97" s="45">
        <v>460.46238732372598</v>
      </c>
      <c r="O97" s="45">
        <v>456.81289297369602</v>
      </c>
      <c r="P97" s="45">
        <v>453.16339862366698</v>
      </c>
      <c r="Q97" s="45">
        <v>449.51390427363799</v>
      </c>
      <c r="R97" s="45">
        <v>445.864409923609</v>
      </c>
      <c r="S97" s="45">
        <v>442.21491557357899</v>
      </c>
      <c r="T97" s="45">
        <v>438.56542122355</v>
      </c>
      <c r="U97" s="45">
        <v>434.91592687352102</v>
      </c>
      <c r="V97" s="45">
        <v>431.26643252349101</v>
      </c>
      <c r="W97" s="45">
        <v>427.61693817346202</v>
      </c>
      <c r="X97" s="45">
        <v>423.96744382343297</v>
      </c>
      <c r="Y97" s="45">
        <v>420.31794947340398</v>
      </c>
      <c r="Z97" s="45">
        <v>416.66845512337397</v>
      </c>
      <c r="AA97" s="45">
        <v>413.01896077334499</v>
      </c>
      <c r="AB97" s="45">
        <v>409.369466423316</v>
      </c>
      <c r="AC97" s="45">
        <v>405.71997207328701</v>
      </c>
      <c r="AD97" s="45">
        <v>402.070477723257</v>
      </c>
      <c r="AE97" s="45">
        <v>398.42098337322801</v>
      </c>
      <c r="AF97" s="45">
        <v>394.77148902319902</v>
      </c>
      <c r="AG97" s="45">
        <v>391.12199467316998</v>
      </c>
      <c r="AH97" s="45">
        <v>387.47250032314003</v>
      </c>
      <c r="AI97" s="45">
        <v>383.82300597311098</v>
      </c>
      <c r="AJ97" s="45">
        <v>380.17351162308199</v>
      </c>
      <c r="AK97" s="45">
        <v>376.524017273053</v>
      </c>
      <c r="AL97" s="45">
        <v>372.87452292302299</v>
      </c>
      <c r="AM97" s="45">
        <v>369.22502857299401</v>
      </c>
    </row>
    <row r="98" spans="3:39" x14ac:dyDescent="0.25">
      <c r="C98" s="50" t="s">
        <v>153</v>
      </c>
      <c r="D98" s="45">
        <v>474.0003792</v>
      </c>
      <c r="E98" s="45">
        <v>467.04520245357099</v>
      </c>
      <c r="F98" s="45">
        <v>460.73224656633499</v>
      </c>
      <c r="G98" s="45">
        <v>454.16835736627002</v>
      </c>
      <c r="H98" s="45">
        <v>447.79668866539703</v>
      </c>
      <c r="I98" s="45">
        <v>441.397375194701</v>
      </c>
      <c r="J98" s="45">
        <v>435.18685894920799</v>
      </c>
      <c r="K98" s="45">
        <v>429.09071041458498</v>
      </c>
      <c r="L98" s="45">
        <v>423.03678225915502</v>
      </c>
      <c r="M98" s="45">
        <v>417.09493963193398</v>
      </c>
      <c r="N98" s="45">
        <v>413.43776779300202</v>
      </c>
      <c r="O98" s="45">
        <v>410.57982254887003</v>
      </c>
      <c r="P98" s="45">
        <v>407.72187730473701</v>
      </c>
      <c r="Q98" s="45">
        <v>404.86393206060501</v>
      </c>
      <c r="R98" s="45">
        <v>402.00598681647199</v>
      </c>
      <c r="S98" s="45">
        <v>399.14804157233999</v>
      </c>
      <c r="T98" s="45">
        <v>396.29009632820703</v>
      </c>
      <c r="U98" s="45">
        <v>393.43215108407497</v>
      </c>
      <c r="V98" s="45">
        <v>390.57420583994201</v>
      </c>
      <c r="W98" s="45">
        <v>387.71626059580899</v>
      </c>
      <c r="X98" s="45">
        <v>384.85831535167699</v>
      </c>
      <c r="Y98" s="45">
        <v>382.00037010754397</v>
      </c>
      <c r="Z98" s="45">
        <v>379.14242486341197</v>
      </c>
      <c r="AA98" s="45">
        <v>376.28447961927901</v>
      </c>
      <c r="AB98" s="45">
        <v>373.42653437514701</v>
      </c>
      <c r="AC98" s="45">
        <v>370.56858913101399</v>
      </c>
      <c r="AD98" s="45">
        <v>367.710643886882</v>
      </c>
      <c r="AE98" s="45">
        <v>364.85269864274898</v>
      </c>
      <c r="AF98" s="45">
        <v>361.99475339861698</v>
      </c>
      <c r="AG98" s="45">
        <v>359.13680815448402</v>
      </c>
      <c r="AH98" s="45">
        <v>356.27886291035202</v>
      </c>
      <c r="AI98" s="45">
        <v>353.420917666219</v>
      </c>
      <c r="AJ98" s="45">
        <v>350.56297242208598</v>
      </c>
      <c r="AK98" s="45">
        <v>347.70502717795398</v>
      </c>
      <c r="AL98" s="45">
        <v>344.84708193382102</v>
      </c>
      <c r="AM98" s="45">
        <v>341.98913668968902</v>
      </c>
    </row>
    <row r="99" spans="3:39" x14ac:dyDescent="0.25">
      <c r="C99" s="50" t="s">
        <v>96</v>
      </c>
      <c r="D99" s="45">
        <v>460.1253681</v>
      </c>
      <c r="E99" s="45">
        <v>453.963747171899</v>
      </c>
      <c r="F99" s="45">
        <v>447.32433086991801</v>
      </c>
      <c r="G99" s="45">
        <v>439.18517418335301</v>
      </c>
      <c r="H99" s="45">
        <v>431.25836390411501</v>
      </c>
      <c r="I99" s="45">
        <v>423.68677486222299</v>
      </c>
      <c r="J99" s="45">
        <v>416.39273501393598</v>
      </c>
      <c r="K99" s="45">
        <v>409.15658814673799</v>
      </c>
      <c r="L99" s="45">
        <v>401.83545943061</v>
      </c>
      <c r="M99" s="45">
        <v>394.50301293368</v>
      </c>
      <c r="N99" s="45">
        <v>391.335673784145</v>
      </c>
      <c r="O99" s="45">
        <v>386.96458973122901</v>
      </c>
      <c r="P99" s="45">
        <v>382.593505678312</v>
      </c>
      <c r="Q99" s="45">
        <v>378.22242162539499</v>
      </c>
      <c r="R99" s="45">
        <v>373.85133757247797</v>
      </c>
      <c r="S99" s="45">
        <v>369.48025351956102</v>
      </c>
      <c r="T99" s="45">
        <v>365.109169466644</v>
      </c>
      <c r="U99" s="45">
        <v>360.73808541372699</v>
      </c>
      <c r="V99" s="45">
        <v>356.36700136080998</v>
      </c>
      <c r="W99" s="45">
        <v>351.99591730789302</v>
      </c>
      <c r="X99" s="45">
        <v>347.62483325497601</v>
      </c>
      <c r="Y99" s="45">
        <v>343.253749202059</v>
      </c>
      <c r="Z99" s="45">
        <v>338.88266514914199</v>
      </c>
      <c r="AA99" s="45">
        <v>334.51158109622497</v>
      </c>
      <c r="AB99" s="45">
        <v>330.14049704330802</v>
      </c>
      <c r="AC99" s="45">
        <v>325.769412990391</v>
      </c>
      <c r="AD99" s="45">
        <v>321.39832893747399</v>
      </c>
      <c r="AE99" s="45">
        <v>317.02724488455698</v>
      </c>
      <c r="AF99" s="45">
        <v>312.65616083164002</v>
      </c>
      <c r="AG99" s="45">
        <v>308.28507677872301</v>
      </c>
      <c r="AH99" s="45">
        <v>303.913992725806</v>
      </c>
      <c r="AI99" s="45">
        <v>299.54290867289001</v>
      </c>
      <c r="AJ99" s="45">
        <v>295.17182461997299</v>
      </c>
      <c r="AK99" s="45">
        <v>290.80074056705598</v>
      </c>
      <c r="AL99" s="45">
        <v>286.42965651413903</v>
      </c>
      <c r="AM99" s="45">
        <v>282.05857246122201</v>
      </c>
    </row>
    <row r="100" spans="3:39" x14ac:dyDescent="0.25">
      <c r="C100" s="50" t="s">
        <v>98</v>
      </c>
      <c r="D100" s="45">
        <v>1861.5014891999999</v>
      </c>
      <c r="E100" s="45">
        <v>1922.47852373402</v>
      </c>
      <c r="F100" s="45">
        <v>1951.4937462212099</v>
      </c>
      <c r="G100" s="45">
        <v>1985.2073941746901</v>
      </c>
      <c r="H100" s="45">
        <v>2034.5231364593401</v>
      </c>
      <c r="I100" s="45">
        <v>2088.9580678917</v>
      </c>
      <c r="J100" s="45">
        <v>2147.6852233973</v>
      </c>
      <c r="K100" s="45">
        <v>2204.1341813499098</v>
      </c>
      <c r="L100" s="45">
        <v>2255.4674199067499</v>
      </c>
      <c r="M100" s="45">
        <v>2306.0310137188799</v>
      </c>
      <c r="N100" s="45">
        <v>2384.7358910769499</v>
      </c>
      <c r="O100" s="45">
        <v>2451.8062703713699</v>
      </c>
      <c r="P100" s="45">
        <v>2518.87664966578</v>
      </c>
      <c r="Q100" s="45">
        <v>2585.94702896019</v>
      </c>
      <c r="R100" s="45">
        <v>2653.01740825461</v>
      </c>
      <c r="S100" s="45">
        <v>2720.08778754902</v>
      </c>
      <c r="T100" s="45">
        <v>2787.1581668434301</v>
      </c>
      <c r="U100" s="45">
        <v>2854.2285461378501</v>
      </c>
      <c r="V100" s="45">
        <v>2921.2989254322601</v>
      </c>
      <c r="W100" s="45">
        <v>2988.3693047266702</v>
      </c>
      <c r="X100" s="45">
        <v>3055.4396840210902</v>
      </c>
      <c r="Y100" s="45">
        <v>3122.5100633154998</v>
      </c>
      <c r="Z100" s="45">
        <v>3189.5804426099098</v>
      </c>
      <c r="AA100" s="45">
        <v>3256.6508219043299</v>
      </c>
      <c r="AB100" s="45">
        <v>3323.7212011987399</v>
      </c>
      <c r="AC100" s="45">
        <v>3390.7915804931499</v>
      </c>
      <c r="AD100" s="45">
        <v>3457.86195978757</v>
      </c>
      <c r="AE100" s="45">
        <v>3524.93233908198</v>
      </c>
      <c r="AF100" s="45">
        <v>3592.00271837639</v>
      </c>
      <c r="AG100" s="45">
        <v>3659.0730976708101</v>
      </c>
      <c r="AH100" s="45">
        <v>3726.1434769652201</v>
      </c>
      <c r="AI100" s="45">
        <v>3793.2138562596301</v>
      </c>
      <c r="AJ100" s="45">
        <v>3860.2842355540502</v>
      </c>
      <c r="AK100" s="45">
        <v>3927.3546148484602</v>
      </c>
      <c r="AL100" s="45">
        <v>3994.4249941428702</v>
      </c>
      <c r="AM100" s="45">
        <v>4061.4953734372898</v>
      </c>
    </row>
    <row r="101" spans="3:39" x14ac:dyDescent="0.25">
      <c r="C101" s="50" t="s">
        <v>154</v>
      </c>
      <c r="D101" s="45">
        <v>437.74412019501602</v>
      </c>
      <c r="E101" s="45">
        <v>434.81784107730698</v>
      </c>
      <c r="F101" s="45">
        <v>432.49378676166202</v>
      </c>
      <c r="G101" s="45">
        <v>429.58049357605199</v>
      </c>
      <c r="H101" s="45">
        <v>426.748700916497</v>
      </c>
      <c r="I101" s="45">
        <v>423.85091870533802</v>
      </c>
      <c r="J101" s="45">
        <v>421.17960205554198</v>
      </c>
      <c r="K101" s="45">
        <v>418.44157441346903</v>
      </c>
      <c r="L101" s="45">
        <v>415.71003973744502</v>
      </c>
      <c r="M101" s="45">
        <v>412.91323695048999</v>
      </c>
      <c r="N101" s="45">
        <v>412.03830381960199</v>
      </c>
      <c r="O101" s="45">
        <v>411.323453091212</v>
      </c>
      <c r="P101" s="45">
        <v>410.60860236282099</v>
      </c>
      <c r="Q101" s="45">
        <v>409.89375163442998</v>
      </c>
      <c r="R101" s="45">
        <v>409.17890090603902</v>
      </c>
      <c r="S101" s="45">
        <v>408.46405017764801</v>
      </c>
      <c r="T101" s="45">
        <v>407.74919944925801</v>
      </c>
      <c r="U101" s="45">
        <v>407.034348720867</v>
      </c>
      <c r="V101" s="45">
        <v>406.31949799247599</v>
      </c>
      <c r="W101" s="45">
        <v>405.60464726408497</v>
      </c>
      <c r="X101" s="45">
        <v>404.88979653569402</v>
      </c>
      <c r="Y101" s="45">
        <v>404.17494580730403</v>
      </c>
      <c r="Z101" s="45">
        <v>403.46009507891301</v>
      </c>
      <c r="AA101" s="45">
        <v>402.745244350522</v>
      </c>
      <c r="AB101" s="45">
        <v>402.03039362213099</v>
      </c>
      <c r="AC101" s="45">
        <v>401.31554289373997</v>
      </c>
      <c r="AD101" s="45">
        <v>400.60069216534998</v>
      </c>
      <c r="AE101" s="45">
        <v>399.88584143695903</v>
      </c>
      <c r="AF101" s="45">
        <v>399.17099070856801</v>
      </c>
      <c r="AG101" s="45">
        <v>398.456139980177</v>
      </c>
      <c r="AH101" s="45">
        <v>397.74128925178599</v>
      </c>
      <c r="AI101" s="45">
        <v>397.02643852339497</v>
      </c>
      <c r="AJ101" s="45">
        <v>396.31158779500498</v>
      </c>
      <c r="AK101" s="45">
        <v>395.59673706661403</v>
      </c>
      <c r="AL101" s="45">
        <v>394.88188633822301</v>
      </c>
      <c r="AM101" s="45">
        <v>394.167035609832</v>
      </c>
    </row>
    <row r="102" spans="3:39" x14ac:dyDescent="0.25">
      <c r="C102" s="50" t="s">
        <v>100</v>
      </c>
      <c r="D102" s="45">
        <v>3587.2528698000001</v>
      </c>
      <c r="E102" s="45">
        <v>3655.5030673174901</v>
      </c>
      <c r="F102" s="45">
        <v>3732.2234629643799</v>
      </c>
      <c r="G102" s="45">
        <v>3796.6273415524402</v>
      </c>
      <c r="H102" s="45">
        <v>3848.92800469344</v>
      </c>
      <c r="I102" s="45">
        <v>3907.4962645220098</v>
      </c>
      <c r="J102" s="45">
        <v>3972.18991996364</v>
      </c>
      <c r="K102" s="45">
        <v>4039.2826681974202</v>
      </c>
      <c r="L102" s="45">
        <v>4105.1430071187697</v>
      </c>
      <c r="M102" s="45">
        <v>4169.7709367277002</v>
      </c>
      <c r="N102" s="45">
        <v>4241.0354697006096</v>
      </c>
      <c r="O102" s="45">
        <v>4325.9299057158696</v>
      </c>
      <c r="P102" s="45">
        <v>4410.8243417311296</v>
      </c>
      <c r="Q102" s="45">
        <v>4495.7187777463896</v>
      </c>
      <c r="R102" s="45">
        <v>4580.6132137616496</v>
      </c>
      <c r="S102" s="45">
        <v>4665.5076497769096</v>
      </c>
      <c r="T102" s="45">
        <v>4750.4020857921696</v>
      </c>
      <c r="U102" s="45">
        <v>4835.2965218074296</v>
      </c>
      <c r="V102" s="45">
        <v>4920.1909578226896</v>
      </c>
      <c r="W102" s="45">
        <v>5005.0853938379496</v>
      </c>
      <c r="X102" s="45">
        <v>5089.9798298532096</v>
      </c>
      <c r="Y102" s="45">
        <v>5174.8742658684696</v>
      </c>
      <c r="Z102" s="45">
        <v>5259.7687018837296</v>
      </c>
      <c r="AA102" s="45">
        <v>5344.6631378989896</v>
      </c>
      <c r="AB102" s="45">
        <v>5429.5575739142496</v>
      </c>
      <c r="AC102" s="45">
        <v>5514.4520099295096</v>
      </c>
      <c r="AD102" s="45">
        <v>5599.3464459447696</v>
      </c>
      <c r="AE102" s="45">
        <v>5684.2408819600296</v>
      </c>
      <c r="AF102" s="45">
        <v>5769.1353179752796</v>
      </c>
      <c r="AG102" s="45">
        <v>5854.0297539905396</v>
      </c>
      <c r="AH102" s="45">
        <v>5938.9241900057996</v>
      </c>
      <c r="AI102" s="45">
        <v>6023.8186260210596</v>
      </c>
      <c r="AJ102" s="45">
        <v>6108.7130620363196</v>
      </c>
      <c r="AK102" s="45">
        <v>6193.6074980515796</v>
      </c>
      <c r="AL102" s="45">
        <v>6278.5019340668396</v>
      </c>
      <c r="AM102" s="45">
        <v>6363.3963700820996</v>
      </c>
    </row>
    <row r="103" spans="3:39" x14ac:dyDescent="0.25">
      <c r="C103" s="50" t="s">
        <v>143</v>
      </c>
      <c r="D103" s="45">
        <v>1709.59321767348</v>
      </c>
      <c r="E103" s="45">
        <v>1725.8713373292401</v>
      </c>
      <c r="F103" s="45">
        <v>1737.4251586406899</v>
      </c>
      <c r="G103" s="45">
        <v>1740.63557193829</v>
      </c>
      <c r="H103" s="45">
        <v>1744.44454654572</v>
      </c>
      <c r="I103" s="45">
        <v>1748.84011488743</v>
      </c>
      <c r="J103" s="45">
        <v>1755.26274028591</v>
      </c>
      <c r="K103" s="45">
        <v>1762.2320675001899</v>
      </c>
      <c r="L103" s="45">
        <v>1767.5814177587299</v>
      </c>
      <c r="M103" s="45">
        <v>1772.0489740861201</v>
      </c>
      <c r="N103" s="45">
        <v>1798.00913717965</v>
      </c>
      <c r="O103" s="45">
        <v>1815.5553033461199</v>
      </c>
      <c r="P103" s="45">
        <v>1833.10146951258</v>
      </c>
      <c r="Q103" s="45">
        <v>1850.6476356790499</v>
      </c>
      <c r="R103" s="45">
        <v>1868.1938018455201</v>
      </c>
      <c r="S103" s="45">
        <v>1885.73996801199</v>
      </c>
      <c r="T103" s="45">
        <v>1903.2861341784501</v>
      </c>
      <c r="U103" s="45">
        <v>1920.83230034492</v>
      </c>
      <c r="V103" s="45">
        <v>1938.3784665113899</v>
      </c>
      <c r="W103" s="45">
        <v>1955.92463267786</v>
      </c>
      <c r="X103" s="45">
        <v>1973.4707988443199</v>
      </c>
      <c r="Y103" s="45">
        <v>1991.01696501079</v>
      </c>
      <c r="Z103" s="45">
        <v>2008.5631311772599</v>
      </c>
      <c r="AA103" s="45">
        <v>2026.1092973437301</v>
      </c>
      <c r="AB103" s="45">
        <v>2043.65546351019</v>
      </c>
      <c r="AC103" s="45">
        <v>2061.2016296766601</v>
      </c>
      <c r="AD103" s="45">
        <v>2078.74779584313</v>
      </c>
      <c r="AE103" s="45">
        <v>2096.2939620095999</v>
      </c>
      <c r="AF103" s="45">
        <v>2113.8401281760598</v>
      </c>
      <c r="AG103" s="45">
        <v>2131.3862943425302</v>
      </c>
      <c r="AH103" s="45">
        <v>2148.9324605090001</v>
      </c>
      <c r="AI103" s="45">
        <v>2166.47862667547</v>
      </c>
      <c r="AJ103" s="45">
        <v>2184.0247928419299</v>
      </c>
      <c r="AK103" s="45">
        <v>2201.5709590084002</v>
      </c>
      <c r="AL103" s="45">
        <v>2219.1171251748701</v>
      </c>
      <c r="AM103" s="45">
        <v>2236.66329134134</v>
      </c>
    </row>
    <row r="104" spans="3:39" x14ac:dyDescent="0.25">
      <c r="C104" s="50" t="s">
        <v>104</v>
      </c>
      <c r="D104" s="45">
        <v>872.33792286977996</v>
      </c>
      <c r="E104" s="45">
        <v>863.72082199757904</v>
      </c>
      <c r="F104" s="45">
        <v>855.14641755343598</v>
      </c>
      <c r="G104" s="45">
        <v>845.87530804430503</v>
      </c>
      <c r="H104" s="45">
        <v>836.65401103457305</v>
      </c>
      <c r="I104" s="45">
        <v>827.48252652424105</v>
      </c>
      <c r="J104" s="45">
        <v>819.08958189934106</v>
      </c>
      <c r="K104" s="45">
        <v>810.73933370249802</v>
      </c>
      <c r="L104" s="45">
        <v>801.71017061902296</v>
      </c>
      <c r="M104" s="45">
        <v>793.44887331396603</v>
      </c>
      <c r="N104" s="45">
        <v>788.67105726512102</v>
      </c>
      <c r="O104" s="45">
        <v>784.03527373300403</v>
      </c>
      <c r="P104" s="45">
        <v>779.39949020088795</v>
      </c>
      <c r="Q104" s="45">
        <v>774.76370666877199</v>
      </c>
      <c r="R104" s="45">
        <v>770.12792313665602</v>
      </c>
      <c r="S104" s="45">
        <v>765.49213960453903</v>
      </c>
      <c r="T104" s="45">
        <v>760.85635607242295</v>
      </c>
      <c r="U104" s="45">
        <v>756.22057254030597</v>
      </c>
      <c r="V104" s="45">
        <v>751.58478900819</v>
      </c>
      <c r="W104" s="45">
        <v>746.94900547607403</v>
      </c>
      <c r="X104" s="45">
        <v>742.31322194395705</v>
      </c>
      <c r="Y104" s="45">
        <v>737.67743841184097</v>
      </c>
      <c r="Z104" s="45">
        <v>733.041654879725</v>
      </c>
      <c r="AA104" s="45">
        <v>728.40587134760904</v>
      </c>
      <c r="AB104" s="45">
        <v>723.77008781549205</v>
      </c>
      <c r="AC104" s="45">
        <v>719.13430428337597</v>
      </c>
      <c r="AD104" s="45">
        <v>714.49852075126</v>
      </c>
      <c r="AE104" s="45">
        <v>709.86273721914301</v>
      </c>
      <c r="AF104" s="45">
        <v>705.22695368702705</v>
      </c>
      <c r="AG104" s="45">
        <v>700.59117015491097</v>
      </c>
      <c r="AH104" s="45">
        <v>695.95538662279398</v>
      </c>
      <c r="AI104" s="45">
        <v>691.31960309067802</v>
      </c>
      <c r="AJ104" s="45">
        <v>686.68381955856205</v>
      </c>
      <c r="AK104" s="45">
        <v>682.04803602644495</v>
      </c>
      <c r="AL104" s="45">
        <v>677.41225249432898</v>
      </c>
      <c r="AM104" s="45">
        <v>672.77646896221302</v>
      </c>
    </row>
    <row r="105" spans="3:39" x14ac:dyDescent="0.25">
      <c r="C105" s="50" t="s">
        <v>155</v>
      </c>
      <c r="D105" s="45">
        <v>2352.0018816000002</v>
      </c>
      <c r="E105" s="45">
        <v>2330.1145690180301</v>
      </c>
      <c r="F105" s="45">
        <v>2310.5579570986201</v>
      </c>
      <c r="G105" s="45">
        <v>2289.5981826142802</v>
      </c>
      <c r="H105" s="45">
        <v>2269.4691075925002</v>
      </c>
      <c r="I105" s="45">
        <v>2248.6895605678701</v>
      </c>
      <c r="J105" s="45">
        <v>2228.73533308164</v>
      </c>
      <c r="K105" s="45">
        <v>2208.8671843821298</v>
      </c>
      <c r="L105" s="45">
        <v>2189.0851144693502</v>
      </c>
      <c r="M105" s="45">
        <v>2169.3891233433101</v>
      </c>
      <c r="N105" s="45">
        <v>2155.3757751702801</v>
      </c>
      <c r="O105" s="45">
        <v>2143.1489893141402</v>
      </c>
      <c r="P105" s="45">
        <v>2130.9222034579998</v>
      </c>
      <c r="Q105" s="45">
        <v>2118.6954176018498</v>
      </c>
      <c r="R105" s="45">
        <v>2106.4686317457099</v>
      </c>
      <c r="S105" s="45">
        <v>2094.24184588956</v>
      </c>
      <c r="T105" s="45">
        <v>2082.01506003342</v>
      </c>
      <c r="U105" s="45">
        <v>2069.7882741772801</v>
      </c>
      <c r="V105" s="45">
        <v>2057.5614883211301</v>
      </c>
      <c r="W105" s="45">
        <v>2045.33470246499</v>
      </c>
      <c r="X105" s="45">
        <v>2033.10791660884</v>
      </c>
      <c r="Y105" s="45">
        <v>2020.8811307527001</v>
      </c>
      <c r="Z105" s="45">
        <v>2008.6543448965599</v>
      </c>
      <c r="AA105" s="45">
        <v>1996.42755904041</v>
      </c>
      <c r="AB105" s="45">
        <v>1984.20077318427</v>
      </c>
      <c r="AC105" s="45">
        <v>1971.9739873281201</v>
      </c>
      <c r="AD105" s="45">
        <v>1959.7472014719799</v>
      </c>
      <c r="AE105" s="45">
        <v>1947.52041561584</v>
      </c>
      <c r="AF105" s="45">
        <v>1935.29362975969</v>
      </c>
      <c r="AG105" s="45">
        <v>1923.0668439035501</v>
      </c>
      <c r="AH105" s="45">
        <v>1910.8400580473999</v>
      </c>
      <c r="AI105" s="45">
        <v>1898.61327219126</v>
      </c>
      <c r="AJ105" s="45">
        <v>1886.38648633512</v>
      </c>
      <c r="AK105" s="45">
        <v>1874.1597004789701</v>
      </c>
      <c r="AL105" s="45">
        <v>1861.9329146228299</v>
      </c>
      <c r="AM105" s="45">
        <v>1849.70612876668</v>
      </c>
    </row>
    <row r="106" spans="3:39" x14ac:dyDescent="0.25">
      <c r="C106" s="50" t="s">
        <v>106</v>
      </c>
      <c r="D106" s="45">
        <v>1662.0013296</v>
      </c>
      <c r="E106" s="45">
        <v>1644.83071405025</v>
      </c>
      <c r="F106" s="45">
        <v>1629.97465939055</v>
      </c>
      <c r="G106" s="45">
        <v>1613.6993023934001</v>
      </c>
      <c r="H106" s="45">
        <v>1597.49926433465</v>
      </c>
      <c r="I106" s="45">
        <v>1582.11109600386</v>
      </c>
      <c r="J106" s="45">
        <v>1566.7928666872899</v>
      </c>
      <c r="K106" s="45">
        <v>1551.54457638493</v>
      </c>
      <c r="L106" s="45">
        <v>1536.36622509679</v>
      </c>
      <c r="M106" s="45">
        <v>1521.2578128228699</v>
      </c>
      <c r="N106" s="45">
        <v>1509.4218374735501</v>
      </c>
      <c r="O106" s="45">
        <v>1499.38040016573</v>
      </c>
      <c r="P106" s="45">
        <v>1489.33896285791</v>
      </c>
      <c r="Q106" s="45">
        <v>1479.2975255500901</v>
      </c>
      <c r="R106" s="45">
        <v>1469.2560882422699</v>
      </c>
      <c r="S106" s="45">
        <v>1459.21465093446</v>
      </c>
      <c r="T106" s="45">
        <v>1449.1732136266401</v>
      </c>
      <c r="U106" s="45">
        <v>1439.1317763188199</v>
      </c>
      <c r="V106" s="45">
        <v>1429.090339011</v>
      </c>
      <c r="W106" s="45">
        <v>1419.04890170318</v>
      </c>
      <c r="X106" s="45">
        <v>1409.0074643953601</v>
      </c>
      <c r="Y106" s="45">
        <v>1398.9660270875499</v>
      </c>
      <c r="Z106" s="45">
        <v>1388.92458977973</v>
      </c>
      <c r="AA106" s="45">
        <v>1378.8831524719101</v>
      </c>
      <c r="AB106" s="45">
        <v>1368.8417151640899</v>
      </c>
      <c r="AC106" s="45">
        <v>1358.80027785627</v>
      </c>
      <c r="AD106" s="45">
        <v>1348.7588405484601</v>
      </c>
      <c r="AE106" s="45">
        <v>1338.7174032406399</v>
      </c>
      <c r="AF106" s="45">
        <v>1328.67596593282</v>
      </c>
      <c r="AG106" s="45">
        <v>1318.634528625</v>
      </c>
      <c r="AH106" s="45">
        <v>1308.5930913171801</v>
      </c>
      <c r="AI106" s="45">
        <v>1298.5516540093699</v>
      </c>
      <c r="AJ106" s="45">
        <v>1288.51021670155</v>
      </c>
      <c r="AK106" s="45">
        <v>1278.4687793937301</v>
      </c>
      <c r="AL106" s="45">
        <v>1268.4273420859099</v>
      </c>
      <c r="AM106" s="45">
        <v>1258.38590477809</v>
      </c>
    </row>
    <row r="107" spans="3:39" x14ac:dyDescent="0.25">
      <c r="C107" s="50" t="s">
        <v>161</v>
      </c>
      <c r="D107" s="45">
        <v>302.25024180000003</v>
      </c>
      <c r="E107" s="45">
        <v>312.15165345696897</v>
      </c>
      <c r="F107" s="45">
        <v>320.55920094455502</v>
      </c>
      <c r="G107" s="45">
        <v>325.18823183403703</v>
      </c>
      <c r="H107" s="45">
        <v>330.29276784114899</v>
      </c>
      <c r="I107" s="45">
        <v>336.60371083508602</v>
      </c>
      <c r="J107" s="45">
        <v>343.52025334722202</v>
      </c>
      <c r="K107" s="45">
        <v>350.230844527984</v>
      </c>
      <c r="L107" s="45">
        <v>356.73709835462301</v>
      </c>
      <c r="M107" s="45">
        <v>363.18578699263702</v>
      </c>
      <c r="N107" s="45">
        <v>371.775243631759</v>
      </c>
      <c r="O107" s="45">
        <v>379.67240737308998</v>
      </c>
      <c r="P107" s="45">
        <v>387.56957111442102</v>
      </c>
      <c r="Q107" s="45">
        <v>395.46673485575297</v>
      </c>
      <c r="R107" s="45">
        <v>403.36389859708402</v>
      </c>
      <c r="S107" s="45">
        <v>411.26106233841602</v>
      </c>
      <c r="T107" s="45">
        <v>419.15822607974701</v>
      </c>
      <c r="U107" s="45">
        <v>427.05538982107799</v>
      </c>
      <c r="V107" s="45">
        <v>434.95255356240898</v>
      </c>
      <c r="W107" s="45">
        <v>442.84971730374099</v>
      </c>
      <c r="X107" s="45">
        <v>450.74688104507197</v>
      </c>
      <c r="Y107" s="45">
        <v>458.64404478640301</v>
      </c>
      <c r="Z107" s="45">
        <v>466.54120852773502</v>
      </c>
      <c r="AA107" s="45">
        <v>474.43837226906601</v>
      </c>
      <c r="AB107" s="45">
        <v>482.33553601039699</v>
      </c>
      <c r="AC107" s="45">
        <v>490.232699751729</v>
      </c>
      <c r="AD107" s="45">
        <v>498.12986349305999</v>
      </c>
      <c r="AE107" s="45">
        <v>506.02702723439103</v>
      </c>
      <c r="AF107" s="45">
        <v>513.92419097572304</v>
      </c>
      <c r="AG107" s="45">
        <v>521.82135471705396</v>
      </c>
      <c r="AH107" s="45">
        <v>529.71851845838501</v>
      </c>
      <c r="AI107" s="45">
        <v>537.61568219971696</v>
      </c>
      <c r="AJ107" s="45">
        <v>545.512845941048</v>
      </c>
      <c r="AK107" s="45">
        <v>553.41000968237904</v>
      </c>
      <c r="AL107" s="45">
        <v>561.30717342371099</v>
      </c>
      <c r="AM107" s="45">
        <v>569.20433716504203</v>
      </c>
    </row>
    <row r="108" spans="3:39" x14ac:dyDescent="0.25">
      <c r="C108" s="50" t="s">
        <v>156</v>
      </c>
      <c r="D108" s="45">
        <v>1274.12359429806</v>
      </c>
      <c r="E108" s="45">
        <v>1259.08498740251</v>
      </c>
      <c r="F108" s="45">
        <v>1245.6178321774601</v>
      </c>
      <c r="G108" s="45">
        <v>1231.48309189368</v>
      </c>
      <c r="H108" s="45">
        <v>1218.16271763339</v>
      </c>
      <c r="I108" s="45">
        <v>1204.18191836143</v>
      </c>
      <c r="J108" s="45">
        <v>1191.0083250658899</v>
      </c>
      <c r="K108" s="45">
        <v>1177.90633224097</v>
      </c>
      <c r="L108" s="45">
        <v>1164.87593988667</v>
      </c>
      <c r="M108" s="45">
        <v>1151.91714800298</v>
      </c>
      <c r="N108" s="45">
        <v>1141.8416685152899</v>
      </c>
      <c r="O108" s="45">
        <v>1133.9193051921</v>
      </c>
      <c r="P108" s="45">
        <v>1125.99694186891</v>
      </c>
      <c r="Q108" s="45">
        <v>1118.07457854571</v>
      </c>
      <c r="R108" s="45">
        <v>1110.15221522252</v>
      </c>
      <c r="S108" s="45">
        <v>1102.22985189933</v>
      </c>
      <c r="T108" s="45">
        <v>1094.30748857613</v>
      </c>
      <c r="U108" s="45">
        <v>1086.38512525294</v>
      </c>
      <c r="V108" s="45">
        <v>1078.4627619297501</v>
      </c>
      <c r="W108" s="45">
        <v>1070.5403986065501</v>
      </c>
      <c r="X108" s="45">
        <v>1062.6180352833601</v>
      </c>
      <c r="Y108" s="45">
        <v>1054.6956719601701</v>
      </c>
      <c r="Z108" s="45">
        <v>1046.7733086369699</v>
      </c>
      <c r="AA108" s="45">
        <v>1038.8509453137799</v>
      </c>
      <c r="AB108" s="45">
        <v>1030.9285819905899</v>
      </c>
      <c r="AC108" s="45">
        <v>1023.00621866739</v>
      </c>
      <c r="AD108" s="45">
        <v>1015.0838553441999</v>
      </c>
      <c r="AE108" s="45">
        <v>1007.16149202101</v>
      </c>
      <c r="AF108" s="45">
        <v>999.23912869781805</v>
      </c>
      <c r="AG108" s="45">
        <v>991.31676537462499</v>
      </c>
      <c r="AH108" s="45">
        <v>983.39440205143103</v>
      </c>
      <c r="AI108" s="45">
        <v>975.47203872823798</v>
      </c>
      <c r="AJ108" s="45">
        <v>967.54967540504504</v>
      </c>
      <c r="AK108" s="45">
        <v>959.62731208185198</v>
      </c>
      <c r="AL108" s="45">
        <v>951.70494875865802</v>
      </c>
      <c r="AM108" s="45">
        <v>943.78258543546497</v>
      </c>
    </row>
    <row r="109" spans="3:39" x14ac:dyDescent="0.25">
      <c r="C109" s="50" t="s">
        <v>109</v>
      </c>
      <c r="D109" s="45">
        <v>186.82514946000001</v>
      </c>
      <c r="E109" s="45">
        <v>184.778210041199</v>
      </c>
      <c r="F109" s="45">
        <v>181.85043295439601</v>
      </c>
      <c r="G109" s="45">
        <v>176.944535285515</v>
      </c>
      <c r="H109" s="45">
        <v>172.44443567877099</v>
      </c>
      <c r="I109" s="45">
        <v>168.63815746666799</v>
      </c>
      <c r="J109" s="45">
        <v>165.07878006541799</v>
      </c>
      <c r="K109" s="45">
        <v>161.32759562780601</v>
      </c>
      <c r="L109" s="45">
        <v>157.098634005473</v>
      </c>
      <c r="M109" s="45">
        <v>152.68676247806201</v>
      </c>
      <c r="N109" s="45">
        <v>153.08785636840801</v>
      </c>
      <c r="O109" s="45">
        <v>150.687220522248</v>
      </c>
      <c r="P109" s="45">
        <v>148.28658467608901</v>
      </c>
      <c r="Q109" s="45">
        <v>145.88594882992899</v>
      </c>
      <c r="R109" s="45">
        <v>143.48531298376901</v>
      </c>
      <c r="S109" s="45">
        <v>141.08467713760999</v>
      </c>
      <c r="T109" s="45">
        <v>138.68404129145</v>
      </c>
      <c r="U109" s="45">
        <v>136.28340544529101</v>
      </c>
      <c r="V109" s="45">
        <v>133.882769599131</v>
      </c>
      <c r="W109" s="45">
        <v>131.48213375297101</v>
      </c>
      <c r="X109" s="45">
        <v>129.08149790681199</v>
      </c>
      <c r="Y109" s="45">
        <v>126.680862060652</v>
      </c>
      <c r="Z109" s="45">
        <v>124.280226214493</v>
      </c>
      <c r="AA109" s="45">
        <v>121.879590368333</v>
      </c>
      <c r="AB109" s="45">
        <v>119.478954522173</v>
      </c>
      <c r="AC109" s="45">
        <v>117.07831867601401</v>
      </c>
      <c r="AD109" s="45">
        <v>114.67768282985401</v>
      </c>
      <c r="AE109" s="45">
        <v>112.27704698369401</v>
      </c>
      <c r="AF109" s="45">
        <v>109.876411137535</v>
      </c>
      <c r="AG109" s="45">
        <v>107.475775291375</v>
      </c>
      <c r="AH109" s="45">
        <v>105.075139445216</v>
      </c>
      <c r="AI109" s="45">
        <v>102.674503599056</v>
      </c>
      <c r="AJ109" s="45">
        <v>100.273867752896</v>
      </c>
      <c r="AK109" s="45">
        <v>97.873231906737203</v>
      </c>
      <c r="AL109" s="45">
        <v>95.472596060577601</v>
      </c>
      <c r="AM109" s="45">
        <v>93.071960214417999</v>
      </c>
    </row>
    <row r="110" spans="3:39" x14ac:dyDescent="0.25">
      <c r="C110" s="50" t="s">
        <v>110</v>
      </c>
      <c r="D110" s="45">
        <v>3631.86605549052</v>
      </c>
      <c r="E110" s="45">
        <v>3608.4282296441202</v>
      </c>
      <c r="F110" s="45">
        <v>3589.1338556148598</v>
      </c>
      <c r="G110" s="45">
        <v>3568.0093826274601</v>
      </c>
      <c r="H110" s="45">
        <v>3546.9209816736602</v>
      </c>
      <c r="I110" s="45">
        <v>3523.3065142120799</v>
      </c>
      <c r="J110" s="45">
        <v>3498.2965044478401</v>
      </c>
      <c r="K110" s="45">
        <v>3470.4629452480299</v>
      </c>
      <c r="L110" s="45">
        <v>3441.2915589993399</v>
      </c>
      <c r="M110" s="45">
        <v>3411.1627943068402</v>
      </c>
      <c r="N110" s="45">
        <v>3442.4616640363802</v>
      </c>
      <c r="O110" s="45">
        <v>3442.3236619652598</v>
      </c>
      <c r="P110" s="45">
        <v>3442.1856598941399</v>
      </c>
      <c r="Q110" s="45">
        <v>3442.04765782303</v>
      </c>
      <c r="R110" s="45">
        <v>3441.9096557519101</v>
      </c>
      <c r="S110" s="45">
        <v>3441.7716536807902</v>
      </c>
      <c r="T110" s="45">
        <v>3441.6336516096699</v>
      </c>
      <c r="U110" s="45">
        <v>3441.49564953855</v>
      </c>
      <c r="V110" s="45">
        <v>3441.3576474674401</v>
      </c>
      <c r="W110" s="45">
        <v>3441.2196453963202</v>
      </c>
      <c r="X110" s="45">
        <v>3441.0816433251998</v>
      </c>
      <c r="Y110" s="45">
        <v>3440.9436412540799</v>
      </c>
      <c r="Z110" s="45">
        <v>3440.80563918296</v>
      </c>
      <c r="AA110" s="45">
        <v>3440.6676371118501</v>
      </c>
      <c r="AB110" s="45">
        <v>3440.5296350407302</v>
      </c>
      <c r="AC110" s="45">
        <v>3440.3916329696099</v>
      </c>
      <c r="AD110" s="45">
        <v>3440.25363089849</v>
      </c>
      <c r="AE110" s="45">
        <v>3440.1156288273701</v>
      </c>
      <c r="AF110" s="45">
        <v>3439.9776267562602</v>
      </c>
      <c r="AG110" s="45">
        <v>3439.8396246851398</v>
      </c>
      <c r="AH110" s="45">
        <v>3439.7016226140199</v>
      </c>
      <c r="AI110" s="45">
        <v>3439.5636205429</v>
      </c>
      <c r="AJ110" s="45">
        <v>3439.4256184717801</v>
      </c>
      <c r="AK110" s="45">
        <v>3439.2876164006698</v>
      </c>
      <c r="AL110" s="45">
        <v>3439.1496143295499</v>
      </c>
      <c r="AM110" s="45">
        <v>3439.01161225843</v>
      </c>
    </row>
    <row r="111" spans="3:39" x14ac:dyDescent="0.25">
      <c r="C111" s="50" t="s">
        <v>111</v>
      </c>
      <c r="D111" s="45">
        <v>498.37539870000001</v>
      </c>
      <c r="E111" s="45">
        <v>501.75332870206603</v>
      </c>
      <c r="F111" s="45">
        <v>504.46267730807398</v>
      </c>
      <c r="G111" s="45">
        <v>505.77749177170398</v>
      </c>
      <c r="H111" s="45">
        <v>506.60044479670103</v>
      </c>
      <c r="I111" s="45">
        <v>506.79400552052999</v>
      </c>
      <c r="J111" s="45">
        <v>506.87515841196199</v>
      </c>
      <c r="K111" s="45">
        <v>506.55770848033501</v>
      </c>
      <c r="L111" s="45">
        <v>505.99121051502402</v>
      </c>
      <c r="M111" s="45">
        <v>505.25066457602998</v>
      </c>
      <c r="N111" s="45">
        <v>515.50355984025703</v>
      </c>
      <c r="O111" s="45">
        <v>520.15120096916201</v>
      </c>
      <c r="P111" s="45">
        <v>524.79884209806596</v>
      </c>
      <c r="Q111" s="45">
        <v>529.44648322697105</v>
      </c>
      <c r="R111" s="45">
        <v>534.09412435587603</v>
      </c>
      <c r="S111" s="45">
        <v>538.74176548477999</v>
      </c>
      <c r="T111" s="45">
        <v>543.38940661368497</v>
      </c>
      <c r="U111" s="45">
        <v>548.03704774258904</v>
      </c>
      <c r="V111" s="45">
        <v>552.68468887149402</v>
      </c>
      <c r="W111" s="45">
        <v>557.332330000399</v>
      </c>
      <c r="X111" s="45">
        <v>561.97997112930295</v>
      </c>
      <c r="Y111" s="45">
        <v>566.62761225820805</v>
      </c>
      <c r="Z111" s="45">
        <v>571.27525338711303</v>
      </c>
      <c r="AA111" s="45">
        <v>575.92289451601698</v>
      </c>
      <c r="AB111" s="45">
        <v>580.57053564492196</v>
      </c>
      <c r="AC111" s="45">
        <v>585.21817677382603</v>
      </c>
      <c r="AD111" s="45">
        <v>589.86581790273101</v>
      </c>
      <c r="AE111" s="45">
        <v>594.51345903163599</v>
      </c>
      <c r="AF111" s="45">
        <v>599.16110016054097</v>
      </c>
      <c r="AG111" s="45">
        <v>603.80874128944504</v>
      </c>
      <c r="AH111" s="45">
        <v>608.45638241835002</v>
      </c>
      <c r="AI111" s="45">
        <v>613.10402354725397</v>
      </c>
      <c r="AJ111" s="45">
        <v>617.75166467615895</v>
      </c>
      <c r="AK111" s="45">
        <v>622.39930580506405</v>
      </c>
      <c r="AL111" s="45">
        <v>627.046946933968</v>
      </c>
      <c r="AM111" s="45">
        <v>631.69458806287298</v>
      </c>
    </row>
    <row r="112" spans="3:39" x14ac:dyDescent="0.25">
      <c r="C112" s="50" t="s">
        <v>157</v>
      </c>
      <c r="D112" s="45">
        <v>15316.2584345335</v>
      </c>
      <c r="E112" s="45">
        <v>15548.0043615016</v>
      </c>
      <c r="F112" s="45">
        <v>15769.027349202501</v>
      </c>
      <c r="G112" s="45">
        <v>15950.7788746727</v>
      </c>
      <c r="H112" s="45">
        <v>16151.841486806799</v>
      </c>
      <c r="I112" s="45">
        <v>16376.6856930578</v>
      </c>
      <c r="J112" s="45">
        <v>16670.285523258099</v>
      </c>
      <c r="K112" s="45">
        <v>17009.806777948099</v>
      </c>
      <c r="L112" s="45">
        <v>17347.107913445001</v>
      </c>
      <c r="M112" s="45">
        <v>17694.9601331665</v>
      </c>
      <c r="N112" s="45">
        <v>18051.420625592498</v>
      </c>
      <c r="O112" s="45">
        <v>18418.974585706099</v>
      </c>
      <c r="P112" s="45">
        <v>18797.634050155</v>
      </c>
      <c r="Q112" s="45">
        <v>19187.424793878501</v>
      </c>
      <c r="R112" s="45">
        <v>19588.3868315531</v>
      </c>
      <c r="S112" s="45">
        <v>20000.5762859405</v>
      </c>
      <c r="T112" s="45">
        <v>20302.530344292001</v>
      </c>
      <c r="U112" s="45">
        <v>20603.6691954614</v>
      </c>
      <c r="V112" s="45">
        <v>20903.9927945895</v>
      </c>
      <c r="W112" s="45">
        <v>21203.501097295</v>
      </c>
      <c r="X112" s="45">
        <v>21502.194059664202</v>
      </c>
      <c r="Y112" s="45">
        <v>21800.071638220001</v>
      </c>
      <c r="Z112" s="45">
        <v>22097.1337899422</v>
      </c>
      <c r="AA112" s="45">
        <v>22393.380472236899</v>
      </c>
      <c r="AB112" s="45">
        <v>22688.811642918601</v>
      </c>
      <c r="AC112" s="45">
        <v>22983.427260256201</v>
      </c>
      <c r="AD112" s="45">
        <v>23278.6548307189</v>
      </c>
      <c r="AE112" s="45">
        <v>23573.054767614802</v>
      </c>
      <c r="AF112" s="45">
        <v>23866.6270474706</v>
      </c>
      <c r="AG112" s="45">
        <v>24159.3716470297</v>
      </c>
      <c r="AH112" s="45">
        <v>24451.288543268802</v>
      </c>
      <c r="AI112" s="45">
        <v>24742.377713398</v>
      </c>
      <c r="AJ112" s="45">
        <v>25032.639134913701</v>
      </c>
      <c r="AK112" s="45">
        <v>25322.072785435099</v>
      </c>
      <c r="AL112" s="45">
        <v>25610.678642901599</v>
      </c>
      <c r="AM112" s="45">
        <v>25898.456685439</v>
      </c>
    </row>
    <row r="113" spans="3:39" x14ac:dyDescent="0.25">
      <c r="C113" s="50" t="s">
        <v>162</v>
      </c>
      <c r="D113" s="45">
        <v>0</v>
      </c>
      <c r="E113" s="45">
        <v>0</v>
      </c>
      <c r="F113" s="45">
        <v>0</v>
      </c>
      <c r="G113" s="45">
        <v>0</v>
      </c>
      <c r="H113" s="45">
        <v>0</v>
      </c>
      <c r="I113" s="45">
        <v>0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T113" s="45">
        <v>0</v>
      </c>
      <c r="U113" s="45">
        <v>0</v>
      </c>
      <c r="V113" s="45">
        <v>0</v>
      </c>
      <c r="W113" s="45">
        <v>0</v>
      </c>
      <c r="X113" s="45">
        <v>0</v>
      </c>
      <c r="Y113" s="45">
        <v>0</v>
      </c>
      <c r="Z113" s="45">
        <v>0</v>
      </c>
      <c r="AA113" s="45">
        <v>0</v>
      </c>
      <c r="AB113" s="45">
        <v>0</v>
      </c>
      <c r="AC113" s="45">
        <v>0</v>
      </c>
      <c r="AD113" s="45">
        <v>0</v>
      </c>
      <c r="AE113" s="45">
        <v>0</v>
      </c>
      <c r="AF113" s="45">
        <v>0</v>
      </c>
      <c r="AG113" s="45">
        <v>0</v>
      </c>
      <c r="AH113" s="45">
        <v>0</v>
      </c>
      <c r="AI113" s="45">
        <v>0</v>
      </c>
      <c r="AJ113" s="45">
        <v>0</v>
      </c>
      <c r="AK113" s="45">
        <v>0</v>
      </c>
      <c r="AL113" s="45">
        <v>0</v>
      </c>
      <c r="AM113" s="45">
        <v>0</v>
      </c>
    </row>
    <row r="114" spans="3:39" x14ac:dyDescent="0.25">
      <c r="C114" s="51" t="s">
        <v>587</v>
      </c>
      <c r="D114" s="45">
        <f>SUM(D91:D113)</f>
        <v>41869.48924960116</v>
      </c>
      <c r="E114" s="45">
        <f t="shared" ref="E114:AM114" si="1">SUM(E91:E113)</f>
        <v>42137.740672153217</v>
      </c>
      <c r="F114" s="45">
        <f t="shared" si="1"/>
        <v>42359.050073384089</v>
      </c>
      <c r="G114" s="45">
        <f t="shared" si="1"/>
        <v>42482.186598900589</v>
      </c>
      <c r="H114" s="45">
        <f t="shared" si="1"/>
        <v>42630.314770734418</v>
      </c>
      <c r="I114" s="45">
        <f t="shared" si="1"/>
        <v>42790.363895611001</v>
      </c>
      <c r="J114" s="45">
        <f t="shared" si="1"/>
        <v>43032.784693963411</v>
      </c>
      <c r="K114" s="45">
        <f t="shared" si="1"/>
        <v>43321.024067790568</v>
      </c>
      <c r="L114" s="45">
        <f t="shared" si="1"/>
        <v>43593.848343211081</v>
      </c>
      <c r="M114" s="45">
        <f t="shared" si="1"/>
        <v>43872.407005789864</v>
      </c>
      <c r="N114" s="45">
        <f t="shared" si="1"/>
        <v>44418.988811656192</v>
      </c>
      <c r="O114" s="45">
        <f t="shared" si="1"/>
        <v>44889.402414535456</v>
      </c>
      <c r="P114" s="45">
        <f t="shared" si="1"/>
        <v>45370.995025407916</v>
      </c>
      <c r="Q114" s="45">
        <f t="shared" si="1"/>
        <v>45863.79241921287</v>
      </c>
      <c r="R114" s="45">
        <f t="shared" si="1"/>
        <v>46367.834610626887</v>
      </c>
      <c r="S114" s="45">
        <f t="shared" si="1"/>
        <v>46883.177722411587</v>
      </c>
      <c r="T114" s="45">
        <f t="shared" si="1"/>
        <v>47314.920344646351</v>
      </c>
      <c r="U114" s="45">
        <f t="shared" si="1"/>
        <v>47745.847759699049</v>
      </c>
      <c r="V114" s="45">
        <f t="shared" si="1"/>
        <v>48175.959922710434</v>
      </c>
      <c r="W114" s="45">
        <f t="shared" si="1"/>
        <v>48605.256789299201</v>
      </c>
      <c r="X114" s="45">
        <f t="shared" si="1"/>
        <v>49033.738315551687</v>
      </c>
      <c r="Y114" s="45">
        <f t="shared" si="1"/>
        <v>49461.404457990779</v>
      </c>
      <c r="Z114" s="45">
        <f t="shared" si="1"/>
        <v>49888.255173596255</v>
      </c>
      <c r="AA114" s="45">
        <f t="shared" si="1"/>
        <v>50314.290419774254</v>
      </c>
      <c r="AB114" s="45">
        <f t="shared" si="1"/>
        <v>50739.510154339223</v>
      </c>
      <c r="AC114" s="45">
        <f t="shared" si="1"/>
        <v>51163.914335560097</v>
      </c>
      <c r="AD114" s="45">
        <f t="shared" si="1"/>
        <v>51588.930469906103</v>
      </c>
      <c r="AE114" s="45">
        <f t="shared" si="1"/>
        <v>52013.118970685289</v>
      </c>
      <c r="AF114" s="45">
        <f t="shared" si="1"/>
        <v>52436.479814424354</v>
      </c>
      <c r="AG114" s="45">
        <f t="shared" si="1"/>
        <v>52859.012977866747</v>
      </c>
      <c r="AH114" s="45">
        <f t="shared" si="1"/>
        <v>53280.718437989111</v>
      </c>
      <c r="AI114" s="45">
        <f t="shared" si="1"/>
        <v>53701.596172001628</v>
      </c>
      <c r="AJ114" s="45">
        <f t="shared" si="1"/>
        <v>54121.64615740061</v>
      </c>
      <c r="AK114" s="45">
        <f t="shared" si="1"/>
        <v>54540.868371805285</v>
      </c>
      <c r="AL114" s="45">
        <f t="shared" si="1"/>
        <v>54959.262793155081</v>
      </c>
      <c r="AM114" s="45">
        <f t="shared" si="1"/>
        <v>55376.829399575749</v>
      </c>
    </row>
    <row r="115" spans="3:39" x14ac:dyDescent="0.25">
      <c r="C115" s="51" t="s">
        <v>588</v>
      </c>
      <c r="D115" s="45">
        <v>142864627295401.59</v>
      </c>
      <c r="E115" s="45">
        <v>143779939141598.19</v>
      </c>
      <c r="F115" s="45">
        <v>144535078162648.41</v>
      </c>
      <c r="G115" s="45">
        <v>144955237427536.81</v>
      </c>
      <c r="H115" s="45">
        <v>145460671729226.81</v>
      </c>
      <c r="I115" s="45">
        <v>146006782011063.28</v>
      </c>
      <c r="J115" s="45">
        <v>146833956109099.38</v>
      </c>
      <c r="K115" s="45">
        <v>147817469675940.13</v>
      </c>
      <c r="L115" s="45">
        <v>148748384743777.06</v>
      </c>
      <c r="M115" s="45">
        <v>149698866352759.25</v>
      </c>
      <c r="N115" s="45">
        <v>151563880886756.31</v>
      </c>
      <c r="O115" s="45">
        <v>153168998724458.94</v>
      </c>
      <c r="P115" s="45">
        <v>154812260920717.25</v>
      </c>
      <c r="Q115" s="45">
        <v>156493755423274.66</v>
      </c>
      <c r="R115" s="45">
        <v>158213618767874.84</v>
      </c>
      <c r="S115" s="45">
        <v>159972042453329.16</v>
      </c>
      <c r="T115" s="45">
        <v>161445209428101.75</v>
      </c>
      <c r="U115" s="45">
        <v>162915594800511.38</v>
      </c>
      <c r="V115" s="45">
        <v>164383198417491.84</v>
      </c>
      <c r="W115" s="45">
        <v>165848020127607.94</v>
      </c>
      <c r="X115" s="45">
        <v>167310059781020</v>
      </c>
      <c r="Y115" s="45">
        <v>168769317229377.91</v>
      </c>
      <c r="Z115" s="45">
        <v>170225792325890.66</v>
      </c>
      <c r="AA115" s="45">
        <v>171679484925221.91</v>
      </c>
      <c r="AB115" s="45">
        <v>173130394883428.59</v>
      </c>
      <c r="AC115" s="45">
        <v>174578522058118.41</v>
      </c>
      <c r="AD115" s="45">
        <v>176028737303542.06</v>
      </c>
      <c r="AE115" s="45">
        <v>177476128546018.03</v>
      </c>
      <c r="AF115" s="45">
        <v>178920695705452</v>
      </c>
      <c r="AG115" s="45">
        <v>180362438702489.41</v>
      </c>
      <c r="AH115" s="45">
        <v>181801357458571.22</v>
      </c>
      <c r="AI115" s="45">
        <v>183237451895935.41</v>
      </c>
      <c r="AJ115" s="45">
        <v>184670721937796.16</v>
      </c>
      <c r="AK115" s="45">
        <v>186101167507787.13</v>
      </c>
      <c r="AL115" s="45">
        <v>187528788530634.53</v>
      </c>
      <c r="AM115" s="45">
        <v>188953584931700.31</v>
      </c>
    </row>
  </sheetData>
  <conditionalFormatting sqref="A29:A30">
    <cfRule type="duplicateValues" dxfId="7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AA86-AEB0-4996-8C03-CF5DDB2DF245}">
  <sheetPr>
    <tabColor theme="5" tint="0.79998168889431442"/>
  </sheetPr>
  <dimension ref="A1:AM107"/>
  <sheetViews>
    <sheetView workbookViewId="0"/>
  </sheetViews>
  <sheetFormatPr defaultRowHeight="15" x14ac:dyDescent="0.25"/>
  <cols>
    <col min="1" max="1" width="32.625" style="43" customWidth="1"/>
    <col min="2" max="2" width="9" style="45"/>
    <col min="3" max="3" width="29.125" style="243" bestFit="1" customWidth="1"/>
    <col min="4" max="4" width="10.25" style="243" bestFit="1" customWidth="1"/>
    <col min="5" max="16384" width="9" style="243"/>
  </cols>
  <sheetData>
    <row r="1" spans="1:39" x14ac:dyDescent="0.25">
      <c r="C1" s="247" t="s">
        <v>139</v>
      </c>
      <c r="D1" s="244">
        <v>2015</v>
      </c>
      <c r="E1" s="244">
        <v>2016</v>
      </c>
      <c r="F1" s="244">
        <v>2017</v>
      </c>
      <c r="G1" s="244">
        <v>2018</v>
      </c>
      <c r="H1" s="244">
        <v>2019</v>
      </c>
      <c r="I1" s="244">
        <v>2020</v>
      </c>
      <c r="J1" s="244">
        <v>2021</v>
      </c>
      <c r="K1" s="244">
        <v>2022</v>
      </c>
      <c r="L1" s="244">
        <v>2023</v>
      </c>
      <c r="M1" s="244">
        <v>2024</v>
      </c>
      <c r="N1" s="244">
        <v>2025</v>
      </c>
      <c r="O1" s="244">
        <v>2026</v>
      </c>
      <c r="P1" s="244">
        <v>2027</v>
      </c>
      <c r="Q1" s="244">
        <v>2028</v>
      </c>
      <c r="R1" s="244">
        <v>2029</v>
      </c>
      <c r="S1" s="244">
        <v>2030</v>
      </c>
      <c r="T1" s="244">
        <v>2031</v>
      </c>
      <c r="U1" s="244">
        <v>2032</v>
      </c>
      <c r="V1" s="244">
        <v>2033</v>
      </c>
      <c r="W1" s="244">
        <v>2034</v>
      </c>
      <c r="X1" s="244">
        <v>2035</v>
      </c>
      <c r="Y1" s="244">
        <v>2036</v>
      </c>
      <c r="Z1" s="244">
        <v>2037</v>
      </c>
      <c r="AA1" s="244">
        <v>2038</v>
      </c>
      <c r="AB1" s="244">
        <v>2039</v>
      </c>
      <c r="AC1" s="244">
        <v>2040</v>
      </c>
      <c r="AD1" s="244">
        <v>2041</v>
      </c>
      <c r="AE1" s="244">
        <v>2042</v>
      </c>
      <c r="AF1" s="244">
        <v>2043</v>
      </c>
      <c r="AG1" s="244">
        <v>2044</v>
      </c>
      <c r="AH1" s="244">
        <v>2045</v>
      </c>
      <c r="AI1" s="244">
        <v>2046</v>
      </c>
      <c r="AJ1" s="244">
        <v>2047</v>
      </c>
      <c r="AK1" s="244">
        <v>2048</v>
      </c>
      <c r="AL1" s="244">
        <v>2049</v>
      </c>
      <c r="AM1" s="244">
        <v>2050</v>
      </c>
    </row>
    <row r="3" spans="1:39" x14ac:dyDescent="0.25">
      <c r="C3" s="245" t="s">
        <v>1465</v>
      </c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</row>
    <row r="4" spans="1:39" x14ac:dyDescent="0.25">
      <c r="A4" s="18" t="s">
        <v>52</v>
      </c>
      <c r="B4" s="45" t="s">
        <v>591</v>
      </c>
      <c r="C4" s="243" t="s">
        <v>77</v>
      </c>
      <c r="D4" s="249">
        <v>271129321.04833603</v>
      </c>
      <c r="E4" s="249">
        <v>271577413.88502502</v>
      </c>
      <c r="F4" s="249">
        <v>272025506.72171497</v>
      </c>
      <c r="G4" s="249">
        <v>272473599.55840498</v>
      </c>
      <c r="H4" s="249">
        <v>272921692.39509398</v>
      </c>
      <c r="I4" s="249">
        <v>273369785.23178399</v>
      </c>
      <c r="J4" s="249">
        <v>273817878.06847298</v>
      </c>
      <c r="K4" s="249">
        <v>274265970.90516299</v>
      </c>
      <c r="L4" s="249">
        <v>274714063.74185199</v>
      </c>
      <c r="M4" s="249">
        <v>275162156.57854199</v>
      </c>
      <c r="N4" s="249">
        <v>275610249.415232</v>
      </c>
      <c r="O4" s="249">
        <v>276058342.251921</v>
      </c>
      <c r="P4" s="249">
        <v>276506435.08861101</v>
      </c>
      <c r="Q4" s="249">
        <v>276954527.9253</v>
      </c>
      <c r="R4" s="249">
        <v>277402620.76199001</v>
      </c>
      <c r="S4" s="249">
        <v>277850713.59867901</v>
      </c>
      <c r="T4" s="249">
        <v>278298806.43536901</v>
      </c>
      <c r="U4" s="249">
        <v>278746899.27205902</v>
      </c>
      <c r="V4" s="249">
        <v>279194992.10874802</v>
      </c>
      <c r="W4" s="249">
        <v>279643084.94543803</v>
      </c>
      <c r="X4" s="249">
        <v>280091177.78212702</v>
      </c>
      <c r="Y4" s="249">
        <v>280539270.61881697</v>
      </c>
      <c r="Z4" s="249">
        <v>280987363.45550603</v>
      </c>
      <c r="AA4" s="249">
        <v>281435456.29219598</v>
      </c>
      <c r="AB4" s="249">
        <v>281883549.12888598</v>
      </c>
      <c r="AC4" s="249">
        <v>282331641.96557498</v>
      </c>
      <c r="AD4" s="249">
        <v>282779734.80226499</v>
      </c>
      <c r="AE4" s="249">
        <v>283227827.63895398</v>
      </c>
      <c r="AF4" s="249">
        <v>283675920.47564399</v>
      </c>
      <c r="AG4" s="249">
        <v>284124013.31233299</v>
      </c>
      <c r="AH4" s="249">
        <v>284572106.149023</v>
      </c>
      <c r="AI4" s="249">
        <v>285020198.98571301</v>
      </c>
      <c r="AJ4" s="249">
        <v>285468291.822402</v>
      </c>
      <c r="AK4" s="249">
        <v>285916384.65909201</v>
      </c>
      <c r="AL4" s="249">
        <v>286364477.495781</v>
      </c>
      <c r="AM4" s="249">
        <v>286812570.33247101</v>
      </c>
    </row>
    <row r="5" spans="1:39" x14ac:dyDescent="0.25">
      <c r="C5" s="243" t="s">
        <v>78</v>
      </c>
      <c r="D5" s="243" t="s">
        <v>1457</v>
      </c>
      <c r="E5" s="243" t="s">
        <v>1457</v>
      </c>
      <c r="F5" s="243" t="s">
        <v>1457</v>
      </c>
      <c r="G5" s="243" t="s">
        <v>1457</v>
      </c>
      <c r="H5" s="243" t="s">
        <v>1457</v>
      </c>
      <c r="I5" s="243" t="s">
        <v>1457</v>
      </c>
      <c r="J5" s="243" t="s">
        <v>1457</v>
      </c>
      <c r="K5" s="243" t="s">
        <v>1457</v>
      </c>
      <c r="L5" s="243" t="s">
        <v>1457</v>
      </c>
      <c r="M5" s="243" t="s">
        <v>1457</v>
      </c>
      <c r="N5" s="243" t="s">
        <v>1457</v>
      </c>
      <c r="O5" s="243" t="s">
        <v>1457</v>
      </c>
      <c r="P5" s="243" t="s">
        <v>1457</v>
      </c>
      <c r="Q5" s="243" t="s">
        <v>1457</v>
      </c>
      <c r="R5" s="243" t="s">
        <v>1457</v>
      </c>
      <c r="S5" s="243" t="s">
        <v>1457</v>
      </c>
      <c r="T5" s="243" t="s">
        <v>1457</v>
      </c>
      <c r="U5" s="243" t="s">
        <v>1457</v>
      </c>
      <c r="V5" s="243" t="s">
        <v>1457</v>
      </c>
      <c r="W5" s="243" t="s">
        <v>1457</v>
      </c>
      <c r="X5" s="243" t="s">
        <v>1457</v>
      </c>
      <c r="Y5" s="243" t="s">
        <v>1457</v>
      </c>
      <c r="Z5" s="243" t="s">
        <v>1457</v>
      </c>
      <c r="AA5" s="243" t="s">
        <v>1457</v>
      </c>
      <c r="AB5" s="243" t="s">
        <v>1457</v>
      </c>
      <c r="AC5" s="243" t="s">
        <v>1457</v>
      </c>
      <c r="AD5" s="243" t="s">
        <v>1457</v>
      </c>
      <c r="AE5" s="243" t="s">
        <v>1457</v>
      </c>
      <c r="AF5" s="243" t="s">
        <v>1457</v>
      </c>
      <c r="AG5" s="243" t="s">
        <v>1457</v>
      </c>
      <c r="AH5" s="243" t="s">
        <v>1457</v>
      </c>
      <c r="AI5" s="243" t="s">
        <v>1457</v>
      </c>
      <c r="AJ5" s="243" t="s">
        <v>1457</v>
      </c>
      <c r="AK5" s="243" t="s">
        <v>1457</v>
      </c>
      <c r="AL5" s="243" t="s">
        <v>1457</v>
      </c>
      <c r="AM5" s="243" t="s">
        <v>1457</v>
      </c>
    </row>
    <row r="6" spans="1:39" x14ac:dyDescent="0.25">
      <c r="C6" s="243" t="s">
        <v>79</v>
      </c>
      <c r="D6" s="243" t="s">
        <v>1457</v>
      </c>
      <c r="E6" s="243" t="s">
        <v>1457</v>
      </c>
      <c r="F6" s="243" t="s">
        <v>1457</v>
      </c>
      <c r="G6" s="243" t="s">
        <v>1457</v>
      </c>
      <c r="H6" s="243" t="s">
        <v>1457</v>
      </c>
      <c r="I6" s="243" t="s">
        <v>1457</v>
      </c>
      <c r="J6" s="243" t="s">
        <v>1457</v>
      </c>
      <c r="K6" s="243" t="s">
        <v>1457</v>
      </c>
      <c r="L6" s="243" t="s">
        <v>1457</v>
      </c>
      <c r="M6" s="243" t="s">
        <v>1457</v>
      </c>
      <c r="N6" s="243" t="s">
        <v>1457</v>
      </c>
      <c r="O6" s="243" t="s">
        <v>1457</v>
      </c>
      <c r="P6" s="243" t="s">
        <v>1457</v>
      </c>
      <c r="Q6" s="243" t="s">
        <v>1457</v>
      </c>
      <c r="R6" s="243" t="s">
        <v>1457</v>
      </c>
      <c r="S6" s="243" t="s">
        <v>1457</v>
      </c>
      <c r="T6" s="243" t="s">
        <v>1457</v>
      </c>
      <c r="U6" s="243" t="s">
        <v>1457</v>
      </c>
      <c r="V6" s="243" t="s">
        <v>1457</v>
      </c>
      <c r="W6" s="243" t="s">
        <v>1457</v>
      </c>
      <c r="X6" s="243" t="s">
        <v>1457</v>
      </c>
      <c r="Y6" s="243" t="s">
        <v>1457</v>
      </c>
      <c r="Z6" s="243" t="s">
        <v>1457</v>
      </c>
      <c r="AA6" s="243" t="s">
        <v>1457</v>
      </c>
      <c r="AB6" s="243" t="s">
        <v>1457</v>
      </c>
      <c r="AC6" s="243" t="s">
        <v>1457</v>
      </c>
      <c r="AD6" s="243" t="s">
        <v>1457</v>
      </c>
      <c r="AE6" s="243" t="s">
        <v>1457</v>
      </c>
      <c r="AF6" s="243" t="s">
        <v>1457</v>
      </c>
      <c r="AG6" s="243" t="s">
        <v>1457</v>
      </c>
      <c r="AH6" s="243" t="s">
        <v>1457</v>
      </c>
      <c r="AI6" s="243" t="s">
        <v>1457</v>
      </c>
      <c r="AJ6" s="243" t="s">
        <v>1457</v>
      </c>
      <c r="AK6" s="243" t="s">
        <v>1457</v>
      </c>
      <c r="AL6" s="243" t="s">
        <v>1457</v>
      </c>
      <c r="AM6" s="243" t="s">
        <v>1457</v>
      </c>
    </row>
    <row r="7" spans="1:39" x14ac:dyDescent="0.25">
      <c r="C7" s="243" t="s">
        <v>80</v>
      </c>
      <c r="D7" s="243" t="s">
        <v>1457</v>
      </c>
      <c r="E7" s="243" t="s">
        <v>1457</v>
      </c>
      <c r="F7" s="243" t="s">
        <v>1457</v>
      </c>
      <c r="G7" s="243" t="s">
        <v>1457</v>
      </c>
      <c r="H7" s="243" t="s">
        <v>1457</v>
      </c>
      <c r="I7" s="243" t="s">
        <v>1457</v>
      </c>
      <c r="J7" s="243" t="s">
        <v>1457</v>
      </c>
      <c r="K7" s="243" t="s">
        <v>1457</v>
      </c>
      <c r="L7" s="243" t="s">
        <v>1457</v>
      </c>
      <c r="M7" s="243" t="s">
        <v>1457</v>
      </c>
      <c r="N7" s="243" t="s">
        <v>1457</v>
      </c>
      <c r="O7" s="243" t="s">
        <v>1457</v>
      </c>
      <c r="P7" s="243" t="s">
        <v>1457</v>
      </c>
      <c r="Q7" s="243" t="s">
        <v>1457</v>
      </c>
      <c r="R7" s="243" t="s">
        <v>1457</v>
      </c>
      <c r="S7" s="243" t="s">
        <v>1457</v>
      </c>
      <c r="T7" s="243" t="s">
        <v>1457</v>
      </c>
      <c r="U7" s="243" t="s">
        <v>1457</v>
      </c>
      <c r="V7" s="243" t="s">
        <v>1457</v>
      </c>
      <c r="W7" s="243" t="s">
        <v>1457</v>
      </c>
      <c r="X7" s="243" t="s">
        <v>1457</v>
      </c>
      <c r="Y7" s="243" t="s">
        <v>1457</v>
      </c>
      <c r="Z7" s="243" t="s">
        <v>1457</v>
      </c>
      <c r="AA7" s="243" t="s">
        <v>1457</v>
      </c>
      <c r="AB7" s="243" t="s">
        <v>1457</v>
      </c>
      <c r="AC7" s="243" t="s">
        <v>1457</v>
      </c>
      <c r="AD7" s="243" t="s">
        <v>1457</v>
      </c>
      <c r="AE7" s="243" t="s">
        <v>1457</v>
      </c>
      <c r="AF7" s="243" t="s">
        <v>1457</v>
      </c>
      <c r="AG7" s="243" t="s">
        <v>1457</v>
      </c>
      <c r="AH7" s="243" t="s">
        <v>1457</v>
      </c>
      <c r="AI7" s="243" t="s">
        <v>1457</v>
      </c>
      <c r="AJ7" s="243" t="s">
        <v>1457</v>
      </c>
      <c r="AK7" s="243" t="s">
        <v>1457</v>
      </c>
      <c r="AL7" s="243" t="s">
        <v>1457</v>
      </c>
      <c r="AM7" s="243" t="s">
        <v>1457</v>
      </c>
    </row>
    <row r="8" spans="1:39" x14ac:dyDescent="0.25">
      <c r="C8" s="243" t="s">
        <v>81</v>
      </c>
      <c r="D8" s="243" t="s">
        <v>1457</v>
      </c>
      <c r="E8" s="243" t="s">
        <v>1457</v>
      </c>
      <c r="F8" s="243" t="s">
        <v>1457</v>
      </c>
      <c r="G8" s="243" t="s">
        <v>1457</v>
      </c>
      <c r="H8" s="243" t="s">
        <v>1457</v>
      </c>
      <c r="I8" s="243" t="s">
        <v>1457</v>
      </c>
      <c r="J8" s="243" t="s">
        <v>1457</v>
      </c>
      <c r="K8" s="243" t="s">
        <v>1457</v>
      </c>
      <c r="L8" s="243" t="s">
        <v>1457</v>
      </c>
      <c r="M8" s="243" t="s">
        <v>1457</v>
      </c>
      <c r="N8" s="243" t="s">
        <v>1457</v>
      </c>
      <c r="O8" s="243" t="s">
        <v>1457</v>
      </c>
      <c r="P8" s="243" t="s">
        <v>1457</v>
      </c>
      <c r="Q8" s="243" t="s">
        <v>1457</v>
      </c>
      <c r="R8" s="243" t="s">
        <v>1457</v>
      </c>
      <c r="S8" s="243" t="s">
        <v>1457</v>
      </c>
      <c r="T8" s="243" t="s">
        <v>1457</v>
      </c>
      <c r="U8" s="243" t="s">
        <v>1457</v>
      </c>
      <c r="V8" s="243" t="s">
        <v>1457</v>
      </c>
      <c r="W8" s="243" t="s">
        <v>1457</v>
      </c>
      <c r="X8" s="243" t="s">
        <v>1457</v>
      </c>
      <c r="Y8" s="243" t="s">
        <v>1457</v>
      </c>
      <c r="Z8" s="243" t="s">
        <v>1457</v>
      </c>
      <c r="AA8" s="243" t="s">
        <v>1457</v>
      </c>
      <c r="AB8" s="243" t="s">
        <v>1457</v>
      </c>
      <c r="AC8" s="243" t="s">
        <v>1457</v>
      </c>
      <c r="AD8" s="243" t="s">
        <v>1457</v>
      </c>
      <c r="AE8" s="243" t="s">
        <v>1457</v>
      </c>
      <c r="AF8" s="243" t="s">
        <v>1457</v>
      </c>
      <c r="AG8" s="243" t="s">
        <v>1457</v>
      </c>
      <c r="AH8" s="243" t="s">
        <v>1457</v>
      </c>
      <c r="AI8" s="243" t="s">
        <v>1457</v>
      </c>
      <c r="AJ8" s="243" t="s">
        <v>1457</v>
      </c>
      <c r="AK8" s="243" t="s">
        <v>1457</v>
      </c>
      <c r="AL8" s="243" t="s">
        <v>1457</v>
      </c>
      <c r="AM8" s="243" t="s">
        <v>1457</v>
      </c>
    </row>
    <row r="9" spans="1:39" x14ac:dyDescent="0.25">
      <c r="C9" s="243" t="s">
        <v>82</v>
      </c>
      <c r="D9" s="243" t="s">
        <v>1457</v>
      </c>
      <c r="E9" s="243" t="s">
        <v>1457</v>
      </c>
      <c r="F9" s="243" t="s">
        <v>1457</v>
      </c>
      <c r="G9" s="243" t="s">
        <v>1457</v>
      </c>
      <c r="H9" s="243" t="s">
        <v>1457</v>
      </c>
      <c r="I9" s="243" t="s">
        <v>1457</v>
      </c>
      <c r="J9" s="243" t="s">
        <v>1457</v>
      </c>
      <c r="K9" s="243" t="s">
        <v>1457</v>
      </c>
      <c r="L9" s="243" t="s">
        <v>1457</v>
      </c>
      <c r="M9" s="243" t="s">
        <v>1457</v>
      </c>
      <c r="N9" s="243" t="s">
        <v>1457</v>
      </c>
      <c r="O9" s="243" t="s">
        <v>1457</v>
      </c>
      <c r="P9" s="243" t="s">
        <v>1457</v>
      </c>
      <c r="Q9" s="243" t="s">
        <v>1457</v>
      </c>
      <c r="R9" s="243" t="s">
        <v>1457</v>
      </c>
      <c r="S9" s="243" t="s">
        <v>1457</v>
      </c>
      <c r="T9" s="243" t="s">
        <v>1457</v>
      </c>
      <c r="U9" s="243" t="s">
        <v>1457</v>
      </c>
      <c r="V9" s="243" t="s">
        <v>1457</v>
      </c>
      <c r="W9" s="243" t="s">
        <v>1457</v>
      </c>
      <c r="X9" s="243" t="s">
        <v>1457</v>
      </c>
      <c r="Y9" s="243" t="s">
        <v>1457</v>
      </c>
      <c r="Z9" s="243" t="s">
        <v>1457</v>
      </c>
      <c r="AA9" s="243" t="s">
        <v>1457</v>
      </c>
      <c r="AB9" s="243" t="s">
        <v>1457</v>
      </c>
      <c r="AC9" s="243" t="s">
        <v>1457</v>
      </c>
      <c r="AD9" s="243" t="s">
        <v>1457</v>
      </c>
      <c r="AE9" s="243" t="s">
        <v>1457</v>
      </c>
      <c r="AF9" s="243" t="s">
        <v>1457</v>
      </c>
      <c r="AG9" s="243" t="s">
        <v>1457</v>
      </c>
      <c r="AH9" s="243" t="s">
        <v>1457</v>
      </c>
      <c r="AI9" s="243" t="s">
        <v>1457</v>
      </c>
      <c r="AJ9" s="243" t="s">
        <v>1457</v>
      </c>
      <c r="AK9" s="243" t="s">
        <v>1457</v>
      </c>
      <c r="AL9" s="243" t="s">
        <v>1457</v>
      </c>
      <c r="AM9" s="243" t="s">
        <v>1457</v>
      </c>
    </row>
    <row r="10" spans="1:39" x14ac:dyDescent="0.25">
      <c r="C10" s="243" t="s">
        <v>83</v>
      </c>
      <c r="D10" s="243" t="s">
        <v>1457</v>
      </c>
      <c r="E10" s="243" t="s">
        <v>1457</v>
      </c>
      <c r="F10" s="243" t="s">
        <v>1457</v>
      </c>
      <c r="G10" s="243" t="s">
        <v>1457</v>
      </c>
      <c r="H10" s="243" t="s">
        <v>1457</v>
      </c>
      <c r="I10" s="243" t="s">
        <v>1457</v>
      </c>
      <c r="J10" s="243" t="s">
        <v>1457</v>
      </c>
      <c r="K10" s="243" t="s">
        <v>1457</v>
      </c>
      <c r="L10" s="243" t="s">
        <v>1457</v>
      </c>
      <c r="M10" s="243" t="s">
        <v>1457</v>
      </c>
      <c r="N10" s="243" t="s">
        <v>1457</v>
      </c>
      <c r="O10" s="243" t="s">
        <v>1457</v>
      </c>
      <c r="P10" s="243" t="s">
        <v>1457</v>
      </c>
      <c r="Q10" s="243" t="s">
        <v>1457</v>
      </c>
      <c r="R10" s="243" t="s">
        <v>1457</v>
      </c>
      <c r="S10" s="243" t="s">
        <v>1457</v>
      </c>
      <c r="T10" s="243" t="s">
        <v>1457</v>
      </c>
      <c r="U10" s="243" t="s">
        <v>1457</v>
      </c>
      <c r="V10" s="243" t="s">
        <v>1457</v>
      </c>
      <c r="W10" s="243" t="s">
        <v>1457</v>
      </c>
      <c r="X10" s="243" t="s">
        <v>1457</v>
      </c>
      <c r="Y10" s="243" t="s">
        <v>1457</v>
      </c>
      <c r="Z10" s="243" t="s">
        <v>1457</v>
      </c>
      <c r="AA10" s="243" t="s">
        <v>1457</v>
      </c>
      <c r="AB10" s="243" t="s">
        <v>1457</v>
      </c>
      <c r="AC10" s="243" t="s">
        <v>1457</v>
      </c>
      <c r="AD10" s="243" t="s">
        <v>1457</v>
      </c>
      <c r="AE10" s="243" t="s">
        <v>1457</v>
      </c>
      <c r="AF10" s="243" t="s">
        <v>1457</v>
      </c>
      <c r="AG10" s="243" t="s">
        <v>1457</v>
      </c>
      <c r="AH10" s="243" t="s">
        <v>1457</v>
      </c>
      <c r="AI10" s="243" t="s">
        <v>1457</v>
      </c>
      <c r="AJ10" s="243" t="s">
        <v>1457</v>
      </c>
      <c r="AK10" s="243" t="s">
        <v>1457</v>
      </c>
      <c r="AL10" s="243" t="s">
        <v>1457</v>
      </c>
      <c r="AM10" s="243" t="s">
        <v>1457</v>
      </c>
    </row>
    <row r="11" spans="1:39" x14ac:dyDescent="0.25">
      <c r="C11" s="243" t="s">
        <v>84</v>
      </c>
      <c r="D11" s="243" t="s">
        <v>1457</v>
      </c>
      <c r="E11" s="243" t="s">
        <v>1457</v>
      </c>
      <c r="F11" s="243" t="s">
        <v>1457</v>
      </c>
      <c r="G11" s="243" t="s">
        <v>1457</v>
      </c>
      <c r="H11" s="243" t="s">
        <v>1457</v>
      </c>
      <c r="I11" s="243" t="s">
        <v>1457</v>
      </c>
      <c r="J11" s="243" t="s">
        <v>1457</v>
      </c>
      <c r="K11" s="243" t="s">
        <v>1457</v>
      </c>
      <c r="L11" s="243" t="s">
        <v>1457</v>
      </c>
      <c r="M11" s="243" t="s">
        <v>1457</v>
      </c>
      <c r="N11" s="243" t="s">
        <v>1457</v>
      </c>
      <c r="O11" s="243" t="s">
        <v>1457</v>
      </c>
      <c r="P11" s="243" t="s">
        <v>1457</v>
      </c>
      <c r="Q11" s="243" t="s">
        <v>1457</v>
      </c>
      <c r="R11" s="243" t="s">
        <v>1457</v>
      </c>
      <c r="S11" s="243" t="s">
        <v>1457</v>
      </c>
      <c r="T11" s="243" t="s">
        <v>1457</v>
      </c>
      <c r="U11" s="243" t="s">
        <v>1457</v>
      </c>
      <c r="V11" s="243" t="s">
        <v>1457</v>
      </c>
      <c r="W11" s="243" t="s">
        <v>1457</v>
      </c>
      <c r="X11" s="243" t="s">
        <v>1457</v>
      </c>
      <c r="Y11" s="243" t="s">
        <v>1457</v>
      </c>
      <c r="Z11" s="243" t="s">
        <v>1457</v>
      </c>
      <c r="AA11" s="243" t="s">
        <v>1457</v>
      </c>
      <c r="AB11" s="243" t="s">
        <v>1457</v>
      </c>
      <c r="AC11" s="243" t="s">
        <v>1457</v>
      </c>
      <c r="AD11" s="243" t="s">
        <v>1457</v>
      </c>
      <c r="AE11" s="243" t="s">
        <v>1457</v>
      </c>
      <c r="AF11" s="243" t="s">
        <v>1457</v>
      </c>
      <c r="AG11" s="243" t="s">
        <v>1457</v>
      </c>
      <c r="AH11" s="243" t="s">
        <v>1457</v>
      </c>
      <c r="AI11" s="243" t="s">
        <v>1457</v>
      </c>
      <c r="AJ11" s="243" t="s">
        <v>1457</v>
      </c>
      <c r="AK11" s="243" t="s">
        <v>1457</v>
      </c>
      <c r="AL11" s="243" t="s">
        <v>1457</v>
      </c>
      <c r="AM11" s="243" t="s">
        <v>1457</v>
      </c>
    </row>
    <row r="12" spans="1:39" x14ac:dyDescent="0.25">
      <c r="C12" s="243" t="s">
        <v>85</v>
      </c>
      <c r="D12" s="243" t="s">
        <v>1457</v>
      </c>
      <c r="E12" s="243" t="s">
        <v>1457</v>
      </c>
      <c r="F12" s="243" t="s">
        <v>1457</v>
      </c>
      <c r="G12" s="243" t="s">
        <v>1457</v>
      </c>
      <c r="H12" s="243" t="s">
        <v>1457</v>
      </c>
      <c r="I12" s="243" t="s">
        <v>1457</v>
      </c>
      <c r="J12" s="243" t="s">
        <v>1457</v>
      </c>
      <c r="K12" s="243" t="s">
        <v>1457</v>
      </c>
      <c r="L12" s="243" t="s">
        <v>1457</v>
      </c>
      <c r="M12" s="243" t="s">
        <v>1457</v>
      </c>
      <c r="N12" s="243" t="s">
        <v>1457</v>
      </c>
      <c r="O12" s="243" t="s">
        <v>1457</v>
      </c>
      <c r="P12" s="243" t="s">
        <v>1457</v>
      </c>
      <c r="Q12" s="243" t="s">
        <v>1457</v>
      </c>
      <c r="R12" s="243" t="s">
        <v>1457</v>
      </c>
      <c r="S12" s="243" t="s">
        <v>1457</v>
      </c>
      <c r="T12" s="243" t="s">
        <v>1457</v>
      </c>
      <c r="U12" s="243" t="s">
        <v>1457</v>
      </c>
      <c r="V12" s="243" t="s">
        <v>1457</v>
      </c>
      <c r="W12" s="243" t="s">
        <v>1457</v>
      </c>
      <c r="X12" s="243" t="s">
        <v>1457</v>
      </c>
      <c r="Y12" s="243" t="s">
        <v>1457</v>
      </c>
      <c r="Z12" s="243" t="s">
        <v>1457</v>
      </c>
      <c r="AA12" s="243" t="s">
        <v>1457</v>
      </c>
      <c r="AB12" s="243" t="s">
        <v>1457</v>
      </c>
      <c r="AC12" s="243" t="s">
        <v>1457</v>
      </c>
      <c r="AD12" s="243" t="s">
        <v>1457</v>
      </c>
      <c r="AE12" s="243" t="s">
        <v>1457</v>
      </c>
      <c r="AF12" s="243" t="s">
        <v>1457</v>
      </c>
      <c r="AG12" s="243" t="s">
        <v>1457</v>
      </c>
      <c r="AH12" s="243" t="s">
        <v>1457</v>
      </c>
      <c r="AI12" s="243" t="s">
        <v>1457</v>
      </c>
      <c r="AJ12" s="243" t="s">
        <v>1457</v>
      </c>
      <c r="AK12" s="243" t="s">
        <v>1457</v>
      </c>
      <c r="AL12" s="243" t="s">
        <v>1457</v>
      </c>
      <c r="AM12" s="243" t="s">
        <v>1457</v>
      </c>
    </row>
    <row r="13" spans="1:39" x14ac:dyDescent="0.25">
      <c r="A13" s="18" t="s">
        <v>55</v>
      </c>
      <c r="B13" s="45" t="s">
        <v>591</v>
      </c>
      <c r="C13" s="243" t="s">
        <v>86</v>
      </c>
      <c r="D13" s="249">
        <v>109104232.268813</v>
      </c>
      <c r="E13" s="249">
        <v>113626051.979139</v>
      </c>
      <c r="F13" s="249">
        <v>117803050.999817</v>
      </c>
      <c r="G13" s="249">
        <v>122324870.710144</v>
      </c>
      <c r="H13" s="249">
        <v>126846690.42047</v>
      </c>
      <c r="I13" s="249">
        <v>131023689.441148</v>
      </c>
      <c r="J13" s="249">
        <v>135545509.151474</v>
      </c>
      <c r="K13" s="249">
        <v>140067328.86179999</v>
      </c>
      <c r="L13" s="249">
        <v>144589148.572126</v>
      </c>
      <c r="M13" s="249">
        <v>148766147.59280401</v>
      </c>
      <c r="N13" s="249">
        <v>150874222.47559199</v>
      </c>
      <c r="O13" s="249">
        <v>152637476.66873199</v>
      </c>
      <c r="P13" s="249">
        <v>154400730.86187199</v>
      </c>
      <c r="Q13" s="249">
        <v>156163985.05501199</v>
      </c>
      <c r="R13" s="249">
        <v>157927239.24815199</v>
      </c>
      <c r="S13" s="249">
        <v>159690493.44129199</v>
      </c>
      <c r="T13" s="249">
        <v>161453747.63443199</v>
      </c>
      <c r="U13" s="249">
        <v>163217001.82757199</v>
      </c>
      <c r="V13" s="249">
        <v>164980256.02071199</v>
      </c>
      <c r="W13" s="249">
        <v>166743510.21385199</v>
      </c>
      <c r="X13" s="249">
        <v>168506764.40699199</v>
      </c>
      <c r="Y13" s="249">
        <v>170270018.60013199</v>
      </c>
      <c r="Z13" s="249">
        <v>172033272.79327199</v>
      </c>
      <c r="AA13" s="249">
        <v>173796526.98641199</v>
      </c>
      <c r="AB13" s="249">
        <v>175559781.17955199</v>
      </c>
      <c r="AC13" s="249">
        <v>177323035.37269199</v>
      </c>
      <c r="AD13" s="249">
        <v>179086289.56583199</v>
      </c>
      <c r="AE13" s="249">
        <v>180849543.75897199</v>
      </c>
      <c r="AF13" s="249">
        <v>182612797.95211199</v>
      </c>
      <c r="AG13" s="249">
        <v>184376052.14525199</v>
      </c>
      <c r="AH13" s="249">
        <v>186139306.33839199</v>
      </c>
      <c r="AI13" s="249">
        <v>187902560.53153199</v>
      </c>
      <c r="AJ13" s="249">
        <v>189665814.72467199</v>
      </c>
      <c r="AK13" s="249">
        <v>191429068.91781199</v>
      </c>
      <c r="AL13" s="249">
        <v>193192323.11095199</v>
      </c>
      <c r="AM13" s="249">
        <v>194955577.30409199</v>
      </c>
    </row>
    <row r="14" spans="1:39" x14ac:dyDescent="0.25">
      <c r="A14" s="18" t="s">
        <v>76</v>
      </c>
      <c r="B14" s="45" t="s">
        <v>591</v>
      </c>
      <c r="C14" s="243" t="s">
        <v>87</v>
      </c>
      <c r="D14" s="249">
        <v>109104232.268813</v>
      </c>
      <c r="E14" s="249">
        <v>113626051.979139</v>
      </c>
      <c r="F14" s="249">
        <v>117803050.999817</v>
      </c>
      <c r="G14" s="249">
        <v>122324870.710144</v>
      </c>
      <c r="H14" s="249">
        <v>126846690.42047</v>
      </c>
      <c r="I14" s="249">
        <v>131023689.441148</v>
      </c>
      <c r="J14" s="249">
        <v>135545509.151474</v>
      </c>
      <c r="K14" s="249">
        <v>140067328.86179999</v>
      </c>
      <c r="L14" s="249">
        <v>144589148.572126</v>
      </c>
      <c r="M14" s="249">
        <v>148766147.59280401</v>
      </c>
      <c r="N14" s="249">
        <v>150874222.47559199</v>
      </c>
      <c r="O14" s="249">
        <v>152637476.66873199</v>
      </c>
      <c r="P14" s="249">
        <v>154400730.86187199</v>
      </c>
      <c r="Q14" s="249">
        <v>156163985.05501199</v>
      </c>
      <c r="R14" s="249">
        <v>157927239.24815199</v>
      </c>
      <c r="S14" s="249">
        <v>159690493.44129199</v>
      </c>
      <c r="T14" s="249">
        <v>161453747.63443199</v>
      </c>
      <c r="U14" s="249">
        <v>163217001.82757199</v>
      </c>
      <c r="V14" s="249">
        <v>164980256.02071199</v>
      </c>
      <c r="W14" s="249">
        <v>166743510.21385199</v>
      </c>
      <c r="X14" s="249">
        <v>168506764.40699199</v>
      </c>
      <c r="Y14" s="249">
        <v>170270018.60013199</v>
      </c>
      <c r="Z14" s="249">
        <v>172033272.79327199</v>
      </c>
      <c r="AA14" s="249">
        <v>173796526.98641199</v>
      </c>
      <c r="AB14" s="249">
        <v>175559781.17955199</v>
      </c>
      <c r="AC14" s="249">
        <v>177323035.37269199</v>
      </c>
      <c r="AD14" s="249">
        <v>179086289.56583199</v>
      </c>
      <c r="AE14" s="249">
        <v>180849543.75897199</v>
      </c>
      <c r="AF14" s="249">
        <v>182612797.95211199</v>
      </c>
      <c r="AG14" s="249">
        <v>184376052.14525199</v>
      </c>
      <c r="AH14" s="249">
        <v>186139306.33839199</v>
      </c>
      <c r="AI14" s="249">
        <v>187902560.53153199</v>
      </c>
      <c r="AJ14" s="249">
        <v>189665814.72467199</v>
      </c>
      <c r="AK14" s="249">
        <v>191429068.91781199</v>
      </c>
      <c r="AL14" s="249">
        <v>193192323.11095199</v>
      </c>
      <c r="AM14" s="249">
        <v>194955577.30409199</v>
      </c>
    </row>
    <row r="15" spans="1:39" x14ac:dyDescent="0.25">
      <c r="A15" s="18" t="s">
        <v>56</v>
      </c>
      <c r="B15" s="45" t="s">
        <v>591</v>
      </c>
      <c r="C15" s="243" t="s">
        <v>88</v>
      </c>
      <c r="D15" s="249">
        <v>2554639.16749642</v>
      </c>
      <c r="E15" s="249">
        <v>2593789.91239502</v>
      </c>
      <c r="F15" s="249">
        <v>2632940.6572936201</v>
      </c>
      <c r="G15" s="249">
        <v>2672091.4021922201</v>
      </c>
      <c r="H15" s="249">
        <v>2711242.1470908201</v>
      </c>
      <c r="I15" s="249">
        <v>2750392.8919894202</v>
      </c>
      <c r="J15" s="249">
        <v>2789543.6368880202</v>
      </c>
      <c r="K15" s="249">
        <v>2828694.3817866198</v>
      </c>
      <c r="L15" s="249">
        <v>2867845.1266852198</v>
      </c>
      <c r="M15" s="249">
        <v>2906995.8715838301</v>
      </c>
      <c r="N15" s="249">
        <v>2946146.6164824301</v>
      </c>
      <c r="O15" s="249">
        <v>2985297.3613810302</v>
      </c>
      <c r="P15" s="249">
        <v>3024448.1062796302</v>
      </c>
      <c r="Q15" s="249">
        <v>3063598.8511782298</v>
      </c>
      <c r="R15" s="249">
        <v>3102749.5960768298</v>
      </c>
      <c r="S15" s="249">
        <v>3141900.3409754299</v>
      </c>
      <c r="T15" s="249">
        <v>3181051.0858740299</v>
      </c>
      <c r="U15" s="249">
        <v>3220201.8307726299</v>
      </c>
      <c r="V15" s="249">
        <v>3259352.57567123</v>
      </c>
      <c r="W15" s="249">
        <v>3298503.32056983</v>
      </c>
      <c r="X15" s="249">
        <v>3337654.0654684301</v>
      </c>
      <c r="Y15" s="249">
        <v>3376804.8103670301</v>
      </c>
      <c r="Z15" s="249">
        <v>3415955.5552656399</v>
      </c>
      <c r="AA15" s="249">
        <v>3455106.3001642399</v>
      </c>
      <c r="AB15" s="249">
        <v>3494257.04506284</v>
      </c>
      <c r="AC15" s="249">
        <v>3533407.78996144</v>
      </c>
      <c r="AD15" s="249">
        <v>3572558.5348600401</v>
      </c>
      <c r="AE15" s="249">
        <v>3611709.2797586401</v>
      </c>
      <c r="AF15" s="249">
        <v>3650860.0246572401</v>
      </c>
      <c r="AG15" s="249">
        <v>3690010.7695558402</v>
      </c>
      <c r="AH15" s="249">
        <v>3729161.5144544402</v>
      </c>
      <c r="AI15" s="249">
        <v>3768312.2593530398</v>
      </c>
      <c r="AJ15" s="249">
        <v>3807463.0042516398</v>
      </c>
      <c r="AK15" s="249">
        <v>3846613.7491502399</v>
      </c>
      <c r="AL15" s="249">
        <v>3885764.4940488399</v>
      </c>
      <c r="AM15" s="249">
        <v>3924915.2389474399</v>
      </c>
    </row>
    <row r="16" spans="1:39" x14ac:dyDescent="0.25">
      <c r="A16" s="18" t="s">
        <v>56</v>
      </c>
      <c r="B16" s="45" t="s">
        <v>591</v>
      </c>
      <c r="C16" s="243" t="s">
        <v>89</v>
      </c>
      <c r="D16" s="249">
        <v>2554639.16749642</v>
      </c>
      <c r="E16" s="249">
        <v>2593789.91239502</v>
      </c>
      <c r="F16" s="249">
        <v>2632940.6572936201</v>
      </c>
      <c r="G16" s="249">
        <v>2672091.4021922201</v>
      </c>
      <c r="H16" s="249">
        <v>2711242.1470908201</v>
      </c>
      <c r="I16" s="249">
        <v>2750392.8919894202</v>
      </c>
      <c r="J16" s="249">
        <v>2789543.6368880202</v>
      </c>
      <c r="K16" s="249">
        <v>2828694.3817866198</v>
      </c>
      <c r="L16" s="249">
        <v>2867845.1266852198</v>
      </c>
      <c r="M16" s="249">
        <v>2906995.8715838301</v>
      </c>
      <c r="N16" s="249">
        <v>2946146.6164824301</v>
      </c>
      <c r="O16" s="249">
        <v>2985297.3613810302</v>
      </c>
      <c r="P16" s="249">
        <v>3024448.1062796302</v>
      </c>
      <c r="Q16" s="249">
        <v>3063598.8511782298</v>
      </c>
      <c r="R16" s="249">
        <v>3102749.5960768298</v>
      </c>
      <c r="S16" s="249">
        <v>3141900.3409754299</v>
      </c>
      <c r="T16" s="249">
        <v>3181051.0858740299</v>
      </c>
      <c r="U16" s="249">
        <v>3220201.8307726299</v>
      </c>
      <c r="V16" s="249">
        <v>3259352.57567123</v>
      </c>
      <c r="W16" s="249">
        <v>3298503.32056983</v>
      </c>
      <c r="X16" s="249">
        <v>3337654.0654684301</v>
      </c>
      <c r="Y16" s="249">
        <v>3376804.8103670301</v>
      </c>
      <c r="Z16" s="249">
        <v>3415955.5552656399</v>
      </c>
      <c r="AA16" s="249">
        <v>3455106.3001642399</v>
      </c>
      <c r="AB16" s="249">
        <v>3494257.04506284</v>
      </c>
      <c r="AC16" s="249">
        <v>3533407.78996144</v>
      </c>
      <c r="AD16" s="249">
        <v>3572558.5348600401</v>
      </c>
      <c r="AE16" s="249">
        <v>3611709.2797586401</v>
      </c>
      <c r="AF16" s="249">
        <v>3650860.0246572401</v>
      </c>
      <c r="AG16" s="249">
        <v>3690010.7695558402</v>
      </c>
      <c r="AH16" s="249">
        <v>3729161.5144544402</v>
      </c>
      <c r="AI16" s="249">
        <v>3768312.2593530398</v>
      </c>
      <c r="AJ16" s="249">
        <v>3807463.0042516398</v>
      </c>
      <c r="AK16" s="249">
        <v>3846613.7491502399</v>
      </c>
      <c r="AL16" s="249">
        <v>3885764.4940488399</v>
      </c>
      <c r="AM16" s="249">
        <v>3924915.2389474399</v>
      </c>
    </row>
    <row r="17" spans="1:39" x14ac:dyDescent="0.25">
      <c r="A17" s="18" t="s">
        <v>57</v>
      </c>
      <c r="B17" s="45" t="s">
        <v>591</v>
      </c>
      <c r="C17" s="243" t="s">
        <v>90</v>
      </c>
      <c r="D17" s="249">
        <v>2554639.16749642</v>
      </c>
      <c r="E17" s="249">
        <v>2593789.91239502</v>
      </c>
      <c r="F17" s="249">
        <v>2632940.6572936201</v>
      </c>
      <c r="G17" s="249">
        <v>2672091.4021922201</v>
      </c>
      <c r="H17" s="249">
        <v>2711242.1470908201</v>
      </c>
      <c r="I17" s="249">
        <v>2750392.8919894202</v>
      </c>
      <c r="J17" s="249">
        <v>2789543.6368880202</v>
      </c>
      <c r="K17" s="249">
        <v>2828694.3817866198</v>
      </c>
      <c r="L17" s="249">
        <v>2867845.1266852198</v>
      </c>
      <c r="M17" s="249">
        <v>2906995.8715838301</v>
      </c>
      <c r="N17" s="249">
        <v>2946146.6164824301</v>
      </c>
      <c r="O17" s="249">
        <v>2985297.3613810302</v>
      </c>
      <c r="P17" s="249">
        <v>3024448.1062796302</v>
      </c>
      <c r="Q17" s="249">
        <v>3063598.8511782298</v>
      </c>
      <c r="R17" s="249">
        <v>3102749.5960768298</v>
      </c>
      <c r="S17" s="249">
        <v>3141900.3409754299</v>
      </c>
      <c r="T17" s="249">
        <v>3181051.0858740299</v>
      </c>
      <c r="U17" s="249">
        <v>3220201.8307726299</v>
      </c>
      <c r="V17" s="249">
        <v>3259352.57567123</v>
      </c>
      <c r="W17" s="249">
        <v>3298503.32056983</v>
      </c>
      <c r="X17" s="249">
        <v>3337654.0654684301</v>
      </c>
      <c r="Y17" s="249">
        <v>3376804.8103670301</v>
      </c>
      <c r="Z17" s="249">
        <v>3415955.5552656399</v>
      </c>
      <c r="AA17" s="249">
        <v>3455106.3001642399</v>
      </c>
      <c r="AB17" s="249">
        <v>3494257.04506284</v>
      </c>
      <c r="AC17" s="249">
        <v>3533407.78996144</v>
      </c>
      <c r="AD17" s="249">
        <v>3572558.5348600401</v>
      </c>
      <c r="AE17" s="249">
        <v>3611709.2797586401</v>
      </c>
      <c r="AF17" s="249">
        <v>3650860.0246572401</v>
      </c>
      <c r="AG17" s="249">
        <v>3690010.7695558402</v>
      </c>
      <c r="AH17" s="249">
        <v>3729161.5144544402</v>
      </c>
      <c r="AI17" s="249">
        <v>3768312.2593530398</v>
      </c>
      <c r="AJ17" s="249">
        <v>3807463.0042516398</v>
      </c>
      <c r="AK17" s="249">
        <v>3846613.7491502399</v>
      </c>
      <c r="AL17" s="249">
        <v>3885764.4940488399</v>
      </c>
      <c r="AM17" s="249">
        <v>3924915.2389474399</v>
      </c>
    </row>
    <row r="18" spans="1:39" x14ac:dyDescent="0.25">
      <c r="A18" s="18" t="s">
        <v>57</v>
      </c>
      <c r="B18" s="45" t="s">
        <v>591</v>
      </c>
      <c r="C18" s="243" t="s">
        <v>91</v>
      </c>
      <c r="D18" s="249">
        <v>2554639.16749642</v>
      </c>
      <c r="E18" s="249">
        <v>2593789.91239502</v>
      </c>
      <c r="F18" s="249">
        <v>2632940.6572936201</v>
      </c>
      <c r="G18" s="249">
        <v>2672091.4021922201</v>
      </c>
      <c r="H18" s="249">
        <v>2711242.1470908201</v>
      </c>
      <c r="I18" s="249">
        <v>2750392.8919894202</v>
      </c>
      <c r="J18" s="249">
        <v>2789543.6368880202</v>
      </c>
      <c r="K18" s="249">
        <v>2828694.3817866198</v>
      </c>
      <c r="L18" s="249">
        <v>2867845.1266852198</v>
      </c>
      <c r="M18" s="249">
        <v>2906995.8715838301</v>
      </c>
      <c r="N18" s="249">
        <v>2946146.6164824301</v>
      </c>
      <c r="O18" s="249">
        <v>2985297.3613810302</v>
      </c>
      <c r="P18" s="249">
        <v>3024448.1062796302</v>
      </c>
      <c r="Q18" s="249">
        <v>3063598.8511782298</v>
      </c>
      <c r="R18" s="249">
        <v>3102749.5960768298</v>
      </c>
      <c r="S18" s="249">
        <v>3141900.3409754299</v>
      </c>
      <c r="T18" s="249">
        <v>3181051.0858740299</v>
      </c>
      <c r="U18" s="249">
        <v>3220201.8307726299</v>
      </c>
      <c r="V18" s="249">
        <v>3259352.57567123</v>
      </c>
      <c r="W18" s="249">
        <v>3298503.32056983</v>
      </c>
      <c r="X18" s="249">
        <v>3337654.0654684301</v>
      </c>
      <c r="Y18" s="249">
        <v>3376804.8103670301</v>
      </c>
      <c r="Z18" s="249">
        <v>3415955.5552656399</v>
      </c>
      <c r="AA18" s="249">
        <v>3455106.3001642399</v>
      </c>
      <c r="AB18" s="249">
        <v>3494257.04506284</v>
      </c>
      <c r="AC18" s="249">
        <v>3533407.78996144</v>
      </c>
      <c r="AD18" s="249">
        <v>3572558.5348600401</v>
      </c>
      <c r="AE18" s="249">
        <v>3611709.2797586401</v>
      </c>
      <c r="AF18" s="249">
        <v>3650860.0246572401</v>
      </c>
      <c r="AG18" s="249">
        <v>3690010.7695558402</v>
      </c>
      <c r="AH18" s="249">
        <v>3729161.5144544402</v>
      </c>
      <c r="AI18" s="249">
        <v>3768312.2593530398</v>
      </c>
      <c r="AJ18" s="249">
        <v>3807463.0042516398</v>
      </c>
      <c r="AK18" s="249">
        <v>3846613.7491502399</v>
      </c>
      <c r="AL18" s="249">
        <v>3885764.4940488399</v>
      </c>
      <c r="AM18" s="249">
        <v>3924915.2389474399</v>
      </c>
    </row>
    <row r="19" spans="1:39" x14ac:dyDescent="0.25">
      <c r="A19" s="18" t="s">
        <v>57</v>
      </c>
      <c r="B19" s="45" t="s">
        <v>591</v>
      </c>
      <c r="C19" s="243" t="s">
        <v>92</v>
      </c>
      <c r="D19" s="249">
        <v>2554639.16749642</v>
      </c>
      <c r="E19" s="249">
        <v>2593789.91239502</v>
      </c>
      <c r="F19" s="249">
        <v>2632940.6572936201</v>
      </c>
      <c r="G19" s="249">
        <v>2672091.4021922201</v>
      </c>
      <c r="H19" s="249">
        <v>2711242.1470908201</v>
      </c>
      <c r="I19" s="249">
        <v>2750392.8919894202</v>
      </c>
      <c r="J19" s="249">
        <v>2789543.6368880202</v>
      </c>
      <c r="K19" s="249">
        <v>2828694.3817866198</v>
      </c>
      <c r="L19" s="249">
        <v>2867845.1266852198</v>
      </c>
      <c r="M19" s="249">
        <v>2906995.8715838301</v>
      </c>
      <c r="N19" s="249">
        <v>2946146.6164824301</v>
      </c>
      <c r="O19" s="249">
        <v>2985297.3613810302</v>
      </c>
      <c r="P19" s="249">
        <v>3024448.1062796302</v>
      </c>
      <c r="Q19" s="249">
        <v>3063598.8511782298</v>
      </c>
      <c r="R19" s="249">
        <v>3102749.5960768298</v>
      </c>
      <c r="S19" s="249">
        <v>3141900.3409754299</v>
      </c>
      <c r="T19" s="249">
        <v>3181051.0858740299</v>
      </c>
      <c r="U19" s="249">
        <v>3220201.8307726299</v>
      </c>
      <c r="V19" s="249">
        <v>3259352.57567123</v>
      </c>
      <c r="W19" s="249">
        <v>3298503.32056983</v>
      </c>
      <c r="X19" s="249">
        <v>3337654.0654684301</v>
      </c>
      <c r="Y19" s="249">
        <v>3376804.8103670301</v>
      </c>
      <c r="Z19" s="249">
        <v>3415955.5552656399</v>
      </c>
      <c r="AA19" s="249">
        <v>3455106.3001642399</v>
      </c>
      <c r="AB19" s="249">
        <v>3494257.04506284</v>
      </c>
      <c r="AC19" s="249">
        <v>3533407.78996144</v>
      </c>
      <c r="AD19" s="249">
        <v>3572558.5348600401</v>
      </c>
      <c r="AE19" s="249">
        <v>3611709.2797586401</v>
      </c>
      <c r="AF19" s="249">
        <v>3650860.0246572401</v>
      </c>
      <c r="AG19" s="249">
        <v>3690010.7695558402</v>
      </c>
      <c r="AH19" s="249">
        <v>3729161.5144544402</v>
      </c>
      <c r="AI19" s="249">
        <v>3768312.2593530398</v>
      </c>
      <c r="AJ19" s="249">
        <v>3807463.0042516398</v>
      </c>
      <c r="AK19" s="249">
        <v>3846613.7491502399</v>
      </c>
      <c r="AL19" s="249">
        <v>3885764.4940488399</v>
      </c>
      <c r="AM19" s="249">
        <v>3924915.2389474399</v>
      </c>
    </row>
    <row r="20" spans="1:39" x14ac:dyDescent="0.25">
      <c r="A20" s="172" t="s">
        <v>58</v>
      </c>
      <c r="B20" s="45" t="s">
        <v>591</v>
      </c>
      <c r="C20" s="243" t="s">
        <v>93</v>
      </c>
      <c r="D20" s="249">
        <v>2554639.16749642</v>
      </c>
      <c r="E20" s="249">
        <v>2593789.91239502</v>
      </c>
      <c r="F20" s="249">
        <v>2632940.6572936201</v>
      </c>
      <c r="G20" s="249">
        <v>2672091.4021922201</v>
      </c>
      <c r="H20" s="249">
        <v>2711242.1470908201</v>
      </c>
      <c r="I20" s="249">
        <v>2750392.8919894202</v>
      </c>
      <c r="J20" s="249">
        <v>2789543.6368880202</v>
      </c>
      <c r="K20" s="249">
        <v>2828694.3817866198</v>
      </c>
      <c r="L20" s="249">
        <v>2867845.1266852198</v>
      </c>
      <c r="M20" s="249">
        <v>2906995.8715838301</v>
      </c>
      <c r="N20" s="249">
        <v>2946146.6164824301</v>
      </c>
      <c r="O20" s="249">
        <v>2985297.3613810302</v>
      </c>
      <c r="P20" s="249">
        <v>3024448.1062796302</v>
      </c>
      <c r="Q20" s="249">
        <v>3063598.8511782298</v>
      </c>
      <c r="R20" s="249">
        <v>3102749.5960768298</v>
      </c>
      <c r="S20" s="249">
        <v>3141900.3409754299</v>
      </c>
      <c r="T20" s="249">
        <v>3181051.0858740299</v>
      </c>
      <c r="U20" s="249">
        <v>3220201.8307726299</v>
      </c>
      <c r="V20" s="249">
        <v>3259352.57567123</v>
      </c>
      <c r="W20" s="249">
        <v>3298503.32056983</v>
      </c>
      <c r="X20" s="249">
        <v>3337654.0654684301</v>
      </c>
      <c r="Y20" s="249">
        <v>3376804.8103670301</v>
      </c>
      <c r="Z20" s="249">
        <v>3415955.5552656399</v>
      </c>
      <c r="AA20" s="249">
        <v>3455106.3001642399</v>
      </c>
      <c r="AB20" s="249">
        <v>3494257.04506284</v>
      </c>
      <c r="AC20" s="249">
        <v>3533407.78996144</v>
      </c>
      <c r="AD20" s="249">
        <v>3572558.5348600401</v>
      </c>
      <c r="AE20" s="249">
        <v>3611709.2797586401</v>
      </c>
      <c r="AF20" s="249">
        <v>3650860.0246572401</v>
      </c>
      <c r="AG20" s="249">
        <v>3690010.7695558402</v>
      </c>
      <c r="AH20" s="249">
        <v>3729161.5144544402</v>
      </c>
      <c r="AI20" s="249">
        <v>3768312.2593530398</v>
      </c>
      <c r="AJ20" s="249">
        <v>3807463.0042516398</v>
      </c>
      <c r="AK20" s="249">
        <v>3846613.7491502399</v>
      </c>
      <c r="AL20" s="249">
        <v>3885764.4940488399</v>
      </c>
      <c r="AM20" s="249">
        <v>3924915.2389474399</v>
      </c>
    </row>
    <row r="21" spans="1:39" x14ac:dyDescent="0.25">
      <c r="A21" s="18" t="s">
        <v>59</v>
      </c>
      <c r="B21" s="45" t="s">
        <v>591</v>
      </c>
      <c r="C21" s="243" t="s">
        <v>94</v>
      </c>
      <c r="D21" s="249">
        <v>2554639.16749642</v>
      </c>
      <c r="E21" s="249">
        <v>2593789.91239502</v>
      </c>
      <c r="F21" s="249">
        <v>2632940.6572936201</v>
      </c>
      <c r="G21" s="249">
        <v>2672091.4021922201</v>
      </c>
      <c r="H21" s="249">
        <v>2711242.1470908201</v>
      </c>
      <c r="I21" s="249">
        <v>2750392.8919894202</v>
      </c>
      <c r="J21" s="249">
        <v>2789543.6368880202</v>
      </c>
      <c r="K21" s="249">
        <v>2828694.3817866198</v>
      </c>
      <c r="L21" s="249">
        <v>2867845.1266852198</v>
      </c>
      <c r="M21" s="249">
        <v>2906995.8715838301</v>
      </c>
      <c r="N21" s="249">
        <v>2946146.6164824301</v>
      </c>
      <c r="O21" s="249">
        <v>2985297.3613810302</v>
      </c>
      <c r="P21" s="249">
        <v>3024448.1062796302</v>
      </c>
      <c r="Q21" s="249">
        <v>3063598.8511782298</v>
      </c>
      <c r="R21" s="249">
        <v>3102749.5960768298</v>
      </c>
      <c r="S21" s="249">
        <v>3141900.3409754299</v>
      </c>
      <c r="T21" s="249">
        <v>3181051.0858740299</v>
      </c>
      <c r="U21" s="249">
        <v>3220201.8307726299</v>
      </c>
      <c r="V21" s="249">
        <v>3259352.57567123</v>
      </c>
      <c r="W21" s="249">
        <v>3298503.32056983</v>
      </c>
      <c r="X21" s="249">
        <v>3337654.0654684301</v>
      </c>
      <c r="Y21" s="249">
        <v>3376804.8103670301</v>
      </c>
      <c r="Z21" s="249">
        <v>3415955.5552656399</v>
      </c>
      <c r="AA21" s="249">
        <v>3455106.3001642399</v>
      </c>
      <c r="AB21" s="249">
        <v>3494257.04506284</v>
      </c>
      <c r="AC21" s="249">
        <v>3533407.78996144</v>
      </c>
      <c r="AD21" s="249">
        <v>3572558.5348600401</v>
      </c>
      <c r="AE21" s="249">
        <v>3611709.2797586401</v>
      </c>
      <c r="AF21" s="249">
        <v>3650860.0246572401</v>
      </c>
      <c r="AG21" s="249">
        <v>3690010.7695558402</v>
      </c>
      <c r="AH21" s="249">
        <v>3729161.5144544402</v>
      </c>
      <c r="AI21" s="249">
        <v>3768312.2593530398</v>
      </c>
      <c r="AJ21" s="249">
        <v>3807463.0042516398</v>
      </c>
      <c r="AK21" s="249">
        <v>3846613.7491502399</v>
      </c>
      <c r="AL21" s="249">
        <v>3885764.4940488399</v>
      </c>
      <c r="AM21" s="249">
        <v>3924915.2389474399</v>
      </c>
    </row>
    <row r="22" spans="1:39" x14ac:dyDescent="0.25">
      <c r="A22" s="18" t="s">
        <v>59</v>
      </c>
      <c r="B22" s="45" t="s">
        <v>591</v>
      </c>
      <c r="C22" s="243" t="s">
        <v>95</v>
      </c>
      <c r="D22" s="249">
        <v>2554639.16749642</v>
      </c>
      <c r="E22" s="249">
        <v>2593789.91239502</v>
      </c>
      <c r="F22" s="249">
        <v>2632940.6572936201</v>
      </c>
      <c r="G22" s="249">
        <v>2672091.4021922201</v>
      </c>
      <c r="H22" s="249">
        <v>2711242.1470908201</v>
      </c>
      <c r="I22" s="249">
        <v>2750392.8919894202</v>
      </c>
      <c r="J22" s="249">
        <v>2789543.6368880202</v>
      </c>
      <c r="K22" s="249">
        <v>2828694.3817866198</v>
      </c>
      <c r="L22" s="249">
        <v>2867845.1266852198</v>
      </c>
      <c r="M22" s="249">
        <v>2906995.8715838301</v>
      </c>
      <c r="N22" s="249">
        <v>2946146.6164824301</v>
      </c>
      <c r="O22" s="249">
        <v>2985297.3613810302</v>
      </c>
      <c r="P22" s="249">
        <v>3024448.1062796302</v>
      </c>
      <c r="Q22" s="249">
        <v>3063598.8511782298</v>
      </c>
      <c r="R22" s="249">
        <v>3102749.5960768298</v>
      </c>
      <c r="S22" s="249">
        <v>3141900.3409754299</v>
      </c>
      <c r="T22" s="249">
        <v>3181051.0858740299</v>
      </c>
      <c r="U22" s="249">
        <v>3220201.8307726299</v>
      </c>
      <c r="V22" s="249">
        <v>3259352.57567123</v>
      </c>
      <c r="W22" s="249">
        <v>3298503.32056983</v>
      </c>
      <c r="X22" s="249">
        <v>3337654.0654684301</v>
      </c>
      <c r="Y22" s="249">
        <v>3376804.8103670301</v>
      </c>
      <c r="Z22" s="249">
        <v>3415955.5552656399</v>
      </c>
      <c r="AA22" s="249">
        <v>3455106.3001642399</v>
      </c>
      <c r="AB22" s="249">
        <v>3494257.04506284</v>
      </c>
      <c r="AC22" s="249">
        <v>3533407.78996144</v>
      </c>
      <c r="AD22" s="249">
        <v>3572558.5348600401</v>
      </c>
      <c r="AE22" s="249">
        <v>3611709.2797586401</v>
      </c>
      <c r="AF22" s="249">
        <v>3650860.0246572401</v>
      </c>
      <c r="AG22" s="249">
        <v>3690010.7695558402</v>
      </c>
      <c r="AH22" s="249">
        <v>3729161.5144544402</v>
      </c>
      <c r="AI22" s="249">
        <v>3768312.2593530398</v>
      </c>
      <c r="AJ22" s="249">
        <v>3807463.0042516398</v>
      </c>
      <c r="AK22" s="249">
        <v>3846613.7491502399</v>
      </c>
      <c r="AL22" s="249">
        <v>3885764.4940488399</v>
      </c>
      <c r="AM22" s="249">
        <v>3924915.2389474399</v>
      </c>
    </row>
    <row r="23" spans="1:39" x14ac:dyDescent="0.25">
      <c r="A23" s="18" t="s">
        <v>59</v>
      </c>
      <c r="B23" s="45" t="s">
        <v>591</v>
      </c>
      <c r="C23" s="243" t="s">
        <v>96</v>
      </c>
      <c r="D23" s="249">
        <v>2554639.16749642</v>
      </c>
      <c r="E23" s="249">
        <v>2593789.91239502</v>
      </c>
      <c r="F23" s="249">
        <v>2632940.6572936201</v>
      </c>
      <c r="G23" s="249">
        <v>2672091.4021922201</v>
      </c>
      <c r="H23" s="249">
        <v>2711242.1470908201</v>
      </c>
      <c r="I23" s="249">
        <v>2750392.8919894202</v>
      </c>
      <c r="J23" s="249">
        <v>2789543.6368880202</v>
      </c>
      <c r="K23" s="249">
        <v>2828694.3817866198</v>
      </c>
      <c r="L23" s="249">
        <v>2867845.1266852198</v>
      </c>
      <c r="M23" s="249">
        <v>2906995.8715838301</v>
      </c>
      <c r="N23" s="249">
        <v>2946146.6164824301</v>
      </c>
      <c r="O23" s="249">
        <v>2985297.3613810302</v>
      </c>
      <c r="P23" s="249">
        <v>3024448.1062796302</v>
      </c>
      <c r="Q23" s="249">
        <v>3063598.8511782298</v>
      </c>
      <c r="R23" s="249">
        <v>3102749.5960768298</v>
      </c>
      <c r="S23" s="249">
        <v>3141900.3409754299</v>
      </c>
      <c r="T23" s="249">
        <v>3181051.0858740299</v>
      </c>
      <c r="U23" s="249">
        <v>3220201.8307726299</v>
      </c>
      <c r="V23" s="249">
        <v>3259352.57567123</v>
      </c>
      <c r="W23" s="249">
        <v>3298503.32056983</v>
      </c>
      <c r="X23" s="249">
        <v>3337654.0654684301</v>
      </c>
      <c r="Y23" s="249">
        <v>3376804.8103670301</v>
      </c>
      <c r="Z23" s="249">
        <v>3415955.5552656399</v>
      </c>
      <c r="AA23" s="249">
        <v>3455106.3001642399</v>
      </c>
      <c r="AB23" s="249">
        <v>3494257.04506284</v>
      </c>
      <c r="AC23" s="249">
        <v>3533407.78996144</v>
      </c>
      <c r="AD23" s="249">
        <v>3572558.5348600401</v>
      </c>
      <c r="AE23" s="249">
        <v>3611709.2797586401</v>
      </c>
      <c r="AF23" s="249">
        <v>3650860.0246572401</v>
      </c>
      <c r="AG23" s="249">
        <v>3690010.7695558402</v>
      </c>
      <c r="AH23" s="249">
        <v>3729161.5144544402</v>
      </c>
      <c r="AI23" s="249">
        <v>3768312.2593530398</v>
      </c>
      <c r="AJ23" s="249">
        <v>3807463.0042516398</v>
      </c>
      <c r="AK23" s="249">
        <v>3846613.7491502399</v>
      </c>
      <c r="AL23" s="249">
        <v>3885764.4940488399</v>
      </c>
      <c r="AM23" s="249">
        <v>3924915.2389474399</v>
      </c>
    </row>
    <row r="24" spans="1:39" x14ac:dyDescent="0.25">
      <c r="A24" s="18" t="s">
        <v>61</v>
      </c>
      <c r="B24" s="45" t="s">
        <v>591</v>
      </c>
      <c r="C24" s="243" t="s">
        <v>97</v>
      </c>
      <c r="D24" s="249">
        <v>2554639.16749642</v>
      </c>
      <c r="E24" s="249">
        <v>2593789.91239502</v>
      </c>
      <c r="F24" s="249">
        <v>2632940.6572936201</v>
      </c>
      <c r="G24" s="249">
        <v>2672091.4021922201</v>
      </c>
      <c r="H24" s="249">
        <v>2711242.1470908201</v>
      </c>
      <c r="I24" s="249">
        <v>2750392.8919894202</v>
      </c>
      <c r="J24" s="249">
        <v>2789543.6368880202</v>
      </c>
      <c r="K24" s="249">
        <v>2828694.3817866198</v>
      </c>
      <c r="L24" s="249">
        <v>2867845.1266852198</v>
      </c>
      <c r="M24" s="249">
        <v>2906995.8715838301</v>
      </c>
      <c r="N24" s="249">
        <v>2946146.6164824301</v>
      </c>
      <c r="O24" s="249">
        <v>2985297.3613810302</v>
      </c>
      <c r="P24" s="249">
        <v>3024448.1062796302</v>
      </c>
      <c r="Q24" s="249">
        <v>3063598.8511782298</v>
      </c>
      <c r="R24" s="249">
        <v>3102749.5960768298</v>
      </c>
      <c r="S24" s="249">
        <v>3141900.3409754299</v>
      </c>
      <c r="T24" s="249">
        <v>3181051.0858740299</v>
      </c>
      <c r="U24" s="249">
        <v>3220201.8307726299</v>
      </c>
      <c r="V24" s="249">
        <v>3259352.57567123</v>
      </c>
      <c r="W24" s="249">
        <v>3298503.32056983</v>
      </c>
      <c r="X24" s="249">
        <v>3337654.0654684301</v>
      </c>
      <c r="Y24" s="249">
        <v>3376804.8103670301</v>
      </c>
      <c r="Z24" s="249">
        <v>3415955.5552656399</v>
      </c>
      <c r="AA24" s="249">
        <v>3455106.3001642399</v>
      </c>
      <c r="AB24" s="249">
        <v>3494257.04506284</v>
      </c>
      <c r="AC24" s="249">
        <v>3533407.78996144</v>
      </c>
      <c r="AD24" s="249">
        <v>3572558.5348600401</v>
      </c>
      <c r="AE24" s="249">
        <v>3611709.2797586401</v>
      </c>
      <c r="AF24" s="249">
        <v>3650860.0246572401</v>
      </c>
      <c r="AG24" s="249">
        <v>3690010.7695558402</v>
      </c>
      <c r="AH24" s="249">
        <v>3729161.5144544402</v>
      </c>
      <c r="AI24" s="249">
        <v>3768312.2593530398</v>
      </c>
      <c r="AJ24" s="249">
        <v>3807463.0042516398</v>
      </c>
      <c r="AK24" s="249">
        <v>3846613.7491502399</v>
      </c>
      <c r="AL24" s="249">
        <v>3885764.4940488399</v>
      </c>
      <c r="AM24" s="249">
        <v>3924915.2389474399</v>
      </c>
    </row>
    <row r="25" spans="1:39" x14ac:dyDescent="0.25">
      <c r="A25" s="18" t="s">
        <v>62</v>
      </c>
      <c r="B25" s="45" t="s">
        <v>591</v>
      </c>
      <c r="C25" s="243" t="s">
        <v>98</v>
      </c>
      <c r="D25" s="249">
        <v>2554639.16749642</v>
      </c>
      <c r="E25" s="249">
        <v>2593789.91239502</v>
      </c>
      <c r="F25" s="249">
        <v>2632940.6572936201</v>
      </c>
      <c r="G25" s="249">
        <v>2672091.4021922201</v>
      </c>
      <c r="H25" s="249">
        <v>2711242.1470908201</v>
      </c>
      <c r="I25" s="249">
        <v>2750392.8919894202</v>
      </c>
      <c r="J25" s="249">
        <v>2789543.6368880202</v>
      </c>
      <c r="K25" s="249">
        <v>2828694.3817866198</v>
      </c>
      <c r="L25" s="249">
        <v>2867845.1266852198</v>
      </c>
      <c r="M25" s="249">
        <v>2906995.8715838301</v>
      </c>
      <c r="N25" s="249">
        <v>2946146.6164824301</v>
      </c>
      <c r="O25" s="249">
        <v>2985297.3613810302</v>
      </c>
      <c r="P25" s="249">
        <v>3024448.1062796302</v>
      </c>
      <c r="Q25" s="249">
        <v>3063598.8511782298</v>
      </c>
      <c r="R25" s="249">
        <v>3102749.5960768298</v>
      </c>
      <c r="S25" s="249">
        <v>3141900.3409754299</v>
      </c>
      <c r="T25" s="249">
        <v>3181051.0858740299</v>
      </c>
      <c r="U25" s="249">
        <v>3220201.8307726299</v>
      </c>
      <c r="V25" s="249">
        <v>3259352.57567123</v>
      </c>
      <c r="W25" s="249">
        <v>3298503.32056983</v>
      </c>
      <c r="X25" s="249">
        <v>3337654.0654684301</v>
      </c>
      <c r="Y25" s="249">
        <v>3376804.8103670301</v>
      </c>
      <c r="Z25" s="249">
        <v>3415955.5552656399</v>
      </c>
      <c r="AA25" s="249">
        <v>3455106.3001642399</v>
      </c>
      <c r="AB25" s="249">
        <v>3494257.04506284</v>
      </c>
      <c r="AC25" s="249">
        <v>3533407.78996144</v>
      </c>
      <c r="AD25" s="249">
        <v>3572558.5348600401</v>
      </c>
      <c r="AE25" s="249">
        <v>3611709.2797586401</v>
      </c>
      <c r="AF25" s="249">
        <v>3650860.0246572401</v>
      </c>
      <c r="AG25" s="249">
        <v>3690010.7695558402</v>
      </c>
      <c r="AH25" s="249">
        <v>3729161.5144544402</v>
      </c>
      <c r="AI25" s="249">
        <v>3768312.2593530398</v>
      </c>
      <c r="AJ25" s="249">
        <v>3807463.0042516398</v>
      </c>
      <c r="AK25" s="249">
        <v>3846613.7491502399</v>
      </c>
      <c r="AL25" s="249">
        <v>3885764.4940488399</v>
      </c>
      <c r="AM25" s="249">
        <v>3924915.2389474399</v>
      </c>
    </row>
    <row r="26" spans="1:39" x14ac:dyDescent="0.25">
      <c r="A26" s="18" t="s">
        <v>64</v>
      </c>
      <c r="B26" s="45" t="s">
        <v>591</v>
      </c>
      <c r="C26" s="243" t="s">
        <v>99</v>
      </c>
      <c r="D26" s="249">
        <v>2554639.16749642</v>
      </c>
      <c r="E26" s="249">
        <v>2593789.91239502</v>
      </c>
      <c r="F26" s="249">
        <v>2632940.6572936201</v>
      </c>
      <c r="G26" s="249">
        <v>2672091.4021922201</v>
      </c>
      <c r="H26" s="249">
        <v>2711242.1470908201</v>
      </c>
      <c r="I26" s="249">
        <v>2750392.8919894202</v>
      </c>
      <c r="J26" s="249">
        <v>2789543.6368880202</v>
      </c>
      <c r="K26" s="249">
        <v>2828694.3817866198</v>
      </c>
      <c r="L26" s="249">
        <v>2867845.1266852198</v>
      </c>
      <c r="M26" s="249">
        <v>2906995.8715838301</v>
      </c>
      <c r="N26" s="249">
        <v>2946146.6164824301</v>
      </c>
      <c r="O26" s="249">
        <v>2985297.3613810302</v>
      </c>
      <c r="P26" s="249">
        <v>3024448.1062796302</v>
      </c>
      <c r="Q26" s="249">
        <v>3063598.8511782298</v>
      </c>
      <c r="R26" s="249">
        <v>3102749.5960768298</v>
      </c>
      <c r="S26" s="249">
        <v>3141900.3409754299</v>
      </c>
      <c r="T26" s="249">
        <v>3181051.0858740299</v>
      </c>
      <c r="U26" s="249">
        <v>3220201.8307726299</v>
      </c>
      <c r="V26" s="249">
        <v>3259352.57567123</v>
      </c>
      <c r="W26" s="249">
        <v>3298503.32056983</v>
      </c>
      <c r="X26" s="249">
        <v>3337654.0654684301</v>
      </c>
      <c r="Y26" s="249">
        <v>3376804.8103670301</v>
      </c>
      <c r="Z26" s="249">
        <v>3415955.5552656399</v>
      </c>
      <c r="AA26" s="249">
        <v>3455106.3001642399</v>
      </c>
      <c r="AB26" s="249">
        <v>3494257.04506284</v>
      </c>
      <c r="AC26" s="249">
        <v>3533407.78996144</v>
      </c>
      <c r="AD26" s="249">
        <v>3572558.5348600401</v>
      </c>
      <c r="AE26" s="249">
        <v>3611709.2797586401</v>
      </c>
      <c r="AF26" s="249">
        <v>3650860.0246572401</v>
      </c>
      <c r="AG26" s="249">
        <v>3690010.7695558402</v>
      </c>
      <c r="AH26" s="249">
        <v>3729161.5144544402</v>
      </c>
      <c r="AI26" s="249">
        <v>3768312.2593530398</v>
      </c>
      <c r="AJ26" s="249">
        <v>3807463.0042516398</v>
      </c>
      <c r="AK26" s="249">
        <v>3846613.7491502399</v>
      </c>
      <c r="AL26" s="249">
        <v>3885764.4940488399</v>
      </c>
      <c r="AM26" s="249">
        <v>3924915.2389474399</v>
      </c>
    </row>
    <row r="27" spans="1:39" x14ac:dyDescent="0.25">
      <c r="A27" s="18" t="s">
        <v>63</v>
      </c>
      <c r="B27" s="45" t="s">
        <v>591</v>
      </c>
      <c r="C27" s="243" t="s">
        <v>100</v>
      </c>
      <c r="D27" s="249">
        <v>2554639.16749642</v>
      </c>
      <c r="E27" s="249">
        <v>2593789.91239502</v>
      </c>
      <c r="F27" s="249">
        <v>2632940.6572936201</v>
      </c>
      <c r="G27" s="249">
        <v>2672091.4021922201</v>
      </c>
      <c r="H27" s="249">
        <v>2711242.1470908201</v>
      </c>
      <c r="I27" s="249">
        <v>2750392.8919894202</v>
      </c>
      <c r="J27" s="249">
        <v>2789543.6368880202</v>
      </c>
      <c r="K27" s="249">
        <v>2828694.3817866198</v>
      </c>
      <c r="L27" s="249">
        <v>2867845.1266852198</v>
      </c>
      <c r="M27" s="249">
        <v>2906995.8715838301</v>
      </c>
      <c r="N27" s="249">
        <v>2946146.6164824301</v>
      </c>
      <c r="O27" s="249">
        <v>2985297.3613810302</v>
      </c>
      <c r="P27" s="249">
        <v>3024448.1062796302</v>
      </c>
      <c r="Q27" s="249">
        <v>3063598.8511782298</v>
      </c>
      <c r="R27" s="249">
        <v>3102749.5960768298</v>
      </c>
      <c r="S27" s="249">
        <v>3141900.3409754299</v>
      </c>
      <c r="T27" s="249">
        <v>3181051.0858740299</v>
      </c>
      <c r="U27" s="249">
        <v>3220201.8307726299</v>
      </c>
      <c r="V27" s="249">
        <v>3259352.57567123</v>
      </c>
      <c r="W27" s="249">
        <v>3298503.32056983</v>
      </c>
      <c r="X27" s="249">
        <v>3337654.0654684301</v>
      </c>
      <c r="Y27" s="249">
        <v>3376804.8103670301</v>
      </c>
      <c r="Z27" s="249">
        <v>3415955.5552656399</v>
      </c>
      <c r="AA27" s="249">
        <v>3455106.3001642399</v>
      </c>
      <c r="AB27" s="249">
        <v>3494257.04506284</v>
      </c>
      <c r="AC27" s="249">
        <v>3533407.78996144</v>
      </c>
      <c r="AD27" s="249">
        <v>3572558.5348600401</v>
      </c>
      <c r="AE27" s="249">
        <v>3611709.2797586401</v>
      </c>
      <c r="AF27" s="249">
        <v>3650860.0246572401</v>
      </c>
      <c r="AG27" s="249">
        <v>3690010.7695558402</v>
      </c>
      <c r="AH27" s="249">
        <v>3729161.5144544402</v>
      </c>
      <c r="AI27" s="249">
        <v>3768312.2593530398</v>
      </c>
      <c r="AJ27" s="249">
        <v>3807463.0042516398</v>
      </c>
      <c r="AK27" s="249">
        <v>3846613.7491502399</v>
      </c>
      <c r="AL27" s="249">
        <v>3885764.4940488399</v>
      </c>
      <c r="AM27" s="249">
        <v>3924915.2389474399</v>
      </c>
    </row>
    <row r="28" spans="1:39" x14ac:dyDescent="0.25">
      <c r="A28" s="18" t="s">
        <v>64</v>
      </c>
      <c r="B28" s="45" t="s">
        <v>591</v>
      </c>
      <c r="C28" s="243" t="s">
        <v>101</v>
      </c>
      <c r="D28" s="249">
        <v>2554639.16749642</v>
      </c>
      <c r="E28" s="249">
        <v>2593789.91239502</v>
      </c>
      <c r="F28" s="249">
        <v>2632940.6572936201</v>
      </c>
      <c r="G28" s="249">
        <v>2672091.4021922201</v>
      </c>
      <c r="H28" s="249">
        <v>2711242.1470908201</v>
      </c>
      <c r="I28" s="249">
        <v>2750392.8919894202</v>
      </c>
      <c r="J28" s="249">
        <v>2789543.6368880202</v>
      </c>
      <c r="K28" s="249">
        <v>2828694.3817866198</v>
      </c>
      <c r="L28" s="249">
        <v>2867845.1266852198</v>
      </c>
      <c r="M28" s="249">
        <v>2906995.8715838301</v>
      </c>
      <c r="N28" s="249">
        <v>2946146.6164824301</v>
      </c>
      <c r="O28" s="249">
        <v>2985297.3613810302</v>
      </c>
      <c r="P28" s="249">
        <v>3024448.1062796302</v>
      </c>
      <c r="Q28" s="249">
        <v>3063598.8511782298</v>
      </c>
      <c r="R28" s="249">
        <v>3102749.5960768298</v>
      </c>
      <c r="S28" s="249">
        <v>3141900.3409754299</v>
      </c>
      <c r="T28" s="249">
        <v>3181051.0858740299</v>
      </c>
      <c r="U28" s="249">
        <v>3220201.8307726299</v>
      </c>
      <c r="V28" s="249">
        <v>3259352.57567123</v>
      </c>
      <c r="W28" s="249">
        <v>3298503.32056983</v>
      </c>
      <c r="X28" s="249">
        <v>3337654.0654684301</v>
      </c>
      <c r="Y28" s="249">
        <v>3376804.8103670301</v>
      </c>
      <c r="Z28" s="249">
        <v>3415955.5552656399</v>
      </c>
      <c r="AA28" s="249">
        <v>3455106.3001642399</v>
      </c>
      <c r="AB28" s="249">
        <v>3494257.04506284</v>
      </c>
      <c r="AC28" s="249">
        <v>3533407.78996144</v>
      </c>
      <c r="AD28" s="249">
        <v>3572558.5348600401</v>
      </c>
      <c r="AE28" s="249">
        <v>3611709.2797586401</v>
      </c>
      <c r="AF28" s="249">
        <v>3650860.0246572401</v>
      </c>
      <c r="AG28" s="249">
        <v>3690010.7695558402</v>
      </c>
      <c r="AH28" s="249">
        <v>3729161.5144544402</v>
      </c>
      <c r="AI28" s="249">
        <v>3768312.2593530398</v>
      </c>
      <c r="AJ28" s="249">
        <v>3807463.0042516398</v>
      </c>
      <c r="AK28" s="249">
        <v>3846613.7491502399</v>
      </c>
      <c r="AL28" s="249">
        <v>3885764.4940488399</v>
      </c>
      <c r="AM28" s="249">
        <v>3924915.2389474399</v>
      </c>
    </row>
    <row r="29" spans="1:39" x14ac:dyDescent="0.25">
      <c r="A29" s="18" t="s">
        <v>66</v>
      </c>
      <c r="B29" s="45" t="s">
        <v>591</v>
      </c>
      <c r="C29" s="243" t="s">
        <v>102</v>
      </c>
      <c r="D29" s="249">
        <v>2554639.16749642</v>
      </c>
      <c r="E29" s="249">
        <v>2593789.91239502</v>
      </c>
      <c r="F29" s="249">
        <v>2632940.6572936201</v>
      </c>
      <c r="G29" s="249">
        <v>2672091.4021922201</v>
      </c>
      <c r="H29" s="249">
        <v>2711242.1470908201</v>
      </c>
      <c r="I29" s="249">
        <v>2750392.8919894202</v>
      </c>
      <c r="J29" s="249">
        <v>2789543.6368880202</v>
      </c>
      <c r="K29" s="249">
        <v>2828694.3817866198</v>
      </c>
      <c r="L29" s="249">
        <v>2867845.1266852198</v>
      </c>
      <c r="M29" s="249">
        <v>2906995.8715838301</v>
      </c>
      <c r="N29" s="249">
        <v>2946146.6164824301</v>
      </c>
      <c r="O29" s="249">
        <v>2985297.3613810302</v>
      </c>
      <c r="P29" s="249">
        <v>3024448.1062796302</v>
      </c>
      <c r="Q29" s="249">
        <v>3063598.8511782298</v>
      </c>
      <c r="R29" s="249">
        <v>3102749.5960768298</v>
      </c>
      <c r="S29" s="249">
        <v>3141900.3409754299</v>
      </c>
      <c r="T29" s="249">
        <v>3181051.0858740299</v>
      </c>
      <c r="U29" s="249">
        <v>3220201.8307726299</v>
      </c>
      <c r="V29" s="249">
        <v>3259352.57567123</v>
      </c>
      <c r="W29" s="249">
        <v>3298503.32056983</v>
      </c>
      <c r="X29" s="249">
        <v>3337654.0654684301</v>
      </c>
      <c r="Y29" s="249">
        <v>3376804.8103670301</v>
      </c>
      <c r="Z29" s="249">
        <v>3415955.5552656399</v>
      </c>
      <c r="AA29" s="249">
        <v>3455106.3001642399</v>
      </c>
      <c r="AB29" s="249">
        <v>3494257.04506284</v>
      </c>
      <c r="AC29" s="249">
        <v>3533407.78996144</v>
      </c>
      <c r="AD29" s="249">
        <v>3572558.5348600401</v>
      </c>
      <c r="AE29" s="249">
        <v>3611709.2797586401</v>
      </c>
      <c r="AF29" s="249">
        <v>3650860.0246572401</v>
      </c>
      <c r="AG29" s="249">
        <v>3690010.7695558402</v>
      </c>
      <c r="AH29" s="249">
        <v>3729161.5144544402</v>
      </c>
      <c r="AI29" s="249">
        <v>3768312.2593530398</v>
      </c>
      <c r="AJ29" s="249">
        <v>3807463.0042516398</v>
      </c>
      <c r="AK29" s="249">
        <v>3846613.7491502399</v>
      </c>
      <c r="AL29" s="249">
        <v>3885764.4940488399</v>
      </c>
      <c r="AM29" s="249">
        <v>3924915.2389474399</v>
      </c>
    </row>
    <row r="30" spans="1:39" x14ac:dyDescent="0.25">
      <c r="A30" s="18" t="s">
        <v>66</v>
      </c>
      <c r="B30" s="45" t="s">
        <v>591</v>
      </c>
      <c r="C30" s="243" t="s">
        <v>103</v>
      </c>
      <c r="D30" s="249">
        <v>2554639.16749642</v>
      </c>
      <c r="E30" s="249">
        <v>2593789.91239502</v>
      </c>
      <c r="F30" s="249">
        <v>2632940.6572936201</v>
      </c>
      <c r="G30" s="249">
        <v>2672091.4021922201</v>
      </c>
      <c r="H30" s="249">
        <v>2711242.1470908201</v>
      </c>
      <c r="I30" s="249">
        <v>2750392.8919894202</v>
      </c>
      <c r="J30" s="249">
        <v>2789543.6368880202</v>
      </c>
      <c r="K30" s="249">
        <v>2828694.3817866198</v>
      </c>
      <c r="L30" s="249">
        <v>2867845.1266852198</v>
      </c>
      <c r="M30" s="249">
        <v>2906995.8715838301</v>
      </c>
      <c r="N30" s="249">
        <v>2946146.6164824301</v>
      </c>
      <c r="O30" s="249">
        <v>2985297.3613810302</v>
      </c>
      <c r="P30" s="249">
        <v>3024448.1062796302</v>
      </c>
      <c r="Q30" s="249">
        <v>3063598.8511782298</v>
      </c>
      <c r="R30" s="249">
        <v>3102749.5960768298</v>
      </c>
      <c r="S30" s="249">
        <v>3141900.3409754299</v>
      </c>
      <c r="T30" s="249">
        <v>3181051.0858740299</v>
      </c>
      <c r="U30" s="249">
        <v>3220201.8307726299</v>
      </c>
      <c r="V30" s="249">
        <v>3259352.57567123</v>
      </c>
      <c r="W30" s="249">
        <v>3298503.32056983</v>
      </c>
      <c r="X30" s="249">
        <v>3337654.0654684301</v>
      </c>
      <c r="Y30" s="249">
        <v>3376804.8103670301</v>
      </c>
      <c r="Z30" s="249">
        <v>3415955.5552656399</v>
      </c>
      <c r="AA30" s="249">
        <v>3455106.3001642399</v>
      </c>
      <c r="AB30" s="249">
        <v>3494257.04506284</v>
      </c>
      <c r="AC30" s="249">
        <v>3533407.78996144</v>
      </c>
      <c r="AD30" s="249">
        <v>3572558.5348600401</v>
      </c>
      <c r="AE30" s="249">
        <v>3611709.2797586401</v>
      </c>
      <c r="AF30" s="249">
        <v>3650860.0246572401</v>
      </c>
      <c r="AG30" s="249">
        <v>3690010.7695558402</v>
      </c>
      <c r="AH30" s="249">
        <v>3729161.5144544402</v>
      </c>
      <c r="AI30" s="249">
        <v>3768312.2593530398</v>
      </c>
      <c r="AJ30" s="249">
        <v>3807463.0042516398</v>
      </c>
      <c r="AK30" s="249">
        <v>3846613.7491502399</v>
      </c>
      <c r="AL30" s="249">
        <v>3885764.4940488399</v>
      </c>
      <c r="AM30" s="249">
        <v>3924915.2389474399</v>
      </c>
    </row>
    <row r="31" spans="1:39" x14ac:dyDescent="0.25">
      <c r="A31" s="18" t="s">
        <v>70</v>
      </c>
      <c r="B31" s="45" t="s">
        <v>591</v>
      </c>
      <c r="C31" s="243" t="s">
        <v>104</v>
      </c>
      <c r="D31" s="249">
        <v>2554639.16749642</v>
      </c>
      <c r="E31" s="249">
        <v>2593789.91239502</v>
      </c>
      <c r="F31" s="249">
        <v>2632940.6572936201</v>
      </c>
      <c r="G31" s="249">
        <v>2672091.4021922201</v>
      </c>
      <c r="H31" s="249">
        <v>2711242.1470908201</v>
      </c>
      <c r="I31" s="249">
        <v>2750392.8919894202</v>
      </c>
      <c r="J31" s="249">
        <v>2789543.6368880202</v>
      </c>
      <c r="K31" s="249">
        <v>2828694.3817866198</v>
      </c>
      <c r="L31" s="249">
        <v>2867845.1266852198</v>
      </c>
      <c r="M31" s="249">
        <v>2906995.8715838301</v>
      </c>
      <c r="N31" s="249">
        <v>2946146.6164824301</v>
      </c>
      <c r="O31" s="249">
        <v>2985297.3613810302</v>
      </c>
      <c r="P31" s="249">
        <v>3024448.1062796302</v>
      </c>
      <c r="Q31" s="249">
        <v>3063598.8511782298</v>
      </c>
      <c r="R31" s="249">
        <v>3102749.5960768298</v>
      </c>
      <c r="S31" s="249">
        <v>3141900.3409754299</v>
      </c>
      <c r="T31" s="249">
        <v>3181051.0858740299</v>
      </c>
      <c r="U31" s="249">
        <v>3220201.8307726299</v>
      </c>
      <c r="V31" s="249">
        <v>3259352.57567123</v>
      </c>
      <c r="W31" s="249">
        <v>3298503.32056983</v>
      </c>
      <c r="X31" s="249">
        <v>3337654.0654684301</v>
      </c>
      <c r="Y31" s="249">
        <v>3376804.8103670301</v>
      </c>
      <c r="Z31" s="249">
        <v>3415955.5552656399</v>
      </c>
      <c r="AA31" s="249">
        <v>3455106.3001642399</v>
      </c>
      <c r="AB31" s="249">
        <v>3494257.04506284</v>
      </c>
      <c r="AC31" s="249">
        <v>3533407.78996144</v>
      </c>
      <c r="AD31" s="249">
        <v>3572558.5348600401</v>
      </c>
      <c r="AE31" s="249">
        <v>3611709.2797586401</v>
      </c>
      <c r="AF31" s="249">
        <v>3650860.0246572401</v>
      </c>
      <c r="AG31" s="249">
        <v>3690010.7695558402</v>
      </c>
      <c r="AH31" s="249">
        <v>3729161.5144544402</v>
      </c>
      <c r="AI31" s="249">
        <v>3768312.2593530398</v>
      </c>
      <c r="AJ31" s="249">
        <v>3807463.0042516398</v>
      </c>
      <c r="AK31" s="249">
        <v>3846613.7491502399</v>
      </c>
      <c r="AL31" s="249">
        <v>3885764.4940488399</v>
      </c>
      <c r="AM31" s="249">
        <v>3924915.2389474399</v>
      </c>
    </row>
    <row r="32" spans="1:39" x14ac:dyDescent="0.25">
      <c r="A32" s="18" t="s">
        <v>69</v>
      </c>
      <c r="B32" s="45" t="s">
        <v>591</v>
      </c>
      <c r="C32" s="243" t="s">
        <v>105</v>
      </c>
      <c r="D32" s="249">
        <v>2554639.16749642</v>
      </c>
      <c r="E32" s="249">
        <v>2593789.91239502</v>
      </c>
      <c r="F32" s="249">
        <v>2632940.6572936201</v>
      </c>
      <c r="G32" s="249">
        <v>2672091.4021922201</v>
      </c>
      <c r="H32" s="249">
        <v>2711242.1470908201</v>
      </c>
      <c r="I32" s="249">
        <v>2750392.8919894202</v>
      </c>
      <c r="J32" s="249">
        <v>2789543.6368880202</v>
      </c>
      <c r="K32" s="249">
        <v>2828694.3817866198</v>
      </c>
      <c r="L32" s="249">
        <v>2867845.1266852198</v>
      </c>
      <c r="M32" s="249">
        <v>2906995.8715838301</v>
      </c>
      <c r="N32" s="249">
        <v>2946146.6164824301</v>
      </c>
      <c r="O32" s="249">
        <v>2985297.3613810302</v>
      </c>
      <c r="P32" s="249">
        <v>3024448.1062796302</v>
      </c>
      <c r="Q32" s="249">
        <v>3063598.8511782298</v>
      </c>
      <c r="R32" s="249">
        <v>3102749.5960768298</v>
      </c>
      <c r="S32" s="249">
        <v>3141900.3409754299</v>
      </c>
      <c r="T32" s="249">
        <v>3181051.0858740299</v>
      </c>
      <c r="U32" s="249">
        <v>3220201.8307726299</v>
      </c>
      <c r="V32" s="249">
        <v>3259352.57567123</v>
      </c>
      <c r="W32" s="249">
        <v>3298503.32056983</v>
      </c>
      <c r="X32" s="249">
        <v>3337654.0654684301</v>
      </c>
      <c r="Y32" s="249">
        <v>3376804.8103670301</v>
      </c>
      <c r="Z32" s="249">
        <v>3415955.5552656399</v>
      </c>
      <c r="AA32" s="249">
        <v>3455106.3001642399</v>
      </c>
      <c r="AB32" s="249">
        <v>3494257.04506284</v>
      </c>
      <c r="AC32" s="249">
        <v>3533407.78996144</v>
      </c>
      <c r="AD32" s="249">
        <v>3572558.5348600401</v>
      </c>
      <c r="AE32" s="249">
        <v>3611709.2797586401</v>
      </c>
      <c r="AF32" s="249">
        <v>3650860.0246572401</v>
      </c>
      <c r="AG32" s="249">
        <v>3690010.7695558402</v>
      </c>
      <c r="AH32" s="249">
        <v>3729161.5144544402</v>
      </c>
      <c r="AI32" s="249">
        <v>3768312.2593530398</v>
      </c>
      <c r="AJ32" s="249">
        <v>3807463.0042516398</v>
      </c>
      <c r="AK32" s="249">
        <v>3846613.7491502399</v>
      </c>
      <c r="AL32" s="249">
        <v>3885764.4940488399</v>
      </c>
      <c r="AM32" s="249">
        <v>3924915.2389474399</v>
      </c>
    </row>
    <row r="33" spans="1:39" x14ac:dyDescent="0.25">
      <c r="A33" s="18" t="s">
        <v>69</v>
      </c>
      <c r="B33" s="45" t="s">
        <v>591</v>
      </c>
      <c r="C33" s="243" t="s">
        <v>106</v>
      </c>
      <c r="D33" s="249">
        <v>2554639.16749642</v>
      </c>
      <c r="E33" s="249">
        <v>2593789.91239502</v>
      </c>
      <c r="F33" s="249">
        <v>2632940.6572936201</v>
      </c>
      <c r="G33" s="249">
        <v>2672091.4021922201</v>
      </c>
      <c r="H33" s="249">
        <v>2711242.1470908201</v>
      </c>
      <c r="I33" s="249">
        <v>2750392.8919894202</v>
      </c>
      <c r="J33" s="249">
        <v>2789543.6368880202</v>
      </c>
      <c r="K33" s="249">
        <v>2828694.3817866198</v>
      </c>
      <c r="L33" s="249">
        <v>2867845.1266852198</v>
      </c>
      <c r="M33" s="249">
        <v>2906995.8715838301</v>
      </c>
      <c r="N33" s="249">
        <v>2946146.6164824301</v>
      </c>
      <c r="O33" s="249">
        <v>2985297.3613810302</v>
      </c>
      <c r="P33" s="249">
        <v>3024448.1062796302</v>
      </c>
      <c r="Q33" s="249">
        <v>3063598.8511782298</v>
      </c>
      <c r="R33" s="249">
        <v>3102749.5960768298</v>
      </c>
      <c r="S33" s="249">
        <v>3141900.3409754299</v>
      </c>
      <c r="T33" s="249">
        <v>3181051.0858740299</v>
      </c>
      <c r="U33" s="249">
        <v>3220201.8307726299</v>
      </c>
      <c r="V33" s="249">
        <v>3259352.57567123</v>
      </c>
      <c r="W33" s="249">
        <v>3298503.32056983</v>
      </c>
      <c r="X33" s="249">
        <v>3337654.0654684301</v>
      </c>
      <c r="Y33" s="249">
        <v>3376804.8103670301</v>
      </c>
      <c r="Z33" s="249">
        <v>3415955.5552656399</v>
      </c>
      <c r="AA33" s="249">
        <v>3455106.3001642399</v>
      </c>
      <c r="AB33" s="249">
        <v>3494257.04506284</v>
      </c>
      <c r="AC33" s="249">
        <v>3533407.78996144</v>
      </c>
      <c r="AD33" s="249">
        <v>3572558.5348600401</v>
      </c>
      <c r="AE33" s="249">
        <v>3611709.2797586401</v>
      </c>
      <c r="AF33" s="249">
        <v>3650860.0246572401</v>
      </c>
      <c r="AG33" s="249">
        <v>3690010.7695558402</v>
      </c>
      <c r="AH33" s="249">
        <v>3729161.5144544402</v>
      </c>
      <c r="AI33" s="249">
        <v>3768312.2593530398</v>
      </c>
      <c r="AJ33" s="249">
        <v>3807463.0042516398</v>
      </c>
      <c r="AK33" s="249">
        <v>3846613.7491502399</v>
      </c>
      <c r="AL33" s="249">
        <v>3885764.4940488399</v>
      </c>
      <c r="AM33" s="249">
        <v>3924915.2389474399</v>
      </c>
    </row>
    <row r="34" spans="1:39" x14ac:dyDescent="0.25">
      <c r="A34" s="18" t="s">
        <v>69</v>
      </c>
      <c r="B34" s="45" t="s">
        <v>591</v>
      </c>
      <c r="C34" s="243" t="s">
        <v>107</v>
      </c>
      <c r="D34" s="249">
        <v>2554639.16749642</v>
      </c>
      <c r="E34" s="249">
        <v>2593789.91239502</v>
      </c>
      <c r="F34" s="249">
        <v>2632940.6572936201</v>
      </c>
      <c r="G34" s="249">
        <v>2672091.4021922201</v>
      </c>
      <c r="H34" s="249">
        <v>2711242.1470908201</v>
      </c>
      <c r="I34" s="249">
        <v>2750392.8919894202</v>
      </c>
      <c r="J34" s="249">
        <v>2789543.6368880202</v>
      </c>
      <c r="K34" s="249">
        <v>2828694.3817866198</v>
      </c>
      <c r="L34" s="249">
        <v>2867845.1266852198</v>
      </c>
      <c r="M34" s="249">
        <v>2906995.8715838301</v>
      </c>
      <c r="N34" s="249">
        <v>2946146.6164824301</v>
      </c>
      <c r="O34" s="249">
        <v>2985297.3613810302</v>
      </c>
      <c r="P34" s="249">
        <v>3024448.1062796302</v>
      </c>
      <c r="Q34" s="249">
        <v>3063598.8511782298</v>
      </c>
      <c r="R34" s="249">
        <v>3102749.5960768298</v>
      </c>
      <c r="S34" s="249">
        <v>3141900.3409754299</v>
      </c>
      <c r="T34" s="249">
        <v>3181051.0858740299</v>
      </c>
      <c r="U34" s="249">
        <v>3220201.8307726299</v>
      </c>
      <c r="V34" s="249">
        <v>3259352.57567123</v>
      </c>
      <c r="W34" s="249">
        <v>3298503.32056983</v>
      </c>
      <c r="X34" s="249">
        <v>3337654.0654684301</v>
      </c>
      <c r="Y34" s="249">
        <v>3376804.8103670301</v>
      </c>
      <c r="Z34" s="249">
        <v>3415955.5552656399</v>
      </c>
      <c r="AA34" s="249">
        <v>3455106.3001642399</v>
      </c>
      <c r="AB34" s="249">
        <v>3494257.04506284</v>
      </c>
      <c r="AC34" s="249">
        <v>3533407.78996144</v>
      </c>
      <c r="AD34" s="249">
        <v>3572558.5348600401</v>
      </c>
      <c r="AE34" s="249">
        <v>3611709.2797586401</v>
      </c>
      <c r="AF34" s="249">
        <v>3650860.0246572401</v>
      </c>
      <c r="AG34" s="249">
        <v>3690010.7695558402</v>
      </c>
      <c r="AH34" s="249">
        <v>3729161.5144544402</v>
      </c>
      <c r="AI34" s="249">
        <v>3768312.2593530398</v>
      </c>
      <c r="AJ34" s="249">
        <v>3807463.0042516398</v>
      </c>
      <c r="AK34" s="249">
        <v>3846613.7491502399</v>
      </c>
      <c r="AL34" s="249">
        <v>3885764.4940488399</v>
      </c>
      <c r="AM34" s="249">
        <v>3924915.2389474399</v>
      </c>
    </row>
    <row r="35" spans="1:39" x14ac:dyDescent="0.25">
      <c r="A35" s="18" t="s">
        <v>71</v>
      </c>
      <c r="B35" s="45" t="s">
        <v>591</v>
      </c>
      <c r="C35" s="243" t="s">
        <v>108</v>
      </c>
      <c r="D35" s="249">
        <v>2554639.16749642</v>
      </c>
      <c r="E35" s="249">
        <v>2593789.91239502</v>
      </c>
      <c r="F35" s="249">
        <v>2632940.6572936201</v>
      </c>
      <c r="G35" s="249">
        <v>2672091.4021922201</v>
      </c>
      <c r="H35" s="249">
        <v>2711242.1470908201</v>
      </c>
      <c r="I35" s="249">
        <v>2750392.8919894202</v>
      </c>
      <c r="J35" s="249">
        <v>2789543.6368880202</v>
      </c>
      <c r="K35" s="249">
        <v>2828694.3817866198</v>
      </c>
      <c r="L35" s="249">
        <v>2867845.1266852198</v>
      </c>
      <c r="M35" s="249">
        <v>2906995.8715838301</v>
      </c>
      <c r="N35" s="249">
        <v>2946146.6164824301</v>
      </c>
      <c r="O35" s="249">
        <v>2985297.3613810302</v>
      </c>
      <c r="P35" s="249">
        <v>3024448.1062796302</v>
      </c>
      <c r="Q35" s="249">
        <v>3063598.8511782298</v>
      </c>
      <c r="R35" s="249">
        <v>3102749.5960768298</v>
      </c>
      <c r="S35" s="249">
        <v>3141900.3409754299</v>
      </c>
      <c r="T35" s="249">
        <v>3181051.0858740299</v>
      </c>
      <c r="U35" s="249">
        <v>3220201.8307726299</v>
      </c>
      <c r="V35" s="249">
        <v>3259352.57567123</v>
      </c>
      <c r="W35" s="249">
        <v>3298503.32056983</v>
      </c>
      <c r="X35" s="249">
        <v>3337654.0654684301</v>
      </c>
      <c r="Y35" s="249">
        <v>3376804.8103670301</v>
      </c>
      <c r="Z35" s="249">
        <v>3415955.5552656399</v>
      </c>
      <c r="AA35" s="249">
        <v>3455106.3001642399</v>
      </c>
      <c r="AB35" s="249">
        <v>3494257.04506284</v>
      </c>
      <c r="AC35" s="249">
        <v>3533407.78996144</v>
      </c>
      <c r="AD35" s="249">
        <v>3572558.5348600401</v>
      </c>
      <c r="AE35" s="249">
        <v>3611709.2797586401</v>
      </c>
      <c r="AF35" s="249">
        <v>3650860.0246572401</v>
      </c>
      <c r="AG35" s="249">
        <v>3690010.7695558402</v>
      </c>
      <c r="AH35" s="249">
        <v>3729161.5144544402</v>
      </c>
      <c r="AI35" s="249">
        <v>3768312.2593530398</v>
      </c>
      <c r="AJ35" s="249">
        <v>3807463.0042516398</v>
      </c>
      <c r="AK35" s="249">
        <v>3846613.7491502399</v>
      </c>
      <c r="AL35" s="249">
        <v>3885764.4940488399</v>
      </c>
      <c r="AM35" s="249">
        <v>3924915.2389474399</v>
      </c>
    </row>
    <row r="36" spans="1:39" x14ac:dyDescent="0.25">
      <c r="A36" s="18" t="s">
        <v>73</v>
      </c>
      <c r="B36" s="45" t="s">
        <v>591</v>
      </c>
      <c r="C36" s="243" t="s">
        <v>109</v>
      </c>
      <c r="D36" s="249">
        <v>2554639.16749642</v>
      </c>
      <c r="E36" s="249">
        <v>2593789.91239502</v>
      </c>
      <c r="F36" s="249">
        <v>2632940.6572936201</v>
      </c>
      <c r="G36" s="249">
        <v>2672091.4021922201</v>
      </c>
      <c r="H36" s="249">
        <v>2711242.1470908201</v>
      </c>
      <c r="I36" s="249">
        <v>2750392.8919894202</v>
      </c>
      <c r="J36" s="249">
        <v>2789543.6368880202</v>
      </c>
      <c r="K36" s="249">
        <v>2828694.3817866198</v>
      </c>
      <c r="L36" s="249">
        <v>2867845.1266852198</v>
      </c>
      <c r="M36" s="249">
        <v>2906995.8715838301</v>
      </c>
      <c r="N36" s="249">
        <v>2946146.6164824301</v>
      </c>
      <c r="O36" s="249">
        <v>2985297.3613810302</v>
      </c>
      <c r="P36" s="249">
        <v>3024448.1062796302</v>
      </c>
      <c r="Q36" s="249">
        <v>3063598.8511782298</v>
      </c>
      <c r="R36" s="249">
        <v>3102749.5960768298</v>
      </c>
      <c r="S36" s="249">
        <v>3141900.3409754299</v>
      </c>
      <c r="T36" s="249">
        <v>3181051.0858740299</v>
      </c>
      <c r="U36" s="249">
        <v>3220201.8307726299</v>
      </c>
      <c r="V36" s="249">
        <v>3259352.57567123</v>
      </c>
      <c r="W36" s="249">
        <v>3298503.32056983</v>
      </c>
      <c r="X36" s="249">
        <v>3337654.0654684301</v>
      </c>
      <c r="Y36" s="249">
        <v>3376804.8103670301</v>
      </c>
      <c r="Z36" s="249">
        <v>3415955.5552656399</v>
      </c>
      <c r="AA36" s="249">
        <v>3455106.3001642399</v>
      </c>
      <c r="AB36" s="249">
        <v>3494257.04506284</v>
      </c>
      <c r="AC36" s="249">
        <v>3533407.78996144</v>
      </c>
      <c r="AD36" s="249">
        <v>3572558.5348600401</v>
      </c>
      <c r="AE36" s="249">
        <v>3611709.2797586401</v>
      </c>
      <c r="AF36" s="249">
        <v>3650860.0246572401</v>
      </c>
      <c r="AG36" s="249">
        <v>3690010.7695558402</v>
      </c>
      <c r="AH36" s="249">
        <v>3729161.5144544402</v>
      </c>
      <c r="AI36" s="249">
        <v>3768312.2593530398</v>
      </c>
      <c r="AJ36" s="249">
        <v>3807463.0042516398</v>
      </c>
      <c r="AK36" s="249">
        <v>3846613.7491502399</v>
      </c>
      <c r="AL36" s="249">
        <v>3885764.4940488399</v>
      </c>
      <c r="AM36" s="249">
        <v>3924915.2389474399</v>
      </c>
    </row>
    <row r="37" spans="1:39" x14ac:dyDescent="0.25">
      <c r="A37" s="254" t="s">
        <v>1471</v>
      </c>
      <c r="B37" s="45" t="s">
        <v>591</v>
      </c>
      <c r="C37" s="243" t="s">
        <v>110</v>
      </c>
      <c r="D37" s="249">
        <v>5109278.33499284</v>
      </c>
      <c r="E37" s="249">
        <v>5187579.82479004</v>
      </c>
      <c r="F37" s="249">
        <v>5265881.3145872401</v>
      </c>
      <c r="G37" s="249">
        <v>5344182.8043844504</v>
      </c>
      <c r="H37" s="249">
        <v>5422484.2941816496</v>
      </c>
      <c r="I37" s="249">
        <v>5500785.7839788496</v>
      </c>
      <c r="J37" s="249">
        <v>5579087.2737760497</v>
      </c>
      <c r="K37" s="249">
        <v>5657388.7635732498</v>
      </c>
      <c r="L37" s="249">
        <v>5735690.2533704499</v>
      </c>
      <c r="M37" s="249">
        <v>5813991.7431676602</v>
      </c>
      <c r="N37" s="249">
        <v>5892293.2329648603</v>
      </c>
      <c r="O37" s="249">
        <v>5970594.7227620604</v>
      </c>
      <c r="P37" s="249">
        <v>6048896.2125592604</v>
      </c>
      <c r="Q37" s="249">
        <v>6127197.7023564596</v>
      </c>
      <c r="R37" s="249">
        <v>6205499.1921536596</v>
      </c>
      <c r="S37" s="249">
        <v>6283800.6819508597</v>
      </c>
      <c r="T37" s="249">
        <v>6362102.17174807</v>
      </c>
      <c r="U37" s="249">
        <v>6440403.6615452701</v>
      </c>
      <c r="V37" s="249">
        <v>6518705.1513424702</v>
      </c>
      <c r="W37" s="249">
        <v>6597006.6411396703</v>
      </c>
      <c r="X37" s="249">
        <v>6675308.1309368704</v>
      </c>
      <c r="Y37" s="249">
        <v>6753609.6207340704</v>
      </c>
      <c r="Z37" s="249">
        <v>6831911.1105312798</v>
      </c>
      <c r="AA37" s="249">
        <v>6910212.6003284799</v>
      </c>
      <c r="AB37" s="249">
        <v>6988514.09012568</v>
      </c>
      <c r="AC37" s="249">
        <v>7066815.57992288</v>
      </c>
      <c r="AD37" s="249">
        <v>7145117.0697200801</v>
      </c>
      <c r="AE37" s="249">
        <v>7223418.5595172802</v>
      </c>
      <c r="AF37" s="249">
        <v>7301720.0493144803</v>
      </c>
      <c r="AG37" s="249">
        <v>7380021.5391116804</v>
      </c>
      <c r="AH37" s="249">
        <v>7458323.0289088897</v>
      </c>
      <c r="AI37" s="249">
        <v>7536624.5187060898</v>
      </c>
      <c r="AJ37" s="249">
        <v>7614926.0085032899</v>
      </c>
      <c r="AK37" s="249">
        <v>7693227.49830049</v>
      </c>
      <c r="AL37" s="249">
        <v>7771528.98809769</v>
      </c>
      <c r="AM37" s="249">
        <v>7849830.4778948901</v>
      </c>
    </row>
    <row r="38" spans="1:39" x14ac:dyDescent="0.25">
      <c r="A38" s="18" t="s">
        <v>59</v>
      </c>
      <c r="B38" s="45" t="s">
        <v>591</v>
      </c>
      <c r="C38" s="243" t="s">
        <v>111</v>
      </c>
      <c r="D38" s="249">
        <v>2554639.16749642</v>
      </c>
      <c r="E38" s="249">
        <v>2593789.91239502</v>
      </c>
      <c r="F38" s="249">
        <v>2632940.6572936201</v>
      </c>
      <c r="G38" s="249">
        <v>2672091.4021922201</v>
      </c>
      <c r="H38" s="249">
        <v>2711242.1470908201</v>
      </c>
      <c r="I38" s="249">
        <v>2750392.8919894202</v>
      </c>
      <c r="J38" s="249">
        <v>2789543.6368880202</v>
      </c>
      <c r="K38" s="249">
        <v>2828694.3817866198</v>
      </c>
      <c r="L38" s="249">
        <v>2867845.1266852198</v>
      </c>
      <c r="M38" s="249">
        <v>2906995.8715838301</v>
      </c>
      <c r="N38" s="249">
        <v>2946146.6164824301</v>
      </c>
      <c r="O38" s="249">
        <v>2985297.3613810302</v>
      </c>
      <c r="P38" s="249">
        <v>3024448.1062796302</v>
      </c>
      <c r="Q38" s="249">
        <v>3063598.8511782298</v>
      </c>
      <c r="R38" s="249">
        <v>3102749.5960768298</v>
      </c>
      <c r="S38" s="249">
        <v>3141900.3409754299</v>
      </c>
      <c r="T38" s="249">
        <v>3181051.0858740299</v>
      </c>
      <c r="U38" s="249">
        <v>3220201.8307726299</v>
      </c>
      <c r="V38" s="249">
        <v>3259352.57567123</v>
      </c>
      <c r="W38" s="249">
        <v>3298503.32056983</v>
      </c>
      <c r="X38" s="249">
        <v>3337654.0654684301</v>
      </c>
      <c r="Y38" s="249">
        <v>3376804.8103670301</v>
      </c>
      <c r="Z38" s="249">
        <v>3415955.5552656399</v>
      </c>
      <c r="AA38" s="249">
        <v>3455106.3001642399</v>
      </c>
      <c r="AB38" s="249">
        <v>3494257.04506284</v>
      </c>
      <c r="AC38" s="249">
        <v>3533407.78996144</v>
      </c>
      <c r="AD38" s="249">
        <v>3572558.5348600401</v>
      </c>
      <c r="AE38" s="249">
        <v>3611709.2797586401</v>
      </c>
      <c r="AF38" s="249">
        <v>3650860.0246572401</v>
      </c>
      <c r="AG38" s="249">
        <v>3690010.7695558402</v>
      </c>
      <c r="AH38" s="249">
        <v>3729161.5144544402</v>
      </c>
      <c r="AI38" s="249">
        <v>3768312.2593530398</v>
      </c>
      <c r="AJ38" s="249">
        <v>3807463.0042516398</v>
      </c>
      <c r="AK38" s="249">
        <v>3846613.7491502399</v>
      </c>
      <c r="AL38" s="249">
        <v>3885764.4940488399</v>
      </c>
      <c r="AM38" s="249">
        <v>3924915.2389474399</v>
      </c>
    </row>
    <row r="39" spans="1:39" x14ac:dyDescent="0.25">
      <c r="A39" s="18" t="s">
        <v>54</v>
      </c>
      <c r="B39" s="45" t="s">
        <v>591</v>
      </c>
      <c r="C39" s="243" t="s">
        <v>112</v>
      </c>
      <c r="D39" s="243">
        <v>0</v>
      </c>
      <c r="E39" s="243">
        <v>0</v>
      </c>
      <c r="F39" s="243">
        <v>0</v>
      </c>
      <c r="G39" s="243">
        <v>0</v>
      </c>
      <c r="H39" s="243">
        <v>0</v>
      </c>
      <c r="I39" s="243">
        <v>0</v>
      </c>
      <c r="J39" s="243">
        <v>0</v>
      </c>
      <c r="K39" s="243">
        <v>0</v>
      </c>
      <c r="L39" s="243">
        <v>0</v>
      </c>
      <c r="M39" s="243">
        <v>0</v>
      </c>
      <c r="N39" s="243">
        <v>0</v>
      </c>
      <c r="O39" s="243">
        <v>0</v>
      </c>
      <c r="P39" s="243">
        <v>0</v>
      </c>
      <c r="Q39" s="243">
        <v>0</v>
      </c>
      <c r="R39" s="243">
        <v>0</v>
      </c>
      <c r="S39" s="243">
        <v>0</v>
      </c>
      <c r="T39" s="243">
        <v>0</v>
      </c>
      <c r="U39" s="243">
        <v>0</v>
      </c>
      <c r="V39" s="243">
        <v>0</v>
      </c>
      <c r="W39" s="243">
        <v>0</v>
      </c>
      <c r="X39" s="243">
        <v>0</v>
      </c>
      <c r="Y39" s="243">
        <v>0</v>
      </c>
      <c r="Z39" s="243">
        <v>0</v>
      </c>
      <c r="AA39" s="243">
        <v>0</v>
      </c>
      <c r="AB39" s="243">
        <v>0</v>
      </c>
      <c r="AC39" s="243">
        <v>0</v>
      </c>
      <c r="AD39" s="243">
        <v>0</v>
      </c>
      <c r="AE39" s="243">
        <v>0</v>
      </c>
      <c r="AF39" s="243">
        <v>0</v>
      </c>
      <c r="AG39" s="243">
        <v>0</v>
      </c>
      <c r="AH39" s="243">
        <v>0</v>
      </c>
      <c r="AI39" s="243">
        <v>0</v>
      </c>
      <c r="AJ39" s="243">
        <v>0</v>
      </c>
      <c r="AK39" s="243">
        <v>0</v>
      </c>
      <c r="AL39" s="243">
        <v>0</v>
      </c>
      <c r="AM39" s="243">
        <v>0</v>
      </c>
    </row>
    <row r="40" spans="1:39" x14ac:dyDescent="0.25">
      <c r="A40" s="18" t="s">
        <v>60</v>
      </c>
      <c r="B40" s="45" t="s">
        <v>591</v>
      </c>
      <c r="C40" s="243" t="s">
        <v>113</v>
      </c>
      <c r="D40" s="243" t="s">
        <v>1457</v>
      </c>
      <c r="E40" s="243" t="s">
        <v>1457</v>
      </c>
      <c r="F40" s="243" t="s">
        <v>1457</v>
      </c>
      <c r="G40" s="243" t="s">
        <v>1457</v>
      </c>
      <c r="H40" s="243" t="s">
        <v>1457</v>
      </c>
      <c r="I40" s="243" t="s">
        <v>1457</v>
      </c>
      <c r="J40" s="243" t="s">
        <v>1457</v>
      </c>
      <c r="K40" s="243" t="s">
        <v>1457</v>
      </c>
      <c r="L40" s="243" t="s">
        <v>1457</v>
      </c>
      <c r="M40" s="243" t="s">
        <v>1457</v>
      </c>
      <c r="N40" s="243" t="s">
        <v>1457</v>
      </c>
      <c r="O40" s="243" t="s">
        <v>1457</v>
      </c>
      <c r="P40" s="243" t="s">
        <v>1457</v>
      </c>
      <c r="Q40" s="243" t="s">
        <v>1457</v>
      </c>
      <c r="R40" s="243" t="s">
        <v>1457</v>
      </c>
      <c r="S40" s="243" t="s">
        <v>1457</v>
      </c>
      <c r="T40" s="243" t="s">
        <v>1457</v>
      </c>
      <c r="U40" s="243" t="s">
        <v>1457</v>
      </c>
      <c r="V40" s="243" t="s">
        <v>1457</v>
      </c>
      <c r="W40" s="243" t="s">
        <v>1457</v>
      </c>
      <c r="X40" s="243" t="s">
        <v>1457</v>
      </c>
      <c r="Y40" s="243" t="s">
        <v>1457</v>
      </c>
      <c r="Z40" s="243" t="s">
        <v>1457</v>
      </c>
      <c r="AA40" s="243" t="s">
        <v>1457</v>
      </c>
      <c r="AB40" s="243" t="s">
        <v>1457</v>
      </c>
      <c r="AC40" s="243" t="s">
        <v>1457</v>
      </c>
      <c r="AD40" s="243" t="s">
        <v>1457</v>
      </c>
      <c r="AE40" s="243" t="s">
        <v>1457</v>
      </c>
      <c r="AF40" s="243" t="s">
        <v>1457</v>
      </c>
      <c r="AG40" s="243" t="s">
        <v>1457</v>
      </c>
      <c r="AH40" s="243" t="s">
        <v>1457</v>
      </c>
      <c r="AI40" s="243" t="s">
        <v>1457</v>
      </c>
      <c r="AJ40" s="243" t="s">
        <v>1457</v>
      </c>
      <c r="AK40" s="243" t="s">
        <v>1457</v>
      </c>
      <c r="AL40" s="243" t="s">
        <v>1457</v>
      </c>
      <c r="AM40" s="243" t="s">
        <v>1457</v>
      </c>
    </row>
    <row r="41" spans="1:39" x14ac:dyDescent="0.25">
      <c r="C41" s="243" t="s">
        <v>114</v>
      </c>
      <c r="D41" s="243" t="s">
        <v>1457</v>
      </c>
      <c r="E41" s="243" t="s">
        <v>1457</v>
      </c>
      <c r="F41" s="243" t="s">
        <v>1457</v>
      </c>
      <c r="G41" s="243" t="s">
        <v>1457</v>
      </c>
      <c r="H41" s="243" t="s">
        <v>1457</v>
      </c>
      <c r="I41" s="243" t="s">
        <v>1457</v>
      </c>
      <c r="J41" s="243" t="s">
        <v>1457</v>
      </c>
      <c r="K41" s="243" t="s">
        <v>1457</v>
      </c>
      <c r="L41" s="243" t="s">
        <v>1457</v>
      </c>
      <c r="M41" s="243" t="s">
        <v>1457</v>
      </c>
      <c r="N41" s="243" t="s">
        <v>1457</v>
      </c>
      <c r="O41" s="243" t="s">
        <v>1457</v>
      </c>
      <c r="P41" s="243" t="s">
        <v>1457</v>
      </c>
      <c r="Q41" s="243" t="s">
        <v>1457</v>
      </c>
      <c r="R41" s="243" t="s">
        <v>1457</v>
      </c>
      <c r="S41" s="243" t="s">
        <v>1457</v>
      </c>
      <c r="T41" s="243" t="s">
        <v>1457</v>
      </c>
      <c r="U41" s="243" t="s">
        <v>1457</v>
      </c>
      <c r="V41" s="243" t="s">
        <v>1457</v>
      </c>
      <c r="W41" s="243" t="s">
        <v>1457</v>
      </c>
      <c r="X41" s="243" t="s">
        <v>1457</v>
      </c>
      <c r="Y41" s="243" t="s">
        <v>1457</v>
      </c>
      <c r="Z41" s="243" t="s">
        <v>1457</v>
      </c>
      <c r="AA41" s="243" t="s">
        <v>1457</v>
      </c>
      <c r="AB41" s="243" t="s">
        <v>1457</v>
      </c>
      <c r="AC41" s="243" t="s">
        <v>1457</v>
      </c>
      <c r="AD41" s="243" t="s">
        <v>1457</v>
      </c>
      <c r="AE41" s="243" t="s">
        <v>1457</v>
      </c>
      <c r="AF41" s="243" t="s">
        <v>1457</v>
      </c>
      <c r="AG41" s="243" t="s">
        <v>1457</v>
      </c>
      <c r="AH41" s="243" t="s">
        <v>1457</v>
      </c>
      <c r="AI41" s="243" t="s">
        <v>1457</v>
      </c>
      <c r="AJ41" s="243" t="s">
        <v>1457</v>
      </c>
      <c r="AK41" s="243" t="s">
        <v>1457</v>
      </c>
      <c r="AL41" s="243" t="s">
        <v>1457</v>
      </c>
      <c r="AM41" s="243" t="s">
        <v>1457</v>
      </c>
    </row>
    <row r="42" spans="1:39" x14ac:dyDescent="0.25">
      <c r="C42" s="243" t="s">
        <v>115</v>
      </c>
      <c r="D42" s="243" t="s">
        <v>1457</v>
      </c>
      <c r="E42" s="243" t="s">
        <v>1457</v>
      </c>
      <c r="F42" s="243" t="s">
        <v>1457</v>
      </c>
      <c r="G42" s="243" t="s">
        <v>1457</v>
      </c>
      <c r="H42" s="243" t="s">
        <v>1457</v>
      </c>
      <c r="I42" s="243" t="s">
        <v>1457</v>
      </c>
      <c r="J42" s="243" t="s">
        <v>1457</v>
      </c>
      <c r="K42" s="243" t="s">
        <v>1457</v>
      </c>
      <c r="L42" s="243" t="s">
        <v>1457</v>
      </c>
      <c r="M42" s="243" t="s">
        <v>1457</v>
      </c>
      <c r="N42" s="243" t="s">
        <v>1457</v>
      </c>
      <c r="O42" s="243" t="s">
        <v>1457</v>
      </c>
      <c r="P42" s="243" t="s">
        <v>1457</v>
      </c>
      <c r="Q42" s="243" t="s">
        <v>1457</v>
      </c>
      <c r="R42" s="243" t="s">
        <v>1457</v>
      </c>
      <c r="S42" s="243" t="s">
        <v>1457</v>
      </c>
      <c r="T42" s="243" t="s">
        <v>1457</v>
      </c>
      <c r="U42" s="243" t="s">
        <v>1457</v>
      </c>
      <c r="V42" s="243" t="s">
        <v>1457</v>
      </c>
      <c r="W42" s="243" t="s">
        <v>1457</v>
      </c>
      <c r="X42" s="243" t="s">
        <v>1457</v>
      </c>
      <c r="Y42" s="243" t="s">
        <v>1457</v>
      </c>
      <c r="Z42" s="243" t="s">
        <v>1457</v>
      </c>
      <c r="AA42" s="243" t="s">
        <v>1457</v>
      </c>
      <c r="AB42" s="243" t="s">
        <v>1457</v>
      </c>
      <c r="AC42" s="243" t="s">
        <v>1457</v>
      </c>
      <c r="AD42" s="243" t="s">
        <v>1457</v>
      </c>
      <c r="AE42" s="243" t="s">
        <v>1457</v>
      </c>
      <c r="AF42" s="243" t="s">
        <v>1457</v>
      </c>
      <c r="AG42" s="243" t="s">
        <v>1457</v>
      </c>
      <c r="AH42" s="243" t="s">
        <v>1457</v>
      </c>
      <c r="AI42" s="243" t="s">
        <v>1457</v>
      </c>
      <c r="AJ42" s="243" t="s">
        <v>1457</v>
      </c>
      <c r="AK42" s="243" t="s">
        <v>1457</v>
      </c>
      <c r="AL42" s="243" t="s">
        <v>1457</v>
      </c>
      <c r="AM42" s="243" t="s">
        <v>1457</v>
      </c>
    </row>
    <row r="43" spans="1:39" x14ac:dyDescent="0.25">
      <c r="C43" s="243" t="s">
        <v>116</v>
      </c>
      <c r="D43" s="243" t="s">
        <v>1457</v>
      </c>
      <c r="E43" s="243" t="s">
        <v>1457</v>
      </c>
      <c r="F43" s="243" t="s">
        <v>1457</v>
      </c>
      <c r="G43" s="243" t="s">
        <v>1457</v>
      </c>
      <c r="H43" s="243" t="s">
        <v>1457</v>
      </c>
      <c r="I43" s="243" t="s">
        <v>1457</v>
      </c>
      <c r="J43" s="243" t="s">
        <v>1457</v>
      </c>
      <c r="K43" s="243" t="s">
        <v>1457</v>
      </c>
      <c r="L43" s="243" t="s">
        <v>1457</v>
      </c>
      <c r="M43" s="243" t="s">
        <v>1457</v>
      </c>
      <c r="N43" s="243" t="s">
        <v>1457</v>
      </c>
      <c r="O43" s="243" t="s">
        <v>1457</v>
      </c>
      <c r="P43" s="243" t="s">
        <v>1457</v>
      </c>
      <c r="Q43" s="243" t="s">
        <v>1457</v>
      </c>
      <c r="R43" s="243" t="s">
        <v>1457</v>
      </c>
      <c r="S43" s="243" t="s">
        <v>1457</v>
      </c>
      <c r="T43" s="243" t="s">
        <v>1457</v>
      </c>
      <c r="U43" s="243" t="s">
        <v>1457</v>
      </c>
      <c r="V43" s="243" t="s">
        <v>1457</v>
      </c>
      <c r="W43" s="243" t="s">
        <v>1457</v>
      </c>
      <c r="X43" s="243" t="s">
        <v>1457</v>
      </c>
      <c r="Y43" s="243" t="s">
        <v>1457</v>
      </c>
      <c r="Z43" s="243" t="s">
        <v>1457</v>
      </c>
      <c r="AA43" s="243" t="s">
        <v>1457</v>
      </c>
      <c r="AB43" s="243" t="s">
        <v>1457</v>
      </c>
      <c r="AC43" s="243" t="s">
        <v>1457</v>
      </c>
      <c r="AD43" s="243" t="s">
        <v>1457</v>
      </c>
      <c r="AE43" s="243" t="s">
        <v>1457</v>
      </c>
      <c r="AF43" s="243" t="s">
        <v>1457</v>
      </c>
      <c r="AG43" s="243" t="s">
        <v>1457</v>
      </c>
      <c r="AH43" s="243" t="s">
        <v>1457</v>
      </c>
      <c r="AI43" s="243" t="s">
        <v>1457</v>
      </c>
      <c r="AJ43" s="243" t="s">
        <v>1457</v>
      </c>
      <c r="AK43" s="243" t="s">
        <v>1457</v>
      </c>
      <c r="AL43" s="243" t="s">
        <v>1457</v>
      </c>
      <c r="AM43" s="243" t="s">
        <v>1457</v>
      </c>
    </row>
    <row r="44" spans="1:39" x14ac:dyDescent="0.25">
      <c r="C44" s="243" t="s">
        <v>117</v>
      </c>
      <c r="D44" s="243" t="s">
        <v>1457</v>
      </c>
      <c r="E44" s="243" t="s">
        <v>1457</v>
      </c>
      <c r="F44" s="243" t="s">
        <v>1457</v>
      </c>
      <c r="G44" s="243" t="s">
        <v>1457</v>
      </c>
      <c r="H44" s="243" t="s">
        <v>1457</v>
      </c>
      <c r="I44" s="243" t="s">
        <v>1457</v>
      </c>
      <c r="J44" s="243" t="s">
        <v>1457</v>
      </c>
      <c r="K44" s="243" t="s">
        <v>1457</v>
      </c>
      <c r="L44" s="243" t="s">
        <v>1457</v>
      </c>
      <c r="M44" s="243" t="s">
        <v>1457</v>
      </c>
      <c r="N44" s="243" t="s">
        <v>1457</v>
      </c>
      <c r="O44" s="243" t="s">
        <v>1457</v>
      </c>
      <c r="P44" s="243" t="s">
        <v>1457</v>
      </c>
      <c r="Q44" s="243" t="s">
        <v>1457</v>
      </c>
      <c r="R44" s="243" t="s">
        <v>1457</v>
      </c>
      <c r="S44" s="243" t="s">
        <v>1457</v>
      </c>
      <c r="T44" s="243" t="s">
        <v>1457</v>
      </c>
      <c r="U44" s="243" t="s">
        <v>1457</v>
      </c>
      <c r="V44" s="243" t="s">
        <v>1457</v>
      </c>
      <c r="W44" s="243" t="s">
        <v>1457</v>
      </c>
      <c r="X44" s="243" t="s">
        <v>1457</v>
      </c>
      <c r="Y44" s="243" t="s">
        <v>1457</v>
      </c>
      <c r="Z44" s="243" t="s">
        <v>1457</v>
      </c>
      <c r="AA44" s="243" t="s">
        <v>1457</v>
      </c>
      <c r="AB44" s="243" t="s">
        <v>1457</v>
      </c>
      <c r="AC44" s="243" t="s">
        <v>1457</v>
      </c>
      <c r="AD44" s="243" t="s">
        <v>1457</v>
      </c>
      <c r="AE44" s="243" t="s">
        <v>1457</v>
      </c>
      <c r="AF44" s="243" t="s">
        <v>1457</v>
      </c>
      <c r="AG44" s="243" t="s">
        <v>1457</v>
      </c>
      <c r="AH44" s="243" t="s">
        <v>1457</v>
      </c>
      <c r="AI44" s="243" t="s">
        <v>1457</v>
      </c>
      <c r="AJ44" s="243" t="s">
        <v>1457</v>
      </c>
      <c r="AK44" s="243" t="s">
        <v>1457</v>
      </c>
      <c r="AL44" s="243" t="s">
        <v>1457</v>
      </c>
      <c r="AM44" s="243" t="s">
        <v>1457</v>
      </c>
    </row>
    <row r="45" spans="1:39" x14ac:dyDescent="0.25">
      <c r="C45" s="243" t="s">
        <v>118</v>
      </c>
      <c r="D45" s="243" t="s">
        <v>1457</v>
      </c>
      <c r="E45" s="243" t="s">
        <v>1457</v>
      </c>
      <c r="F45" s="243" t="s">
        <v>1457</v>
      </c>
      <c r="G45" s="243" t="s">
        <v>1457</v>
      </c>
      <c r="H45" s="243" t="s">
        <v>1457</v>
      </c>
      <c r="I45" s="243" t="s">
        <v>1457</v>
      </c>
      <c r="J45" s="243" t="s">
        <v>1457</v>
      </c>
      <c r="K45" s="243" t="s">
        <v>1457</v>
      </c>
      <c r="L45" s="243" t="s">
        <v>1457</v>
      </c>
      <c r="M45" s="243" t="s">
        <v>1457</v>
      </c>
      <c r="N45" s="243" t="s">
        <v>1457</v>
      </c>
      <c r="O45" s="243" t="s">
        <v>1457</v>
      </c>
      <c r="P45" s="243" t="s">
        <v>1457</v>
      </c>
      <c r="Q45" s="243" t="s">
        <v>1457</v>
      </c>
      <c r="R45" s="243" t="s">
        <v>1457</v>
      </c>
      <c r="S45" s="243" t="s">
        <v>1457</v>
      </c>
      <c r="T45" s="243" t="s">
        <v>1457</v>
      </c>
      <c r="U45" s="243" t="s">
        <v>1457</v>
      </c>
      <c r="V45" s="243" t="s">
        <v>1457</v>
      </c>
      <c r="W45" s="243" t="s">
        <v>1457</v>
      </c>
      <c r="X45" s="243" t="s">
        <v>1457</v>
      </c>
      <c r="Y45" s="243" t="s">
        <v>1457</v>
      </c>
      <c r="Z45" s="243" t="s">
        <v>1457</v>
      </c>
      <c r="AA45" s="243" t="s">
        <v>1457</v>
      </c>
      <c r="AB45" s="243" t="s">
        <v>1457</v>
      </c>
      <c r="AC45" s="243" t="s">
        <v>1457</v>
      </c>
      <c r="AD45" s="243" t="s">
        <v>1457</v>
      </c>
      <c r="AE45" s="243" t="s">
        <v>1457</v>
      </c>
      <c r="AF45" s="243" t="s">
        <v>1457</v>
      </c>
      <c r="AG45" s="243" t="s">
        <v>1457</v>
      </c>
      <c r="AH45" s="243" t="s">
        <v>1457</v>
      </c>
      <c r="AI45" s="243" t="s">
        <v>1457</v>
      </c>
      <c r="AJ45" s="243" t="s">
        <v>1457</v>
      </c>
      <c r="AK45" s="243" t="s">
        <v>1457</v>
      </c>
      <c r="AL45" s="243" t="s">
        <v>1457</v>
      </c>
      <c r="AM45" s="243" t="s">
        <v>1457</v>
      </c>
    </row>
    <row r="46" spans="1:39" x14ac:dyDescent="0.25">
      <c r="C46" s="243" t="s">
        <v>119</v>
      </c>
      <c r="D46" s="243" t="s">
        <v>1457</v>
      </c>
      <c r="E46" s="243" t="s">
        <v>1457</v>
      </c>
      <c r="F46" s="243" t="s">
        <v>1457</v>
      </c>
      <c r="G46" s="243" t="s">
        <v>1457</v>
      </c>
      <c r="H46" s="243" t="s">
        <v>1457</v>
      </c>
      <c r="I46" s="243" t="s">
        <v>1457</v>
      </c>
      <c r="J46" s="243" t="s">
        <v>1457</v>
      </c>
      <c r="K46" s="243" t="s">
        <v>1457</v>
      </c>
      <c r="L46" s="243" t="s">
        <v>1457</v>
      </c>
      <c r="M46" s="243" t="s">
        <v>1457</v>
      </c>
      <c r="N46" s="243" t="s">
        <v>1457</v>
      </c>
      <c r="O46" s="243" t="s">
        <v>1457</v>
      </c>
      <c r="P46" s="243" t="s">
        <v>1457</v>
      </c>
      <c r="Q46" s="243" t="s">
        <v>1457</v>
      </c>
      <c r="R46" s="243" t="s">
        <v>1457</v>
      </c>
      <c r="S46" s="243" t="s">
        <v>1457</v>
      </c>
      <c r="T46" s="243" t="s">
        <v>1457</v>
      </c>
      <c r="U46" s="243" t="s">
        <v>1457</v>
      </c>
      <c r="V46" s="243" t="s">
        <v>1457</v>
      </c>
      <c r="W46" s="243" t="s">
        <v>1457</v>
      </c>
      <c r="X46" s="243" t="s">
        <v>1457</v>
      </c>
      <c r="Y46" s="243" t="s">
        <v>1457</v>
      </c>
      <c r="Z46" s="243" t="s">
        <v>1457</v>
      </c>
      <c r="AA46" s="243" t="s">
        <v>1457</v>
      </c>
      <c r="AB46" s="243" t="s">
        <v>1457</v>
      </c>
      <c r="AC46" s="243" t="s">
        <v>1457</v>
      </c>
      <c r="AD46" s="243" t="s">
        <v>1457</v>
      </c>
      <c r="AE46" s="243" t="s">
        <v>1457</v>
      </c>
      <c r="AF46" s="243" t="s">
        <v>1457</v>
      </c>
      <c r="AG46" s="243" t="s">
        <v>1457</v>
      </c>
      <c r="AH46" s="243" t="s">
        <v>1457</v>
      </c>
      <c r="AI46" s="243" t="s">
        <v>1457</v>
      </c>
      <c r="AJ46" s="243" t="s">
        <v>1457</v>
      </c>
      <c r="AK46" s="243" t="s">
        <v>1457</v>
      </c>
      <c r="AL46" s="243" t="s">
        <v>1457</v>
      </c>
      <c r="AM46" s="243" t="s">
        <v>1457</v>
      </c>
    </row>
    <row r="47" spans="1:39" x14ac:dyDescent="0.25">
      <c r="C47" s="243" t="s">
        <v>120</v>
      </c>
      <c r="D47" s="243" t="s">
        <v>1457</v>
      </c>
      <c r="E47" s="243" t="s">
        <v>1457</v>
      </c>
      <c r="F47" s="243" t="s">
        <v>1457</v>
      </c>
      <c r="G47" s="243" t="s">
        <v>1457</v>
      </c>
      <c r="H47" s="243" t="s">
        <v>1457</v>
      </c>
      <c r="I47" s="243" t="s">
        <v>1457</v>
      </c>
      <c r="J47" s="243" t="s">
        <v>1457</v>
      </c>
      <c r="K47" s="243" t="s">
        <v>1457</v>
      </c>
      <c r="L47" s="243" t="s">
        <v>1457</v>
      </c>
      <c r="M47" s="243" t="s">
        <v>1457</v>
      </c>
      <c r="N47" s="243" t="s">
        <v>1457</v>
      </c>
      <c r="O47" s="243" t="s">
        <v>1457</v>
      </c>
      <c r="P47" s="243" t="s">
        <v>1457</v>
      </c>
      <c r="Q47" s="243" t="s">
        <v>1457</v>
      </c>
      <c r="R47" s="243" t="s">
        <v>1457</v>
      </c>
      <c r="S47" s="243" t="s">
        <v>1457</v>
      </c>
      <c r="T47" s="243" t="s">
        <v>1457</v>
      </c>
      <c r="U47" s="243" t="s">
        <v>1457</v>
      </c>
      <c r="V47" s="243" t="s">
        <v>1457</v>
      </c>
      <c r="W47" s="243" t="s">
        <v>1457</v>
      </c>
      <c r="X47" s="243" t="s">
        <v>1457</v>
      </c>
      <c r="Y47" s="243" t="s">
        <v>1457</v>
      </c>
      <c r="Z47" s="243" t="s">
        <v>1457</v>
      </c>
      <c r="AA47" s="243" t="s">
        <v>1457</v>
      </c>
      <c r="AB47" s="243" t="s">
        <v>1457</v>
      </c>
      <c r="AC47" s="243" t="s">
        <v>1457</v>
      </c>
      <c r="AD47" s="243" t="s">
        <v>1457</v>
      </c>
      <c r="AE47" s="243" t="s">
        <v>1457</v>
      </c>
      <c r="AF47" s="243" t="s">
        <v>1457</v>
      </c>
      <c r="AG47" s="243" t="s">
        <v>1457</v>
      </c>
      <c r="AH47" s="243" t="s">
        <v>1457</v>
      </c>
      <c r="AI47" s="243" t="s">
        <v>1457</v>
      </c>
      <c r="AJ47" s="243" t="s">
        <v>1457</v>
      </c>
      <c r="AK47" s="243" t="s">
        <v>1457</v>
      </c>
      <c r="AL47" s="243" t="s">
        <v>1457</v>
      </c>
      <c r="AM47" s="243" t="s">
        <v>1457</v>
      </c>
    </row>
    <row r="48" spans="1:39" x14ac:dyDescent="0.25">
      <c r="C48" s="243" t="s">
        <v>121</v>
      </c>
      <c r="D48" s="243" t="s">
        <v>1457</v>
      </c>
      <c r="E48" s="243" t="s">
        <v>1457</v>
      </c>
      <c r="F48" s="243" t="s">
        <v>1457</v>
      </c>
      <c r="G48" s="243" t="s">
        <v>1457</v>
      </c>
      <c r="H48" s="243" t="s">
        <v>1457</v>
      </c>
      <c r="I48" s="243" t="s">
        <v>1457</v>
      </c>
      <c r="J48" s="243" t="s">
        <v>1457</v>
      </c>
      <c r="K48" s="243" t="s">
        <v>1457</v>
      </c>
      <c r="L48" s="243" t="s">
        <v>1457</v>
      </c>
      <c r="M48" s="243" t="s">
        <v>1457</v>
      </c>
      <c r="N48" s="243" t="s">
        <v>1457</v>
      </c>
      <c r="O48" s="243" t="s">
        <v>1457</v>
      </c>
      <c r="P48" s="243" t="s">
        <v>1457</v>
      </c>
      <c r="Q48" s="243" t="s">
        <v>1457</v>
      </c>
      <c r="R48" s="243" t="s">
        <v>1457</v>
      </c>
      <c r="S48" s="243" t="s">
        <v>1457</v>
      </c>
      <c r="T48" s="243" t="s">
        <v>1457</v>
      </c>
      <c r="U48" s="243" t="s">
        <v>1457</v>
      </c>
      <c r="V48" s="243" t="s">
        <v>1457</v>
      </c>
      <c r="W48" s="243" t="s">
        <v>1457</v>
      </c>
      <c r="X48" s="243" t="s">
        <v>1457</v>
      </c>
      <c r="Y48" s="243" t="s">
        <v>1457</v>
      </c>
      <c r="Z48" s="243" t="s">
        <v>1457</v>
      </c>
      <c r="AA48" s="243" t="s">
        <v>1457</v>
      </c>
      <c r="AB48" s="243" t="s">
        <v>1457</v>
      </c>
      <c r="AC48" s="243" t="s">
        <v>1457</v>
      </c>
      <c r="AD48" s="243" t="s">
        <v>1457</v>
      </c>
      <c r="AE48" s="243" t="s">
        <v>1457</v>
      </c>
      <c r="AF48" s="243" t="s">
        <v>1457</v>
      </c>
      <c r="AG48" s="243" t="s">
        <v>1457</v>
      </c>
      <c r="AH48" s="243" t="s">
        <v>1457</v>
      </c>
      <c r="AI48" s="243" t="s">
        <v>1457</v>
      </c>
      <c r="AJ48" s="243" t="s">
        <v>1457</v>
      </c>
      <c r="AK48" s="243" t="s">
        <v>1457</v>
      </c>
      <c r="AL48" s="243" t="s">
        <v>1457</v>
      </c>
      <c r="AM48" s="243" t="s">
        <v>1457</v>
      </c>
    </row>
    <row r="49" spans="3:39" x14ac:dyDescent="0.25">
      <c r="C49" s="243" t="s">
        <v>122</v>
      </c>
      <c r="D49" s="243" t="s">
        <v>1457</v>
      </c>
      <c r="E49" s="243" t="s">
        <v>1457</v>
      </c>
      <c r="F49" s="243" t="s">
        <v>1457</v>
      </c>
      <c r="G49" s="243" t="s">
        <v>1457</v>
      </c>
      <c r="H49" s="243" t="s">
        <v>1457</v>
      </c>
      <c r="I49" s="243" t="s">
        <v>1457</v>
      </c>
      <c r="J49" s="243" t="s">
        <v>1457</v>
      </c>
      <c r="K49" s="243" t="s">
        <v>1457</v>
      </c>
      <c r="L49" s="243" t="s">
        <v>1457</v>
      </c>
      <c r="M49" s="243" t="s">
        <v>1457</v>
      </c>
      <c r="N49" s="243" t="s">
        <v>1457</v>
      </c>
      <c r="O49" s="243" t="s">
        <v>1457</v>
      </c>
      <c r="P49" s="243" t="s">
        <v>1457</v>
      </c>
      <c r="Q49" s="243" t="s">
        <v>1457</v>
      </c>
      <c r="R49" s="243" t="s">
        <v>1457</v>
      </c>
      <c r="S49" s="243" t="s">
        <v>1457</v>
      </c>
      <c r="T49" s="243" t="s">
        <v>1457</v>
      </c>
      <c r="U49" s="243" t="s">
        <v>1457</v>
      </c>
      <c r="V49" s="243" t="s">
        <v>1457</v>
      </c>
      <c r="W49" s="243" t="s">
        <v>1457</v>
      </c>
      <c r="X49" s="243" t="s">
        <v>1457</v>
      </c>
      <c r="Y49" s="243" t="s">
        <v>1457</v>
      </c>
      <c r="Z49" s="243" t="s">
        <v>1457</v>
      </c>
      <c r="AA49" s="243" t="s">
        <v>1457</v>
      </c>
      <c r="AB49" s="243" t="s">
        <v>1457</v>
      </c>
      <c r="AC49" s="243" t="s">
        <v>1457</v>
      </c>
      <c r="AD49" s="243" t="s">
        <v>1457</v>
      </c>
      <c r="AE49" s="243" t="s">
        <v>1457</v>
      </c>
      <c r="AF49" s="243" t="s">
        <v>1457</v>
      </c>
      <c r="AG49" s="243" t="s">
        <v>1457</v>
      </c>
      <c r="AH49" s="243" t="s">
        <v>1457</v>
      </c>
      <c r="AI49" s="243" t="s">
        <v>1457</v>
      </c>
      <c r="AJ49" s="243" t="s">
        <v>1457</v>
      </c>
      <c r="AK49" s="243" t="s">
        <v>1457</v>
      </c>
      <c r="AL49" s="243" t="s">
        <v>1457</v>
      </c>
      <c r="AM49" s="243" t="s">
        <v>1457</v>
      </c>
    </row>
    <row r="50" spans="3:39" x14ac:dyDescent="0.25">
      <c r="C50" s="243" t="s">
        <v>123</v>
      </c>
      <c r="D50" s="243" t="s">
        <v>1457</v>
      </c>
      <c r="E50" s="243" t="s">
        <v>1457</v>
      </c>
      <c r="F50" s="243" t="s">
        <v>1457</v>
      </c>
      <c r="G50" s="243" t="s">
        <v>1457</v>
      </c>
      <c r="H50" s="243" t="s">
        <v>1457</v>
      </c>
      <c r="I50" s="243" t="s">
        <v>1457</v>
      </c>
      <c r="J50" s="243" t="s">
        <v>1457</v>
      </c>
      <c r="K50" s="243" t="s">
        <v>1457</v>
      </c>
      <c r="L50" s="243" t="s">
        <v>1457</v>
      </c>
      <c r="M50" s="243" t="s">
        <v>1457</v>
      </c>
      <c r="N50" s="243" t="s">
        <v>1457</v>
      </c>
      <c r="O50" s="243" t="s">
        <v>1457</v>
      </c>
      <c r="P50" s="243" t="s">
        <v>1457</v>
      </c>
      <c r="Q50" s="243" t="s">
        <v>1457</v>
      </c>
      <c r="R50" s="243" t="s">
        <v>1457</v>
      </c>
      <c r="S50" s="243" t="s">
        <v>1457</v>
      </c>
      <c r="T50" s="243" t="s">
        <v>1457</v>
      </c>
      <c r="U50" s="243" t="s">
        <v>1457</v>
      </c>
      <c r="V50" s="243" t="s">
        <v>1457</v>
      </c>
      <c r="W50" s="243" t="s">
        <v>1457</v>
      </c>
      <c r="X50" s="243" t="s">
        <v>1457</v>
      </c>
      <c r="Y50" s="243" t="s">
        <v>1457</v>
      </c>
      <c r="Z50" s="243" t="s">
        <v>1457</v>
      </c>
      <c r="AA50" s="243" t="s">
        <v>1457</v>
      </c>
      <c r="AB50" s="243" t="s">
        <v>1457</v>
      </c>
      <c r="AC50" s="243" t="s">
        <v>1457</v>
      </c>
      <c r="AD50" s="243" t="s">
        <v>1457</v>
      </c>
      <c r="AE50" s="243" t="s">
        <v>1457</v>
      </c>
      <c r="AF50" s="243" t="s">
        <v>1457</v>
      </c>
      <c r="AG50" s="243" t="s">
        <v>1457</v>
      </c>
      <c r="AH50" s="243" t="s">
        <v>1457</v>
      </c>
      <c r="AI50" s="243" t="s">
        <v>1457</v>
      </c>
      <c r="AJ50" s="243" t="s">
        <v>1457</v>
      </c>
      <c r="AK50" s="243" t="s">
        <v>1457</v>
      </c>
      <c r="AL50" s="243" t="s">
        <v>1457</v>
      </c>
      <c r="AM50" s="243" t="s">
        <v>1457</v>
      </c>
    </row>
    <row r="51" spans="3:39" x14ac:dyDescent="0.25">
      <c r="C51" s="243" t="s">
        <v>124</v>
      </c>
      <c r="D51" s="243" t="s">
        <v>1457</v>
      </c>
      <c r="E51" s="243" t="s">
        <v>1457</v>
      </c>
      <c r="F51" s="243" t="s">
        <v>1457</v>
      </c>
      <c r="G51" s="243" t="s">
        <v>1457</v>
      </c>
      <c r="H51" s="243" t="s">
        <v>1457</v>
      </c>
      <c r="I51" s="243" t="s">
        <v>1457</v>
      </c>
      <c r="J51" s="243" t="s">
        <v>1457</v>
      </c>
      <c r="K51" s="243" t="s">
        <v>1457</v>
      </c>
      <c r="L51" s="243" t="s">
        <v>1457</v>
      </c>
      <c r="M51" s="243" t="s">
        <v>1457</v>
      </c>
      <c r="N51" s="243" t="s">
        <v>1457</v>
      </c>
      <c r="O51" s="243" t="s">
        <v>1457</v>
      </c>
      <c r="P51" s="243" t="s">
        <v>1457</v>
      </c>
      <c r="Q51" s="243" t="s">
        <v>1457</v>
      </c>
      <c r="R51" s="243" t="s">
        <v>1457</v>
      </c>
      <c r="S51" s="243" t="s">
        <v>1457</v>
      </c>
      <c r="T51" s="243" t="s">
        <v>1457</v>
      </c>
      <c r="U51" s="243" t="s">
        <v>1457</v>
      </c>
      <c r="V51" s="243" t="s">
        <v>1457</v>
      </c>
      <c r="W51" s="243" t="s">
        <v>1457</v>
      </c>
      <c r="X51" s="243" t="s">
        <v>1457</v>
      </c>
      <c r="Y51" s="243" t="s">
        <v>1457</v>
      </c>
      <c r="Z51" s="243" t="s">
        <v>1457</v>
      </c>
      <c r="AA51" s="243" t="s">
        <v>1457</v>
      </c>
      <c r="AB51" s="243" t="s">
        <v>1457</v>
      </c>
      <c r="AC51" s="243" t="s">
        <v>1457</v>
      </c>
      <c r="AD51" s="243" t="s">
        <v>1457</v>
      </c>
      <c r="AE51" s="243" t="s">
        <v>1457</v>
      </c>
      <c r="AF51" s="243" t="s">
        <v>1457</v>
      </c>
      <c r="AG51" s="243" t="s">
        <v>1457</v>
      </c>
      <c r="AH51" s="243" t="s">
        <v>1457</v>
      </c>
      <c r="AI51" s="243" t="s">
        <v>1457</v>
      </c>
      <c r="AJ51" s="243" t="s">
        <v>1457</v>
      </c>
      <c r="AK51" s="243" t="s">
        <v>1457</v>
      </c>
      <c r="AL51" s="243" t="s">
        <v>1457</v>
      </c>
      <c r="AM51" s="243" t="s">
        <v>1457</v>
      </c>
    </row>
    <row r="52" spans="3:39" x14ac:dyDescent="0.25">
      <c r="C52" s="243" t="s">
        <v>125</v>
      </c>
      <c r="D52" s="243" t="s">
        <v>1457</v>
      </c>
      <c r="E52" s="243" t="s">
        <v>1457</v>
      </c>
      <c r="F52" s="243" t="s">
        <v>1457</v>
      </c>
      <c r="G52" s="243" t="s">
        <v>1457</v>
      </c>
      <c r="H52" s="243" t="s">
        <v>1457</v>
      </c>
      <c r="I52" s="243" t="s">
        <v>1457</v>
      </c>
      <c r="J52" s="243" t="s">
        <v>1457</v>
      </c>
      <c r="K52" s="243" t="s">
        <v>1457</v>
      </c>
      <c r="L52" s="243" t="s">
        <v>1457</v>
      </c>
      <c r="M52" s="243" t="s">
        <v>1457</v>
      </c>
      <c r="N52" s="243" t="s">
        <v>1457</v>
      </c>
      <c r="O52" s="243" t="s">
        <v>1457</v>
      </c>
      <c r="P52" s="243" t="s">
        <v>1457</v>
      </c>
      <c r="Q52" s="243" t="s">
        <v>1457</v>
      </c>
      <c r="R52" s="243" t="s">
        <v>1457</v>
      </c>
      <c r="S52" s="243" t="s">
        <v>1457</v>
      </c>
      <c r="T52" s="243" t="s">
        <v>1457</v>
      </c>
      <c r="U52" s="243" t="s">
        <v>1457</v>
      </c>
      <c r="V52" s="243" t="s">
        <v>1457</v>
      </c>
      <c r="W52" s="243" t="s">
        <v>1457</v>
      </c>
      <c r="X52" s="243" t="s">
        <v>1457</v>
      </c>
      <c r="Y52" s="243" t="s">
        <v>1457</v>
      </c>
      <c r="Z52" s="243" t="s">
        <v>1457</v>
      </c>
      <c r="AA52" s="243" t="s">
        <v>1457</v>
      </c>
      <c r="AB52" s="243" t="s">
        <v>1457</v>
      </c>
      <c r="AC52" s="243" t="s">
        <v>1457</v>
      </c>
      <c r="AD52" s="243" t="s">
        <v>1457</v>
      </c>
      <c r="AE52" s="243" t="s">
        <v>1457</v>
      </c>
      <c r="AF52" s="243" t="s">
        <v>1457</v>
      </c>
      <c r="AG52" s="243" t="s">
        <v>1457</v>
      </c>
      <c r="AH52" s="243" t="s">
        <v>1457</v>
      </c>
      <c r="AI52" s="243" t="s">
        <v>1457</v>
      </c>
      <c r="AJ52" s="243" t="s">
        <v>1457</v>
      </c>
      <c r="AK52" s="243" t="s">
        <v>1457</v>
      </c>
      <c r="AL52" s="243" t="s">
        <v>1457</v>
      </c>
      <c r="AM52" s="243" t="s">
        <v>1457</v>
      </c>
    </row>
    <row r="53" spans="3:39" x14ac:dyDescent="0.25">
      <c r="C53" s="243" t="s">
        <v>126</v>
      </c>
      <c r="D53" s="243">
        <v>0</v>
      </c>
      <c r="E53" s="243">
        <v>0</v>
      </c>
      <c r="F53" s="243">
        <v>0</v>
      </c>
      <c r="G53" s="243">
        <v>0</v>
      </c>
      <c r="H53" s="243">
        <v>0</v>
      </c>
      <c r="I53" s="243">
        <v>0</v>
      </c>
      <c r="J53" s="243">
        <v>0</v>
      </c>
      <c r="K53" s="243">
        <v>0</v>
      </c>
      <c r="L53" s="243">
        <v>0</v>
      </c>
      <c r="M53" s="243">
        <v>0</v>
      </c>
      <c r="N53" s="243">
        <v>0</v>
      </c>
      <c r="O53" s="243">
        <v>0</v>
      </c>
      <c r="P53" s="243">
        <v>0</v>
      </c>
      <c r="Q53" s="243">
        <v>0</v>
      </c>
      <c r="R53" s="243">
        <v>0</v>
      </c>
      <c r="S53" s="243">
        <v>0</v>
      </c>
      <c r="T53" s="243">
        <v>0</v>
      </c>
      <c r="U53" s="243">
        <v>0</v>
      </c>
      <c r="V53" s="243">
        <v>0</v>
      </c>
      <c r="W53" s="243">
        <v>0</v>
      </c>
      <c r="X53" s="243">
        <v>0</v>
      </c>
      <c r="Y53" s="243">
        <v>0</v>
      </c>
      <c r="Z53" s="243">
        <v>0</v>
      </c>
      <c r="AA53" s="243">
        <v>0</v>
      </c>
      <c r="AB53" s="243">
        <v>0</v>
      </c>
      <c r="AC53" s="243">
        <v>0</v>
      </c>
      <c r="AD53" s="243">
        <v>0</v>
      </c>
      <c r="AE53" s="243">
        <v>0</v>
      </c>
      <c r="AF53" s="243">
        <v>0</v>
      </c>
      <c r="AG53" s="243">
        <v>0</v>
      </c>
      <c r="AH53" s="243">
        <v>0</v>
      </c>
      <c r="AI53" s="243">
        <v>0</v>
      </c>
      <c r="AJ53" s="243">
        <v>0</v>
      </c>
      <c r="AK53" s="243">
        <v>0</v>
      </c>
      <c r="AL53" s="243">
        <v>0</v>
      </c>
      <c r="AM53" s="243">
        <v>0</v>
      </c>
    </row>
    <row r="54" spans="3:39" x14ac:dyDescent="0.25">
      <c r="C54" s="243" t="s">
        <v>127</v>
      </c>
      <c r="D54" s="243">
        <v>0</v>
      </c>
      <c r="E54" s="243">
        <v>0</v>
      </c>
      <c r="F54" s="243">
        <v>0</v>
      </c>
      <c r="G54" s="243">
        <v>0</v>
      </c>
      <c r="H54" s="243">
        <v>0</v>
      </c>
      <c r="I54" s="243">
        <v>0</v>
      </c>
      <c r="J54" s="243">
        <v>0</v>
      </c>
      <c r="K54" s="243">
        <v>0</v>
      </c>
      <c r="L54" s="243">
        <v>0</v>
      </c>
      <c r="M54" s="243">
        <v>0</v>
      </c>
      <c r="N54" s="243">
        <v>0</v>
      </c>
      <c r="O54" s="243">
        <v>0</v>
      </c>
      <c r="P54" s="243">
        <v>0</v>
      </c>
      <c r="Q54" s="243">
        <v>0</v>
      </c>
      <c r="R54" s="243">
        <v>0</v>
      </c>
      <c r="S54" s="243">
        <v>0</v>
      </c>
      <c r="T54" s="243">
        <v>0</v>
      </c>
      <c r="U54" s="243">
        <v>0</v>
      </c>
      <c r="V54" s="243">
        <v>0</v>
      </c>
      <c r="W54" s="243">
        <v>0</v>
      </c>
      <c r="X54" s="243">
        <v>0</v>
      </c>
      <c r="Y54" s="243">
        <v>0</v>
      </c>
      <c r="Z54" s="243">
        <v>0</v>
      </c>
      <c r="AA54" s="243">
        <v>0</v>
      </c>
      <c r="AB54" s="243">
        <v>0</v>
      </c>
      <c r="AC54" s="243">
        <v>0</v>
      </c>
      <c r="AD54" s="243">
        <v>0</v>
      </c>
      <c r="AE54" s="243">
        <v>0</v>
      </c>
      <c r="AF54" s="243">
        <v>0</v>
      </c>
      <c r="AG54" s="243">
        <v>0</v>
      </c>
      <c r="AH54" s="243">
        <v>0</v>
      </c>
      <c r="AI54" s="243">
        <v>0</v>
      </c>
      <c r="AJ54" s="243">
        <v>0</v>
      </c>
      <c r="AK54" s="243">
        <v>0</v>
      </c>
      <c r="AL54" s="243">
        <v>0</v>
      </c>
      <c r="AM54" s="243">
        <v>0</v>
      </c>
    </row>
    <row r="55" spans="3:39" x14ac:dyDescent="0.25">
      <c r="C55" s="243" t="s">
        <v>128</v>
      </c>
      <c r="D55" s="243">
        <v>0</v>
      </c>
      <c r="E55" s="243">
        <v>0</v>
      </c>
      <c r="F55" s="243">
        <v>0</v>
      </c>
      <c r="G55" s="243">
        <v>0</v>
      </c>
      <c r="H55" s="243">
        <v>0</v>
      </c>
      <c r="I55" s="243">
        <v>0</v>
      </c>
      <c r="J55" s="243">
        <v>0</v>
      </c>
      <c r="K55" s="243">
        <v>0</v>
      </c>
      <c r="L55" s="243">
        <v>0</v>
      </c>
      <c r="M55" s="243">
        <v>0</v>
      </c>
      <c r="N55" s="243">
        <v>0</v>
      </c>
      <c r="O55" s="243">
        <v>0</v>
      </c>
      <c r="P55" s="243">
        <v>0</v>
      </c>
      <c r="Q55" s="243">
        <v>0</v>
      </c>
      <c r="R55" s="243">
        <v>0</v>
      </c>
      <c r="S55" s="243">
        <v>0</v>
      </c>
      <c r="T55" s="243">
        <v>0</v>
      </c>
      <c r="U55" s="243">
        <v>0</v>
      </c>
      <c r="V55" s="243">
        <v>0</v>
      </c>
      <c r="W55" s="243">
        <v>0</v>
      </c>
      <c r="X55" s="243">
        <v>0</v>
      </c>
      <c r="Y55" s="243">
        <v>0</v>
      </c>
      <c r="Z55" s="243">
        <v>0</v>
      </c>
      <c r="AA55" s="243">
        <v>0</v>
      </c>
      <c r="AB55" s="243">
        <v>0</v>
      </c>
      <c r="AC55" s="243">
        <v>0</v>
      </c>
      <c r="AD55" s="243">
        <v>0</v>
      </c>
      <c r="AE55" s="243">
        <v>0</v>
      </c>
      <c r="AF55" s="243">
        <v>0</v>
      </c>
      <c r="AG55" s="243">
        <v>0</v>
      </c>
      <c r="AH55" s="243">
        <v>0</v>
      </c>
      <c r="AI55" s="243">
        <v>0</v>
      </c>
      <c r="AJ55" s="243">
        <v>0</v>
      </c>
      <c r="AK55" s="243">
        <v>0</v>
      </c>
      <c r="AL55" s="243">
        <v>0</v>
      </c>
      <c r="AM55" s="243">
        <v>0</v>
      </c>
    </row>
    <row r="56" spans="3:39" x14ac:dyDescent="0.25">
      <c r="C56" s="243" t="s">
        <v>129</v>
      </c>
      <c r="D56" s="249">
        <v>694740649.30592799</v>
      </c>
      <c r="E56" s="249">
        <v>676802466.08258402</v>
      </c>
      <c r="F56" s="249">
        <v>663809583.90980506</v>
      </c>
      <c r="G56" s="249">
        <v>659642356.55190003</v>
      </c>
      <c r="H56" s="249">
        <v>661906838.15604603</v>
      </c>
      <c r="I56" s="249">
        <v>665601716.18842697</v>
      </c>
      <c r="J56" s="249">
        <v>673389378.79380703</v>
      </c>
      <c r="K56" s="249">
        <v>684170279.15985501</v>
      </c>
      <c r="L56" s="249">
        <v>693120600.44330704</v>
      </c>
      <c r="M56" s="249">
        <v>697837081.99791098</v>
      </c>
      <c r="N56" s="249">
        <v>695528948.39541602</v>
      </c>
      <c r="O56" s="249">
        <v>685924942.57742405</v>
      </c>
      <c r="P56" s="249">
        <v>671560149.418262</v>
      </c>
      <c r="Q56" s="249">
        <v>655964992.43266797</v>
      </c>
      <c r="R56" s="249">
        <v>640868903.75896394</v>
      </c>
      <c r="S56" s="249">
        <v>626610853.456146</v>
      </c>
      <c r="T56" s="249">
        <v>620489949.66391504</v>
      </c>
      <c r="U56" s="249">
        <v>617563752.81128502</v>
      </c>
      <c r="V56" s="249">
        <v>618371751.00417101</v>
      </c>
      <c r="W56" s="249">
        <v>622921340.55266905</v>
      </c>
      <c r="X56" s="249">
        <v>631476695.751001</v>
      </c>
      <c r="Y56" s="249">
        <v>642834961.05610597</v>
      </c>
      <c r="Z56" s="249">
        <v>656698652.41648901</v>
      </c>
      <c r="AA56" s="249">
        <v>672665215.15941298</v>
      </c>
      <c r="AB56" s="249">
        <v>690184613.45834696</v>
      </c>
      <c r="AC56" s="249">
        <v>708599386.49445605</v>
      </c>
      <c r="AD56" s="249">
        <v>723695428.24247801</v>
      </c>
      <c r="AE56" s="249">
        <v>738373193.50986898</v>
      </c>
      <c r="AF56" s="249">
        <v>752371305.03392899</v>
      </c>
      <c r="AG56" s="249">
        <v>764916102.37634599</v>
      </c>
      <c r="AH56" s="249">
        <v>776288812.94254398</v>
      </c>
      <c r="AI56" s="249">
        <v>786308992.30765998</v>
      </c>
      <c r="AJ56" s="249">
        <v>795335152.176844</v>
      </c>
      <c r="AK56" s="249">
        <v>803449851.570557</v>
      </c>
      <c r="AL56" s="249">
        <v>811153316.15086806</v>
      </c>
      <c r="AM56" s="249">
        <v>818961877.72380805</v>
      </c>
    </row>
    <row r="57" spans="3:39" x14ac:dyDescent="0.25">
      <c r="C57" s="243" t="s">
        <v>130</v>
      </c>
      <c r="D57" s="249">
        <v>1868512511.05758</v>
      </c>
      <c r="E57" s="249">
        <v>1840015528.09905</v>
      </c>
      <c r="F57" s="249">
        <v>1815674229.23985</v>
      </c>
      <c r="G57" s="249">
        <v>1789613124.79813</v>
      </c>
      <c r="H57" s="249">
        <v>1774249674.27122</v>
      </c>
      <c r="I57" s="249">
        <v>1762470805.4977901</v>
      </c>
      <c r="J57" s="249">
        <v>1764428418.2374401</v>
      </c>
      <c r="K57" s="249">
        <v>1786113122.29776</v>
      </c>
      <c r="L57" s="249">
        <v>1818538480.26566</v>
      </c>
      <c r="M57" s="249">
        <v>1825388130.6545</v>
      </c>
      <c r="N57" s="249">
        <v>1836610690.73347</v>
      </c>
      <c r="O57" s="249">
        <v>1853581778.8002601</v>
      </c>
      <c r="P57" s="249">
        <v>1875404911.90593</v>
      </c>
      <c r="Q57" s="249">
        <v>1895995699.8685601</v>
      </c>
      <c r="R57" s="249">
        <v>1921329051.2224801</v>
      </c>
      <c r="S57" s="249">
        <v>1947325084.48438</v>
      </c>
      <c r="T57" s="249">
        <v>1977990118.1245799</v>
      </c>
      <c r="U57" s="249">
        <v>2009986670.3944499</v>
      </c>
      <c r="V57" s="249">
        <v>2043155689.5888</v>
      </c>
      <c r="W57" s="249">
        <v>2079426287.2346499</v>
      </c>
      <c r="X57" s="249">
        <v>2115252836.1858101</v>
      </c>
      <c r="Y57" s="249">
        <v>2154950176.6352201</v>
      </c>
      <c r="Z57" s="249">
        <v>2194910374.9530702</v>
      </c>
      <c r="AA57" s="249">
        <v>2236068213.6731801</v>
      </c>
      <c r="AB57" s="249">
        <v>2278244555.5639901</v>
      </c>
      <c r="AC57" s="249">
        <v>2321509403.9212499</v>
      </c>
      <c r="AD57" s="249">
        <v>2349716351.5956802</v>
      </c>
      <c r="AE57" s="249">
        <v>2380270409.8723798</v>
      </c>
      <c r="AF57" s="249">
        <v>2412822068.02425</v>
      </c>
      <c r="AG57" s="249">
        <v>2445679892.7807999</v>
      </c>
      <c r="AH57" s="249">
        <v>2478771348.3933501</v>
      </c>
      <c r="AI57" s="249">
        <v>2511970996.24511</v>
      </c>
      <c r="AJ57" s="249">
        <v>2545089812.5159202</v>
      </c>
      <c r="AK57" s="249">
        <v>2578103397.0936399</v>
      </c>
      <c r="AL57" s="249">
        <v>2610807651.8364801</v>
      </c>
      <c r="AM57" s="249">
        <v>2643274135.9074798</v>
      </c>
    </row>
    <row r="58" spans="3:39" x14ac:dyDescent="0.25">
      <c r="C58" s="243" t="s">
        <v>131</v>
      </c>
      <c r="D58" s="249">
        <v>107745481.81776799</v>
      </c>
      <c r="E58" s="249">
        <v>102043467.12712701</v>
      </c>
      <c r="F58" s="249">
        <v>96644888.153783605</v>
      </c>
      <c r="G58" s="249">
        <v>91102340.875559807</v>
      </c>
      <c r="H58" s="249">
        <v>86119219.036619797</v>
      </c>
      <c r="I58" s="249">
        <v>81715416.771581799</v>
      </c>
      <c r="J58" s="249">
        <v>78613395.951084301</v>
      </c>
      <c r="K58" s="249">
        <v>76037350.547045305</v>
      </c>
      <c r="L58" s="249">
        <v>74114315.308837697</v>
      </c>
      <c r="M58" s="249">
        <v>72188612.797425002</v>
      </c>
      <c r="N58" s="249">
        <v>70427623.722730607</v>
      </c>
      <c r="O58" s="249">
        <v>68862453.086899906</v>
      </c>
      <c r="P58" s="249">
        <v>67486673.516819507</v>
      </c>
      <c r="Q58" s="249">
        <v>66419127.572333299</v>
      </c>
      <c r="R58" s="249">
        <v>65389262.883255601</v>
      </c>
      <c r="S58" s="249">
        <v>64706161.230276801</v>
      </c>
      <c r="T58" s="249">
        <v>64647727.810826801</v>
      </c>
      <c r="U58" s="249">
        <v>64620549.833721504</v>
      </c>
      <c r="V58" s="249">
        <v>64576108.363061003</v>
      </c>
      <c r="W58" s="249">
        <v>64560785.729623802</v>
      </c>
      <c r="X58" s="249">
        <v>64575645.260239199</v>
      </c>
      <c r="Y58" s="249">
        <v>64605488.085755102</v>
      </c>
      <c r="Z58" s="249">
        <v>64623387.7651961</v>
      </c>
      <c r="AA58" s="249">
        <v>64662711.474767998</v>
      </c>
      <c r="AB58" s="249">
        <v>64727957.527570702</v>
      </c>
      <c r="AC58" s="249">
        <v>65098219.204294398</v>
      </c>
      <c r="AD58" s="249">
        <v>65498505.888230696</v>
      </c>
      <c r="AE58" s="249">
        <v>65864159.3235645</v>
      </c>
      <c r="AF58" s="249">
        <v>66248027.2040243</v>
      </c>
      <c r="AG58" s="249">
        <v>66603630.713362999</v>
      </c>
      <c r="AH58" s="249">
        <v>66897992.263959698</v>
      </c>
      <c r="AI58" s="249">
        <v>67160768.128115207</v>
      </c>
      <c r="AJ58" s="249">
        <v>67496977.6133589</v>
      </c>
      <c r="AK58" s="249">
        <v>67759317.454156995</v>
      </c>
      <c r="AL58" s="249">
        <v>68082980.482410699</v>
      </c>
      <c r="AM58" s="249">
        <v>68425991.189291596</v>
      </c>
    </row>
    <row r="59" spans="3:39" x14ac:dyDescent="0.25">
      <c r="C59" s="243" t="s">
        <v>132</v>
      </c>
      <c r="D59" s="249">
        <v>23766868.839767799</v>
      </c>
      <c r="E59" s="249">
        <v>23924868.7993268</v>
      </c>
      <c r="F59" s="249">
        <v>24360653.783734899</v>
      </c>
      <c r="G59" s="249">
        <v>24660618.720933601</v>
      </c>
      <c r="H59" s="249">
        <v>24965118.163731199</v>
      </c>
      <c r="I59" s="249">
        <v>25844363.272971399</v>
      </c>
      <c r="J59" s="249">
        <v>26779895.949218798</v>
      </c>
      <c r="K59" s="249">
        <v>27156083.380000699</v>
      </c>
      <c r="L59" s="249">
        <v>27538489.360051401</v>
      </c>
      <c r="M59" s="249">
        <v>27881666.6148949</v>
      </c>
      <c r="N59" s="249">
        <v>28237984.617045399</v>
      </c>
      <c r="O59" s="249">
        <v>28658398.0982484</v>
      </c>
      <c r="P59" s="249">
        <v>29114154.812529199</v>
      </c>
      <c r="Q59" s="249">
        <v>29514811.530690301</v>
      </c>
      <c r="R59" s="249">
        <v>29885400.8457384</v>
      </c>
      <c r="S59" s="249">
        <v>30331476.508650899</v>
      </c>
      <c r="T59" s="249">
        <v>28565955.690843601</v>
      </c>
      <c r="U59" s="249">
        <v>30611306.442022301</v>
      </c>
      <c r="V59" s="249">
        <v>31252302.582903702</v>
      </c>
      <c r="W59" s="249">
        <v>31781853.965279002</v>
      </c>
      <c r="X59" s="249">
        <v>32201618.726895299</v>
      </c>
      <c r="Y59" s="249">
        <v>32661869.627156802</v>
      </c>
      <c r="Z59" s="249">
        <v>33122959.5035001</v>
      </c>
      <c r="AA59" s="249">
        <v>33587795.643668003</v>
      </c>
      <c r="AB59" s="249">
        <v>34049217.312061898</v>
      </c>
      <c r="AC59" s="249">
        <v>34504711.511508599</v>
      </c>
      <c r="AD59" s="249">
        <v>34961007.897504099</v>
      </c>
      <c r="AE59" s="249">
        <v>35416134.371159799</v>
      </c>
      <c r="AF59" s="249">
        <v>35870163.046664797</v>
      </c>
      <c r="AG59" s="249">
        <v>36323263.992430903</v>
      </c>
      <c r="AH59" s="249">
        <v>36774672.3166181</v>
      </c>
      <c r="AI59" s="249">
        <v>37223518.740042903</v>
      </c>
      <c r="AJ59" s="249">
        <v>37670885.899816103</v>
      </c>
      <c r="AK59" s="249">
        <v>38117725.905383602</v>
      </c>
      <c r="AL59" s="249">
        <v>38563858.240460098</v>
      </c>
      <c r="AM59" s="249">
        <v>39006107.057837002</v>
      </c>
    </row>
    <row r="60" spans="3:39" x14ac:dyDescent="0.25">
      <c r="C60" s="243" t="s">
        <v>133</v>
      </c>
      <c r="D60" s="249">
        <v>309139713.79462701</v>
      </c>
      <c r="E60" s="249">
        <v>323296415.41757703</v>
      </c>
      <c r="F60" s="249">
        <v>337305060.04203498</v>
      </c>
      <c r="G60" s="249">
        <v>347598269.51381999</v>
      </c>
      <c r="H60" s="249">
        <v>359019713.29763198</v>
      </c>
      <c r="I60" s="249">
        <v>368695060.85832697</v>
      </c>
      <c r="J60" s="249">
        <v>380112838.80348599</v>
      </c>
      <c r="K60" s="249">
        <v>390998716.59795398</v>
      </c>
      <c r="L60" s="249">
        <v>402615506.56364202</v>
      </c>
      <c r="M60" s="249">
        <v>414348878.165362</v>
      </c>
      <c r="N60" s="249">
        <v>426597834.20123398</v>
      </c>
      <c r="O60" s="249">
        <v>438760901.27892399</v>
      </c>
      <c r="P60" s="249">
        <v>450827082.19656199</v>
      </c>
      <c r="Q60" s="249">
        <v>463104903.56179601</v>
      </c>
      <c r="R60" s="249">
        <v>475157177.69657499</v>
      </c>
      <c r="S60" s="249">
        <v>487191478.82759398</v>
      </c>
      <c r="T60" s="249">
        <v>498855381.18156302</v>
      </c>
      <c r="U60" s="249">
        <v>510124554.22327799</v>
      </c>
      <c r="V60" s="249">
        <v>521068000.75086802</v>
      </c>
      <c r="W60" s="249">
        <v>531468056.89580101</v>
      </c>
      <c r="X60" s="249">
        <v>541291820.69430304</v>
      </c>
      <c r="Y60" s="249">
        <v>551418417.90105295</v>
      </c>
      <c r="Z60" s="249">
        <v>561554701.36137795</v>
      </c>
      <c r="AA60" s="249">
        <v>571700671.075279</v>
      </c>
      <c r="AB60" s="249">
        <v>581856327.04275596</v>
      </c>
      <c r="AC60" s="249">
        <v>592021669.26380897</v>
      </c>
      <c r="AD60" s="249">
        <v>602196697.73843706</v>
      </c>
      <c r="AE60" s="249">
        <v>612381412.46664095</v>
      </c>
      <c r="AF60" s="249">
        <v>622575813.44842005</v>
      </c>
      <c r="AG60" s="249">
        <v>632779900.68377602</v>
      </c>
      <c r="AH60" s="249">
        <v>642993674.17270696</v>
      </c>
      <c r="AI60" s="249">
        <v>653217133.91521394</v>
      </c>
      <c r="AJ60" s="249">
        <v>663450279.91129601</v>
      </c>
      <c r="AK60" s="249">
        <v>673693112.16095495</v>
      </c>
      <c r="AL60" s="249">
        <v>683945630.66418803</v>
      </c>
      <c r="AM60" s="249">
        <v>694207835.42099798</v>
      </c>
    </row>
    <row r="61" spans="3:39" x14ac:dyDescent="0.25">
      <c r="C61" s="243" t="s">
        <v>134</v>
      </c>
      <c r="D61" s="243">
        <v>0</v>
      </c>
      <c r="E61" s="243">
        <v>0</v>
      </c>
      <c r="F61" s="243">
        <v>0</v>
      </c>
      <c r="G61" s="243">
        <v>0</v>
      </c>
      <c r="H61" s="243">
        <v>0</v>
      </c>
      <c r="I61" s="243">
        <v>0</v>
      </c>
      <c r="J61" s="243">
        <v>0</v>
      </c>
      <c r="K61" s="243">
        <v>0</v>
      </c>
      <c r="L61" s="243">
        <v>0</v>
      </c>
      <c r="M61" s="243">
        <v>0</v>
      </c>
      <c r="N61" s="243">
        <v>0</v>
      </c>
      <c r="O61" s="243">
        <v>0</v>
      </c>
      <c r="P61" s="243">
        <v>0</v>
      </c>
      <c r="Q61" s="243">
        <v>0</v>
      </c>
      <c r="R61" s="243">
        <v>0</v>
      </c>
      <c r="S61" s="243">
        <v>0</v>
      </c>
      <c r="T61" s="243">
        <v>0</v>
      </c>
      <c r="U61" s="243">
        <v>0</v>
      </c>
      <c r="V61" s="243">
        <v>0</v>
      </c>
      <c r="W61" s="243">
        <v>0</v>
      </c>
      <c r="X61" s="243">
        <v>0</v>
      </c>
      <c r="Y61" s="243">
        <v>0</v>
      </c>
      <c r="Z61" s="243">
        <v>0</v>
      </c>
      <c r="AA61" s="243">
        <v>0</v>
      </c>
      <c r="AB61" s="243">
        <v>0</v>
      </c>
      <c r="AC61" s="243">
        <v>0</v>
      </c>
      <c r="AD61" s="243">
        <v>0</v>
      </c>
      <c r="AE61" s="243">
        <v>0</v>
      </c>
      <c r="AF61" s="243">
        <v>0</v>
      </c>
      <c r="AG61" s="243">
        <v>0</v>
      </c>
      <c r="AH61" s="243">
        <v>0</v>
      </c>
      <c r="AI61" s="243">
        <v>0</v>
      </c>
      <c r="AJ61" s="243">
        <v>0</v>
      </c>
      <c r="AK61" s="243">
        <v>0</v>
      </c>
      <c r="AL61" s="243">
        <v>0</v>
      </c>
      <c r="AM61" s="243">
        <v>0</v>
      </c>
    </row>
    <row r="62" spans="3:39" x14ac:dyDescent="0.25">
      <c r="C62" s="243" t="s">
        <v>135</v>
      </c>
      <c r="D62" s="249">
        <v>252405748.76677501</v>
      </c>
      <c r="E62" s="249">
        <v>269603266.40227401</v>
      </c>
      <c r="F62" s="249">
        <v>286965222.23929501</v>
      </c>
      <c r="G62" s="249">
        <v>303146893.41167003</v>
      </c>
      <c r="H62" s="249">
        <v>319579904.19206202</v>
      </c>
      <c r="I62" s="249">
        <v>336265639.41797799</v>
      </c>
      <c r="J62" s="249">
        <v>355522948.84354502</v>
      </c>
      <c r="K62" s="249">
        <v>374875927.222987</v>
      </c>
      <c r="L62" s="249">
        <v>394325959.39380997</v>
      </c>
      <c r="M62" s="249">
        <v>416215044.20273501</v>
      </c>
      <c r="N62" s="249">
        <v>438023905.24657899</v>
      </c>
      <c r="O62" s="249">
        <v>460531475.29616499</v>
      </c>
      <c r="P62" s="249">
        <v>482896795.59457397</v>
      </c>
      <c r="Q62" s="249">
        <v>505121250.979312</v>
      </c>
      <c r="R62" s="249">
        <v>527206226.28788698</v>
      </c>
      <c r="S62" s="249">
        <v>549153106.35780597</v>
      </c>
      <c r="T62" s="249">
        <v>574244606.63762105</v>
      </c>
      <c r="U62" s="249">
        <v>598855378.13157904</v>
      </c>
      <c r="V62" s="249">
        <v>622986805.67718697</v>
      </c>
      <c r="W62" s="249">
        <v>646640274.11195195</v>
      </c>
      <c r="X62" s="249">
        <v>669817168.27338004</v>
      </c>
      <c r="Y62" s="249">
        <v>695139581.76559496</v>
      </c>
      <c r="Z62" s="249">
        <v>719613803.69282806</v>
      </c>
      <c r="AA62" s="249">
        <v>743241218.89258695</v>
      </c>
      <c r="AB62" s="249">
        <v>766023212.20237899</v>
      </c>
      <c r="AC62" s="249">
        <v>787961168.45971203</v>
      </c>
      <c r="AD62" s="249">
        <v>812677717.12701905</v>
      </c>
      <c r="AE62" s="249">
        <v>835748277.38911998</v>
      </c>
      <c r="AF62" s="249">
        <v>857174234.08352101</v>
      </c>
      <c r="AG62" s="249">
        <v>876956972.04772794</v>
      </c>
      <c r="AH62" s="249">
        <v>895097876.11924899</v>
      </c>
      <c r="AI62" s="249">
        <v>911598331.13559198</v>
      </c>
      <c r="AJ62" s="249">
        <v>926459721.93426299</v>
      </c>
      <c r="AK62" s="249">
        <v>939683433.35276997</v>
      </c>
      <c r="AL62" s="249">
        <v>951270850.22861898</v>
      </c>
      <c r="AM62" s="249">
        <v>961223357.39931703</v>
      </c>
    </row>
    <row r="63" spans="3:39" x14ac:dyDescent="0.25">
      <c r="C63" s="243" t="s">
        <v>136</v>
      </c>
      <c r="D63" s="249">
        <v>119002890.089067</v>
      </c>
      <c r="E63" s="249">
        <v>119230458.44718499</v>
      </c>
      <c r="F63" s="249">
        <v>119663406.029212</v>
      </c>
      <c r="G63" s="249">
        <v>120029933.792392</v>
      </c>
      <c r="H63" s="249">
        <v>120479492.69396099</v>
      </c>
      <c r="I63" s="249">
        <v>121007783.691155</v>
      </c>
      <c r="J63" s="249">
        <v>121588632.74121501</v>
      </c>
      <c r="K63" s="249">
        <v>122153365.80137999</v>
      </c>
      <c r="L63" s="249">
        <v>122702058.828888</v>
      </c>
      <c r="M63" s="249">
        <v>123159787.78097799</v>
      </c>
      <c r="N63" s="249">
        <v>123564128.61488999</v>
      </c>
      <c r="O63" s="249">
        <v>124152657.287854</v>
      </c>
      <c r="P63" s="249">
        <v>124644199.757117</v>
      </c>
      <c r="Q63" s="249">
        <v>125132581.97991399</v>
      </c>
      <c r="R63" s="249">
        <v>125617879.91348299</v>
      </c>
      <c r="S63" s="249">
        <v>126100169.515062</v>
      </c>
      <c r="T63" s="249">
        <v>126573672.227513</v>
      </c>
      <c r="U63" s="249">
        <v>127047580.04523499</v>
      </c>
      <c r="V63" s="249">
        <v>127521892.968227</v>
      </c>
      <c r="W63" s="249">
        <v>127996610.996489</v>
      </c>
      <c r="X63" s="249">
        <v>128471734.130023</v>
      </c>
      <c r="Y63" s="249">
        <v>128947262.368827</v>
      </c>
      <c r="Z63" s="249">
        <v>129423195.712901</v>
      </c>
      <c r="AA63" s="249">
        <v>129899534.162247</v>
      </c>
      <c r="AB63" s="249">
        <v>130376277.71686301</v>
      </c>
      <c r="AC63" s="249">
        <v>130853426.37674899</v>
      </c>
      <c r="AD63" s="249">
        <v>131330980.14190599</v>
      </c>
      <c r="AE63" s="249">
        <v>131808939.012334</v>
      </c>
      <c r="AF63" s="249">
        <v>132287302.988033</v>
      </c>
      <c r="AG63" s="249">
        <v>132766072.069002</v>
      </c>
      <c r="AH63" s="249">
        <v>133245246.255242</v>
      </c>
      <c r="AI63" s="249">
        <v>133724825.54675201</v>
      </c>
      <c r="AJ63" s="249">
        <v>134204809.943534</v>
      </c>
      <c r="AK63" s="249">
        <v>134685199.44558501</v>
      </c>
      <c r="AL63" s="249">
        <v>135165994.052908</v>
      </c>
      <c r="AM63" s="249">
        <v>135647193.76550099</v>
      </c>
    </row>
    <row r="64" spans="3:39" x14ac:dyDescent="0.25">
      <c r="C64" s="243" t="s">
        <v>137</v>
      </c>
      <c r="D64" s="243">
        <v>0</v>
      </c>
      <c r="E64" s="243">
        <v>0</v>
      </c>
      <c r="F64" s="243">
        <v>0</v>
      </c>
      <c r="G64" s="243">
        <v>0</v>
      </c>
      <c r="H64" s="243">
        <v>0</v>
      </c>
      <c r="I64" s="243">
        <v>0</v>
      </c>
      <c r="J64" s="243">
        <v>0</v>
      </c>
      <c r="K64" s="243">
        <v>0</v>
      </c>
      <c r="L64" s="243">
        <v>0</v>
      </c>
      <c r="M64" s="243">
        <v>0</v>
      </c>
      <c r="N64" s="243">
        <v>0</v>
      </c>
      <c r="O64" s="243">
        <v>0</v>
      </c>
      <c r="P64" s="243">
        <v>0</v>
      </c>
      <c r="Q64" s="243">
        <v>0</v>
      </c>
      <c r="R64" s="243">
        <v>0</v>
      </c>
      <c r="S64" s="243">
        <v>0</v>
      </c>
      <c r="T64" s="243">
        <v>0</v>
      </c>
      <c r="U64" s="243">
        <v>0</v>
      </c>
      <c r="V64" s="243">
        <v>0</v>
      </c>
      <c r="W64" s="243">
        <v>0</v>
      </c>
      <c r="X64" s="243">
        <v>0</v>
      </c>
      <c r="Y64" s="243">
        <v>0</v>
      </c>
      <c r="Z64" s="243">
        <v>0</v>
      </c>
      <c r="AA64" s="243">
        <v>0</v>
      </c>
      <c r="AB64" s="243">
        <v>0</v>
      </c>
      <c r="AC64" s="243">
        <v>0</v>
      </c>
      <c r="AD64" s="243">
        <v>0</v>
      </c>
      <c r="AE64" s="243">
        <v>0</v>
      </c>
      <c r="AF64" s="243">
        <v>0</v>
      </c>
      <c r="AG64" s="243">
        <v>0</v>
      </c>
      <c r="AH64" s="243">
        <v>0</v>
      </c>
      <c r="AI64" s="243">
        <v>0</v>
      </c>
      <c r="AJ64" s="243">
        <v>0</v>
      </c>
      <c r="AK64" s="243">
        <v>0</v>
      </c>
      <c r="AL64" s="243">
        <v>0</v>
      </c>
      <c r="AM64" s="243">
        <v>0</v>
      </c>
    </row>
    <row r="65" spans="1:39" x14ac:dyDescent="0.25">
      <c r="C65" s="243" t="s">
        <v>138</v>
      </c>
      <c r="D65" s="249">
        <v>3928517628.44489</v>
      </c>
      <c r="E65" s="249">
        <v>3918590736.0283098</v>
      </c>
      <c r="F65" s="249">
        <v>3917878168.5514102</v>
      </c>
      <c r="G65" s="249">
        <v>3919719163.6978998</v>
      </c>
      <c r="H65" s="249">
        <v>3940716086.7245798</v>
      </c>
      <c r="I65" s="249">
        <v>3965777772.1120501</v>
      </c>
      <c r="J65" s="249">
        <v>4015082996.61342</v>
      </c>
      <c r="K65" s="249">
        <v>4086622833.1804199</v>
      </c>
      <c r="L65" s="249">
        <v>4168543899.2174401</v>
      </c>
      <c r="M65" s="249">
        <v>4222388550.76755</v>
      </c>
      <c r="N65" s="249">
        <v>4270003475.3098402</v>
      </c>
      <c r="O65" s="249">
        <v>4316438336.0496902</v>
      </c>
      <c r="P65" s="249">
        <v>4362853066.6711397</v>
      </c>
      <c r="Q65" s="249">
        <v>4407125837.2400599</v>
      </c>
      <c r="R65" s="249">
        <v>4456279741.76861</v>
      </c>
      <c r="S65" s="249">
        <v>4507197539.3855696</v>
      </c>
      <c r="T65" s="249">
        <v>4572099990.1879501</v>
      </c>
      <c r="U65" s="249">
        <v>4644495740.5781002</v>
      </c>
      <c r="V65" s="249">
        <v>4719571869.4771795</v>
      </c>
      <c r="W65" s="249">
        <v>4800387897.8738604</v>
      </c>
      <c r="X65" s="249">
        <v>4883633577.2544804</v>
      </c>
      <c r="Y65" s="249">
        <v>4976057185.5179701</v>
      </c>
      <c r="Z65" s="249">
        <v>5070399873.3290501</v>
      </c>
      <c r="AA65" s="249">
        <v>5167231527.8502703</v>
      </c>
      <c r="AB65" s="249">
        <v>5265821698.4385405</v>
      </c>
      <c r="AC65" s="249">
        <v>5365860892.6917801</v>
      </c>
      <c r="AD65" s="249">
        <v>5450342965.9366903</v>
      </c>
      <c r="AE65" s="249">
        <v>5535082173.0959396</v>
      </c>
      <c r="AF65" s="249">
        <v>5619521930.8251495</v>
      </c>
      <c r="AG65" s="249">
        <v>5701152221.5051804</v>
      </c>
      <c r="AH65" s="249">
        <v>5780149379.1508398</v>
      </c>
      <c r="AI65" s="249">
        <v>5856237692.5510902</v>
      </c>
      <c r="AJ65" s="249">
        <v>5929694136.3730698</v>
      </c>
      <c r="AK65" s="249">
        <v>6000431903.2065201</v>
      </c>
      <c r="AL65" s="249">
        <v>6068883517.7248497</v>
      </c>
      <c r="AM65" s="249">
        <v>6135593104.3785801</v>
      </c>
    </row>
    <row r="69" spans="1:39" x14ac:dyDescent="0.25">
      <c r="C69" s="245" t="s">
        <v>1466</v>
      </c>
      <c r="D69" s="245"/>
      <c r="E69" s="245"/>
      <c r="F69" s="245"/>
      <c r="G69" s="245"/>
      <c r="H69" s="245"/>
      <c r="I69" s="245"/>
      <c r="J69" s="245"/>
      <c r="K69" s="245"/>
      <c r="L69" s="245"/>
      <c r="M69" s="245"/>
      <c r="N69" s="245"/>
      <c r="O69" s="245"/>
      <c r="P69" s="245"/>
      <c r="Q69" s="245"/>
      <c r="R69" s="245"/>
      <c r="S69" s="245"/>
      <c r="T69" s="245"/>
      <c r="U69" s="245"/>
      <c r="V69" s="245"/>
      <c r="W69" s="245"/>
      <c r="X69" s="245"/>
      <c r="Y69" s="245"/>
      <c r="Z69" s="245"/>
      <c r="AA69" s="245"/>
      <c r="AB69" s="245"/>
      <c r="AC69" s="245"/>
      <c r="AD69" s="245"/>
      <c r="AE69" s="245"/>
      <c r="AF69" s="245"/>
      <c r="AG69" s="245"/>
      <c r="AH69" s="245"/>
      <c r="AI69" s="245"/>
      <c r="AJ69" s="245"/>
      <c r="AK69" s="245"/>
      <c r="AL69" s="245"/>
      <c r="AM69" s="245"/>
    </row>
    <row r="70" spans="1:39" s="252" customFormat="1" x14ac:dyDescent="0.25">
      <c r="A70" s="43"/>
      <c r="B70" s="45"/>
      <c r="C70" s="252" t="s">
        <v>1467</v>
      </c>
      <c r="D70" s="253"/>
      <c r="E70" s="253"/>
      <c r="F70" s="253"/>
      <c r="G70" s="253"/>
      <c r="H70" s="253"/>
      <c r="I70" s="253"/>
      <c r="J70" s="253"/>
      <c r="K70" s="253"/>
      <c r="L70" s="253"/>
      <c r="M70" s="253"/>
      <c r="N70" s="253"/>
      <c r="O70" s="253"/>
      <c r="P70" s="253"/>
      <c r="Q70" s="253"/>
      <c r="R70" s="253"/>
      <c r="S70" s="253"/>
      <c r="T70" s="253"/>
      <c r="U70" s="253"/>
      <c r="V70" s="253"/>
      <c r="W70" s="253"/>
      <c r="X70" s="253"/>
      <c r="Y70" s="253"/>
      <c r="Z70" s="253"/>
      <c r="AA70" s="253"/>
      <c r="AB70" s="253"/>
      <c r="AC70" s="253"/>
      <c r="AD70" s="253"/>
      <c r="AE70" s="253"/>
      <c r="AF70" s="253"/>
      <c r="AG70" s="253"/>
      <c r="AH70" s="253"/>
      <c r="AI70" s="253"/>
      <c r="AJ70" s="253"/>
      <c r="AK70" s="253"/>
      <c r="AL70" s="253"/>
      <c r="AM70" s="253"/>
    </row>
    <row r="71" spans="1:39" x14ac:dyDescent="0.25">
      <c r="D71" s="244"/>
      <c r="E71" s="244"/>
      <c r="F71" s="244"/>
      <c r="G71" s="244"/>
      <c r="H71" s="244"/>
      <c r="I71" s="244"/>
      <c r="J71" s="244"/>
      <c r="K71" s="244"/>
      <c r="L71" s="244"/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4"/>
      <c r="AL71" s="244"/>
      <c r="AM71" s="244"/>
    </row>
    <row r="72" spans="1:39" x14ac:dyDescent="0.25">
      <c r="C72" s="244" t="s">
        <v>1460</v>
      </c>
    </row>
    <row r="73" spans="1:39" x14ac:dyDescent="0.25">
      <c r="C73" s="250" t="s">
        <v>1468</v>
      </c>
      <c r="D73" s="249">
        <v>271129321.04833603</v>
      </c>
      <c r="E73" s="249">
        <v>271577413.88502502</v>
      </c>
      <c r="F73" s="249">
        <v>272025506.72171497</v>
      </c>
      <c r="G73" s="249">
        <v>272473599.55840498</v>
      </c>
      <c r="H73" s="249">
        <v>272921692.39509398</v>
      </c>
      <c r="I73" s="249">
        <v>273369785.23178399</v>
      </c>
      <c r="J73" s="249">
        <v>273817878.06847298</v>
      </c>
      <c r="K73" s="249">
        <v>274265970.90516299</v>
      </c>
      <c r="L73" s="249">
        <v>274714063.74185199</v>
      </c>
      <c r="M73" s="249">
        <v>275162156.57854199</v>
      </c>
      <c r="N73" s="249">
        <v>275610249.415232</v>
      </c>
      <c r="O73" s="249">
        <v>276058342.251921</v>
      </c>
      <c r="P73" s="249">
        <v>276506435.08861101</v>
      </c>
      <c r="Q73" s="249">
        <v>276954527.9253</v>
      </c>
      <c r="R73" s="249">
        <v>277402620.76199001</v>
      </c>
      <c r="S73" s="249">
        <v>277850713.59867901</v>
      </c>
      <c r="T73" s="249">
        <v>278298806.43536901</v>
      </c>
      <c r="U73" s="249">
        <v>278746899.27205902</v>
      </c>
      <c r="V73" s="249">
        <v>279194992.10874802</v>
      </c>
      <c r="W73" s="249">
        <v>279643084.94543803</v>
      </c>
      <c r="X73" s="249">
        <v>280091177.78212702</v>
      </c>
      <c r="Y73" s="249">
        <v>280539270.61881697</v>
      </c>
      <c r="Z73" s="249">
        <v>280987363.45550603</v>
      </c>
      <c r="AA73" s="249">
        <v>281435456.29219598</v>
      </c>
      <c r="AB73" s="249">
        <v>281883549.12888598</v>
      </c>
      <c r="AC73" s="249">
        <v>282331641.96557498</v>
      </c>
      <c r="AD73" s="249">
        <v>282779734.80226499</v>
      </c>
      <c r="AE73" s="249">
        <v>283227827.63895398</v>
      </c>
      <c r="AF73" s="249">
        <v>283675920.47564399</v>
      </c>
      <c r="AG73" s="249">
        <v>284124013.31233299</v>
      </c>
      <c r="AH73" s="249">
        <v>284572106.149023</v>
      </c>
      <c r="AI73" s="249">
        <v>285020198.98571301</v>
      </c>
      <c r="AJ73" s="249">
        <v>285468291.822402</v>
      </c>
      <c r="AK73" s="249">
        <v>285916384.65909201</v>
      </c>
      <c r="AL73" s="249">
        <v>286364477.495781</v>
      </c>
      <c r="AM73" s="249">
        <v>286812570.33247101</v>
      </c>
    </row>
    <row r="74" spans="1:39" x14ac:dyDescent="0.25">
      <c r="C74" s="250" t="s">
        <v>1469</v>
      </c>
      <c r="D74" s="249">
        <v>32442307.690231301</v>
      </c>
      <c r="E74" s="249">
        <v>31523076.9210594</v>
      </c>
      <c r="F74" s="249">
        <v>30603846.151887499</v>
      </c>
      <c r="G74" s="249">
        <v>29684615.382715501</v>
      </c>
      <c r="H74" s="249">
        <v>28765384.6135436</v>
      </c>
      <c r="I74" s="249">
        <v>27846153.844371598</v>
      </c>
      <c r="J74" s="249">
        <v>26926923.075199701</v>
      </c>
      <c r="K74" s="249">
        <v>26007692.3060278</v>
      </c>
      <c r="L74" s="249">
        <v>25088461.536855798</v>
      </c>
      <c r="M74" s="249">
        <v>24169230.767683901</v>
      </c>
      <c r="N74" s="249">
        <v>23249999.998511899</v>
      </c>
      <c r="O74" s="249">
        <v>22330769.229339998</v>
      </c>
      <c r="P74" s="249">
        <v>21411538.460168101</v>
      </c>
      <c r="Q74" s="249">
        <v>20492307.690996099</v>
      </c>
      <c r="R74" s="249">
        <v>19573076.921824198</v>
      </c>
      <c r="S74" s="249">
        <v>18653846.1526522</v>
      </c>
      <c r="T74" s="249">
        <v>17734615.383480299</v>
      </c>
      <c r="U74" s="249">
        <v>16815384.614308398</v>
      </c>
      <c r="V74" s="249">
        <v>15896153.8451364</v>
      </c>
      <c r="W74" s="249">
        <v>14976923.075964499</v>
      </c>
      <c r="X74" s="249">
        <v>14057692.306792499</v>
      </c>
      <c r="Y74" s="249">
        <v>13138461.5376206</v>
      </c>
      <c r="Z74" s="249">
        <v>12219230.768448699</v>
      </c>
      <c r="AA74" s="249">
        <v>11299999.999276699</v>
      </c>
      <c r="AB74" s="249">
        <v>10380769.2301048</v>
      </c>
      <c r="AC74" s="249">
        <v>9461538.46093289</v>
      </c>
      <c r="AD74" s="249">
        <v>8542307.6917609498</v>
      </c>
      <c r="AE74" s="249">
        <v>7623076.9225890096</v>
      </c>
      <c r="AF74" s="249">
        <v>6703846.1534170704</v>
      </c>
      <c r="AG74" s="249">
        <v>5784615.3842451395</v>
      </c>
      <c r="AH74" s="249">
        <v>4865384.6150731901</v>
      </c>
      <c r="AI74" s="249">
        <v>3946153.8459012499</v>
      </c>
      <c r="AJ74" s="249">
        <v>3026923.07672932</v>
      </c>
      <c r="AK74" s="249">
        <v>2107692.3075573798</v>
      </c>
      <c r="AL74" s="249">
        <v>1188461.5383854299</v>
      </c>
      <c r="AM74" s="249">
        <v>269230.76921350299</v>
      </c>
    </row>
    <row r="75" spans="1:39" x14ac:dyDescent="0.25">
      <c r="C75" s="251" t="s">
        <v>1470</v>
      </c>
      <c r="D75" s="249">
        <v>38196038433430.703</v>
      </c>
      <c r="E75" s="249">
        <v>38150400270115.133</v>
      </c>
      <c r="F75" s="249">
        <v>38104762106799.68</v>
      </c>
      <c r="G75" s="249">
        <v>38059123943484.227</v>
      </c>
      <c r="H75" s="249">
        <v>38013485780168.656</v>
      </c>
      <c r="I75" s="249">
        <v>37967847616853.203</v>
      </c>
      <c r="J75" s="249">
        <v>37922209453537.633</v>
      </c>
      <c r="K75" s="249">
        <v>37876571290222.188</v>
      </c>
      <c r="L75" s="249">
        <v>37830933126906.609</v>
      </c>
      <c r="M75" s="249">
        <v>37785294963591.164</v>
      </c>
      <c r="N75" s="249">
        <v>37739656800275.711</v>
      </c>
      <c r="O75" s="249">
        <v>37694018636960.141</v>
      </c>
      <c r="P75" s="249">
        <v>37648380473644.703</v>
      </c>
      <c r="Q75" s="249">
        <v>37602742310329.117</v>
      </c>
      <c r="R75" s="249">
        <v>37557104147013.672</v>
      </c>
      <c r="S75" s="249">
        <v>37511465983698.086</v>
      </c>
      <c r="T75" s="249">
        <v>37465827820382.641</v>
      </c>
      <c r="U75" s="249">
        <v>37420189657067.203</v>
      </c>
      <c r="V75" s="249">
        <v>37374551493751.625</v>
      </c>
      <c r="W75" s="249">
        <v>37328913330436.18</v>
      </c>
      <c r="X75" s="249">
        <v>37283275167120.594</v>
      </c>
      <c r="Y75" s="249">
        <v>37237637003805.148</v>
      </c>
      <c r="Z75" s="249">
        <v>37191998840489.578</v>
      </c>
      <c r="AA75" s="249">
        <v>37146360677174.117</v>
      </c>
      <c r="AB75" s="249">
        <v>37100722513858.68</v>
      </c>
      <c r="AC75" s="249">
        <v>37055084350543.109</v>
      </c>
      <c r="AD75" s="249">
        <v>37009446187227.664</v>
      </c>
      <c r="AE75" s="249">
        <v>36963808023912.086</v>
      </c>
      <c r="AF75" s="249">
        <v>36918169860596.641</v>
      </c>
      <c r="AG75" s="249">
        <v>36872531697281.063</v>
      </c>
      <c r="AH75" s="249">
        <v>36826893533965.609</v>
      </c>
      <c r="AI75" s="249">
        <v>36781255370650.164</v>
      </c>
      <c r="AJ75" s="249">
        <v>36735617207334.594</v>
      </c>
      <c r="AK75" s="249">
        <v>36689979044019.148</v>
      </c>
      <c r="AL75" s="249">
        <v>36644340880703.57</v>
      </c>
      <c r="AM75" s="249">
        <v>36598702717388.125</v>
      </c>
    </row>
    <row r="77" spans="1:39" x14ac:dyDescent="0.25">
      <c r="C77" s="244" t="s">
        <v>159</v>
      </c>
      <c r="D77" s="249">
        <v>2554639.16749642</v>
      </c>
      <c r="E77" s="249">
        <v>2593789.91239502</v>
      </c>
      <c r="F77" s="249">
        <v>2632940.6572936201</v>
      </c>
      <c r="G77" s="249">
        <v>2672091.4021922201</v>
      </c>
      <c r="H77" s="249">
        <v>2711242.1470908201</v>
      </c>
      <c r="I77" s="249">
        <v>2750392.8919894202</v>
      </c>
      <c r="J77" s="249">
        <v>2789543.6368880202</v>
      </c>
      <c r="K77" s="249">
        <v>2828694.3817866198</v>
      </c>
      <c r="L77" s="249">
        <v>2867845.1266852198</v>
      </c>
      <c r="M77" s="249">
        <v>2906995.8715838301</v>
      </c>
      <c r="N77" s="249">
        <v>2946146.6164824301</v>
      </c>
      <c r="O77" s="249">
        <v>2985297.3613810302</v>
      </c>
      <c r="P77" s="249">
        <v>3024448.1062796302</v>
      </c>
      <c r="Q77" s="249">
        <v>3063598.8511782298</v>
      </c>
      <c r="R77" s="249">
        <v>3102749.5960768298</v>
      </c>
      <c r="S77" s="249">
        <v>3141900.3409754299</v>
      </c>
      <c r="T77" s="249">
        <v>3181051.0858740299</v>
      </c>
      <c r="U77" s="249">
        <v>3220201.8307726299</v>
      </c>
      <c r="V77" s="249">
        <v>3259352.57567123</v>
      </c>
      <c r="W77" s="249">
        <v>3298503.32056983</v>
      </c>
      <c r="X77" s="249">
        <v>3337654.0654684301</v>
      </c>
      <c r="Y77" s="249">
        <v>3376804.8103670301</v>
      </c>
      <c r="Z77" s="249">
        <v>3415955.5552656399</v>
      </c>
      <c r="AA77" s="249">
        <v>3455106.3001642399</v>
      </c>
      <c r="AB77" s="249">
        <v>3494257.04506284</v>
      </c>
      <c r="AC77" s="249">
        <v>3533407.78996144</v>
      </c>
      <c r="AD77" s="249">
        <v>3572558.5348600401</v>
      </c>
      <c r="AE77" s="249">
        <v>3611709.2797586401</v>
      </c>
      <c r="AF77" s="249">
        <v>3650860.0246572401</v>
      </c>
      <c r="AG77" s="249">
        <v>3690010.7695558402</v>
      </c>
      <c r="AH77" s="249">
        <v>3729161.5144544402</v>
      </c>
      <c r="AI77" s="249">
        <v>3768312.2593530398</v>
      </c>
      <c r="AJ77" s="249">
        <v>3807463.0042516398</v>
      </c>
      <c r="AK77" s="249">
        <v>3846613.7491502399</v>
      </c>
      <c r="AL77" s="249">
        <v>3885764.4940488399</v>
      </c>
      <c r="AM77" s="249">
        <v>3924915.2389474399</v>
      </c>
    </row>
    <row r="79" spans="1:39" x14ac:dyDescent="0.25">
      <c r="C79" s="244" t="s">
        <v>141</v>
      </c>
      <c r="D79" s="243">
        <v>2554639.16749642</v>
      </c>
      <c r="E79" s="243">
        <v>2593789.91239502</v>
      </c>
      <c r="F79" s="243">
        <v>2632940.6572936201</v>
      </c>
      <c r="G79" s="243">
        <v>2672091.4021922201</v>
      </c>
      <c r="H79" s="243">
        <v>2711242.1470908201</v>
      </c>
      <c r="I79" s="243">
        <v>2750392.8919894202</v>
      </c>
      <c r="J79" s="243">
        <v>2789543.6368880202</v>
      </c>
      <c r="K79" s="243">
        <v>2828694.3817866198</v>
      </c>
      <c r="L79" s="243">
        <v>2867845.1266852198</v>
      </c>
      <c r="M79" s="243">
        <v>2906995.8715838301</v>
      </c>
      <c r="N79" s="243">
        <v>2946146.6164824301</v>
      </c>
      <c r="O79" s="243">
        <v>2985297.3613810302</v>
      </c>
      <c r="P79" s="243">
        <v>3024448.1062796302</v>
      </c>
      <c r="Q79" s="243">
        <v>3063598.8511782298</v>
      </c>
      <c r="R79" s="243">
        <v>3102749.5960768298</v>
      </c>
      <c r="S79" s="243">
        <v>3141900.3409754299</v>
      </c>
      <c r="T79" s="243">
        <v>3181051.0858740299</v>
      </c>
      <c r="U79" s="243">
        <v>3220201.8307726299</v>
      </c>
      <c r="V79" s="243">
        <v>3259352.57567123</v>
      </c>
      <c r="W79" s="243">
        <v>3298503.32056983</v>
      </c>
      <c r="X79" s="243">
        <v>3337654.0654684301</v>
      </c>
      <c r="Y79" s="243">
        <v>3376804.8103670301</v>
      </c>
      <c r="Z79" s="243">
        <v>3415955.5552656399</v>
      </c>
      <c r="AA79" s="243">
        <v>3455106.3001642399</v>
      </c>
      <c r="AB79" s="243">
        <v>3494257.04506284</v>
      </c>
      <c r="AC79" s="243">
        <v>3533407.78996144</v>
      </c>
      <c r="AD79" s="243">
        <v>3572558.5348600401</v>
      </c>
      <c r="AE79" s="243">
        <v>3611709.2797586401</v>
      </c>
      <c r="AF79" s="243">
        <v>3650860.0246572401</v>
      </c>
      <c r="AG79" s="243">
        <v>3690010.7695558402</v>
      </c>
      <c r="AH79" s="243">
        <v>3729161.5144544402</v>
      </c>
      <c r="AI79" s="243">
        <v>3768312.2593530398</v>
      </c>
      <c r="AJ79" s="243">
        <v>3807463.0042516398</v>
      </c>
      <c r="AK79" s="243">
        <v>3846613.7491502399</v>
      </c>
      <c r="AL79" s="243">
        <v>3885764.4940488399</v>
      </c>
      <c r="AM79" s="243">
        <v>3924915.2389474399</v>
      </c>
    </row>
    <row r="81" spans="3:39" x14ac:dyDescent="0.25">
      <c r="C81" s="244" t="s">
        <v>140</v>
      </c>
      <c r="D81" s="249">
        <v>109104232.268813</v>
      </c>
      <c r="E81" s="249">
        <v>113626051.979139</v>
      </c>
      <c r="F81" s="249">
        <v>117803050.999817</v>
      </c>
      <c r="G81" s="249">
        <v>122324870.710144</v>
      </c>
      <c r="H81" s="249">
        <v>126846690.42047</v>
      </c>
      <c r="I81" s="249">
        <v>131023689.441148</v>
      </c>
      <c r="J81" s="249">
        <v>135545509.151474</v>
      </c>
      <c r="K81" s="249">
        <v>140067328.86179999</v>
      </c>
      <c r="L81" s="249">
        <v>144589148.572126</v>
      </c>
      <c r="M81" s="249">
        <v>148766147.59280401</v>
      </c>
      <c r="N81" s="249">
        <v>150874222.47559199</v>
      </c>
      <c r="O81" s="249">
        <v>152637476.66873199</v>
      </c>
      <c r="P81" s="249">
        <v>154400730.86187199</v>
      </c>
      <c r="Q81" s="249">
        <v>156163985.05501199</v>
      </c>
      <c r="R81" s="249">
        <v>157927239.24815199</v>
      </c>
      <c r="S81" s="249">
        <v>159690493.44129199</v>
      </c>
      <c r="T81" s="249">
        <v>161453747.63443199</v>
      </c>
      <c r="U81" s="249">
        <v>163217001.82757199</v>
      </c>
      <c r="V81" s="249">
        <v>164980256.02071199</v>
      </c>
      <c r="W81" s="249">
        <v>166743510.21385199</v>
      </c>
      <c r="X81" s="249">
        <v>168506764.40699199</v>
      </c>
      <c r="Y81" s="249">
        <v>170270018.60013199</v>
      </c>
      <c r="Z81" s="249">
        <v>172033272.79327199</v>
      </c>
      <c r="AA81" s="249">
        <v>173796526.98641199</v>
      </c>
      <c r="AB81" s="249">
        <v>175559781.17955199</v>
      </c>
      <c r="AC81" s="249">
        <v>177323035.37269199</v>
      </c>
      <c r="AD81" s="249">
        <v>179086289.56583199</v>
      </c>
      <c r="AE81" s="249">
        <v>180849543.75897199</v>
      </c>
      <c r="AF81" s="249">
        <v>182612797.95211199</v>
      </c>
      <c r="AG81" s="249">
        <v>184376052.14525199</v>
      </c>
      <c r="AH81" s="249">
        <v>186139306.33839199</v>
      </c>
      <c r="AI81" s="249">
        <v>187902560.53153199</v>
      </c>
      <c r="AJ81" s="249">
        <v>189665814.72467199</v>
      </c>
      <c r="AK81" s="249">
        <v>191429068.91781199</v>
      </c>
      <c r="AL81" s="249">
        <v>193192323.11095199</v>
      </c>
      <c r="AM81" s="249">
        <v>194955577.30409199</v>
      </c>
    </row>
    <row r="82" spans="3:39" x14ac:dyDescent="0.25">
      <c r="D82" s="249"/>
      <c r="E82" s="249"/>
      <c r="F82" s="249"/>
      <c r="G82" s="249"/>
      <c r="H82" s="249"/>
      <c r="I82" s="249"/>
      <c r="J82" s="249"/>
      <c r="K82" s="249"/>
      <c r="L82" s="249"/>
      <c r="M82" s="249"/>
      <c r="N82" s="249"/>
      <c r="O82" s="249"/>
      <c r="P82" s="249"/>
      <c r="Q82" s="249"/>
      <c r="R82" s="249"/>
      <c r="S82" s="249"/>
      <c r="T82" s="249"/>
      <c r="U82" s="249"/>
      <c r="V82" s="249"/>
      <c r="W82" s="249"/>
      <c r="X82" s="249"/>
      <c r="Y82" s="249"/>
      <c r="Z82" s="249"/>
      <c r="AA82" s="249"/>
      <c r="AB82" s="249"/>
      <c r="AC82" s="249"/>
      <c r="AD82" s="249"/>
      <c r="AE82" s="249"/>
      <c r="AF82" s="249"/>
      <c r="AG82" s="249"/>
      <c r="AH82" s="249"/>
      <c r="AI82" s="249"/>
      <c r="AJ82" s="249"/>
      <c r="AK82" s="249"/>
      <c r="AL82" s="249"/>
      <c r="AM82" s="249"/>
    </row>
    <row r="83" spans="3:39" x14ac:dyDescent="0.25">
      <c r="C83" s="244" t="s">
        <v>101</v>
      </c>
      <c r="D83" s="249">
        <v>2554639.16749642</v>
      </c>
      <c r="E83" s="249">
        <v>2593789.91239502</v>
      </c>
      <c r="F83" s="249">
        <v>2632940.6572936201</v>
      </c>
      <c r="G83" s="249">
        <v>2672091.4021922201</v>
      </c>
      <c r="H83" s="249">
        <v>2711242.1470908201</v>
      </c>
      <c r="I83" s="249">
        <v>2750392.8919894202</v>
      </c>
      <c r="J83" s="249">
        <v>2789543.6368880202</v>
      </c>
      <c r="K83" s="249">
        <v>2828694.3817866198</v>
      </c>
      <c r="L83" s="249">
        <v>2867845.1266852198</v>
      </c>
      <c r="M83" s="249">
        <v>2906995.8715838301</v>
      </c>
      <c r="N83" s="249">
        <v>2946146.6164824301</v>
      </c>
      <c r="O83" s="249">
        <v>2985297.3613810302</v>
      </c>
      <c r="P83" s="249">
        <v>3024448.1062796302</v>
      </c>
      <c r="Q83" s="249">
        <v>3063598.8511782298</v>
      </c>
      <c r="R83" s="249">
        <v>3102749.5960768298</v>
      </c>
      <c r="S83" s="249">
        <v>3141900.3409754299</v>
      </c>
      <c r="T83" s="249">
        <v>3181051.0858740299</v>
      </c>
      <c r="U83" s="249">
        <v>3220201.8307726299</v>
      </c>
      <c r="V83" s="249">
        <v>3259352.57567123</v>
      </c>
      <c r="W83" s="249">
        <v>3298503.32056983</v>
      </c>
      <c r="X83" s="249">
        <v>3337654.0654684301</v>
      </c>
      <c r="Y83" s="249">
        <v>3376804.8103670301</v>
      </c>
      <c r="Z83" s="249">
        <v>3415955.5552656399</v>
      </c>
      <c r="AA83" s="249">
        <v>3455106.3001642399</v>
      </c>
      <c r="AB83" s="249">
        <v>3494257.04506284</v>
      </c>
      <c r="AC83" s="249">
        <v>3533407.78996144</v>
      </c>
      <c r="AD83" s="249">
        <v>3572558.5348600401</v>
      </c>
      <c r="AE83" s="249">
        <v>3611709.2797586401</v>
      </c>
      <c r="AF83" s="249">
        <v>3650860.0246572401</v>
      </c>
      <c r="AG83" s="249">
        <v>3690010.7695558402</v>
      </c>
      <c r="AH83" s="249">
        <v>3729161.5144544402</v>
      </c>
      <c r="AI83" s="249">
        <v>3768312.2593530398</v>
      </c>
      <c r="AJ83" s="249">
        <v>3807463.0042516398</v>
      </c>
      <c r="AK83" s="249">
        <v>3846613.7491502399</v>
      </c>
      <c r="AL83" s="249">
        <v>3885764.4940488399</v>
      </c>
      <c r="AM83" s="249">
        <v>3924915.2389474399</v>
      </c>
    </row>
    <row r="85" spans="3:39" x14ac:dyDescent="0.25">
      <c r="C85" s="244" t="s">
        <v>147</v>
      </c>
    </row>
    <row r="86" spans="3:39" x14ac:dyDescent="0.25">
      <c r="C86" s="250" t="s">
        <v>87</v>
      </c>
      <c r="D86" s="243">
        <v>109104232.268813</v>
      </c>
      <c r="E86" s="243">
        <v>113626051.979139</v>
      </c>
      <c r="F86" s="243">
        <v>117803050.999817</v>
      </c>
      <c r="G86" s="243">
        <v>122324870.710144</v>
      </c>
      <c r="H86" s="243">
        <v>126846690.42047</v>
      </c>
      <c r="I86" s="243">
        <v>131023689.441148</v>
      </c>
      <c r="J86" s="243">
        <v>135545509.151474</v>
      </c>
      <c r="K86" s="243">
        <v>140067328.86179999</v>
      </c>
      <c r="L86" s="243">
        <v>144589148.572126</v>
      </c>
      <c r="M86" s="243">
        <v>148766147.59280401</v>
      </c>
      <c r="N86" s="243">
        <v>150874222.47559199</v>
      </c>
      <c r="O86" s="243">
        <v>152637476.66873199</v>
      </c>
      <c r="P86" s="243">
        <v>154400730.86187199</v>
      </c>
      <c r="Q86" s="243">
        <v>156163985.05501199</v>
      </c>
      <c r="R86" s="243">
        <v>157927239.24815199</v>
      </c>
      <c r="S86" s="243">
        <v>159690493.44129199</v>
      </c>
      <c r="T86" s="243">
        <v>161453747.63443199</v>
      </c>
      <c r="U86" s="243">
        <v>163217001.82757199</v>
      </c>
      <c r="V86" s="243">
        <v>164980256.02071199</v>
      </c>
      <c r="W86" s="243">
        <v>166743510.21385199</v>
      </c>
      <c r="X86" s="243">
        <v>168506764.40699199</v>
      </c>
      <c r="Y86" s="243">
        <v>170270018.60013199</v>
      </c>
      <c r="Z86" s="243">
        <v>172033272.79327199</v>
      </c>
      <c r="AA86" s="243">
        <v>173796526.98641199</v>
      </c>
      <c r="AB86" s="243">
        <v>175559781.17955199</v>
      </c>
      <c r="AC86" s="243">
        <v>177323035.37269199</v>
      </c>
      <c r="AD86" s="243">
        <v>179086289.56583199</v>
      </c>
      <c r="AE86" s="243">
        <v>180849543.75897199</v>
      </c>
      <c r="AF86" s="243">
        <v>182612797.95211199</v>
      </c>
      <c r="AG86" s="243">
        <v>184376052.14525199</v>
      </c>
      <c r="AH86" s="243">
        <v>186139306.33839199</v>
      </c>
      <c r="AI86" s="243">
        <v>187902560.53153199</v>
      </c>
      <c r="AJ86" s="243">
        <v>189665814.72467199</v>
      </c>
      <c r="AK86" s="243">
        <v>191429068.91781199</v>
      </c>
      <c r="AL86" s="243">
        <v>193192323.11095199</v>
      </c>
      <c r="AM86" s="243">
        <v>194955577.30409199</v>
      </c>
    </row>
    <row r="87" spans="3:39" x14ac:dyDescent="0.25">
      <c r="C87" s="250" t="s">
        <v>148</v>
      </c>
      <c r="D87" s="243">
        <v>2554639.16749642</v>
      </c>
      <c r="E87" s="243">
        <v>2593789.91239502</v>
      </c>
      <c r="F87" s="243">
        <v>2632940.6572936201</v>
      </c>
      <c r="G87" s="243">
        <v>2672091.4021922201</v>
      </c>
      <c r="H87" s="243">
        <v>2711242.1470908201</v>
      </c>
      <c r="I87" s="243">
        <v>2750392.8919894202</v>
      </c>
      <c r="J87" s="243">
        <v>2789543.6368880202</v>
      </c>
      <c r="K87" s="243">
        <v>2828694.3817866198</v>
      </c>
      <c r="L87" s="243">
        <v>2867845.1266852198</v>
      </c>
      <c r="M87" s="243">
        <v>2906995.8715838301</v>
      </c>
      <c r="N87" s="243">
        <v>2946146.6164824301</v>
      </c>
      <c r="O87" s="243">
        <v>2985297.3613810302</v>
      </c>
      <c r="P87" s="243">
        <v>3024448.1062796302</v>
      </c>
      <c r="Q87" s="243">
        <v>3063598.8511782298</v>
      </c>
      <c r="R87" s="243">
        <v>3102749.5960768298</v>
      </c>
      <c r="S87" s="243">
        <v>3141900.3409754299</v>
      </c>
      <c r="T87" s="243">
        <v>3181051.0858740299</v>
      </c>
      <c r="U87" s="243">
        <v>3220201.8307726299</v>
      </c>
      <c r="V87" s="243">
        <v>3259352.57567123</v>
      </c>
      <c r="W87" s="243">
        <v>3298503.32056983</v>
      </c>
      <c r="X87" s="243">
        <v>3337654.0654684301</v>
      </c>
      <c r="Y87" s="243">
        <v>3376804.8103670301</v>
      </c>
      <c r="Z87" s="243">
        <v>3415955.5552656399</v>
      </c>
      <c r="AA87" s="243">
        <v>3455106.3001642399</v>
      </c>
      <c r="AB87" s="243">
        <v>3494257.04506284</v>
      </c>
      <c r="AC87" s="243">
        <v>3533407.78996144</v>
      </c>
      <c r="AD87" s="243">
        <v>3572558.5348600401</v>
      </c>
      <c r="AE87" s="243">
        <v>3611709.2797586401</v>
      </c>
      <c r="AF87" s="243">
        <v>3650860.0246572401</v>
      </c>
      <c r="AG87" s="243">
        <v>3690010.7695558402</v>
      </c>
      <c r="AH87" s="243">
        <v>3729161.5144544402</v>
      </c>
      <c r="AI87" s="243">
        <v>3768312.2593530398</v>
      </c>
      <c r="AJ87" s="243">
        <v>3807463.0042516398</v>
      </c>
      <c r="AK87" s="243">
        <v>3846613.7491502399</v>
      </c>
      <c r="AL87" s="243">
        <v>3885764.4940488399</v>
      </c>
      <c r="AM87" s="243">
        <v>3924915.2389474399</v>
      </c>
    </row>
    <row r="88" spans="3:39" x14ac:dyDescent="0.25">
      <c r="C88" s="250" t="s">
        <v>149</v>
      </c>
      <c r="D88" s="243">
        <v>2554639.16749642</v>
      </c>
      <c r="E88" s="243">
        <v>2593789.91239502</v>
      </c>
      <c r="F88" s="243">
        <v>2632940.6572936201</v>
      </c>
      <c r="G88" s="243">
        <v>2672091.4021922201</v>
      </c>
      <c r="H88" s="243">
        <v>2711242.1470908201</v>
      </c>
      <c r="I88" s="243">
        <v>2750392.8919894202</v>
      </c>
      <c r="J88" s="243">
        <v>2789543.6368880202</v>
      </c>
      <c r="K88" s="243">
        <v>2828694.3817866198</v>
      </c>
      <c r="L88" s="243">
        <v>2867845.1266852198</v>
      </c>
      <c r="M88" s="243">
        <v>2906995.8715838301</v>
      </c>
      <c r="N88" s="243">
        <v>2946146.6164824301</v>
      </c>
      <c r="O88" s="243">
        <v>2985297.3613810302</v>
      </c>
      <c r="P88" s="243">
        <v>3024448.1062796302</v>
      </c>
      <c r="Q88" s="243">
        <v>3063598.8511782298</v>
      </c>
      <c r="R88" s="243">
        <v>3102749.5960768298</v>
      </c>
      <c r="S88" s="243">
        <v>3141900.3409754299</v>
      </c>
      <c r="T88" s="243">
        <v>3181051.0858740299</v>
      </c>
      <c r="U88" s="243">
        <v>3220201.8307726299</v>
      </c>
      <c r="V88" s="243">
        <v>3259352.57567123</v>
      </c>
      <c r="W88" s="243">
        <v>3298503.32056983</v>
      </c>
      <c r="X88" s="243">
        <v>3337654.0654684301</v>
      </c>
      <c r="Y88" s="243">
        <v>3376804.8103670301</v>
      </c>
      <c r="Z88" s="243">
        <v>3415955.5552656399</v>
      </c>
      <c r="AA88" s="243">
        <v>3455106.3001642399</v>
      </c>
      <c r="AB88" s="243">
        <v>3494257.04506284</v>
      </c>
      <c r="AC88" s="243">
        <v>3533407.78996144</v>
      </c>
      <c r="AD88" s="243">
        <v>3572558.5348600401</v>
      </c>
      <c r="AE88" s="243">
        <v>3611709.2797586401</v>
      </c>
      <c r="AF88" s="243">
        <v>3650860.0246572401</v>
      </c>
      <c r="AG88" s="243">
        <v>3690010.7695558402</v>
      </c>
      <c r="AH88" s="243">
        <v>3729161.5144544402</v>
      </c>
      <c r="AI88" s="243">
        <v>3768312.2593530398</v>
      </c>
      <c r="AJ88" s="243">
        <v>3807463.0042516398</v>
      </c>
      <c r="AK88" s="243">
        <v>3846613.7491502399</v>
      </c>
      <c r="AL88" s="243">
        <v>3885764.4940488399</v>
      </c>
      <c r="AM88" s="243">
        <v>3924915.2389474399</v>
      </c>
    </row>
    <row r="89" spans="3:39" x14ac:dyDescent="0.25">
      <c r="C89" s="250" t="s">
        <v>150</v>
      </c>
      <c r="D89" s="249">
        <v>2554639.16749642</v>
      </c>
      <c r="E89" s="249">
        <v>2593789.91239502</v>
      </c>
      <c r="F89" s="249">
        <v>2632940.6572936201</v>
      </c>
      <c r="G89" s="249">
        <v>2672091.4021922201</v>
      </c>
      <c r="H89" s="249">
        <v>2711242.1470908201</v>
      </c>
      <c r="I89" s="249">
        <v>2750392.8919894202</v>
      </c>
      <c r="J89" s="249">
        <v>2789543.6368880202</v>
      </c>
      <c r="K89" s="249">
        <v>2828694.3817866198</v>
      </c>
      <c r="L89" s="249">
        <v>2867845.1266852198</v>
      </c>
      <c r="M89" s="249">
        <v>2906995.8715838301</v>
      </c>
      <c r="N89" s="249">
        <v>2946146.6164824301</v>
      </c>
      <c r="O89" s="249">
        <v>2985297.3613810302</v>
      </c>
      <c r="P89" s="249">
        <v>3024448.1062796302</v>
      </c>
      <c r="Q89" s="249">
        <v>3063598.8511782298</v>
      </c>
      <c r="R89" s="249">
        <v>3102749.5960768298</v>
      </c>
      <c r="S89" s="249">
        <v>3141900.3409754299</v>
      </c>
      <c r="T89" s="249">
        <v>3181051.0858740299</v>
      </c>
      <c r="U89" s="249">
        <v>3220201.8307726299</v>
      </c>
      <c r="V89" s="249">
        <v>3259352.57567123</v>
      </c>
      <c r="W89" s="249">
        <v>3298503.32056983</v>
      </c>
      <c r="X89" s="249">
        <v>3337654.0654684301</v>
      </c>
      <c r="Y89" s="249">
        <v>3376804.8103670301</v>
      </c>
      <c r="Z89" s="249">
        <v>3415955.5552656399</v>
      </c>
      <c r="AA89" s="249">
        <v>3455106.3001642399</v>
      </c>
      <c r="AB89" s="249">
        <v>3494257.04506284</v>
      </c>
      <c r="AC89" s="249">
        <v>3533407.78996144</v>
      </c>
      <c r="AD89" s="249">
        <v>3572558.5348600401</v>
      </c>
      <c r="AE89" s="249">
        <v>3611709.2797586401</v>
      </c>
      <c r="AF89" s="249">
        <v>3650860.0246572401</v>
      </c>
      <c r="AG89" s="249">
        <v>3690010.7695558402</v>
      </c>
      <c r="AH89" s="249">
        <v>3729161.5144544402</v>
      </c>
      <c r="AI89" s="249">
        <v>3768312.2593530398</v>
      </c>
      <c r="AJ89" s="249">
        <v>3807463.0042516398</v>
      </c>
      <c r="AK89" s="249">
        <v>3846613.7491502399</v>
      </c>
      <c r="AL89" s="249">
        <v>3885764.4940488399</v>
      </c>
      <c r="AM89" s="249">
        <v>3924915.2389474399</v>
      </c>
    </row>
    <row r="90" spans="3:39" x14ac:dyDescent="0.25">
      <c r="C90" s="250" t="s">
        <v>151</v>
      </c>
      <c r="D90" s="243">
        <v>2554639.16749642</v>
      </c>
      <c r="E90" s="243">
        <v>2593789.91239502</v>
      </c>
      <c r="F90" s="243">
        <v>2632940.6572936201</v>
      </c>
      <c r="G90" s="243">
        <v>2672091.4021922201</v>
      </c>
      <c r="H90" s="243">
        <v>2711242.1470908201</v>
      </c>
      <c r="I90" s="243">
        <v>2750392.8919894202</v>
      </c>
      <c r="J90" s="243">
        <v>2789543.6368880202</v>
      </c>
      <c r="K90" s="243">
        <v>2828694.3817866198</v>
      </c>
      <c r="L90" s="243">
        <v>2867845.1266852198</v>
      </c>
      <c r="M90" s="243">
        <v>2906995.8715838301</v>
      </c>
      <c r="N90" s="243">
        <v>2946146.6164824301</v>
      </c>
      <c r="O90" s="243">
        <v>2985297.3613810302</v>
      </c>
      <c r="P90" s="243">
        <v>3024448.1062796302</v>
      </c>
      <c r="Q90" s="243">
        <v>3063598.8511782298</v>
      </c>
      <c r="R90" s="243">
        <v>3102749.5960768298</v>
      </c>
      <c r="S90" s="243">
        <v>3141900.3409754299</v>
      </c>
      <c r="T90" s="243">
        <v>3181051.0858740299</v>
      </c>
      <c r="U90" s="243">
        <v>3220201.8307726299</v>
      </c>
      <c r="V90" s="243">
        <v>3259352.57567123</v>
      </c>
      <c r="W90" s="243">
        <v>3298503.32056983</v>
      </c>
      <c r="X90" s="243">
        <v>3337654.0654684301</v>
      </c>
      <c r="Y90" s="243">
        <v>3376804.8103670301</v>
      </c>
      <c r="Z90" s="243">
        <v>3415955.5552656399</v>
      </c>
      <c r="AA90" s="243">
        <v>3455106.3001642399</v>
      </c>
      <c r="AB90" s="243">
        <v>3494257.04506284</v>
      </c>
      <c r="AC90" s="243">
        <v>3533407.78996144</v>
      </c>
      <c r="AD90" s="243">
        <v>3572558.5348600401</v>
      </c>
      <c r="AE90" s="243">
        <v>3611709.2797586401</v>
      </c>
      <c r="AF90" s="243">
        <v>3650860.0246572401</v>
      </c>
      <c r="AG90" s="243">
        <v>3690010.7695558402</v>
      </c>
      <c r="AH90" s="243">
        <v>3729161.5144544402</v>
      </c>
      <c r="AI90" s="243">
        <v>3768312.2593530398</v>
      </c>
      <c r="AJ90" s="243">
        <v>3807463.0042516398</v>
      </c>
      <c r="AK90" s="243">
        <v>3846613.7491502399</v>
      </c>
      <c r="AL90" s="243">
        <v>3885764.4940488399</v>
      </c>
      <c r="AM90" s="243">
        <v>3924915.2389474399</v>
      </c>
    </row>
    <row r="91" spans="3:39" x14ac:dyDescent="0.25">
      <c r="C91" s="250" t="s">
        <v>152</v>
      </c>
      <c r="D91" s="243">
        <v>2554639.16749642</v>
      </c>
      <c r="E91" s="243">
        <v>2593789.91239502</v>
      </c>
      <c r="F91" s="243">
        <v>2632940.6572936201</v>
      </c>
      <c r="G91" s="243">
        <v>2672091.4021922201</v>
      </c>
      <c r="H91" s="243">
        <v>2711242.1470908201</v>
      </c>
      <c r="I91" s="243">
        <v>2750392.8919894202</v>
      </c>
      <c r="J91" s="243">
        <v>2789543.6368880202</v>
      </c>
      <c r="K91" s="243">
        <v>2828694.3817866198</v>
      </c>
      <c r="L91" s="243">
        <v>2867845.1266852198</v>
      </c>
      <c r="M91" s="243">
        <v>2906995.8715838301</v>
      </c>
      <c r="N91" s="243">
        <v>2946146.6164824301</v>
      </c>
      <c r="O91" s="243">
        <v>2985297.3613810302</v>
      </c>
      <c r="P91" s="243">
        <v>3024448.1062796302</v>
      </c>
      <c r="Q91" s="243">
        <v>3063598.8511782298</v>
      </c>
      <c r="R91" s="243">
        <v>3102749.5960768298</v>
      </c>
      <c r="S91" s="243">
        <v>3141900.3409754299</v>
      </c>
      <c r="T91" s="243">
        <v>3181051.0858740299</v>
      </c>
      <c r="U91" s="243">
        <v>3220201.8307726299</v>
      </c>
      <c r="V91" s="243">
        <v>3259352.57567123</v>
      </c>
      <c r="W91" s="243">
        <v>3298503.32056983</v>
      </c>
      <c r="X91" s="243">
        <v>3337654.0654684301</v>
      </c>
      <c r="Y91" s="243">
        <v>3376804.8103670301</v>
      </c>
      <c r="Z91" s="243">
        <v>3415955.5552656399</v>
      </c>
      <c r="AA91" s="243">
        <v>3455106.3001642399</v>
      </c>
      <c r="AB91" s="243">
        <v>3494257.04506284</v>
      </c>
      <c r="AC91" s="243">
        <v>3533407.78996144</v>
      </c>
      <c r="AD91" s="243">
        <v>3572558.5348600401</v>
      </c>
      <c r="AE91" s="243">
        <v>3611709.2797586401</v>
      </c>
      <c r="AF91" s="243">
        <v>3650860.0246572401</v>
      </c>
      <c r="AG91" s="243">
        <v>3690010.7695558402</v>
      </c>
      <c r="AH91" s="243">
        <v>3729161.5144544402</v>
      </c>
      <c r="AI91" s="243">
        <v>3768312.2593530398</v>
      </c>
      <c r="AJ91" s="243">
        <v>3807463.0042516398</v>
      </c>
      <c r="AK91" s="243">
        <v>3846613.7491502399</v>
      </c>
      <c r="AL91" s="243">
        <v>3885764.4940488399</v>
      </c>
      <c r="AM91" s="243">
        <v>3924915.2389474399</v>
      </c>
    </row>
    <row r="92" spans="3:39" x14ac:dyDescent="0.25">
      <c r="C92" s="250" t="s">
        <v>94</v>
      </c>
      <c r="D92" s="243">
        <v>2554639.16749642</v>
      </c>
      <c r="E92" s="243">
        <v>2593789.91239502</v>
      </c>
      <c r="F92" s="243">
        <v>2632940.6572936201</v>
      </c>
      <c r="G92" s="243">
        <v>2672091.4021922201</v>
      </c>
      <c r="H92" s="243">
        <v>2711242.1470908201</v>
      </c>
      <c r="I92" s="243">
        <v>2750392.8919894202</v>
      </c>
      <c r="J92" s="243">
        <v>2789543.6368880202</v>
      </c>
      <c r="K92" s="243">
        <v>2828694.3817866198</v>
      </c>
      <c r="L92" s="243">
        <v>2867845.1266852198</v>
      </c>
      <c r="M92" s="243">
        <v>2906995.8715838301</v>
      </c>
      <c r="N92" s="243">
        <v>2946146.6164824301</v>
      </c>
      <c r="O92" s="243">
        <v>2985297.3613810302</v>
      </c>
      <c r="P92" s="243">
        <v>3024448.1062796302</v>
      </c>
      <c r="Q92" s="243">
        <v>3063598.8511782298</v>
      </c>
      <c r="R92" s="243">
        <v>3102749.5960768298</v>
      </c>
      <c r="S92" s="243">
        <v>3141900.3409754299</v>
      </c>
      <c r="T92" s="243">
        <v>3181051.0858740299</v>
      </c>
      <c r="U92" s="243">
        <v>3220201.8307726299</v>
      </c>
      <c r="V92" s="243">
        <v>3259352.57567123</v>
      </c>
      <c r="W92" s="243">
        <v>3298503.32056983</v>
      </c>
      <c r="X92" s="243">
        <v>3337654.0654684301</v>
      </c>
      <c r="Y92" s="243">
        <v>3376804.8103670301</v>
      </c>
      <c r="Z92" s="243">
        <v>3415955.5552656399</v>
      </c>
      <c r="AA92" s="243">
        <v>3455106.3001642399</v>
      </c>
      <c r="AB92" s="243">
        <v>3494257.04506284</v>
      </c>
      <c r="AC92" s="243">
        <v>3533407.78996144</v>
      </c>
      <c r="AD92" s="243">
        <v>3572558.5348600401</v>
      </c>
      <c r="AE92" s="243">
        <v>3611709.2797586401</v>
      </c>
      <c r="AF92" s="243">
        <v>3650860.0246572401</v>
      </c>
      <c r="AG92" s="243">
        <v>3690010.7695558402</v>
      </c>
      <c r="AH92" s="243">
        <v>3729161.5144544402</v>
      </c>
      <c r="AI92" s="243">
        <v>3768312.2593530398</v>
      </c>
      <c r="AJ92" s="243">
        <v>3807463.0042516398</v>
      </c>
      <c r="AK92" s="243">
        <v>3846613.7491502399</v>
      </c>
      <c r="AL92" s="243">
        <v>3885764.4940488399</v>
      </c>
      <c r="AM92" s="243">
        <v>3924915.2389474399</v>
      </c>
    </row>
    <row r="93" spans="3:39" x14ac:dyDescent="0.25">
      <c r="C93" s="250" t="s">
        <v>153</v>
      </c>
      <c r="D93" s="243">
        <v>2554639.16749642</v>
      </c>
      <c r="E93" s="243">
        <v>2593789.91239502</v>
      </c>
      <c r="F93" s="243">
        <v>2632940.6572936201</v>
      </c>
      <c r="G93" s="243">
        <v>2672091.4021922201</v>
      </c>
      <c r="H93" s="243">
        <v>2711242.1470908201</v>
      </c>
      <c r="I93" s="243">
        <v>2750392.8919894202</v>
      </c>
      <c r="J93" s="243">
        <v>2789543.6368880202</v>
      </c>
      <c r="K93" s="243">
        <v>2828694.3817866198</v>
      </c>
      <c r="L93" s="243">
        <v>2867845.1266852198</v>
      </c>
      <c r="M93" s="243">
        <v>2906995.8715838301</v>
      </c>
      <c r="N93" s="243">
        <v>2946146.6164824301</v>
      </c>
      <c r="O93" s="243">
        <v>2985297.3613810302</v>
      </c>
      <c r="P93" s="243">
        <v>3024448.1062796302</v>
      </c>
      <c r="Q93" s="243">
        <v>3063598.8511782298</v>
      </c>
      <c r="R93" s="243">
        <v>3102749.5960768298</v>
      </c>
      <c r="S93" s="243">
        <v>3141900.3409754299</v>
      </c>
      <c r="T93" s="243">
        <v>3181051.0858740299</v>
      </c>
      <c r="U93" s="243">
        <v>3220201.8307726299</v>
      </c>
      <c r="V93" s="243">
        <v>3259352.57567123</v>
      </c>
      <c r="W93" s="243">
        <v>3298503.32056983</v>
      </c>
      <c r="X93" s="243">
        <v>3337654.0654684301</v>
      </c>
      <c r="Y93" s="243">
        <v>3376804.8103670301</v>
      </c>
      <c r="Z93" s="243">
        <v>3415955.5552656399</v>
      </c>
      <c r="AA93" s="243">
        <v>3455106.3001642399</v>
      </c>
      <c r="AB93" s="243">
        <v>3494257.04506284</v>
      </c>
      <c r="AC93" s="243">
        <v>3533407.78996144</v>
      </c>
      <c r="AD93" s="243">
        <v>3572558.5348600401</v>
      </c>
      <c r="AE93" s="243">
        <v>3611709.2797586401</v>
      </c>
      <c r="AF93" s="243">
        <v>3650860.0246572401</v>
      </c>
      <c r="AG93" s="243">
        <v>3690010.7695558402</v>
      </c>
      <c r="AH93" s="243">
        <v>3729161.5144544402</v>
      </c>
      <c r="AI93" s="243">
        <v>3768312.2593530398</v>
      </c>
      <c r="AJ93" s="243">
        <v>3807463.0042516398</v>
      </c>
      <c r="AK93" s="243">
        <v>3846613.7491502399</v>
      </c>
      <c r="AL93" s="243">
        <v>3885764.4940488399</v>
      </c>
      <c r="AM93" s="243">
        <v>3924915.2389474399</v>
      </c>
    </row>
    <row r="94" spans="3:39" x14ac:dyDescent="0.25">
      <c r="C94" s="250" t="s">
        <v>96</v>
      </c>
      <c r="D94" s="243">
        <v>2554639.16749642</v>
      </c>
      <c r="E94" s="243">
        <v>2593789.91239502</v>
      </c>
      <c r="F94" s="243">
        <v>2632940.6572936201</v>
      </c>
      <c r="G94" s="243">
        <v>2672091.4021922201</v>
      </c>
      <c r="H94" s="243">
        <v>2711242.1470908201</v>
      </c>
      <c r="I94" s="243">
        <v>2750392.8919894202</v>
      </c>
      <c r="J94" s="243">
        <v>2789543.6368880202</v>
      </c>
      <c r="K94" s="243">
        <v>2828694.3817866198</v>
      </c>
      <c r="L94" s="243">
        <v>2867845.1266852198</v>
      </c>
      <c r="M94" s="243">
        <v>2906995.8715838301</v>
      </c>
      <c r="N94" s="243">
        <v>2946146.6164824301</v>
      </c>
      <c r="O94" s="243">
        <v>2985297.3613810302</v>
      </c>
      <c r="P94" s="243">
        <v>3024448.1062796302</v>
      </c>
      <c r="Q94" s="243">
        <v>3063598.8511782298</v>
      </c>
      <c r="R94" s="243">
        <v>3102749.5960768298</v>
      </c>
      <c r="S94" s="243">
        <v>3141900.3409754299</v>
      </c>
      <c r="T94" s="243">
        <v>3181051.0858740299</v>
      </c>
      <c r="U94" s="243">
        <v>3220201.8307726299</v>
      </c>
      <c r="V94" s="243">
        <v>3259352.57567123</v>
      </c>
      <c r="W94" s="243">
        <v>3298503.32056983</v>
      </c>
      <c r="X94" s="243">
        <v>3337654.0654684301</v>
      </c>
      <c r="Y94" s="243">
        <v>3376804.8103670301</v>
      </c>
      <c r="Z94" s="243">
        <v>3415955.5552656399</v>
      </c>
      <c r="AA94" s="243">
        <v>3455106.3001642399</v>
      </c>
      <c r="AB94" s="243">
        <v>3494257.04506284</v>
      </c>
      <c r="AC94" s="243">
        <v>3533407.78996144</v>
      </c>
      <c r="AD94" s="243">
        <v>3572558.5348600401</v>
      </c>
      <c r="AE94" s="243">
        <v>3611709.2797586401</v>
      </c>
      <c r="AF94" s="243">
        <v>3650860.0246572401</v>
      </c>
      <c r="AG94" s="243">
        <v>3690010.7695558402</v>
      </c>
      <c r="AH94" s="243">
        <v>3729161.5144544402</v>
      </c>
      <c r="AI94" s="243">
        <v>3768312.2593530398</v>
      </c>
      <c r="AJ94" s="243">
        <v>3807463.0042516398</v>
      </c>
      <c r="AK94" s="243">
        <v>3846613.7491502399</v>
      </c>
      <c r="AL94" s="243">
        <v>3885764.4940488399</v>
      </c>
      <c r="AM94" s="243">
        <v>3924915.2389474399</v>
      </c>
    </row>
    <row r="95" spans="3:39" x14ac:dyDescent="0.25">
      <c r="C95" s="250" t="s">
        <v>98</v>
      </c>
      <c r="D95" s="243">
        <v>2554639.16749642</v>
      </c>
      <c r="E95" s="243">
        <v>2593789.91239502</v>
      </c>
      <c r="F95" s="243">
        <v>2632940.6572936201</v>
      </c>
      <c r="G95" s="243">
        <v>2672091.4021922201</v>
      </c>
      <c r="H95" s="243">
        <v>2711242.1470908201</v>
      </c>
      <c r="I95" s="243">
        <v>2750392.8919894202</v>
      </c>
      <c r="J95" s="243">
        <v>2789543.6368880202</v>
      </c>
      <c r="K95" s="243">
        <v>2828694.3817866198</v>
      </c>
      <c r="L95" s="243">
        <v>2867845.1266852198</v>
      </c>
      <c r="M95" s="243">
        <v>2906995.8715838301</v>
      </c>
      <c r="N95" s="243">
        <v>2946146.6164824301</v>
      </c>
      <c r="O95" s="243">
        <v>2985297.3613810302</v>
      </c>
      <c r="P95" s="243">
        <v>3024448.1062796302</v>
      </c>
      <c r="Q95" s="243">
        <v>3063598.8511782298</v>
      </c>
      <c r="R95" s="243">
        <v>3102749.5960768298</v>
      </c>
      <c r="S95" s="243">
        <v>3141900.3409754299</v>
      </c>
      <c r="T95" s="243">
        <v>3181051.0858740299</v>
      </c>
      <c r="U95" s="243">
        <v>3220201.8307726299</v>
      </c>
      <c r="V95" s="243">
        <v>3259352.57567123</v>
      </c>
      <c r="W95" s="243">
        <v>3298503.32056983</v>
      </c>
      <c r="X95" s="243">
        <v>3337654.0654684301</v>
      </c>
      <c r="Y95" s="243">
        <v>3376804.8103670301</v>
      </c>
      <c r="Z95" s="243">
        <v>3415955.5552656399</v>
      </c>
      <c r="AA95" s="243">
        <v>3455106.3001642399</v>
      </c>
      <c r="AB95" s="243">
        <v>3494257.04506284</v>
      </c>
      <c r="AC95" s="243">
        <v>3533407.78996144</v>
      </c>
      <c r="AD95" s="243">
        <v>3572558.5348600401</v>
      </c>
      <c r="AE95" s="243">
        <v>3611709.2797586401</v>
      </c>
      <c r="AF95" s="243">
        <v>3650860.0246572401</v>
      </c>
      <c r="AG95" s="243">
        <v>3690010.7695558402</v>
      </c>
      <c r="AH95" s="243">
        <v>3729161.5144544402</v>
      </c>
      <c r="AI95" s="243">
        <v>3768312.2593530398</v>
      </c>
      <c r="AJ95" s="243">
        <v>3807463.0042516398</v>
      </c>
      <c r="AK95" s="243">
        <v>3846613.7491502399</v>
      </c>
      <c r="AL95" s="243">
        <v>3885764.4940488399</v>
      </c>
      <c r="AM95" s="243">
        <v>3924915.2389474399</v>
      </c>
    </row>
    <row r="96" spans="3:39" x14ac:dyDescent="0.25">
      <c r="C96" s="250" t="s">
        <v>154</v>
      </c>
      <c r="D96" s="243">
        <v>2554639.16749642</v>
      </c>
      <c r="E96" s="243">
        <v>2593789.91239502</v>
      </c>
      <c r="F96" s="243">
        <v>2632940.6572936201</v>
      </c>
      <c r="G96" s="243">
        <v>2672091.4021922201</v>
      </c>
      <c r="H96" s="243">
        <v>2711242.1470908201</v>
      </c>
      <c r="I96" s="243">
        <v>2750392.8919894202</v>
      </c>
      <c r="J96" s="243">
        <v>2789543.6368880202</v>
      </c>
      <c r="K96" s="243">
        <v>2828694.3817866198</v>
      </c>
      <c r="L96" s="243">
        <v>2867845.1266852198</v>
      </c>
      <c r="M96" s="243">
        <v>2906995.8715838301</v>
      </c>
      <c r="N96" s="243">
        <v>2946146.6164824301</v>
      </c>
      <c r="O96" s="243">
        <v>2985297.3613810302</v>
      </c>
      <c r="P96" s="243">
        <v>3024448.1062796302</v>
      </c>
      <c r="Q96" s="243">
        <v>3063598.8511782298</v>
      </c>
      <c r="R96" s="243">
        <v>3102749.5960768298</v>
      </c>
      <c r="S96" s="243">
        <v>3141900.3409754299</v>
      </c>
      <c r="T96" s="243">
        <v>3181051.0858740299</v>
      </c>
      <c r="U96" s="243">
        <v>3220201.8307726299</v>
      </c>
      <c r="V96" s="243">
        <v>3259352.57567123</v>
      </c>
      <c r="W96" s="243">
        <v>3298503.32056983</v>
      </c>
      <c r="X96" s="243">
        <v>3337654.0654684301</v>
      </c>
      <c r="Y96" s="243">
        <v>3376804.8103670301</v>
      </c>
      <c r="Z96" s="243">
        <v>3415955.5552656399</v>
      </c>
      <c r="AA96" s="243">
        <v>3455106.3001642399</v>
      </c>
      <c r="AB96" s="243">
        <v>3494257.04506284</v>
      </c>
      <c r="AC96" s="243">
        <v>3533407.78996144</v>
      </c>
      <c r="AD96" s="243">
        <v>3572558.5348600401</v>
      </c>
      <c r="AE96" s="243">
        <v>3611709.2797586401</v>
      </c>
      <c r="AF96" s="243">
        <v>3650860.0246572401</v>
      </c>
      <c r="AG96" s="243">
        <v>3690010.7695558402</v>
      </c>
      <c r="AH96" s="243">
        <v>3729161.5144544402</v>
      </c>
      <c r="AI96" s="243">
        <v>3768312.2593530398</v>
      </c>
      <c r="AJ96" s="243">
        <v>3807463.0042516398</v>
      </c>
      <c r="AK96" s="243">
        <v>3846613.7491502399</v>
      </c>
      <c r="AL96" s="243">
        <v>3885764.4940488399</v>
      </c>
      <c r="AM96" s="243">
        <v>3924915.2389474399</v>
      </c>
    </row>
    <row r="97" spans="3:39" x14ac:dyDescent="0.25">
      <c r="C97" s="250" t="s">
        <v>100</v>
      </c>
      <c r="D97" s="243">
        <v>2554639.16749642</v>
      </c>
      <c r="E97" s="243">
        <v>2593789.91239502</v>
      </c>
      <c r="F97" s="243">
        <v>2632940.6572936201</v>
      </c>
      <c r="G97" s="243">
        <v>2672091.4021922201</v>
      </c>
      <c r="H97" s="243">
        <v>2711242.1470908201</v>
      </c>
      <c r="I97" s="243">
        <v>2750392.8919894202</v>
      </c>
      <c r="J97" s="243">
        <v>2789543.6368880202</v>
      </c>
      <c r="K97" s="243">
        <v>2828694.3817866198</v>
      </c>
      <c r="L97" s="243">
        <v>2867845.1266852198</v>
      </c>
      <c r="M97" s="243">
        <v>2906995.8715838301</v>
      </c>
      <c r="N97" s="243">
        <v>2946146.6164824301</v>
      </c>
      <c r="O97" s="243">
        <v>2985297.3613810302</v>
      </c>
      <c r="P97" s="243">
        <v>3024448.1062796302</v>
      </c>
      <c r="Q97" s="243">
        <v>3063598.8511782298</v>
      </c>
      <c r="R97" s="243">
        <v>3102749.5960768298</v>
      </c>
      <c r="S97" s="243">
        <v>3141900.3409754299</v>
      </c>
      <c r="T97" s="243">
        <v>3181051.0858740299</v>
      </c>
      <c r="U97" s="243">
        <v>3220201.8307726299</v>
      </c>
      <c r="V97" s="243">
        <v>3259352.57567123</v>
      </c>
      <c r="W97" s="243">
        <v>3298503.32056983</v>
      </c>
      <c r="X97" s="243">
        <v>3337654.0654684301</v>
      </c>
      <c r="Y97" s="243">
        <v>3376804.8103670301</v>
      </c>
      <c r="Z97" s="243">
        <v>3415955.5552656399</v>
      </c>
      <c r="AA97" s="243">
        <v>3455106.3001642399</v>
      </c>
      <c r="AB97" s="243">
        <v>3494257.04506284</v>
      </c>
      <c r="AC97" s="243">
        <v>3533407.78996144</v>
      </c>
      <c r="AD97" s="243">
        <v>3572558.5348600401</v>
      </c>
      <c r="AE97" s="243">
        <v>3611709.2797586401</v>
      </c>
      <c r="AF97" s="243">
        <v>3650860.0246572401</v>
      </c>
      <c r="AG97" s="243">
        <v>3690010.7695558402</v>
      </c>
      <c r="AH97" s="243">
        <v>3729161.5144544402</v>
      </c>
      <c r="AI97" s="243">
        <v>3768312.2593530398</v>
      </c>
      <c r="AJ97" s="243">
        <v>3807463.0042516398</v>
      </c>
      <c r="AK97" s="243">
        <v>3846613.7491502399</v>
      </c>
      <c r="AL97" s="243">
        <v>3885764.4940488399</v>
      </c>
      <c r="AM97" s="243">
        <v>3924915.2389474399</v>
      </c>
    </row>
    <row r="98" spans="3:39" x14ac:dyDescent="0.25">
      <c r="C98" s="250" t="s">
        <v>143</v>
      </c>
      <c r="D98" s="243">
        <v>2554639.16749642</v>
      </c>
      <c r="E98" s="243">
        <v>2593789.91239502</v>
      </c>
      <c r="F98" s="243">
        <v>2632940.6572936201</v>
      </c>
      <c r="G98" s="243">
        <v>2672091.4021922201</v>
      </c>
      <c r="H98" s="243">
        <v>2711242.1470908201</v>
      </c>
      <c r="I98" s="243">
        <v>2750392.8919894202</v>
      </c>
      <c r="J98" s="243">
        <v>2789543.6368880202</v>
      </c>
      <c r="K98" s="243">
        <v>2828694.3817866198</v>
      </c>
      <c r="L98" s="243">
        <v>2867845.1266852198</v>
      </c>
      <c r="M98" s="243">
        <v>2906995.8715838301</v>
      </c>
      <c r="N98" s="243">
        <v>2946146.6164824301</v>
      </c>
      <c r="O98" s="243">
        <v>2985297.3613810302</v>
      </c>
      <c r="P98" s="243">
        <v>3024448.1062796302</v>
      </c>
      <c r="Q98" s="243">
        <v>3063598.8511782298</v>
      </c>
      <c r="R98" s="243">
        <v>3102749.5960768298</v>
      </c>
      <c r="S98" s="243">
        <v>3141900.3409754299</v>
      </c>
      <c r="T98" s="243">
        <v>3181051.0858740299</v>
      </c>
      <c r="U98" s="243">
        <v>3220201.8307726299</v>
      </c>
      <c r="V98" s="243">
        <v>3259352.57567123</v>
      </c>
      <c r="W98" s="243">
        <v>3298503.32056983</v>
      </c>
      <c r="X98" s="243">
        <v>3337654.0654684301</v>
      </c>
      <c r="Y98" s="243">
        <v>3376804.8103670301</v>
      </c>
      <c r="Z98" s="243">
        <v>3415955.5552656399</v>
      </c>
      <c r="AA98" s="243">
        <v>3455106.3001642399</v>
      </c>
      <c r="AB98" s="243">
        <v>3494257.04506284</v>
      </c>
      <c r="AC98" s="243">
        <v>3533407.78996144</v>
      </c>
      <c r="AD98" s="243">
        <v>3572558.5348600401</v>
      </c>
      <c r="AE98" s="243">
        <v>3611709.2797586401</v>
      </c>
      <c r="AF98" s="243">
        <v>3650860.0246572401</v>
      </c>
      <c r="AG98" s="243">
        <v>3690010.7695558402</v>
      </c>
      <c r="AH98" s="243">
        <v>3729161.5144544402</v>
      </c>
      <c r="AI98" s="243">
        <v>3768312.2593530398</v>
      </c>
      <c r="AJ98" s="243">
        <v>3807463.0042516398</v>
      </c>
      <c r="AK98" s="243">
        <v>3846613.7491502399</v>
      </c>
      <c r="AL98" s="243">
        <v>3885764.4940488399</v>
      </c>
      <c r="AM98" s="243">
        <v>3924915.2389474399</v>
      </c>
    </row>
    <row r="99" spans="3:39" x14ac:dyDescent="0.25">
      <c r="C99" s="250" t="s">
        <v>104</v>
      </c>
      <c r="D99" s="243">
        <v>2554639.16749642</v>
      </c>
      <c r="E99" s="243">
        <v>2593789.91239502</v>
      </c>
      <c r="F99" s="243">
        <v>2632940.6572936201</v>
      </c>
      <c r="G99" s="243">
        <v>2672091.4021922201</v>
      </c>
      <c r="H99" s="243">
        <v>2711242.1470908201</v>
      </c>
      <c r="I99" s="243">
        <v>2750392.8919894202</v>
      </c>
      <c r="J99" s="243">
        <v>2789543.6368880202</v>
      </c>
      <c r="K99" s="243">
        <v>2828694.3817866198</v>
      </c>
      <c r="L99" s="243">
        <v>2867845.1266852198</v>
      </c>
      <c r="M99" s="243">
        <v>2906995.8715838301</v>
      </c>
      <c r="N99" s="243">
        <v>2946146.6164824301</v>
      </c>
      <c r="O99" s="243">
        <v>2985297.3613810302</v>
      </c>
      <c r="P99" s="243">
        <v>3024448.1062796302</v>
      </c>
      <c r="Q99" s="243">
        <v>3063598.8511782298</v>
      </c>
      <c r="R99" s="243">
        <v>3102749.5960768298</v>
      </c>
      <c r="S99" s="243">
        <v>3141900.3409754299</v>
      </c>
      <c r="T99" s="243">
        <v>3181051.0858740299</v>
      </c>
      <c r="U99" s="243">
        <v>3220201.8307726299</v>
      </c>
      <c r="V99" s="243">
        <v>3259352.57567123</v>
      </c>
      <c r="W99" s="243">
        <v>3298503.32056983</v>
      </c>
      <c r="X99" s="243">
        <v>3337654.0654684301</v>
      </c>
      <c r="Y99" s="243">
        <v>3376804.8103670301</v>
      </c>
      <c r="Z99" s="243">
        <v>3415955.5552656399</v>
      </c>
      <c r="AA99" s="243">
        <v>3455106.3001642399</v>
      </c>
      <c r="AB99" s="243">
        <v>3494257.04506284</v>
      </c>
      <c r="AC99" s="243">
        <v>3533407.78996144</v>
      </c>
      <c r="AD99" s="243">
        <v>3572558.5348600401</v>
      </c>
      <c r="AE99" s="243">
        <v>3611709.2797586401</v>
      </c>
      <c r="AF99" s="243">
        <v>3650860.0246572401</v>
      </c>
      <c r="AG99" s="243">
        <v>3690010.7695558402</v>
      </c>
      <c r="AH99" s="243">
        <v>3729161.5144544402</v>
      </c>
      <c r="AI99" s="243">
        <v>3768312.2593530398</v>
      </c>
      <c r="AJ99" s="243">
        <v>3807463.0042516398</v>
      </c>
      <c r="AK99" s="243">
        <v>3846613.7491502399</v>
      </c>
      <c r="AL99" s="243">
        <v>3885764.4940488399</v>
      </c>
      <c r="AM99" s="243">
        <v>3924915.2389474399</v>
      </c>
    </row>
    <row r="100" spans="3:39" x14ac:dyDescent="0.25">
      <c r="C100" s="250" t="s">
        <v>155</v>
      </c>
      <c r="D100" s="243">
        <v>2554639.16749642</v>
      </c>
      <c r="E100" s="243">
        <v>2593789.91239502</v>
      </c>
      <c r="F100" s="243">
        <v>2632940.6572936201</v>
      </c>
      <c r="G100" s="243">
        <v>2672091.4021922201</v>
      </c>
      <c r="H100" s="243">
        <v>2711242.1470908201</v>
      </c>
      <c r="I100" s="243">
        <v>2750392.8919894202</v>
      </c>
      <c r="J100" s="243">
        <v>2789543.6368880202</v>
      </c>
      <c r="K100" s="243">
        <v>2828694.3817866198</v>
      </c>
      <c r="L100" s="243">
        <v>2867845.1266852198</v>
      </c>
      <c r="M100" s="243">
        <v>2906995.8715838301</v>
      </c>
      <c r="N100" s="243">
        <v>2946146.6164824301</v>
      </c>
      <c r="O100" s="243">
        <v>2985297.3613810302</v>
      </c>
      <c r="P100" s="243">
        <v>3024448.1062796302</v>
      </c>
      <c r="Q100" s="243">
        <v>3063598.8511782298</v>
      </c>
      <c r="R100" s="243">
        <v>3102749.5960768298</v>
      </c>
      <c r="S100" s="243">
        <v>3141900.3409754299</v>
      </c>
      <c r="T100" s="243">
        <v>3181051.0858740299</v>
      </c>
      <c r="U100" s="243">
        <v>3220201.8307726299</v>
      </c>
      <c r="V100" s="243">
        <v>3259352.57567123</v>
      </c>
      <c r="W100" s="243">
        <v>3298503.32056983</v>
      </c>
      <c r="X100" s="243">
        <v>3337654.0654684301</v>
      </c>
      <c r="Y100" s="243">
        <v>3376804.8103670301</v>
      </c>
      <c r="Z100" s="243">
        <v>3415955.5552656399</v>
      </c>
      <c r="AA100" s="243">
        <v>3455106.3001642399</v>
      </c>
      <c r="AB100" s="243">
        <v>3494257.04506284</v>
      </c>
      <c r="AC100" s="243">
        <v>3533407.78996144</v>
      </c>
      <c r="AD100" s="243">
        <v>3572558.5348600401</v>
      </c>
      <c r="AE100" s="243">
        <v>3611709.2797586401</v>
      </c>
      <c r="AF100" s="243">
        <v>3650860.0246572401</v>
      </c>
      <c r="AG100" s="243">
        <v>3690010.7695558402</v>
      </c>
      <c r="AH100" s="243">
        <v>3729161.5144544402</v>
      </c>
      <c r="AI100" s="243">
        <v>3768312.2593530398</v>
      </c>
      <c r="AJ100" s="243">
        <v>3807463.0042516398</v>
      </c>
      <c r="AK100" s="243">
        <v>3846613.7491502399</v>
      </c>
      <c r="AL100" s="243">
        <v>3885764.4940488399</v>
      </c>
      <c r="AM100" s="243">
        <v>3924915.2389474399</v>
      </c>
    </row>
    <row r="101" spans="3:39" x14ac:dyDescent="0.25">
      <c r="C101" s="250" t="s">
        <v>106</v>
      </c>
      <c r="D101" s="249">
        <v>2554639.16749642</v>
      </c>
      <c r="E101" s="249">
        <v>2593789.91239502</v>
      </c>
      <c r="F101" s="249">
        <v>2632940.6572936201</v>
      </c>
      <c r="G101" s="249">
        <v>2672091.4021922201</v>
      </c>
      <c r="H101" s="249">
        <v>2711242.1470908201</v>
      </c>
      <c r="I101" s="249">
        <v>2750392.8919894202</v>
      </c>
      <c r="J101" s="249">
        <v>2789543.6368880202</v>
      </c>
      <c r="K101" s="249">
        <v>2828694.3817866198</v>
      </c>
      <c r="L101" s="249">
        <v>2867845.1266852198</v>
      </c>
      <c r="M101" s="249">
        <v>2906995.8715838301</v>
      </c>
      <c r="N101" s="249">
        <v>2946146.6164824301</v>
      </c>
      <c r="O101" s="249">
        <v>2985297.3613810302</v>
      </c>
      <c r="P101" s="249">
        <v>3024448.1062796302</v>
      </c>
      <c r="Q101" s="249">
        <v>3063598.8511782298</v>
      </c>
      <c r="R101" s="249">
        <v>3102749.5960768298</v>
      </c>
      <c r="S101" s="249">
        <v>3141900.3409754299</v>
      </c>
      <c r="T101" s="249">
        <v>3181051.0858740299</v>
      </c>
      <c r="U101" s="249">
        <v>3220201.8307726299</v>
      </c>
      <c r="V101" s="249">
        <v>3259352.57567123</v>
      </c>
      <c r="W101" s="249">
        <v>3298503.32056983</v>
      </c>
      <c r="X101" s="249">
        <v>3337654.0654684301</v>
      </c>
      <c r="Y101" s="249">
        <v>3376804.8103670301</v>
      </c>
      <c r="Z101" s="249">
        <v>3415955.5552656399</v>
      </c>
      <c r="AA101" s="249">
        <v>3455106.3001642399</v>
      </c>
      <c r="AB101" s="249">
        <v>3494257.04506284</v>
      </c>
      <c r="AC101" s="249">
        <v>3533407.78996144</v>
      </c>
      <c r="AD101" s="249">
        <v>3572558.5348600401</v>
      </c>
      <c r="AE101" s="249">
        <v>3611709.2797586401</v>
      </c>
      <c r="AF101" s="249">
        <v>3650860.0246572401</v>
      </c>
      <c r="AG101" s="249">
        <v>3690010.7695558402</v>
      </c>
      <c r="AH101" s="249">
        <v>3729161.5144544402</v>
      </c>
      <c r="AI101" s="249">
        <v>3768312.2593530398</v>
      </c>
      <c r="AJ101" s="249">
        <v>3807463.0042516398</v>
      </c>
      <c r="AK101" s="249">
        <v>3846613.7491502399</v>
      </c>
      <c r="AL101" s="249">
        <v>3885764.4940488399</v>
      </c>
      <c r="AM101" s="249">
        <v>3924915.2389474399</v>
      </c>
    </row>
    <row r="102" spans="3:39" x14ac:dyDescent="0.25">
      <c r="C102" s="250" t="s">
        <v>156</v>
      </c>
      <c r="D102" s="249">
        <v>2554639.16749642</v>
      </c>
      <c r="E102" s="249">
        <v>2593789.91239502</v>
      </c>
      <c r="F102" s="249">
        <v>2632940.6572936201</v>
      </c>
      <c r="G102" s="249">
        <v>2672091.4021922201</v>
      </c>
      <c r="H102" s="249">
        <v>2711242.1470908201</v>
      </c>
      <c r="I102" s="249">
        <v>2750392.8919894202</v>
      </c>
      <c r="J102" s="249">
        <v>2789543.6368880202</v>
      </c>
      <c r="K102" s="249">
        <v>2828694.3817866198</v>
      </c>
      <c r="L102" s="249">
        <v>2867845.1266852198</v>
      </c>
      <c r="M102" s="249">
        <v>2906995.8715838301</v>
      </c>
      <c r="N102" s="249">
        <v>2946146.6164824301</v>
      </c>
      <c r="O102" s="249">
        <v>2985297.3613810302</v>
      </c>
      <c r="P102" s="249">
        <v>3024448.1062796302</v>
      </c>
      <c r="Q102" s="249">
        <v>3063598.8511782298</v>
      </c>
      <c r="R102" s="249">
        <v>3102749.5960768298</v>
      </c>
      <c r="S102" s="249">
        <v>3141900.3409754299</v>
      </c>
      <c r="T102" s="249">
        <v>3181051.0858740299</v>
      </c>
      <c r="U102" s="249">
        <v>3220201.8307726299</v>
      </c>
      <c r="V102" s="249">
        <v>3259352.57567123</v>
      </c>
      <c r="W102" s="249">
        <v>3298503.32056983</v>
      </c>
      <c r="X102" s="249">
        <v>3337654.0654684301</v>
      </c>
      <c r="Y102" s="249">
        <v>3376804.8103670301</v>
      </c>
      <c r="Z102" s="249">
        <v>3415955.5552656399</v>
      </c>
      <c r="AA102" s="249">
        <v>3455106.3001642399</v>
      </c>
      <c r="AB102" s="249">
        <v>3494257.04506284</v>
      </c>
      <c r="AC102" s="249">
        <v>3533407.78996144</v>
      </c>
      <c r="AD102" s="249">
        <v>3572558.5348600401</v>
      </c>
      <c r="AE102" s="249">
        <v>3611709.2797586401</v>
      </c>
      <c r="AF102" s="249">
        <v>3650860.0246572401</v>
      </c>
      <c r="AG102" s="249">
        <v>3690010.7695558402</v>
      </c>
      <c r="AH102" s="249">
        <v>3729161.5144544402</v>
      </c>
      <c r="AI102" s="249">
        <v>3768312.2593530398</v>
      </c>
      <c r="AJ102" s="249">
        <v>3807463.0042516398</v>
      </c>
      <c r="AK102" s="249">
        <v>3846613.7491502399</v>
      </c>
      <c r="AL102" s="249">
        <v>3885764.4940488399</v>
      </c>
      <c r="AM102" s="249">
        <v>3924915.2389474399</v>
      </c>
    </row>
    <row r="103" spans="3:39" x14ac:dyDescent="0.25">
      <c r="C103" s="250" t="s">
        <v>109</v>
      </c>
      <c r="D103" s="249">
        <v>2554639.16749642</v>
      </c>
      <c r="E103" s="249">
        <v>2593789.91239502</v>
      </c>
      <c r="F103" s="249">
        <v>2632940.6572936201</v>
      </c>
      <c r="G103" s="249">
        <v>2672091.4021922201</v>
      </c>
      <c r="H103" s="249">
        <v>2711242.1470908201</v>
      </c>
      <c r="I103" s="249">
        <v>2750392.8919894202</v>
      </c>
      <c r="J103" s="249">
        <v>2789543.6368880202</v>
      </c>
      <c r="K103" s="249">
        <v>2828694.3817866198</v>
      </c>
      <c r="L103" s="249">
        <v>2867845.1266852198</v>
      </c>
      <c r="M103" s="249">
        <v>2906995.8715838301</v>
      </c>
      <c r="N103" s="249">
        <v>2946146.6164824301</v>
      </c>
      <c r="O103" s="249">
        <v>2985297.3613810302</v>
      </c>
      <c r="P103" s="249">
        <v>3024448.1062796302</v>
      </c>
      <c r="Q103" s="249">
        <v>3063598.8511782298</v>
      </c>
      <c r="R103" s="249">
        <v>3102749.5960768298</v>
      </c>
      <c r="S103" s="249">
        <v>3141900.3409754299</v>
      </c>
      <c r="T103" s="249">
        <v>3181051.0858740299</v>
      </c>
      <c r="U103" s="249">
        <v>3220201.8307726299</v>
      </c>
      <c r="V103" s="249">
        <v>3259352.57567123</v>
      </c>
      <c r="W103" s="249">
        <v>3298503.32056983</v>
      </c>
      <c r="X103" s="249">
        <v>3337654.0654684301</v>
      </c>
      <c r="Y103" s="249">
        <v>3376804.8103670301</v>
      </c>
      <c r="Z103" s="249">
        <v>3415955.5552656399</v>
      </c>
      <c r="AA103" s="249">
        <v>3455106.3001642399</v>
      </c>
      <c r="AB103" s="249">
        <v>3494257.04506284</v>
      </c>
      <c r="AC103" s="249">
        <v>3533407.78996144</v>
      </c>
      <c r="AD103" s="249">
        <v>3572558.5348600401</v>
      </c>
      <c r="AE103" s="249">
        <v>3611709.2797586401</v>
      </c>
      <c r="AF103" s="249">
        <v>3650860.0246572401</v>
      </c>
      <c r="AG103" s="249">
        <v>3690010.7695558402</v>
      </c>
      <c r="AH103" s="249">
        <v>3729161.5144544402</v>
      </c>
      <c r="AI103" s="249">
        <v>3768312.2593530398</v>
      </c>
      <c r="AJ103" s="249">
        <v>3807463.0042516398</v>
      </c>
      <c r="AK103" s="249">
        <v>3846613.7491502399</v>
      </c>
      <c r="AL103" s="249">
        <v>3885764.4940488399</v>
      </c>
      <c r="AM103" s="249">
        <v>3924915.2389474399</v>
      </c>
    </row>
    <row r="104" spans="3:39" x14ac:dyDescent="0.25">
      <c r="C104" s="250" t="s">
        <v>110</v>
      </c>
      <c r="D104" s="249">
        <v>5109278.33499284</v>
      </c>
      <c r="E104" s="249">
        <v>5187579.82479004</v>
      </c>
      <c r="F104" s="249">
        <v>5265881.3145872401</v>
      </c>
      <c r="G104" s="249">
        <v>5344182.8043844504</v>
      </c>
      <c r="H104" s="249">
        <v>5422484.2941816496</v>
      </c>
      <c r="I104" s="249">
        <v>5500785.7839788496</v>
      </c>
      <c r="J104" s="249">
        <v>5579087.2737760497</v>
      </c>
      <c r="K104" s="249">
        <v>5657388.7635732498</v>
      </c>
      <c r="L104" s="249">
        <v>5735690.2533704499</v>
      </c>
      <c r="M104" s="249">
        <v>5813991.7431676602</v>
      </c>
      <c r="N104" s="249">
        <v>5892293.2329648603</v>
      </c>
      <c r="O104" s="249">
        <v>5970594.7227620604</v>
      </c>
      <c r="P104" s="249">
        <v>6048896.2125592604</v>
      </c>
      <c r="Q104" s="249">
        <v>6127197.7023564596</v>
      </c>
      <c r="R104" s="249">
        <v>6205499.1921536596</v>
      </c>
      <c r="S104" s="249">
        <v>6283800.6819508597</v>
      </c>
      <c r="T104" s="249">
        <v>6362102.17174807</v>
      </c>
      <c r="U104" s="249">
        <v>6440403.6615452701</v>
      </c>
      <c r="V104" s="249">
        <v>6518705.1513424702</v>
      </c>
      <c r="W104" s="249">
        <v>6597006.6411396703</v>
      </c>
      <c r="X104" s="249">
        <v>6675308.1309368704</v>
      </c>
      <c r="Y104" s="249">
        <v>6753609.6207340704</v>
      </c>
      <c r="Z104" s="249">
        <v>6831911.1105312798</v>
      </c>
      <c r="AA104" s="249">
        <v>6910212.6003284799</v>
      </c>
      <c r="AB104" s="249">
        <v>6988514.09012568</v>
      </c>
      <c r="AC104" s="249">
        <v>7066815.57992288</v>
      </c>
      <c r="AD104" s="249">
        <v>7145117.0697200801</v>
      </c>
      <c r="AE104" s="249">
        <v>7223418.5595172802</v>
      </c>
      <c r="AF104" s="249">
        <v>7301720.0493144803</v>
      </c>
      <c r="AG104" s="249">
        <v>7380021.5391116804</v>
      </c>
      <c r="AH104" s="249">
        <v>7458323.0289088897</v>
      </c>
      <c r="AI104" s="249">
        <v>7536624.5187060898</v>
      </c>
      <c r="AJ104" s="249">
        <v>7614926.0085032899</v>
      </c>
      <c r="AK104" s="249">
        <v>7693227.49830049</v>
      </c>
      <c r="AL104" s="249">
        <v>7771528.98809769</v>
      </c>
      <c r="AM104" s="249">
        <v>7849830.4778948901</v>
      </c>
    </row>
    <row r="105" spans="3:39" x14ac:dyDescent="0.25">
      <c r="C105" s="250" t="s">
        <v>111</v>
      </c>
      <c r="D105" s="249">
        <v>2554639.16749642</v>
      </c>
      <c r="E105" s="249">
        <v>2593789.91239502</v>
      </c>
      <c r="F105" s="249">
        <v>2632940.6572936201</v>
      </c>
      <c r="G105" s="249">
        <v>2672091.4021922201</v>
      </c>
      <c r="H105" s="249">
        <v>2711242.1470908201</v>
      </c>
      <c r="I105" s="249">
        <v>2750392.8919894202</v>
      </c>
      <c r="J105" s="249">
        <v>2789543.6368880202</v>
      </c>
      <c r="K105" s="249">
        <v>2828694.3817866198</v>
      </c>
      <c r="L105" s="249">
        <v>2867845.1266852198</v>
      </c>
      <c r="M105" s="249">
        <v>2906995.8715838301</v>
      </c>
      <c r="N105" s="249">
        <v>2946146.6164824301</v>
      </c>
      <c r="O105" s="249">
        <v>2985297.3613810302</v>
      </c>
      <c r="P105" s="249">
        <v>3024448.1062796302</v>
      </c>
      <c r="Q105" s="249">
        <v>3063598.8511782298</v>
      </c>
      <c r="R105" s="249">
        <v>3102749.5960768298</v>
      </c>
      <c r="S105" s="249">
        <v>3141900.3409754299</v>
      </c>
      <c r="T105" s="249">
        <v>3181051.0858740299</v>
      </c>
      <c r="U105" s="249">
        <v>3220201.8307726299</v>
      </c>
      <c r="V105" s="249">
        <v>3259352.57567123</v>
      </c>
      <c r="W105" s="249">
        <v>3298503.32056983</v>
      </c>
      <c r="X105" s="249">
        <v>3337654.0654684301</v>
      </c>
      <c r="Y105" s="249">
        <v>3376804.8103670301</v>
      </c>
      <c r="Z105" s="249">
        <v>3415955.5552656399</v>
      </c>
      <c r="AA105" s="249">
        <v>3455106.3001642399</v>
      </c>
      <c r="AB105" s="249">
        <v>3494257.04506284</v>
      </c>
      <c r="AC105" s="249">
        <v>3533407.78996144</v>
      </c>
      <c r="AD105" s="249">
        <v>3572558.5348600401</v>
      </c>
      <c r="AE105" s="249">
        <v>3611709.2797586401</v>
      </c>
      <c r="AF105" s="249">
        <v>3650860.0246572401</v>
      </c>
      <c r="AG105" s="249">
        <v>3690010.7695558402</v>
      </c>
      <c r="AH105" s="249">
        <v>3729161.5144544402</v>
      </c>
      <c r="AI105" s="249">
        <v>3768312.2593530398</v>
      </c>
      <c r="AJ105" s="249">
        <v>3807463.0042516398</v>
      </c>
      <c r="AK105" s="249">
        <v>3846613.7491502399</v>
      </c>
      <c r="AL105" s="249">
        <v>3885764.4940488399</v>
      </c>
      <c r="AM105" s="249">
        <v>3924915.2389474399</v>
      </c>
    </row>
    <row r="106" spans="3:39" x14ac:dyDescent="0.25">
      <c r="C106" s="251" t="s">
        <v>587</v>
      </c>
      <c r="D106" s="243">
        <f>SUM(D86:D105)</f>
        <v>160197015.61874127</v>
      </c>
      <c r="E106" s="243">
        <f t="shared" ref="E106:AM106" si="0">SUM(E86:E105)</f>
        <v>165501850.22703946</v>
      </c>
      <c r="F106" s="243">
        <f t="shared" si="0"/>
        <v>170461864.14568937</v>
      </c>
      <c r="G106" s="243">
        <f t="shared" si="0"/>
        <v>175766698.75398856</v>
      </c>
      <c r="H106" s="243">
        <f t="shared" si="0"/>
        <v>181071533.36228645</v>
      </c>
      <c r="I106" s="243">
        <f t="shared" si="0"/>
        <v>186031547.28093624</v>
      </c>
      <c r="J106" s="243">
        <f t="shared" si="0"/>
        <v>191336381.88923454</v>
      </c>
      <c r="K106" s="243">
        <f t="shared" si="0"/>
        <v>196641216.49753231</v>
      </c>
      <c r="L106" s="243">
        <f t="shared" si="0"/>
        <v>201946051.10583064</v>
      </c>
      <c r="M106" s="243">
        <f t="shared" si="0"/>
        <v>206906065.02448043</v>
      </c>
      <c r="N106" s="243">
        <f t="shared" si="0"/>
        <v>209797154.80524072</v>
      </c>
      <c r="O106" s="243">
        <f t="shared" si="0"/>
        <v>212343423.89635247</v>
      </c>
      <c r="P106" s="243">
        <f t="shared" si="0"/>
        <v>214889692.98746479</v>
      </c>
      <c r="Q106" s="243">
        <f t="shared" si="0"/>
        <v>217435962.07857656</v>
      </c>
      <c r="R106" s="243">
        <f t="shared" si="0"/>
        <v>219982231.16968834</v>
      </c>
      <c r="S106" s="243">
        <f t="shared" si="0"/>
        <v>222528500.26080066</v>
      </c>
      <c r="T106" s="243">
        <f t="shared" si="0"/>
        <v>225074769.35191244</v>
      </c>
      <c r="U106" s="243">
        <f t="shared" si="0"/>
        <v>227621038.44302475</v>
      </c>
      <c r="V106" s="243">
        <f t="shared" si="0"/>
        <v>230167307.53413653</v>
      </c>
      <c r="W106" s="243">
        <f t="shared" si="0"/>
        <v>232713576.62524882</v>
      </c>
      <c r="X106" s="243">
        <f t="shared" si="0"/>
        <v>235259845.7163606</v>
      </c>
      <c r="Y106" s="243">
        <f t="shared" si="0"/>
        <v>237806114.80747238</v>
      </c>
      <c r="Z106" s="243">
        <f t="shared" si="0"/>
        <v>240352383.89858469</v>
      </c>
      <c r="AA106" s="243">
        <f t="shared" si="0"/>
        <v>242898652.98969701</v>
      </c>
      <c r="AB106" s="243">
        <f t="shared" si="0"/>
        <v>245444922.08080879</v>
      </c>
      <c r="AC106" s="243">
        <f t="shared" si="0"/>
        <v>247991191.17192057</v>
      </c>
      <c r="AD106" s="243">
        <f t="shared" si="0"/>
        <v>250537460.26303288</v>
      </c>
      <c r="AE106" s="243">
        <f t="shared" si="0"/>
        <v>253083729.35414466</v>
      </c>
      <c r="AF106" s="243">
        <f t="shared" si="0"/>
        <v>255629998.44525695</v>
      </c>
      <c r="AG106" s="243">
        <f t="shared" si="0"/>
        <v>258176267.53636873</v>
      </c>
      <c r="AH106" s="243">
        <f t="shared" si="0"/>
        <v>260722536.62748104</v>
      </c>
      <c r="AI106" s="243">
        <f t="shared" si="0"/>
        <v>263268805.71859282</v>
      </c>
      <c r="AJ106" s="243">
        <f t="shared" si="0"/>
        <v>265815074.8097046</v>
      </c>
      <c r="AK106" s="243">
        <f t="shared" si="0"/>
        <v>268361343.90081692</v>
      </c>
      <c r="AL106" s="243">
        <f t="shared" si="0"/>
        <v>270907612.9919287</v>
      </c>
      <c r="AM106" s="243">
        <f t="shared" si="0"/>
        <v>273453882.08304101</v>
      </c>
    </row>
    <row r="107" spans="3:39" x14ac:dyDescent="0.25">
      <c r="C107" s="251" t="s">
        <v>588</v>
      </c>
      <c r="D107" s="243">
        <v>20425119491389.512</v>
      </c>
      <c r="E107" s="243">
        <v>21101485903947.531</v>
      </c>
      <c r="F107" s="243">
        <v>21733887678575.395</v>
      </c>
      <c r="G107" s="243">
        <v>22410254091133.543</v>
      </c>
      <c r="H107" s="243">
        <v>23086620503691.523</v>
      </c>
      <c r="I107" s="243">
        <v>23719022278319.371</v>
      </c>
      <c r="J107" s="243">
        <v>24395388690877.402</v>
      </c>
      <c r="K107" s="243">
        <v>25071755103435.371</v>
      </c>
      <c r="L107" s="243">
        <v>25748121515993.406</v>
      </c>
      <c r="M107" s="243">
        <v>26380523290621.254</v>
      </c>
      <c r="N107" s="243">
        <v>26749137237668.191</v>
      </c>
      <c r="O107" s="243">
        <v>27073786546784.941</v>
      </c>
      <c r="P107" s="243">
        <v>27398435855901.762</v>
      </c>
      <c r="Q107" s="243">
        <v>27723085165018.512</v>
      </c>
      <c r="R107" s="243">
        <v>28047734474135.266</v>
      </c>
      <c r="S107" s="243">
        <v>28372383783252.086</v>
      </c>
      <c r="T107" s="243">
        <v>28697033092368.836</v>
      </c>
      <c r="U107" s="243">
        <v>29021682401485.656</v>
      </c>
      <c r="V107" s="243">
        <v>29346331710602.406</v>
      </c>
      <c r="W107" s="243">
        <v>29670981019719.223</v>
      </c>
      <c r="X107" s="243">
        <v>29995630328835.977</v>
      </c>
      <c r="Y107" s="243">
        <v>30320279637952.727</v>
      </c>
      <c r="Z107" s="243">
        <v>30644928947069.547</v>
      </c>
      <c r="AA107" s="243">
        <v>30969578256186.367</v>
      </c>
      <c r="AB107" s="243">
        <v>31294227565303.121</v>
      </c>
      <c r="AC107" s="243">
        <v>31618876874419.871</v>
      </c>
      <c r="AD107" s="243">
        <v>31943526183536.691</v>
      </c>
      <c r="AE107" s="243">
        <v>32268175492653.445</v>
      </c>
      <c r="AF107" s="243">
        <v>32592824801770.262</v>
      </c>
      <c r="AG107" s="243">
        <v>32917474110887.012</v>
      </c>
      <c r="AH107" s="243">
        <v>33242123420003.832</v>
      </c>
      <c r="AI107" s="243">
        <v>33566772729120.586</v>
      </c>
      <c r="AJ107" s="243">
        <v>33891422038237.336</v>
      </c>
      <c r="AK107" s="243">
        <v>34216071347354.156</v>
      </c>
      <c r="AL107" s="243">
        <v>34540720656470.91</v>
      </c>
      <c r="AM107" s="243">
        <v>34865369965587.73</v>
      </c>
    </row>
  </sheetData>
  <conditionalFormatting sqref="A29:A30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6C81-1ACF-4B2D-8804-5618878C369E}">
  <sheetPr>
    <tabColor theme="5" tint="0.79998168889431442"/>
  </sheetPr>
  <dimension ref="A1:AM65"/>
  <sheetViews>
    <sheetView workbookViewId="0"/>
  </sheetViews>
  <sheetFormatPr defaultRowHeight="15" x14ac:dyDescent="0.25"/>
  <cols>
    <col min="1" max="1" width="32.625" style="43" customWidth="1"/>
    <col min="2" max="2" width="9" style="45"/>
    <col min="3" max="3" width="38" style="243" bestFit="1" customWidth="1"/>
    <col min="4" max="16384" width="9" style="243"/>
  </cols>
  <sheetData>
    <row r="1" spans="1:39" x14ac:dyDescent="0.25">
      <c r="C1" s="247" t="s">
        <v>139</v>
      </c>
      <c r="D1" s="244">
        <v>2015</v>
      </c>
      <c r="E1" s="244">
        <v>2016</v>
      </c>
      <c r="F1" s="244">
        <v>2017</v>
      </c>
      <c r="G1" s="244">
        <v>2018</v>
      </c>
      <c r="H1" s="244">
        <v>2019</v>
      </c>
      <c r="I1" s="244">
        <v>2020</v>
      </c>
      <c r="J1" s="244">
        <v>2021</v>
      </c>
      <c r="K1" s="244">
        <v>2022</v>
      </c>
      <c r="L1" s="244">
        <v>2023</v>
      </c>
      <c r="M1" s="244">
        <v>2024</v>
      </c>
      <c r="N1" s="244">
        <v>2025</v>
      </c>
      <c r="O1" s="244">
        <v>2026</v>
      </c>
      <c r="P1" s="244">
        <v>2027</v>
      </c>
      <c r="Q1" s="244">
        <v>2028</v>
      </c>
      <c r="R1" s="244">
        <v>2029</v>
      </c>
      <c r="S1" s="244">
        <v>2030</v>
      </c>
      <c r="T1" s="244">
        <v>2031</v>
      </c>
      <c r="U1" s="244">
        <v>2032</v>
      </c>
      <c r="V1" s="244">
        <v>2033</v>
      </c>
      <c r="W1" s="244">
        <v>2034</v>
      </c>
      <c r="X1" s="244">
        <v>2035</v>
      </c>
      <c r="Y1" s="244">
        <v>2036</v>
      </c>
      <c r="Z1" s="244">
        <v>2037</v>
      </c>
      <c r="AA1" s="244">
        <v>2038</v>
      </c>
      <c r="AB1" s="244">
        <v>2039</v>
      </c>
      <c r="AC1" s="244">
        <v>2040</v>
      </c>
      <c r="AD1" s="244">
        <v>2041</v>
      </c>
      <c r="AE1" s="244">
        <v>2042</v>
      </c>
      <c r="AF1" s="244">
        <v>2043</v>
      </c>
      <c r="AG1" s="244">
        <v>2044</v>
      </c>
      <c r="AH1" s="244">
        <v>2045</v>
      </c>
      <c r="AI1" s="244">
        <v>2046</v>
      </c>
      <c r="AJ1" s="244">
        <v>2047</v>
      </c>
      <c r="AK1" s="244">
        <v>2048</v>
      </c>
      <c r="AL1" s="244">
        <v>2049</v>
      </c>
      <c r="AM1" s="244">
        <v>2050</v>
      </c>
    </row>
    <row r="3" spans="1:39" x14ac:dyDescent="0.25">
      <c r="C3" s="245" t="s">
        <v>1464</v>
      </c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</row>
    <row r="4" spans="1:39" x14ac:dyDescent="0.25">
      <c r="A4" s="18" t="s">
        <v>52</v>
      </c>
      <c r="B4" s="45" t="s">
        <v>591</v>
      </c>
      <c r="C4" s="243" t="s">
        <v>77</v>
      </c>
      <c r="D4" s="243" t="s">
        <v>1457</v>
      </c>
      <c r="E4" s="243" t="s">
        <v>1457</v>
      </c>
      <c r="F4" s="243" t="s">
        <v>1457</v>
      </c>
      <c r="G4" s="243" t="s">
        <v>1457</v>
      </c>
      <c r="H4" s="243" t="s">
        <v>1457</v>
      </c>
      <c r="I4" s="243" t="s">
        <v>1457</v>
      </c>
      <c r="J4" s="243" t="s">
        <v>1457</v>
      </c>
      <c r="K4" s="243" t="s">
        <v>1457</v>
      </c>
      <c r="L4" s="243" t="s">
        <v>1457</v>
      </c>
      <c r="M4" s="243" t="s">
        <v>1457</v>
      </c>
      <c r="N4" s="243" t="s">
        <v>1457</v>
      </c>
      <c r="O4" s="243" t="s">
        <v>1457</v>
      </c>
      <c r="P4" s="243" t="s">
        <v>1457</v>
      </c>
      <c r="Q4" s="243" t="s">
        <v>1457</v>
      </c>
      <c r="R4" s="243" t="s">
        <v>1457</v>
      </c>
      <c r="S4" s="243" t="s">
        <v>1457</v>
      </c>
      <c r="T4" s="243" t="s">
        <v>1457</v>
      </c>
      <c r="U4" s="243" t="s">
        <v>1457</v>
      </c>
      <c r="V4" s="243" t="s">
        <v>1457</v>
      </c>
      <c r="W4" s="243" t="s">
        <v>1457</v>
      </c>
      <c r="X4" s="243" t="s">
        <v>1457</v>
      </c>
      <c r="Y4" s="243" t="s">
        <v>1457</v>
      </c>
      <c r="Z4" s="243" t="s">
        <v>1457</v>
      </c>
      <c r="AA4" s="243" t="s">
        <v>1457</v>
      </c>
      <c r="AB4" s="243" t="s">
        <v>1457</v>
      </c>
      <c r="AC4" s="243" t="s">
        <v>1457</v>
      </c>
      <c r="AD4" s="243" t="s">
        <v>1457</v>
      </c>
      <c r="AE4" s="243" t="s">
        <v>1457</v>
      </c>
      <c r="AF4" s="243" t="s">
        <v>1457</v>
      </c>
      <c r="AG4" s="243" t="s">
        <v>1457</v>
      </c>
      <c r="AH4" s="243" t="s">
        <v>1457</v>
      </c>
      <c r="AI4" s="243" t="s">
        <v>1457</v>
      </c>
      <c r="AJ4" s="243" t="s">
        <v>1457</v>
      </c>
      <c r="AK4" s="243" t="s">
        <v>1457</v>
      </c>
      <c r="AL4" s="243" t="s">
        <v>1457</v>
      </c>
      <c r="AM4" s="243" t="s">
        <v>1457</v>
      </c>
    </row>
    <row r="5" spans="1:39" x14ac:dyDescent="0.25">
      <c r="C5" s="243" t="s">
        <v>78</v>
      </c>
      <c r="D5" s="243" t="s">
        <v>1457</v>
      </c>
      <c r="E5" s="243" t="s">
        <v>1457</v>
      </c>
      <c r="F5" s="243" t="s">
        <v>1457</v>
      </c>
      <c r="G5" s="243" t="s">
        <v>1457</v>
      </c>
      <c r="H5" s="243" t="s">
        <v>1457</v>
      </c>
      <c r="I5" s="243" t="s">
        <v>1457</v>
      </c>
      <c r="J5" s="243" t="s">
        <v>1457</v>
      </c>
      <c r="K5" s="243" t="s">
        <v>1457</v>
      </c>
      <c r="L5" s="243" t="s">
        <v>1457</v>
      </c>
      <c r="M5" s="243" t="s">
        <v>1457</v>
      </c>
      <c r="N5" s="243" t="s">
        <v>1457</v>
      </c>
      <c r="O5" s="243" t="s">
        <v>1457</v>
      </c>
      <c r="P5" s="243" t="s">
        <v>1457</v>
      </c>
      <c r="Q5" s="243" t="s">
        <v>1457</v>
      </c>
      <c r="R5" s="243" t="s">
        <v>1457</v>
      </c>
      <c r="S5" s="243" t="s">
        <v>1457</v>
      </c>
      <c r="T5" s="243" t="s">
        <v>1457</v>
      </c>
      <c r="U5" s="243" t="s">
        <v>1457</v>
      </c>
      <c r="V5" s="243" t="s">
        <v>1457</v>
      </c>
      <c r="W5" s="243" t="s">
        <v>1457</v>
      </c>
      <c r="X5" s="243" t="s">
        <v>1457</v>
      </c>
      <c r="Y5" s="243" t="s">
        <v>1457</v>
      </c>
      <c r="Z5" s="243" t="s">
        <v>1457</v>
      </c>
      <c r="AA5" s="243" t="s">
        <v>1457</v>
      </c>
      <c r="AB5" s="243" t="s">
        <v>1457</v>
      </c>
      <c r="AC5" s="243" t="s">
        <v>1457</v>
      </c>
      <c r="AD5" s="243" t="s">
        <v>1457</v>
      </c>
      <c r="AE5" s="243" t="s">
        <v>1457</v>
      </c>
      <c r="AF5" s="243" t="s">
        <v>1457</v>
      </c>
      <c r="AG5" s="243" t="s">
        <v>1457</v>
      </c>
      <c r="AH5" s="243" t="s">
        <v>1457</v>
      </c>
      <c r="AI5" s="243" t="s">
        <v>1457</v>
      </c>
      <c r="AJ5" s="243" t="s">
        <v>1457</v>
      </c>
      <c r="AK5" s="243" t="s">
        <v>1457</v>
      </c>
      <c r="AL5" s="243" t="s">
        <v>1457</v>
      </c>
      <c r="AM5" s="243" t="s">
        <v>1457</v>
      </c>
    </row>
    <row r="6" spans="1:39" x14ac:dyDescent="0.25">
      <c r="C6" s="243" t="s">
        <v>79</v>
      </c>
      <c r="D6" s="243" t="s">
        <v>1457</v>
      </c>
      <c r="E6" s="243" t="s">
        <v>1457</v>
      </c>
      <c r="F6" s="243" t="s">
        <v>1457</v>
      </c>
      <c r="G6" s="243" t="s">
        <v>1457</v>
      </c>
      <c r="H6" s="243" t="s">
        <v>1457</v>
      </c>
      <c r="I6" s="243" t="s">
        <v>1457</v>
      </c>
      <c r="J6" s="243" t="s">
        <v>1457</v>
      </c>
      <c r="K6" s="243" t="s">
        <v>1457</v>
      </c>
      <c r="L6" s="243" t="s">
        <v>1457</v>
      </c>
      <c r="M6" s="243" t="s">
        <v>1457</v>
      </c>
      <c r="N6" s="243" t="s">
        <v>1457</v>
      </c>
      <c r="O6" s="243" t="s">
        <v>1457</v>
      </c>
      <c r="P6" s="243" t="s">
        <v>1457</v>
      </c>
      <c r="Q6" s="243" t="s">
        <v>1457</v>
      </c>
      <c r="R6" s="243" t="s">
        <v>1457</v>
      </c>
      <c r="S6" s="243" t="s">
        <v>1457</v>
      </c>
      <c r="T6" s="243" t="s">
        <v>1457</v>
      </c>
      <c r="U6" s="243" t="s">
        <v>1457</v>
      </c>
      <c r="V6" s="243" t="s">
        <v>1457</v>
      </c>
      <c r="W6" s="243" t="s">
        <v>1457</v>
      </c>
      <c r="X6" s="243" t="s">
        <v>1457</v>
      </c>
      <c r="Y6" s="243" t="s">
        <v>1457</v>
      </c>
      <c r="Z6" s="243" t="s">
        <v>1457</v>
      </c>
      <c r="AA6" s="243" t="s">
        <v>1457</v>
      </c>
      <c r="AB6" s="243" t="s">
        <v>1457</v>
      </c>
      <c r="AC6" s="243" t="s">
        <v>1457</v>
      </c>
      <c r="AD6" s="243" t="s">
        <v>1457</v>
      </c>
      <c r="AE6" s="243" t="s">
        <v>1457</v>
      </c>
      <c r="AF6" s="243" t="s">
        <v>1457</v>
      </c>
      <c r="AG6" s="243" t="s">
        <v>1457</v>
      </c>
      <c r="AH6" s="243" t="s">
        <v>1457</v>
      </c>
      <c r="AI6" s="243" t="s">
        <v>1457</v>
      </c>
      <c r="AJ6" s="243" t="s">
        <v>1457</v>
      </c>
      <c r="AK6" s="243" t="s">
        <v>1457</v>
      </c>
      <c r="AL6" s="243" t="s">
        <v>1457</v>
      </c>
      <c r="AM6" s="243" t="s">
        <v>1457</v>
      </c>
    </row>
    <row r="7" spans="1:39" x14ac:dyDescent="0.25">
      <c r="C7" s="243" t="s">
        <v>80</v>
      </c>
      <c r="D7" s="243" t="s">
        <v>1457</v>
      </c>
      <c r="E7" s="243" t="s">
        <v>1457</v>
      </c>
      <c r="F7" s="243" t="s">
        <v>1457</v>
      </c>
      <c r="G7" s="243" t="s">
        <v>1457</v>
      </c>
      <c r="H7" s="243" t="s">
        <v>1457</v>
      </c>
      <c r="I7" s="243" t="s">
        <v>1457</v>
      </c>
      <c r="J7" s="243" t="s">
        <v>1457</v>
      </c>
      <c r="K7" s="243" t="s">
        <v>1457</v>
      </c>
      <c r="L7" s="243" t="s">
        <v>1457</v>
      </c>
      <c r="M7" s="243" t="s">
        <v>1457</v>
      </c>
      <c r="N7" s="243" t="s">
        <v>1457</v>
      </c>
      <c r="O7" s="243" t="s">
        <v>1457</v>
      </c>
      <c r="P7" s="243" t="s">
        <v>1457</v>
      </c>
      <c r="Q7" s="243" t="s">
        <v>1457</v>
      </c>
      <c r="R7" s="243" t="s">
        <v>1457</v>
      </c>
      <c r="S7" s="243" t="s">
        <v>1457</v>
      </c>
      <c r="T7" s="243" t="s">
        <v>1457</v>
      </c>
      <c r="U7" s="243" t="s">
        <v>1457</v>
      </c>
      <c r="V7" s="243" t="s">
        <v>1457</v>
      </c>
      <c r="W7" s="243" t="s">
        <v>1457</v>
      </c>
      <c r="X7" s="243" t="s">
        <v>1457</v>
      </c>
      <c r="Y7" s="243" t="s">
        <v>1457</v>
      </c>
      <c r="Z7" s="243" t="s">
        <v>1457</v>
      </c>
      <c r="AA7" s="243" t="s">
        <v>1457</v>
      </c>
      <c r="AB7" s="243" t="s">
        <v>1457</v>
      </c>
      <c r="AC7" s="243" t="s">
        <v>1457</v>
      </c>
      <c r="AD7" s="243" t="s">
        <v>1457</v>
      </c>
      <c r="AE7" s="243" t="s">
        <v>1457</v>
      </c>
      <c r="AF7" s="243" t="s">
        <v>1457</v>
      </c>
      <c r="AG7" s="243" t="s">
        <v>1457</v>
      </c>
      <c r="AH7" s="243" t="s">
        <v>1457</v>
      </c>
      <c r="AI7" s="243" t="s">
        <v>1457</v>
      </c>
      <c r="AJ7" s="243" t="s">
        <v>1457</v>
      </c>
      <c r="AK7" s="243" t="s">
        <v>1457</v>
      </c>
      <c r="AL7" s="243" t="s">
        <v>1457</v>
      </c>
      <c r="AM7" s="243" t="s">
        <v>1457</v>
      </c>
    </row>
    <row r="8" spans="1:39" x14ac:dyDescent="0.25">
      <c r="C8" s="243" t="s">
        <v>81</v>
      </c>
      <c r="D8" s="243" t="s">
        <v>1457</v>
      </c>
      <c r="E8" s="243" t="s">
        <v>1457</v>
      </c>
      <c r="F8" s="243" t="s">
        <v>1457</v>
      </c>
      <c r="G8" s="243" t="s">
        <v>1457</v>
      </c>
      <c r="H8" s="243" t="s">
        <v>1457</v>
      </c>
      <c r="I8" s="243" t="s">
        <v>1457</v>
      </c>
      <c r="J8" s="243" t="s">
        <v>1457</v>
      </c>
      <c r="K8" s="243" t="s">
        <v>1457</v>
      </c>
      <c r="L8" s="243" t="s">
        <v>1457</v>
      </c>
      <c r="M8" s="243" t="s">
        <v>1457</v>
      </c>
      <c r="N8" s="243" t="s">
        <v>1457</v>
      </c>
      <c r="O8" s="243" t="s">
        <v>1457</v>
      </c>
      <c r="P8" s="243" t="s">
        <v>1457</v>
      </c>
      <c r="Q8" s="243" t="s">
        <v>1457</v>
      </c>
      <c r="R8" s="243" t="s">
        <v>1457</v>
      </c>
      <c r="S8" s="243" t="s">
        <v>1457</v>
      </c>
      <c r="T8" s="243" t="s">
        <v>1457</v>
      </c>
      <c r="U8" s="243" t="s">
        <v>1457</v>
      </c>
      <c r="V8" s="243" t="s">
        <v>1457</v>
      </c>
      <c r="W8" s="243" t="s">
        <v>1457</v>
      </c>
      <c r="X8" s="243" t="s">
        <v>1457</v>
      </c>
      <c r="Y8" s="243" t="s">
        <v>1457</v>
      </c>
      <c r="Z8" s="243" t="s">
        <v>1457</v>
      </c>
      <c r="AA8" s="243" t="s">
        <v>1457</v>
      </c>
      <c r="AB8" s="243" t="s">
        <v>1457</v>
      </c>
      <c r="AC8" s="243" t="s">
        <v>1457</v>
      </c>
      <c r="AD8" s="243" t="s">
        <v>1457</v>
      </c>
      <c r="AE8" s="243" t="s">
        <v>1457</v>
      </c>
      <c r="AF8" s="243" t="s">
        <v>1457</v>
      </c>
      <c r="AG8" s="243" t="s">
        <v>1457</v>
      </c>
      <c r="AH8" s="243" t="s">
        <v>1457</v>
      </c>
      <c r="AI8" s="243" t="s">
        <v>1457</v>
      </c>
      <c r="AJ8" s="243" t="s">
        <v>1457</v>
      </c>
      <c r="AK8" s="243" t="s">
        <v>1457</v>
      </c>
      <c r="AL8" s="243" t="s">
        <v>1457</v>
      </c>
      <c r="AM8" s="243" t="s">
        <v>1457</v>
      </c>
    </row>
    <row r="9" spans="1:39" x14ac:dyDescent="0.25">
      <c r="C9" s="243" t="s">
        <v>82</v>
      </c>
      <c r="D9" s="243" t="s">
        <v>1457</v>
      </c>
      <c r="E9" s="243" t="s">
        <v>1457</v>
      </c>
      <c r="F9" s="243" t="s">
        <v>1457</v>
      </c>
      <c r="G9" s="243" t="s">
        <v>1457</v>
      </c>
      <c r="H9" s="243" t="s">
        <v>1457</v>
      </c>
      <c r="I9" s="243" t="s">
        <v>1457</v>
      </c>
      <c r="J9" s="243" t="s">
        <v>1457</v>
      </c>
      <c r="K9" s="243" t="s">
        <v>1457</v>
      </c>
      <c r="L9" s="243" t="s">
        <v>1457</v>
      </c>
      <c r="M9" s="243" t="s">
        <v>1457</v>
      </c>
      <c r="N9" s="243" t="s">
        <v>1457</v>
      </c>
      <c r="O9" s="243" t="s">
        <v>1457</v>
      </c>
      <c r="P9" s="243" t="s">
        <v>1457</v>
      </c>
      <c r="Q9" s="243" t="s">
        <v>1457</v>
      </c>
      <c r="R9" s="243" t="s">
        <v>1457</v>
      </c>
      <c r="S9" s="243" t="s">
        <v>1457</v>
      </c>
      <c r="T9" s="243" t="s">
        <v>1457</v>
      </c>
      <c r="U9" s="243" t="s">
        <v>1457</v>
      </c>
      <c r="V9" s="243" t="s">
        <v>1457</v>
      </c>
      <c r="W9" s="243" t="s">
        <v>1457</v>
      </c>
      <c r="X9" s="243" t="s">
        <v>1457</v>
      </c>
      <c r="Y9" s="243" t="s">
        <v>1457</v>
      </c>
      <c r="Z9" s="243" t="s">
        <v>1457</v>
      </c>
      <c r="AA9" s="243" t="s">
        <v>1457</v>
      </c>
      <c r="AB9" s="243" t="s">
        <v>1457</v>
      </c>
      <c r="AC9" s="243" t="s">
        <v>1457</v>
      </c>
      <c r="AD9" s="243" t="s">
        <v>1457</v>
      </c>
      <c r="AE9" s="243" t="s">
        <v>1457</v>
      </c>
      <c r="AF9" s="243" t="s">
        <v>1457</v>
      </c>
      <c r="AG9" s="243" t="s">
        <v>1457</v>
      </c>
      <c r="AH9" s="243" t="s">
        <v>1457</v>
      </c>
      <c r="AI9" s="243" t="s">
        <v>1457</v>
      </c>
      <c r="AJ9" s="243" t="s">
        <v>1457</v>
      </c>
      <c r="AK9" s="243" t="s">
        <v>1457</v>
      </c>
      <c r="AL9" s="243" t="s">
        <v>1457</v>
      </c>
      <c r="AM9" s="243" t="s">
        <v>1457</v>
      </c>
    </row>
    <row r="10" spans="1:39" x14ac:dyDescent="0.25">
      <c r="C10" s="243" t="s">
        <v>83</v>
      </c>
      <c r="D10" s="243" t="s">
        <v>1457</v>
      </c>
      <c r="E10" s="243" t="s">
        <v>1457</v>
      </c>
      <c r="F10" s="243" t="s">
        <v>1457</v>
      </c>
      <c r="G10" s="243" t="s">
        <v>1457</v>
      </c>
      <c r="H10" s="243" t="s">
        <v>1457</v>
      </c>
      <c r="I10" s="243" t="s">
        <v>1457</v>
      </c>
      <c r="J10" s="243" t="s">
        <v>1457</v>
      </c>
      <c r="K10" s="243" t="s">
        <v>1457</v>
      </c>
      <c r="L10" s="243" t="s">
        <v>1457</v>
      </c>
      <c r="M10" s="243" t="s">
        <v>1457</v>
      </c>
      <c r="N10" s="243" t="s">
        <v>1457</v>
      </c>
      <c r="O10" s="243" t="s">
        <v>1457</v>
      </c>
      <c r="P10" s="243" t="s">
        <v>1457</v>
      </c>
      <c r="Q10" s="243" t="s">
        <v>1457</v>
      </c>
      <c r="R10" s="243" t="s">
        <v>1457</v>
      </c>
      <c r="S10" s="243" t="s">
        <v>1457</v>
      </c>
      <c r="T10" s="243" t="s">
        <v>1457</v>
      </c>
      <c r="U10" s="243" t="s">
        <v>1457</v>
      </c>
      <c r="V10" s="243" t="s">
        <v>1457</v>
      </c>
      <c r="W10" s="243" t="s">
        <v>1457</v>
      </c>
      <c r="X10" s="243" t="s">
        <v>1457</v>
      </c>
      <c r="Y10" s="243" t="s">
        <v>1457</v>
      </c>
      <c r="Z10" s="243" t="s">
        <v>1457</v>
      </c>
      <c r="AA10" s="243" t="s">
        <v>1457</v>
      </c>
      <c r="AB10" s="243" t="s">
        <v>1457</v>
      </c>
      <c r="AC10" s="243" t="s">
        <v>1457</v>
      </c>
      <c r="AD10" s="243" t="s">
        <v>1457</v>
      </c>
      <c r="AE10" s="243" t="s">
        <v>1457</v>
      </c>
      <c r="AF10" s="243" t="s">
        <v>1457</v>
      </c>
      <c r="AG10" s="243" t="s">
        <v>1457</v>
      </c>
      <c r="AH10" s="243" t="s">
        <v>1457</v>
      </c>
      <c r="AI10" s="243" t="s">
        <v>1457</v>
      </c>
      <c r="AJ10" s="243" t="s">
        <v>1457</v>
      </c>
      <c r="AK10" s="243" t="s">
        <v>1457</v>
      </c>
      <c r="AL10" s="243" t="s">
        <v>1457</v>
      </c>
      <c r="AM10" s="243" t="s">
        <v>1457</v>
      </c>
    </row>
    <row r="11" spans="1:39" x14ac:dyDescent="0.25">
      <c r="C11" s="243" t="s">
        <v>84</v>
      </c>
      <c r="D11" s="243" t="s">
        <v>1457</v>
      </c>
      <c r="E11" s="243" t="s">
        <v>1457</v>
      </c>
      <c r="F11" s="243" t="s">
        <v>1457</v>
      </c>
      <c r="G11" s="243" t="s">
        <v>1457</v>
      </c>
      <c r="H11" s="243" t="s">
        <v>1457</v>
      </c>
      <c r="I11" s="243" t="s">
        <v>1457</v>
      </c>
      <c r="J11" s="243" t="s">
        <v>1457</v>
      </c>
      <c r="K11" s="243" t="s">
        <v>1457</v>
      </c>
      <c r="L11" s="243" t="s">
        <v>1457</v>
      </c>
      <c r="M11" s="243" t="s">
        <v>1457</v>
      </c>
      <c r="N11" s="243" t="s">
        <v>1457</v>
      </c>
      <c r="O11" s="243" t="s">
        <v>1457</v>
      </c>
      <c r="P11" s="243" t="s">
        <v>1457</v>
      </c>
      <c r="Q11" s="243" t="s">
        <v>1457</v>
      </c>
      <c r="R11" s="243" t="s">
        <v>1457</v>
      </c>
      <c r="S11" s="243" t="s">
        <v>1457</v>
      </c>
      <c r="T11" s="243" t="s">
        <v>1457</v>
      </c>
      <c r="U11" s="243" t="s">
        <v>1457</v>
      </c>
      <c r="V11" s="243" t="s">
        <v>1457</v>
      </c>
      <c r="W11" s="243" t="s">
        <v>1457</v>
      </c>
      <c r="X11" s="243" t="s">
        <v>1457</v>
      </c>
      <c r="Y11" s="243" t="s">
        <v>1457</v>
      </c>
      <c r="Z11" s="243" t="s">
        <v>1457</v>
      </c>
      <c r="AA11" s="243" t="s">
        <v>1457</v>
      </c>
      <c r="AB11" s="243" t="s">
        <v>1457</v>
      </c>
      <c r="AC11" s="243" t="s">
        <v>1457</v>
      </c>
      <c r="AD11" s="243" t="s">
        <v>1457</v>
      </c>
      <c r="AE11" s="243" t="s">
        <v>1457</v>
      </c>
      <c r="AF11" s="243" t="s">
        <v>1457</v>
      </c>
      <c r="AG11" s="243" t="s">
        <v>1457</v>
      </c>
      <c r="AH11" s="243" t="s">
        <v>1457</v>
      </c>
      <c r="AI11" s="243" t="s">
        <v>1457</v>
      </c>
      <c r="AJ11" s="243" t="s">
        <v>1457</v>
      </c>
      <c r="AK11" s="243" t="s">
        <v>1457</v>
      </c>
      <c r="AL11" s="243" t="s">
        <v>1457</v>
      </c>
      <c r="AM11" s="243" t="s">
        <v>1457</v>
      </c>
    </row>
    <row r="12" spans="1:39" x14ac:dyDescent="0.25">
      <c r="C12" s="243" t="s">
        <v>85</v>
      </c>
      <c r="D12" s="243" t="s">
        <v>1457</v>
      </c>
      <c r="E12" s="243" t="s">
        <v>1457</v>
      </c>
      <c r="F12" s="243" t="s">
        <v>1457</v>
      </c>
      <c r="G12" s="243" t="s">
        <v>1457</v>
      </c>
      <c r="H12" s="243" t="s">
        <v>1457</v>
      </c>
      <c r="I12" s="243" t="s">
        <v>1457</v>
      </c>
      <c r="J12" s="243" t="s">
        <v>1457</v>
      </c>
      <c r="K12" s="243" t="s">
        <v>1457</v>
      </c>
      <c r="L12" s="243" t="s">
        <v>1457</v>
      </c>
      <c r="M12" s="243" t="s">
        <v>1457</v>
      </c>
      <c r="N12" s="243" t="s">
        <v>1457</v>
      </c>
      <c r="O12" s="243" t="s">
        <v>1457</v>
      </c>
      <c r="P12" s="243" t="s">
        <v>1457</v>
      </c>
      <c r="Q12" s="243" t="s">
        <v>1457</v>
      </c>
      <c r="R12" s="243" t="s">
        <v>1457</v>
      </c>
      <c r="S12" s="243" t="s">
        <v>1457</v>
      </c>
      <c r="T12" s="243" t="s">
        <v>1457</v>
      </c>
      <c r="U12" s="243" t="s">
        <v>1457</v>
      </c>
      <c r="V12" s="243" t="s">
        <v>1457</v>
      </c>
      <c r="W12" s="243" t="s">
        <v>1457</v>
      </c>
      <c r="X12" s="243" t="s">
        <v>1457</v>
      </c>
      <c r="Y12" s="243" t="s">
        <v>1457</v>
      </c>
      <c r="Z12" s="243" t="s">
        <v>1457</v>
      </c>
      <c r="AA12" s="243" t="s">
        <v>1457</v>
      </c>
      <c r="AB12" s="243" t="s">
        <v>1457</v>
      </c>
      <c r="AC12" s="243" t="s">
        <v>1457</v>
      </c>
      <c r="AD12" s="243" t="s">
        <v>1457</v>
      </c>
      <c r="AE12" s="243" t="s">
        <v>1457</v>
      </c>
      <c r="AF12" s="243" t="s">
        <v>1457</v>
      </c>
      <c r="AG12" s="243" t="s">
        <v>1457</v>
      </c>
      <c r="AH12" s="243" t="s">
        <v>1457</v>
      </c>
      <c r="AI12" s="243" t="s">
        <v>1457</v>
      </c>
      <c r="AJ12" s="243" t="s">
        <v>1457</v>
      </c>
      <c r="AK12" s="243" t="s">
        <v>1457</v>
      </c>
      <c r="AL12" s="243" t="s">
        <v>1457</v>
      </c>
      <c r="AM12" s="243" t="s">
        <v>1457</v>
      </c>
    </row>
    <row r="13" spans="1:39" x14ac:dyDescent="0.25">
      <c r="A13" s="18" t="s">
        <v>55</v>
      </c>
      <c r="B13" s="45" t="s">
        <v>591</v>
      </c>
      <c r="C13" s="243" t="s">
        <v>86</v>
      </c>
      <c r="D13" s="243" t="s">
        <v>1457</v>
      </c>
      <c r="E13" s="243" t="s">
        <v>1457</v>
      </c>
      <c r="F13" s="243" t="s">
        <v>1457</v>
      </c>
      <c r="G13" s="243" t="s">
        <v>1457</v>
      </c>
      <c r="H13" s="243" t="s">
        <v>1457</v>
      </c>
      <c r="I13" s="243" t="s">
        <v>1457</v>
      </c>
      <c r="J13" s="243" t="s">
        <v>1457</v>
      </c>
      <c r="K13" s="243" t="s">
        <v>1457</v>
      </c>
      <c r="L13" s="243" t="s">
        <v>1457</v>
      </c>
      <c r="M13" s="243" t="s">
        <v>1457</v>
      </c>
      <c r="N13" s="243" t="s">
        <v>1457</v>
      </c>
      <c r="O13" s="243" t="s">
        <v>1457</v>
      </c>
      <c r="P13" s="243" t="s">
        <v>1457</v>
      </c>
      <c r="Q13" s="243" t="s">
        <v>1457</v>
      </c>
      <c r="R13" s="243" t="s">
        <v>1457</v>
      </c>
      <c r="S13" s="243" t="s">
        <v>1457</v>
      </c>
      <c r="T13" s="243" t="s">
        <v>1457</v>
      </c>
      <c r="U13" s="243" t="s">
        <v>1457</v>
      </c>
      <c r="V13" s="243" t="s">
        <v>1457</v>
      </c>
      <c r="W13" s="243" t="s">
        <v>1457</v>
      </c>
      <c r="X13" s="243" t="s">
        <v>1457</v>
      </c>
      <c r="Y13" s="243" t="s">
        <v>1457</v>
      </c>
      <c r="Z13" s="243" t="s">
        <v>1457</v>
      </c>
      <c r="AA13" s="243" t="s">
        <v>1457</v>
      </c>
      <c r="AB13" s="243" t="s">
        <v>1457</v>
      </c>
      <c r="AC13" s="243" t="s">
        <v>1457</v>
      </c>
      <c r="AD13" s="243" t="s">
        <v>1457</v>
      </c>
      <c r="AE13" s="243" t="s">
        <v>1457</v>
      </c>
      <c r="AF13" s="243" t="s">
        <v>1457</v>
      </c>
      <c r="AG13" s="243" t="s">
        <v>1457</v>
      </c>
      <c r="AH13" s="243" t="s">
        <v>1457</v>
      </c>
      <c r="AI13" s="243" t="s">
        <v>1457</v>
      </c>
      <c r="AJ13" s="243" t="s">
        <v>1457</v>
      </c>
      <c r="AK13" s="243" t="s">
        <v>1457</v>
      </c>
      <c r="AL13" s="243" t="s">
        <v>1457</v>
      </c>
      <c r="AM13" s="243" t="s">
        <v>1457</v>
      </c>
    </row>
    <row r="14" spans="1:39" x14ac:dyDescent="0.25">
      <c r="A14" s="18" t="s">
        <v>76</v>
      </c>
      <c r="B14" s="45" t="s">
        <v>591</v>
      </c>
      <c r="C14" s="243" t="s">
        <v>87</v>
      </c>
      <c r="D14" s="243" t="s">
        <v>1457</v>
      </c>
      <c r="E14" s="243" t="s">
        <v>1457</v>
      </c>
      <c r="F14" s="243" t="s">
        <v>1457</v>
      </c>
      <c r="G14" s="243" t="s">
        <v>1457</v>
      </c>
      <c r="H14" s="243" t="s">
        <v>1457</v>
      </c>
      <c r="I14" s="243" t="s">
        <v>1457</v>
      </c>
      <c r="J14" s="243" t="s">
        <v>1457</v>
      </c>
      <c r="K14" s="243" t="s">
        <v>1457</v>
      </c>
      <c r="L14" s="243" t="s">
        <v>1457</v>
      </c>
      <c r="M14" s="243" t="s">
        <v>1457</v>
      </c>
      <c r="N14" s="243" t="s">
        <v>1457</v>
      </c>
      <c r="O14" s="243" t="s">
        <v>1457</v>
      </c>
      <c r="P14" s="243" t="s">
        <v>1457</v>
      </c>
      <c r="Q14" s="243" t="s">
        <v>1457</v>
      </c>
      <c r="R14" s="243" t="s">
        <v>1457</v>
      </c>
      <c r="S14" s="243" t="s">
        <v>1457</v>
      </c>
      <c r="T14" s="243" t="s">
        <v>1457</v>
      </c>
      <c r="U14" s="243" t="s">
        <v>1457</v>
      </c>
      <c r="V14" s="243" t="s">
        <v>1457</v>
      </c>
      <c r="W14" s="243" t="s">
        <v>1457</v>
      </c>
      <c r="X14" s="243" t="s">
        <v>1457</v>
      </c>
      <c r="Y14" s="243" t="s">
        <v>1457</v>
      </c>
      <c r="Z14" s="243" t="s">
        <v>1457</v>
      </c>
      <c r="AA14" s="243" t="s">
        <v>1457</v>
      </c>
      <c r="AB14" s="243" t="s">
        <v>1457</v>
      </c>
      <c r="AC14" s="243" t="s">
        <v>1457</v>
      </c>
      <c r="AD14" s="243" t="s">
        <v>1457</v>
      </c>
      <c r="AE14" s="243" t="s">
        <v>1457</v>
      </c>
      <c r="AF14" s="243" t="s">
        <v>1457</v>
      </c>
      <c r="AG14" s="243" t="s">
        <v>1457</v>
      </c>
      <c r="AH14" s="243" t="s">
        <v>1457</v>
      </c>
      <c r="AI14" s="243" t="s">
        <v>1457</v>
      </c>
      <c r="AJ14" s="243" t="s">
        <v>1457</v>
      </c>
      <c r="AK14" s="243" t="s">
        <v>1457</v>
      </c>
      <c r="AL14" s="243" t="s">
        <v>1457</v>
      </c>
      <c r="AM14" s="243" t="s">
        <v>1457</v>
      </c>
    </row>
    <row r="15" spans="1:39" x14ac:dyDescent="0.25">
      <c r="A15" s="18" t="s">
        <v>56</v>
      </c>
      <c r="B15" s="45" t="s">
        <v>591</v>
      </c>
      <c r="C15" s="243" t="s">
        <v>88</v>
      </c>
      <c r="D15" s="243" t="s">
        <v>1457</v>
      </c>
      <c r="E15" s="243" t="s">
        <v>1457</v>
      </c>
      <c r="F15" s="243" t="s">
        <v>1457</v>
      </c>
      <c r="G15" s="243" t="s">
        <v>1457</v>
      </c>
      <c r="H15" s="243" t="s">
        <v>1457</v>
      </c>
      <c r="I15" s="243" t="s">
        <v>1457</v>
      </c>
      <c r="J15" s="243" t="s">
        <v>1457</v>
      </c>
      <c r="K15" s="243" t="s">
        <v>1457</v>
      </c>
      <c r="L15" s="243" t="s">
        <v>1457</v>
      </c>
      <c r="M15" s="243" t="s">
        <v>1457</v>
      </c>
      <c r="N15" s="243" t="s">
        <v>1457</v>
      </c>
      <c r="O15" s="243" t="s">
        <v>1457</v>
      </c>
      <c r="P15" s="243" t="s">
        <v>1457</v>
      </c>
      <c r="Q15" s="243" t="s">
        <v>1457</v>
      </c>
      <c r="R15" s="243" t="s">
        <v>1457</v>
      </c>
      <c r="S15" s="243" t="s">
        <v>1457</v>
      </c>
      <c r="T15" s="243" t="s">
        <v>1457</v>
      </c>
      <c r="U15" s="243" t="s">
        <v>1457</v>
      </c>
      <c r="V15" s="243" t="s">
        <v>1457</v>
      </c>
      <c r="W15" s="243" t="s">
        <v>1457</v>
      </c>
      <c r="X15" s="243" t="s">
        <v>1457</v>
      </c>
      <c r="Y15" s="243" t="s">
        <v>1457</v>
      </c>
      <c r="Z15" s="243" t="s">
        <v>1457</v>
      </c>
      <c r="AA15" s="243" t="s">
        <v>1457</v>
      </c>
      <c r="AB15" s="243" t="s">
        <v>1457</v>
      </c>
      <c r="AC15" s="243" t="s">
        <v>1457</v>
      </c>
      <c r="AD15" s="243" t="s">
        <v>1457</v>
      </c>
      <c r="AE15" s="243" t="s">
        <v>1457</v>
      </c>
      <c r="AF15" s="243" t="s">
        <v>1457</v>
      </c>
      <c r="AG15" s="243" t="s">
        <v>1457</v>
      </c>
      <c r="AH15" s="243" t="s">
        <v>1457</v>
      </c>
      <c r="AI15" s="243" t="s">
        <v>1457</v>
      </c>
      <c r="AJ15" s="243" t="s">
        <v>1457</v>
      </c>
      <c r="AK15" s="243" t="s">
        <v>1457</v>
      </c>
      <c r="AL15" s="243" t="s">
        <v>1457</v>
      </c>
      <c r="AM15" s="243" t="s">
        <v>1457</v>
      </c>
    </row>
    <row r="16" spans="1:39" x14ac:dyDescent="0.25">
      <c r="A16" s="18" t="s">
        <v>56</v>
      </c>
      <c r="B16" s="45" t="s">
        <v>591</v>
      </c>
      <c r="C16" s="243" t="s">
        <v>89</v>
      </c>
      <c r="D16" s="243" t="s">
        <v>1457</v>
      </c>
      <c r="E16" s="243" t="s">
        <v>1457</v>
      </c>
      <c r="F16" s="243" t="s">
        <v>1457</v>
      </c>
      <c r="G16" s="243" t="s">
        <v>1457</v>
      </c>
      <c r="H16" s="243" t="s">
        <v>1457</v>
      </c>
      <c r="I16" s="243" t="s">
        <v>1457</v>
      </c>
      <c r="J16" s="243" t="s">
        <v>1457</v>
      </c>
      <c r="K16" s="243" t="s">
        <v>1457</v>
      </c>
      <c r="L16" s="243" t="s">
        <v>1457</v>
      </c>
      <c r="M16" s="243" t="s">
        <v>1457</v>
      </c>
      <c r="N16" s="243" t="s">
        <v>1457</v>
      </c>
      <c r="O16" s="243" t="s">
        <v>1457</v>
      </c>
      <c r="P16" s="243" t="s">
        <v>1457</v>
      </c>
      <c r="Q16" s="243" t="s">
        <v>1457</v>
      </c>
      <c r="R16" s="243" t="s">
        <v>1457</v>
      </c>
      <c r="S16" s="243" t="s">
        <v>1457</v>
      </c>
      <c r="T16" s="243" t="s">
        <v>1457</v>
      </c>
      <c r="U16" s="243" t="s">
        <v>1457</v>
      </c>
      <c r="V16" s="243" t="s">
        <v>1457</v>
      </c>
      <c r="W16" s="243" t="s">
        <v>1457</v>
      </c>
      <c r="X16" s="243" t="s">
        <v>1457</v>
      </c>
      <c r="Y16" s="243" t="s">
        <v>1457</v>
      </c>
      <c r="Z16" s="243" t="s">
        <v>1457</v>
      </c>
      <c r="AA16" s="243" t="s">
        <v>1457</v>
      </c>
      <c r="AB16" s="243" t="s">
        <v>1457</v>
      </c>
      <c r="AC16" s="243" t="s">
        <v>1457</v>
      </c>
      <c r="AD16" s="243" t="s">
        <v>1457</v>
      </c>
      <c r="AE16" s="243" t="s">
        <v>1457</v>
      </c>
      <c r="AF16" s="243" t="s">
        <v>1457</v>
      </c>
      <c r="AG16" s="243" t="s">
        <v>1457</v>
      </c>
      <c r="AH16" s="243" t="s">
        <v>1457</v>
      </c>
      <c r="AI16" s="243" t="s">
        <v>1457</v>
      </c>
      <c r="AJ16" s="243" t="s">
        <v>1457</v>
      </c>
      <c r="AK16" s="243" t="s">
        <v>1457</v>
      </c>
      <c r="AL16" s="243" t="s">
        <v>1457</v>
      </c>
      <c r="AM16" s="243" t="s">
        <v>1457</v>
      </c>
    </row>
    <row r="17" spans="1:39" x14ac:dyDescent="0.25">
      <c r="A17" s="18" t="s">
        <v>57</v>
      </c>
      <c r="B17" s="45" t="s">
        <v>591</v>
      </c>
      <c r="C17" s="243" t="s">
        <v>90</v>
      </c>
      <c r="D17" s="243" t="s">
        <v>1457</v>
      </c>
      <c r="E17" s="243" t="s">
        <v>1457</v>
      </c>
      <c r="F17" s="243" t="s">
        <v>1457</v>
      </c>
      <c r="G17" s="243" t="s">
        <v>1457</v>
      </c>
      <c r="H17" s="243" t="s">
        <v>1457</v>
      </c>
      <c r="I17" s="243" t="s">
        <v>1457</v>
      </c>
      <c r="J17" s="243" t="s">
        <v>1457</v>
      </c>
      <c r="K17" s="243" t="s">
        <v>1457</v>
      </c>
      <c r="L17" s="243" t="s">
        <v>1457</v>
      </c>
      <c r="M17" s="243" t="s">
        <v>1457</v>
      </c>
      <c r="N17" s="243" t="s">
        <v>1457</v>
      </c>
      <c r="O17" s="243" t="s">
        <v>1457</v>
      </c>
      <c r="P17" s="243" t="s">
        <v>1457</v>
      </c>
      <c r="Q17" s="243" t="s">
        <v>1457</v>
      </c>
      <c r="R17" s="243" t="s">
        <v>1457</v>
      </c>
      <c r="S17" s="243" t="s">
        <v>1457</v>
      </c>
      <c r="T17" s="243" t="s">
        <v>1457</v>
      </c>
      <c r="U17" s="243" t="s">
        <v>1457</v>
      </c>
      <c r="V17" s="243" t="s">
        <v>1457</v>
      </c>
      <c r="W17" s="243" t="s">
        <v>1457</v>
      </c>
      <c r="X17" s="243" t="s">
        <v>1457</v>
      </c>
      <c r="Y17" s="243" t="s">
        <v>1457</v>
      </c>
      <c r="Z17" s="243" t="s">
        <v>1457</v>
      </c>
      <c r="AA17" s="243" t="s">
        <v>1457</v>
      </c>
      <c r="AB17" s="243" t="s">
        <v>1457</v>
      </c>
      <c r="AC17" s="243" t="s">
        <v>1457</v>
      </c>
      <c r="AD17" s="243" t="s">
        <v>1457</v>
      </c>
      <c r="AE17" s="243" t="s">
        <v>1457</v>
      </c>
      <c r="AF17" s="243" t="s">
        <v>1457</v>
      </c>
      <c r="AG17" s="243" t="s">
        <v>1457</v>
      </c>
      <c r="AH17" s="243" t="s">
        <v>1457</v>
      </c>
      <c r="AI17" s="243" t="s">
        <v>1457</v>
      </c>
      <c r="AJ17" s="243" t="s">
        <v>1457</v>
      </c>
      <c r="AK17" s="243" t="s">
        <v>1457</v>
      </c>
      <c r="AL17" s="243" t="s">
        <v>1457</v>
      </c>
      <c r="AM17" s="243" t="s">
        <v>1457</v>
      </c>
    </row>
    <row r="18" spans="1:39" x14ac:dyDescent="0.25">
      <c r="A18" s="18" t="s">
        <v>57</v>
      </c>
      <c r="B18" s="45" t="s">
        <v>591</v>
      </c>
      <c r="C18" s="243" t="s">
        <v>91</v>
      </c>
      <c r="D18" s="243" t="s">
        <v>1457</v>
      </c>
      <c r="E18" s="243" t="s">
        <v>1457</v>
      </c>
      <c r="F18" s="243" t="s">
        <v>1457</v>
      </c>
      <c r="G18" s="243" t="s">
        <v>1457</v>
      </c>
      <c r="H18" s="243" t="s">
        <v>1457</v>
      </c>
      <c r="I18" s="243" t="s">
        <v>1457</v>
      </c>
      <c r="J18" s="243" t="s">
        <v>1457</v>
      </c>
      <c r="K18" s="243" t="s">
        <v>1457</v>
      </c>
      <c r="L18" s="243" t="s">
        <v>1457</v>
      </c>
      <c r="M18" s="243" t="s">
        <v>1457</v>
      </c>
      <c r="N18" s="243" t="s">
        <v>1457</v>
      </c>
      <c r="O18" s="243" t="s">
        <v>1457</v>
      </c>
      <c r="P18" s="243" t="s">
        <v>1457</v>
      </c>
      <c r="Q18" s="243" t="s">
        <v>1457</v>
      </c>
      <c r="R18" s="243" t="s">
        <v>1457</v>
      </c>
      <c r="S18" s="243" t="s">
        <v>1457</v>
      </c>
      <c r="T18" s="243" t="s">
        <v>1457</v>
      </c>
      <c r="U18" s="243" t="s">
        <v>1457</v>
      </c>
      <c r="V18" s="243" t="s">
        <v>1457</v>
      </c>
      <c r="W18" s="243" t="s">
        <v>1457</v>
      </c>
      <c r="X18" s="243" t="s">
        <v>1457</v>
      </c>
      <c r="Y18" s="243" t="s">
        <v>1457</v>
      </c>
      <c r="Z18" s="243" t="s">
        <v>1457</v>
      </c>
      <c r="AA18" s="243" t="s">
        <v>1457</v>
      </c>
      <c r="AB18" s="243" t="s">
        <v>1457</v>
      </c>
      <c r="AC18" s="243" t="s">
        <v>1457</v>
      </c>
      <c r="AD18" s="243" t="s">
        <v>1457</v>
      </c>
      <c r="AE18" s="243" t="s">
        <v>1457</v>
      </c>
      <c r="AF18" s="243" t="s">
        <v>1457</v>
      </c>
      <c r="AG18" s="243" t="s">
        <v>1457</v>
      </c>
      <c r="AH18" s="243" t="s">
        <v>1457</v>
      </c>
      <c r="AI18" s="243" t="s">
        <v>1457</v>
      </c>
      <c r="AJ18" s="243" t="s">
        <v>1457</v>
      </c>
      <c r="AK18" s="243" t="s">
        <v>1457</v>
      </c>
      <c r="AL18" s="243" t="s">
        <v>1457</v>
      </c>
      <c r="AM18" s="243" t="s">
        <v>1457</v>
      </c>
    </row>
    <row r="19" spans="1:39" x14ac:dyDescent="0.25">
      <c r="A19" s="18" t="s">
        <v>57</v>
      </c>
      <c r="B19" s="45" t="s">
        <v>591</v>
      </c>
      <c r="C19" s="243" t="s">
        <v>92</v>
      </c>
      <c r="D19" s="243" t="s">
        <v>1457</v>
      </c>
      <c r="E19" s="243" t="s">
        <v>1457</v>
      </c>
      <c r="F19" s="243" t="s">
        <v>1457</v>
      </c>
      <c r="G19" s="243" t="s">
        <v>1457</v>
      </c>
      <c r="H19" s="243" t="s">
        <v>1457</v>
      </c>
      <c r="I19" s="243" t="s">
        <v>1457</v>
      </c>
      <c r="J19" s="243" t="s">
        <v>1457</v>
      </c>
      <c r="K19" s="243" t="s">
        <v>1457</v>
      </c>
      <c r="L19" s="243" t="s">
        <v>1457</v>
      </c>
      <c r="M19" s="243" t="s">
        <v>1457</v>
      </c>
      <c r="N19" s="243" t="s">
        <v>1457</v>
      </c>
      <c r="O19" s="243" t="s">
        <v>1457</v>
      </c>
      <c r="P19" s="243" t="s">
        <v>1457</v>
      </c>
      <c r="Q19" s="243" t="s">
        <v>1457</v>
      </c>
      <c r="R19" s="243" t="s">
        <v>1457</v>
      </c>
      <c r="S19" s="243" t="s">
        <v>1457</v>
      </c>
      <c r="T19" s="243" t="s">
        <v>1457</v>
      </c>
      <c r="U19" s="243" t="s">
        <v>1457</v>
      </c>
      <c r="V19" s="243" t="s">
        <v>1457</v>
      </c>
      <c r="W19" s="243" t="s">
        <v>1457</v>
      </c>
      <c r="X19" s="243" t="s">
        <v>1457</v>
      </c>
      <c r="Y19" s="243" t="s">
        <v>1457</v>
      </c>
      <c r="Z19" s="243" t="s">
        <v>1457</v>
      </c>
      <c r="AA19" s="243" t="s">
        <v>1457</v>
      </c>
      <c r="AB19" s="243" t="s">
        <v>1457</v>
      </c>
      <c r="AC19" s="243" t="s">
        <v>1457</v>
      </c>
      <c r="AD19" s="243" t="s">
        <v>1457</v>
      </c>
      <c r="AE19" s="243" t="s">
        <v>1457</v>
      </c>
      <c r="AF19" s="243" t="s">
        <v>1457</v>
      </c>
      <c r="AG19" s="243" t="s">
        <v>1457</v>
      </c>
      <c r="AH19" s="243" t="s">
        <v>1457</v>
      </c>
      <c r="AI19" s="243" t="s">
        <v>1457</v>
      </c>
      <c r="AJ19" s="243" t="s">
        <v>1457</v>
      </c>
      <c r="AK19" s="243" t="s">
        <v>1457</v>
      </c>
      <c r="AL19" s="243" t="s">
        <v>1457</v>
      </c>
      <c r="AM19" s="243" t="s">
        <v>1457</v>
      </c>
    </row>
    <row r="20" spans="1:39" x14ac:dyDescent="0.25">
      <c r="A20" s="172" t="s">
        <v>58</v>
      </c>
      <c r="B20" s="45" t="s">
        <v>591</v>
      </c>
      <c r="C20" s="243" t="s">
        <v>93</v>
      </c>
      <c r="D20" s="243" t="s">
        <v>1457</v>
      </c>
      <c r="E20" s="243" t="s">
        <v>1457</v>
      </c>
      <c r="F20" s="243" t="s">
        <v>1457</v>
      </c>
      <c r="G20" s="243" t="s">
        <v>1457</v>
      </c>
      <c r="H20" s="243" t="s">
        <v>1457</v>
      </c>
      <c r="I20" s="243" t="s">
        <v>1457</v>
      </c>
      <c r="J20" s="243" t="s">
        <v>1457</v>
      </c>
      <c r="K20" s="243" t="s">
        <v>1457</v>
      </c>
      <c r="L20" s="243" t="s">
        <v>1457</v>
      </c>
      <c r="M20" s="243" t="s">
        <v>1457</v>
      </c>
      <c r="N20" s="243" t="s">
        <v>1457</v>
      </c>
      <c r="O20" s="243" t="s">
        <v>1457</v>
      </c>
      <c r="P20" s="243" t="s">
        <v>1457</v>
      </c>
      <c r="Q20" s="243" t="s">
        <v>1457</v>
      </c>
      <c r="R20" s="243" t="s">
        <v>1457</v>
      </c>
      <c r="S20" s="243" t="s">
        <v>1457</v>
      </c>
      <c r="T20" s="243" t="s">
        <v>1457</v>
      </c>
      <c r="U20" s="243" t="s">
        <v>1457</v>
      </c>
      <c r="V20" s="243" t="s">
        <v>1457</v>
      </c>
      <c r="W20" s="243" t="s">
        <v>1457</v>
      </c>
      <c r="X20" s="243" t="s">
        <v>1457</v>
      </c>
      <c r="Y20" s="243" t="s">
        <v>1457</v>
      </c>
      <c r="Z20" s="243" t="s">
        <v>1457</v>
      </c>
      <c r="AA20" s="243" t="s">
        <v>1457</v>
      </c>
      <c r="AB20" s="243" t="s">
        <v>1457</v>
      </c>
      <c r="AC20" s="243" t="s">
        <v>1457</v>
      </c>
      <c r="AD20" s="243" t="s">
        <v>1457</v>
      </c>
      <c r="AE20" s="243" t="s">
        <v>1457</v>
      </c>
      <c r="AF20" s="243" t="s">
        <v>1457</v>
      </c>
      <c r="AG20" s="243" t="s">
        <v>1457</v>
      </c>
      <c r="AH20" s="243" t="s">
        <v>1457</v>
      </c>
      <c r="AI20" s="243" t="s">
        <v>1457</v>
      </c>
      <c r="AJ20" s="243" t="s">
        <v>1457</v>
      </c>
      <c r="AK20" s="243" t="s">
        <v>1457</v>
      </c>
      <c r="AL20" s="243" t="s">
        <v>1457</v>
      </c>
      <c r="AM20" s="243" t="s">
        <v>1457</v>
      </c>
    </row>
    <row r="21" spans="1:39" x14ac:dyDescent="0.25">
      <c r="A21" s="18" t="s">
        <v>59</v>
      </c>
      <c r="B21" s="45" t="s">
        <v>591</v>
      </c>
      <c r="C21" s="243" t="s">
        <v>94</v>
      </c>
      <c r="D21" s="243" t="s">
        <v>1457</v>
      </c>
      <c r="E21" s="243" t="s">
        <v>1457</v>
      </c>
      <c r="F21" s="243" t="s">
        <v>1457</v>
      </c>
      <c r="G21" s="243" t="s">
        <v>1457</v>
      </c>
      <c r="H21" s="243" t="s">
        <v>1457</v>
      </c>
      <c r="I21" s="243" t="s">
        <v>1457</v>
      </c>
      <c r="J21" s="243" t="s">
        <v>1457</v>
      </c>
      <c r="K21" s="243" t="s">
        <v>1457</v>
      </c>
      <c r="L21" s="243" t="s">
        <v>1457</v>
      </c>
      <c r="M21" s="243" t="s">
        <v>1457</v>
      </c>
      <c r="N21" s="243" t="s">
        <v>1457</v>
      </c>
      <c r="O21" s="243" t="s">
        <v>1457</v>
      </c>
      <c r="P21" s="243" t="s">
        <v>1457</v>
      </c>
      <c r="Q21" s="243" t="s">
        <v>1457</v>
      </c>
      <c r="R21" s="243" t="s">
        <v>1457</v>
      </c>
      <c r="S21" s="243" t="s">
        <v>1457</v>
      </c>
      <c r="T21" s="243" t="s">
        <v>1457</v>
      </c>
      <c r="U21" s="243" t="s">
        <v>1457</v>
      </c>
      <c r="V21" s="243" t="s">
        <v>1457</v>
      </c>
      <c r="W21" s="243" t="s">
        <v>1457</v>
      </c>
      <c r="X21" s="243" t="s">
        <v>1457</v>
      </c>
      <c r="Y21" s="243" t="s">
        <v>1457</v>
      </c>
      <c r="Z21" s="243" t="s">
        <v>1457</v>
      </c>
      <c r="AA21" s="243" t="s">
        <v>1457</v>
      </c>
      <c r="AB21" s="243" t="s">
        <v>1457</v>
      </c>
      <c r="AC21" s="243" t="s">
        <v>1457</v>
      </c>
      <c r="AD21" s="243" t="s">
        <v>1457</v>
      </c>
      <c r="AE21" s="243" t="s">
        <v>1457</v>
      </c>
      <c r="AF21" s="243" t="s">
        <v>1457</v>
      </c>
      <c r="AG21" s="243" t="s">
        <v>1457</v>
      </c>
      <c r="AH21" s="243" t="s">
        <v>1457</v>
      </c>
      <c r="AI21" s="243" t="s">
        <v>1457</v>
      </c>
      <c r="AJ21" s="243" t="s">
        <v>1457</v>
      </c>
      <c r="AK21" s="243" t="s">
        <v>1457</v>
      </c>
      <c r="AL21" s="243" t="s">
        <v>1457</v>
      </c>
      <c r="AM21" s="243" t="s">
        <v>1457</v>
      </c>
    </row>
    <row r="22" spans="1:39" x14ac:dyDescent="0.25">
      <c r="A22" s="18" t="s">
        <v>59</v>
      </c>
      <c r="B22" s="45" t="s">
        <v>591</v>
      </c>
      <c r="C22" s="243" t="s">
        <v>95</v>
      </c>
      <c r="D22" s="243" t="s">
        <v>1457</v>
      </c>
      <c r="E22" s="243" t="s">
        <v>1457</v>
      </c>
      <c r="F22" s="243" t="s">
        <v>1457</v>
      </c>
      <c r="G22" s="243" t="s">
        <v>1457</v>
      </c>
      <c r="H22" s="243" t="s">
        <v>1457</v>
      </c>
      <c r="I22" s="243" t="s">
        <v>1457</v>
      </c>
      <c r="J22" s="243" t="s">
        <v>1457</v>
      </c>
      <c r="K22" s="243" t="s">
        <v>1457</v>
      </c>
      <c r="L22" s="243" t="s">
        <v>1457</v>
      </c>
      <c r="M22" s="243" t="s">
        <v>1457</v>
      </c>
      <c r="N22" s="243" t="s">
        <v>1457</v>
      </c>
      <c r="O22" s="243" t="s">
        <v>1457</v>
      </c>
      <c r="P22" s="243" t="s">
        <v>1457</v>
      </c>
      <c r="Q22" s="243" t="s">
        <v>1457</v>
      </c>
      <c r="R22" s="243" t="s">
        <v>1457</v>
      </c>
      <c r="S22" s="243" t="s">
        <v>1457</v>
      </c>
      <c r="T22" s="243" t="s">
        <v>1457</v>
      </c>
      <c r="U22" s="243" t="s">
        <v>1457</v>
      </c>
      <c r="V22" s="243" t="s">
        <v>1457</v>
      </c>
      <c r="W22" s="243" t="s">
        <v>1457</v>
      </c>
      <c r="X22" s="243" t="s">
        <v>1457</v>
      </c>
      <c r="Y22" s="243" t="s">
        <v>1457</v>
      </c>
      <c r="Z22" s="243" t="s">
        <v>1457</v>
      </c>
      <c r="AA22" s="243" t="s">
        <v>1457</v>
      </c>
      <c r="AB22" s="243" t="s">
        <v>1457</v>
      </c>
      <c r="AC22" s="243" t="s">
        <v>1457</v>
      </c>
      <c r="AD22" s="243" t="s">
        <v>1457</v>
      </c>
      <c r="AE22" s="243" t="s">
        <v>1457</v>
      </c>
      <c r="AF22" s="243" t="s">
        <v>1457</v>
      </c>
      <c r="AG22" s="243" t="s">
        <v>1457</v>
      </c>
      <c r="AH22" s="243" t="s">
        <v>1457</v>
      </c>
      <c r="AI22" s="243" t="s">
        <v>1457</v>
      </c>
      <c r="AJ22" s="243" t="s">
        <v>1457</v>
      </c>
      <c r="AK22" s="243" t="s">
        <v>1457</v>
      </c>
      <c r="AL22" s="243" t="s">
        <v>1457</v>
      </c>
      <c r="AM22" s="243" t="s">
        <v>1457</v>
      </c>
    </row>
    <row r="23" spans="1:39" x14ac:dyDescent="0.25">
      <c r="A23" s="18" t="s">
        <v>59</v>
      </c>
      <c r="B23" s="45" t="s">
        <v>591</v>
      </c>
      <c r="C23" s="243" t="s">
        <v>96</v>
      </c>
      <c r="D23" s="243" t="s">
        <v>1457</v>
      </c>
      <c r="E23" s="243" t="s">
        <v>1457</v>
      </c>
      <c r="F23" s="243" t="s">
        <v>1457</v>
      </c>
      <c r="G23" s="243" t="s">
        <v>1457</v>
      </c>
      <c r="H23" s="243" t="s">
        <v>1457</v>
      </c>
      <c r="I23" s="243" t="s">
        <v>1457</v>
      </c>
      <c r="J23" s="243" t="s">
        <v>1457</v>
      </c>
      <c r="K23" s="243" t="s">
        <v>1457</v>
      </c>
      <c r="L23" s="243" t="s">
        <v>1457</v>
      </c>
      <c r="M23" s="243" t="s">
        <v>1457</v>
      </c>
      <c r="N23" s="243" t="s">
        <v>1457</v>
      </c>
      <c r="O23" s="243" t="s">
        <v>1457</v>
      </c>
      <c r="P23" s="243" t="s">
        <v>1457</v>
      </c>
      <c r="Q23" s="243" t="s">
        <v>1457</v>
      </c>
      <c r="R23" s="243" t="s">
        <v>1457</v>
      </c>
      <c r="S23" s="243" t="s">
        <v>1457</v>
      </c>
      <c r="T23" s="243" t="s">
        <v>1457</v>
      </c>
      <c r="U23" s="243" t="s">
        <v>1457</v>
      </c>
      <c r="V23" s="243" t="s">
        <v>1457</v>
      </c>
      <c r="W23" s="243" t="s">
        <v>1457</v>
      </c>
      <c r="X23" s="243" t="s">
        <v>1457</v>
      </c>
      <c r="Y23" s="243" t="s">
        <v>1457</v>
      </c>
      <c r="Z23" s="243" t="s">
        <v>1457</v>
      </c>
      <c r="AA23" s="243" t="s">
        <v>1457</v>
      </c>
      <c r="AB23" s="243" t="s">
        <v>1457</v>
      </c>
      <c r="AC23" s="243" t="s">
        <v>1457</v>
      </c>
      <c r="AD23" s="243" t="s">
        <v>1457</v>
      </c>
      <c r="AE23" s="243" t="s">
        <v>1457</v>
      </c>
      <c r="AF23" s="243" t="s">
        <v>1457</v>
      </c>
      <c r="AG23" s="243" t="s">
        <v>1457</v>
      </c>
      <c r="AH23" s="243" t="s">
        <v>1457</v>
      </c>
      <c r="AI23" s="243" t="s">
        <v>1457</v>
      </c>
      <c r="AJ23" s="243" t="s">
        <v>1457</v>
      </c>
      <c r="AK23" s="243" t="s">
        <v>1457</v>
      </c>
      <c r="AL23" s="243" t="s">
        <v>1457</v>
      </c>
      <c r="AM23" s="243" t="s">
        <v>1457</v>
      </c>
    </row>
    <row r="24" spans="1:39" x14ac:dyDescent="0.25">
      <c r="A24" s="18" t="s">
        <v>61</v>
      </c>
      <c r="B24" s="45" t="s">
        <v>591</v>
      </c>
      <c r="C24" s="243" t="s">
        <v>97</v>
      </c>
      <c r="D24" s="243" t="s">
        <v>1457</v>
      </c>
      <c r="E24" s="243" t="s">
        <v>1457</v>
      </c>
      <c r="F24" s="243" t="s">
        <v>1457</v>
      </c>
      <c r="G24" s="243" t="s">
        <v>1457</v>
      </c>
      <c r="H24" s="243" t="s">
        <v>1457</v>
      </c>
      <c r="I24" s="243" t="s">
        <v>1457</v>
      </c>
      <c r="J24" s="243" t="s">
        <v>1457</v>
      </c>
      <c r="K24" s="243" t="s">
        <v>1457</v>
      </c>
      <c r="L24" s="243" t="s">
        <v>1457</v>
      </c>
      <c r="M24" s="243" t="s">
        <v>1457</v>
      </c>
      <c r="N24" s="243" t="s">
        <v>1457</v>
      </c>
      <c r="O24" s="243" t="s">
        <v>1457</v>
      </c>
      <c r="P24" s="243" t="s">
        <v>1457</v>
      </c>
      <c r="Q24" s="243" t="s">
        <v>1457</v>
      </c>
      <c r="R24" s="243" t="s">
        <v>1457</v>
      </c>
      <c r="S24" s="243" t="s">
        <v>1457</v>
      </c>
      <c r="T24" s="243" t="s">
        <v>1457</v>
      </c>
      <c r="U24" s="243" t="s">
        <v>1457</v>
      </c>
      <c r="V24" s="243" t="s">
        <v>1457</v>
      </c>
      <c r="W24" s="243" t="s">
        <v>1457</v>
      </c>
      <c r="X24" s="243" t="s">
        <v>1457</v>
      </c>
      <c r="Y24" s="243" t="s">
        <v>1457</v>
      </c>
      <c r="Z24" s="243" t="s">
        <v>1457</v>
      </c>
      <c r="AA24" s="243" t="s">
        <v>1457</v>
      </c>
      <c r="AB24" s="243" t="s">
        <v>1457</v>
      </c>
      <c r="AC24" s="243" t="s">
        <v>1457</v>
      </c>
      <c r="AD24" s="243" t="s">
        <v>1457</v>
      </c>
      <c r="AE24" s="243" t="s">
        <v>1457</v>
      </c>
      <c r="AF24" s="243" t="s">
        <v>1457</v>
      </c>
      <c r="AG24" s="243" t="s">
        <v>1457</v>
      </c>
      <c r="AH24" s="243" t="s">
        <v>1457</v>
      </c>
      <c r="AI24" s="243" t="s">
        <v>1457</v>
      </c>
      <c r="AJ24" s="243" t="s">
        <v>1457</v>
      </c>
      <c r="AK24" s="243" t="s">
        <v>1457</v>
      </c>
      <c r="AL24" s="243" t="s">
        <v>1457</v>
      </c>
      <c r="AM24" s="243" t="s">
        <v>1457</v>
      </c>
    </row>
    <row r="25" spans="1:39" x14ac:dyDescent="0.25">
      <c r="A25" s="18" t="s">
        <v>62</v>
      </c>
      <c r="B25" s="45" t="s">
        <v>591</v>
      </c>
      <c r="C25" s="243" t="s">
        <v>98</v>
      </c>
      <c r="D25" s="243" t="s">
        <v>1457</v>
      </c>
      <c r="E25" s="243" t="s">
        <v>1457</v>
      </c>
      <c r="F25" s="243" t="s">
        <v>1457</v>
      </c>
      <c r="G25" s="243" t="s">
        <v>1457</v>
      </c>
      <c r="H25" s="243" t="s">
        <v>1457</v>
      </c>
      <c r="I25" s="243" t="s">
        <v>1457</v>
      </c>
      <c r="J25" s="243" t="s">
        <v>1457</v>
      </c>
      <c r="K25" s="243" t="s">
        <v>1457</v>
      </c>
      <c r="L25" s="243" t="s">
        <v>1457</v>
      </c>
      <c r="M25" s="243" t="s">
        <v>1457</v>
      </c>
      <c r="N25" s="243" t="s">
        <v>1457</v>
      </c>
      <c r="O25" s="243" t="s">
        <v>1457</v>
      </c>
      <c r="P25" s="243" t="s">
        <v>1457</v>
      </c>
      <c r="Q25" s="243" t="s">
        <v>1457</v>
      </c>
      <c r="R25" s="243" t="s">
        <v>1457</v>
      </c>
      <c r="S25" s="243" t="s">
        <v>1457</v>
      </c>
      <c r="T25" s="243" t="s">
        <v>1457</v>
      </c>
      <c r="U25" s="243" t="s">
        <v>1457</v>
      </c>
      <c r="V25" s="243" t="s">
        <v>1457</v>
      </c>
      <c r="W25" s="243" t="s">
        <v>1457</v>
      </c>
      <c r="X25" s="243" t="s">
        <v>1457</v>
      </c>
      <c r="Y25" s="243" t="s">
        <v>1457</v>
      </c>
      <c r="Z25" s="243" t="s">
        <v>1457</v>
      </c>
      <c r="AA25" s="243" t="s">
        <v>1457</v>
      </c>
      <c r="AB25" s="243" t="s">
        <v>1457</v>
      </c>
      <c r="AC25" s="243" t="s">
        <v>1457</v>
      </c>
      <c r="AD25" s="243" t="s">
        <v>1457</v>
      </c>
      <c r="AE25" s="243" t="s">
        <v>1457</v>
      </c>
      <c r="AF25" s="243" t="s">
        <v>1457</v>
      </c>
      <c r="AG25" s="243" t="s">
        <v>1457</v>
      </c>
      <c r="AH25" s="243" t="s">
        <v>1457</v>
      </c>
      <c r="AI25" s="243" t="s">
        <v>1457</v>
      </c>
      <c r="AJ25" s="243" t="s">
        <v>1457</v>
      </c>
      <c r="AK25" s="243" t="s">
        <v>1457</v>
      </c>
      <c r="AL25" s="243" t="s">
        <v>1457</v>
      </c>
      <c r="AM25" s="243" t="s">
        <v>1457</v>
      </c>
    </row>
    <row r="26" spans="1:39" x14ac:dyDescent="0.25">
      <c r="A26" s="18" t="s">
        <v>64</v>
      </c>
      <c r="B26" s="45" t="s">
        <v>591</v>
      </c>
      <c r="C26" s="243" t="s">
        <v>99</v>
      </c>
      <c r="D26" s="243" t="s">
        <v>1457</v>
      </c>
      <c r="E26" s="243" t="s">
        <v>1457</v>
      </c>
      <c r="F26" s="243" t="s">
        <v>1457</v>
      </c>
      <c r="G26" s="243" t="s">
        <v>1457</v>
      </c>
      <c r="H26" s="243" t="s">
        <v>1457</v>
      </c>
      <c r="I26" s="243" t="s">
        <v>1457</v>
      </c>
      <c r="J26" s="243" t="s">
        <v>1457</v>
      </c>
      <c r="K26" s="243" t="s">
        <v>1457</v>
      </c>
      <c r="L26" s="243" t="s">
        <v>1457</v>
      </c>
      <c r="M26" s="243" t="s">
        <v>1457</v>
      </c>
      <c r="N26" s="243" t="s">
        <v>1457</v>
      </c>
      <c r="O26" s="243" t="s">
        <v>1457</v>
      </c>
      <c r="P26" s="243" t="s">
        <v>1457</v>
      </c>
      <c r="Q26" s="243" t="s">
        <v>1457</v>
      </c>
      <c r="R26" s="243" t="s">
        <v>1457</v>
      </c>
      <c r="S26" s="243" t="s">
        <v>1457</v>
      </c>
      <c r="T26" s="243" t="s">
        <v>1457</v>
      </c>
      <c r="U26" s="243" t="s">
        <v>1457</v>
      </c>
      <c r="V26" s="243" t="s">
        <v>1457</v>
      </c>
      <c r="W26" s="243" t="s">
        <v>1457</v>
      </c>
      <c r="X26" s="243" t="s">
        <v>1457</v>
      </c>
      <c r="Y26" s="243" t="s">
        <v>1457</v>
      </c>
      <c r="Z26" s="243" t="s">
        <v>1457</v>
      </c>
      <c r="AA26" s="243" t="s">
        <v>1457</v>
      </c>
      <c r="AB26" s="243" t="s">
        <v>1457</v>
      </c>
      <c r="AC26" s="243" t="s">
        <v>1457</v>
      </c>
      <c r="AD26" s="243" t="s">
        <v>1457</v>
      </c>
      <c r="AE26" s="243" t="s">
        <v>1457</v>
      </c>
      <c r="AF26" s="243" t="s">
        <v>1457</v>
      </c>
      <c r="AG26" s="243" t="s">
        <v>1457</v>
      </c>
      <c r="AH26" s="243" t="s">
        <v>1457</v>
      </c>
      <c r="AI26" s="243" t="s">
        <v>1457</v>
      </c>
      <c r="AJ26" s="243" t="s">
        <v>1457</v>
      </c>
      <c r="AK26" s="243" t="s">
        <v>1457</v>
      </c>
      <c r="AL26" s="243" t="s">
        <v>1457</v>
      </c>
      <c r="AM26" s="243" t="s">
        <v>1457</v>
      </c>
    </row>
    <row r="27" spans="1:39" x14ac:dyDescent="0.25">
      <c r="A27" s="18" t="s">
        <v>63</v>
      </c>
      <c r="B27" s="45" t="s">
        <v>591</v>
      </c>
      <c r="C27" s="243" t="s">
        <v>100</v>
      </c>
      <c r="D27" s="243" t="s">
        <v>1457</v>
      </c>
      <c r="E27" s="243" t="s">
        <v>1457</v>
      </c>
      <c r="F27" s="243" t="s">
        <v>1457</v>
      </c>
      <c r="G27" s="243" t="s">
        <v>1457</v>
      </c>
      <c r="H27" s="243" t="s">
        <v>1457</v>
      </c>
      <c r="I27" s="243" t="s">
        <v>1457</v>
      </c>
      <c r="J27" s="243" t="s">
        <v>1457</v>
      </c>
      <c r="K27" s="243" t="s">
        <v>1457</v>
      </c>
      <c r="L27" s="243" t="s">
        <v>1457</v>
      </c>
      <c r="M27" s="243" t="s">
        <v>1457</v>
      </c>
      <c r="N27" s="243" t="s">
        <v>1457</v>
      </c>
      <c r="O27" s="243" t="s">
        <v>1457</v>
      </c>
      <c r="P27" s="243" t="s">
        <v>1457</v>
      </c>
      <c r="Q27" s="243" t="s">
        <v>1457</v>
      </c>
      <c r="R27" s="243" t="s">
        <v>1457</v>
      </c>
      <c r="S27" s="243" t="s">
        <v>1457</v>
      </c>
      <c r="T27" s="243" t="s">
        <v>1457</v>
      </c>
      <c r="U27" s="243" t="s">
        <v>1457</v>
      </c>
      <c r="V27" s="243" t="s">
        <v>1457</v>
      </c>
      <c r="W27" s="243" t="s">
        <v>1457</v>
      </c>
      <c r="X27" s="243" t="s">
        <v>1457</v>
      </c>
      <c r="Y27" s="243" t="s">
        <v>1457</v>
      </c>
      <c r="Z27" s="243" t="s">
        <v>1457</v>
      </c>
      <c r="AA27" s="243" t="s">
        <v>1457</v>
      </c>
      <c r="AB27" s="243" t="s">
        <v>1457</v>
      </c>
      <c r="AC27" s="243" t="s">
        <v>1457</v>
      </c>
      <c r="AD27" s="243" t="s">
        <v>1457</v>
      </c>
      <c r="AE27" s="243" t="s">
        <v>1457</v>
      </c>
      <c r="AF27" s="243" t="s">
        <v>1457</v>
      </c>
      <c r="AG27" s="243" t="s">
        <v>1457</v>
      </c>
      <c r="AH27" s="243" t="s">
        <v>1457</v>
      </c>
      <c r="AI27" s="243" t="s">
        <v>1457</v>
      </c>
      <c r="AJ27" s="243" t="s">
        <v>1457</v>
      </c>
      <c r="AK27" s="243" t="s">
        <v>1457</v>
      </c>
      <c r="AL27" s="243" t="s">
        <v>1457</v>
      </c>
      <c r="AM27" s="243" t="s">
        <v>1457</v>
      </c>
    </row>
    <row r="28" spans="1:39" x14ac:dyDescent="0.25">
      <c r="A28" s="18" t="s">
        <v>64</v>
      </c>
      <c r="B28" s="45" t="s">
        <v>591</v>
      </c>
      <c r="C28" s="243" t="s">
        <v>101</v>
      </c>
      <c r="D28" s="243" t="s">
        <v>1457</v>
      </c>
      <c r="E28" s="243" t="s">
        <v>1457</v>
      </c>
      <c r="F28" s="243" t="s">
        <v>1457</v>
      </c>
      <c r="G28" s="243" t="s">
        <v>1457</v>
      </c>
      <c r="H28" s="243" t="s">
        <v>1457</v>
      </c>
      <c r="I28" s="243" t="s">
        <v>1457</v>
      </c>
      <c r="J28" s="243" t="s">
        <v>1457</v>
      </c>
      <c r="K28" s="243" t="s">
        <v>1457</v>
      </c>
      <c r="L28" s="243" t="s">
        <v>1457</v>
      </c>
      <c r="M28" s="243" t="s">
        <v>1457</v>
      </c>
      <c r="N28" s="243" t="s">
        <v>1457</v>
      </c>
      <c r="O28" s="243" t="s">
        <v>1457</v>
      </c>
      <c r="P28" s="243" t="s">
        <v>1457</v>
      </c>
      <c r="Q28" s="243" t="s">
        <v>1457</v>
      </c>
      <c r="R28" s="243" t="s">
        <v>1457</v>
      </c>
      <c r="S28" s="243" t="s">
        <v>1457</v>
      </c>
      <c r="T28" s="243" t="s">
        <v>1457</v>
      </c>
      <c r="U28" s="243" t="s">
        <v>1457</v>
      </c>
      <c r="V28" s="243" t="s">
        <v>1457</v>
      </c>
      <c r="W28" s="243" t="s">
        <v>1457</v>
      </c>
      <c r="X28" s="243" t="s">
        <v>1457</v>
      </c>
      <c r="Y28" s="243" t="s">
        <v>1457</v>
      </c>
      <c r="Z28" s="243" t="s">
        <v>1457</v>
      </c>
      <c r="AA28" s="243" t="s">
        <v>1457</v>
      </c>
      <c r="AB28" s="243" t="s">
        <v>1457</v>
      </c>
      <c r="AC28" s="243" t="s">
        <v>1457</v>
      </c>
      <c r="AD28" s="243" t="s">
        <v>1457</v>
      </c>
      <c r="AE28" s="243" t="s">
        <v>1457</v>
      </c>
      <c r="AF28" s="243" t="s">
        <v>1457</v>
      </c>
      <c r="AG28" s="243" t="s">
        <v>1457</v>
      </c>
      <c r="AH28" s="243" t="s">
        <v>1457</v>
      </c>
      <c r="AI28" s="243" t="s">
        <v>1457</v>
      </c>
      <c r="AJ28" s="243" t="s">
        <v>1457</v>
      </c>
      <c r="AK28" s="243" t="s">
        <v>1457</v>
      </c>
      <c r="AL28" s="243" t="s">
        <v>1457</v>
      </c>
      <c r="AM28" s="243" t="s">
        <v>1457</v>
      </c>
    </row>
    <row r="29" spans="1:39" x14ac:dyDescent="0.25">
      <c r="A29" s="18" t="s">
        <v>66</v>
      </c>
      <c r="B29" s="45" t="s">
        <v>591</v>
      </c>
      <c r="C29" s="243" t="s">
        <v>102</v>
      </c>
      <c r="D29" s="243" t="s">
        <v>1457</v>
      </c>
      <c r="E29" s="243" t="s">
        <v>1457</v>
      </c>
      <c r="F29" s="243" t="s">
        <v>1457</v>
      </c>
      <c r="G29" s="243" t="s">
        <v>1457</v>
      </c>
      <c r="H29" s="243" t="s">
        <v>1457</v>
      </c>
      <c r="I29" s="243" t="s">
        <v>1457</v>
      </c>
      <c r="J29" s="243" t="s">
        <v>1457</v>
      </c>
      <c r="K29" s="243" t="s">
        <v>1457</v>
      </c>
      <c r="L29" s="243" t="s">
        <v>1457</v>
      </c>
      <c r="M29" s="243" t="s">
        <v>1457</v>
      </c>
      <c r="N29" s="243" t="s">
        <v>1457</v>
      </c>
      <c r="O29" s="243" t="s">
        <v>1457</v>
      </c>
      <c r="P29" s="243" t="s">
        <v>1457</v>
      </c>
      <c r="Q29" s="243" t="s">
        <v>1457</v>
      </c>
      <c r="R29" s="243" t="s">
        <v>1457</v>
      </c>
      <c r="S29" s="243" t="s">
        <v>1457</v>
      </c>
      <c r="T29" s="243" t="s">
        <v>1457</v>
      </c>
      <c r="U29" s="243" t="s">
        <v>1457</v>
      </c>
      <c r="V29" s="243" t="s">
        <v>1457</v>
      </c>
      <c r="W29" s="243" t="s">
        <v>1457</v>
      </c>
      <c r="X29" s="243" t="s">
        <v>1457</v>
      </c>
      <c r="Y29" s="243" t="s">
        <v>1457</v>
      </c>
      <c r="Z29" s="243" t="s">
        <v>1457</v>
      </c>
      <c r="AA29" s="243" t="s">
        <v>1457</v>
      </c>
      <c r="AB29" s="243" t="s">
        <v>1457</v>
      </c>
      <c r="AC29" s="243" t="s">
        <v>1457</v>
      </c>
      <c r="AD29" s="243" t="s">
        <v>1457</v>
      </c>
      <c r="AE29" s="243" t="s">
        <v>1457</v>
      </c>
      <c r="AF29" s="243" t="s">
        <v>1457</v>
      </c>
      <c r="AG29" s="243" t="s">
        <v>1457</v>
      </c>
      <c r="AH29" s="243" t="s">
        <v>1457</v>
      </c>
      <c r="AI29" s="243" t="s">
        <v>1457</v>
      </c>
      <c r="AJ29" s="243" t="s">
        <v>1457</v>
      </c>
      <c r="AK29" s="243" t="s">
        <v>1457</v>
      </c>
      <c r="AL29" s="243" t="s">
        <v>1457</v>
      </c>
      <c r="AM29" s="243" t="s">
        <v>1457</v>
      </c>
    </row>
    <row r="30" spans="1:39" x14ac:dyDescent="0.25">
      <c r="A30" s="18" t="s">
        <v>66</v>
      </c>
      <c r="B30" s="45" t="s">
        <v>591</v>
      </c>
      <c r="C30" s="243" t="s">
        <v>103</v>
      </c>
      <c r="D30" s="243" t="s">
        <v>1457</v>
      </c>
      <c r="E30" s="243" t="s">
        <v>1457</v>
      </c>
      <c r="F30" s="243" t="s">
        <v>1457</v>
      </c>
      <c r="G30" s="243" t="s">
        <v>1457</v>
      </c>
      <c r="H30" s="243" t="s">
        <v>1457</v>
      </c>
      <c r="I30" s="243" t="s">
        <v>1457</v>
      </c>
      <c r="J30" s="243" t="s">
        <v>1457</v>
      </c>
      <c r="K30" s="243" t="s">
        <v>1457</v>
      </c>
      <c r="L30" s="243" t="s">
        <v>1457</v>
      </c>
      <c r="M30" s="243" t="s">
        <v>1457</v>
      </c>
      <c r="N30" s="243" t="s">
        <v>1457</v>
      </c>
      <c r="O30" s="243" t="s">
        <v>1457</v>
      </c>
      <c r="P30" s="243" t="s">
        <v>1457</v>
      </c>
      <c r="Q30" s="243" t="s">
        <v>1457</v>
      </c>
      <c r="R30" s="243" t="s">
        <v>1457</v>
      </c>
      <c r="S30" s="243" t="s">
        <v>1457</v>
      </c>
      <c r="T30" s="243" t="s">
        <v>1457</v>
      </c>
      <c r="U30" s="243" t="s">
        <v>1457</v>
      </c>
      <c r="V30" s="243" t="s">
        <v>1457</v>
      </c>
      <c r="W30" s="243" t="s">
        <v>1457</v>
      </c>
      <c r="X30" s="243" t="s">
        <v>1457</v>
      </c>
      <c r="Y30" s="243" t="s">
        <v>1457</v>
      </c>
      <c r="Z30" s="243" t="s">
        <v>1457</v>
      </c>
      <c r="AA30" s="243" t="s">
        <v>1457</v>
      </c>
      <c r="AB30" s="243" t="s">
        <v>1457</v>
      </c>
      <c r="AC30" s="243" t="s">
        <v>1457</v>
      </c>
      <c r="AD30" s="243" t="s">
        <v>1457</v>
      </c>
      <c r="AE30" s="243" t="s">
        <v>1457</v>
      </c>
      <c r="AF30" s="243" t="s">
        <v>1457</v>
      </c>
      <c r="AG30" s="243" t="s">
        <v>1457</v>
      </c>
      <c r="AH30" s="243" t="s">
        <v>1457</v>
      </c>
      <c r="AI30" s="243" t="s">
        <v>1457</v>
      </c>
      <c r="AJ30" s="243" t="s">
        <v>1457</v>
      </c>
      <c r="AK30" s="243" t="s">
        <v>1457</v>
      </c>
      <c r="AL30" s="243" t="s">
        <v>1457</v>
      </c>
      <c r="AM30" s="243" t="s">
        <v>1457</v>
      </c>
    </row>
    <row r="31" spans="1:39" x14ac:dyDescent="0.25">
      <c r="A31" s="18" t="s">
        <v>70</v>
      </c>
      <c r="B31" s="45" t="s">
        <v>591</v>
      </c>
      <c r="C31" s="243" t="s">
        <v>104</v>
      </c>
      <c r="D31" s="243" t="s">
        <v>1457</v>
      </c>
      <c r="E31" s="243" t="s">
        <v>1457</v>
      </c>
      <c r="F31" s="243" t="s">
        <v>1457</v>
      </c>
      <c r="G31" s="243" t="s">
        <v>1457</v>
      </c>
      <c r="H31" s="243" t="s">
        <v>1457</v>
      </c>
      <c r="I31" s="243" t="s">
        <v>1457</v>
      </c>
      <c r="J31" s="243" t="s">
        <v>1457</v>
      </c>
      <c r="K31" s="243" t="s">
        <v>1457</v>
      </c>
      <c r="L31" s="243" t="s">
        <v>1457</v>
      </c>
      <c r="M31" s="243" t="s">
        <v>1457</v>
      </c>
      <c r="N31" s="243" t="s">
        <v>1457</v>
      </c>
      <c r="O31" s="243" t="s">
        <v>1457</v>
      </c>
      <c r="P31" s="243" t="s">
        <v>1457</v>
      </c>
      <c r="Q31" s="243" t="s">
        <v>1457</v>
      </c>
      <c r="R31" s="243" t="s">
        <v>1457</v>
      </c>
      <c r="S31" s="243" t="s">
        <v>1457</v>
      </c>
      <c r="T31" s="243" t="s">
        <v>1457</v>
      </c>
      <c r="U31" s="243" t="s">
        <v>1457</v>
      </c>
      <c r="V31" s="243" t="s">
        <v>1457</v>
      </c>
      <c r="W31" s="243" t="s">
        <v>1457</v>
      </c>
      <c r="X31" s="243" t="s">
        <v>1457</v>
      </c>
      <c r="Y31" s="243" t="s">
        <v>1457</v>
      </c>
      <c r="Z31" s="243" t="s">
        <v>1457</v>
      </c>
      <c r="AA31" s="243" t="s">
        <v>1457</v>
      </c>
      <c r="AB31" s="243" t="s">
        <v>1457</v>
      </c>
      <c r="AC31" s="243" t="s">
        <v>1457</v>
      </c>
      <c r="AD31" s="243" t="s">
        <v>1457</v>
      </c>
      <c r="AE31" s="243" t="s">
        <v>1457</v>
      </c>
      <c r="AF31" s="243" t="s">
        <v>1457</v>
      </c>
      <c r="AG31" s="243" t="s">
        <v>1457</v>
      </c>
      <c r="AH31" s="243" t="s">
        <v>1457</v>
      </c>
      <c r="AI31" s="243" t="s">
        <v>1457</v>
      </c>
      <c r="AJ31" s="243" t="s">
        <v>1457</v>
      </c>
      <c r="AK31" s="243" t="s">
        <v>1457</v>
      </c>
      <c r="AL31" s="243" t="s">
        <v>1457</v>
      </c>
      <c r="AM31" s="243" t="s">
        <v>1457</v>
      </c>
    </row>
    <row r="32" spans="1:39" x14ac:dyDescent="0.25">
      <c r="A32" s="18" t="s">
        <v>69</v>
      </c>
      <c r="B32" s="45" t="s">
        <v>591</v>
      </c>
      <c r="C32" s="243" t="s">
        <v>105</v>
      </c>
      <c r="D32" s="243" t="s">
        <v>1457</v>
      </c>
      <c r="E32" s="243" t="s">
        <v>1457</v>
      </c>
      <c r="F32" s="243" t="s">
        <v>1457</v>
      </c>
      <c r="G32" s="243" t="s">
        <v>1457</v>
      </c>
      <c r="H32" s="243" t="s">
        <v>1457</v>
      </c>
      <c r="I32" s="243" t="s">
        <v>1457</v>
      </c>
      <c r="J32" s="243" t="s">
        <v>1457</v>
      </c>
      <c r="K32" s="243" t="s">
        <v>1457</v>
      </c>
      <c r="L32" s="243" t="s">
        <v>1457</v>
      </c>
      <c r="M32" s="243" t="s">
        <v>1457</v>
      </c>
      <c r="N32" s="243" t="s">
        <v>1457</v>
      </c>
      <c r="O32" s="243" t="s">
        <v>1457</v>
      </c>
      <c r="P32" s="243" t="s">
        <v>1457</v>
      </c>
      <c r="Q32" s="243" t="s">
        <v>1457</v>
      </c>
      <c r="R32" s="243" t="s">
        <v>1457</v>
      </c>
      <c r="S32" s="243" t="s">
        <v>1457</v>
      </c>
      <c r="T32" s="243" t="s">
        <v>1457</v>
      </c>
      <c r="U32" s="243" t="s">
        <v>1457</v>
      </c>
      <c r="V32" s="243" t="s">
        <v>1457</v>
      </c>
      <c r="W32" s="243" t="s">
        <v>1457</v>
      </c>
      <c r="X32" s="243" t="s">
        <v>1457</v>
      </c>
      <c r="Y32" s="243" t="s">
        <v>1457</v>
      </c>
      <c r="Z32" s="243" t="s">
        <v>1457</v>
      </c>
      <c r="AA32" s="243" t="s">
        <v>1457</v>
      </c>
      <c r="AB32" s="243" t="s">
        <v>1457</v>
      </c>
      <c r="AC32" s="243" t="s">
        <v>1457</v>
      </c>
      <c r="AD32" s="243" t="s">
        <v>1457</v>
      </c>
      <c r="AE32" s="243" t="s">
        <v>1457</v>
      </c>
      <c r="AF32" s="243" t="s">
        <v>1457</v>
      </c>
      <c r="AG32" s="243" t="s">
        <v>1457</v>
      </c>
      <c r="AH32" s="243" t="s">
        <v>1457</v>
      </c>
      <c r="AI32" s="243" t="s">
        <v>1457</v>
      </c>
      <c r="AJ32" s="243" t="s">
        <v>1457</v>
      </c>
      <c r="AK32" s="243" t="s">
        <v>1457</v>
      </c>
      <c r="AL32" s="243" t="s">
        <v>1457</v>
      </c>
      <c r="AM32" s="243" t="s">
        <v>1457</v>
      </c>
    </row>
    <row r="33" spans="1:39" x14ac:dyDescent="0.25">
      <c r="A33" s="18" t="s">
        <v>69</v>
      </c>
      <c r="B33" s="45" t="s">
        <v>591</v>
      </c>
      <c r="C33" s="243" t="s">
        <v>106</v>
      </c>
      <c r="D33" s="243" t="s">
        <v>1457</v>
      </c>
      <c r="E33" s="243" t="s">
        <v>1457</v>
      </c>
      <c r="F33" s="243" t="s">
        <v>1457</v>
      </c>
      <c r="G33" s="243" t="s">
        <v>1457</v>
      </c>
      <c r="H33" s="243" t="s">
        <v>1457</v>
      </c>
      <c r="I33" s="243" t="s">
        <v>1457</v>
      </c>
      <c r="J33" s="243" t="s">
        <v>1457</v>
      </c>
      <c r="K33" s="243" t="s">
        <v>1457</v>
      </c>
      <c r="L33" s="243" t="s">
        <v>1457</v>
      </c>
      <c r="M33" s="243" t="s">
        <v>1457</v>
      </c>
      <c r="N33" s="243" t="s">
        <v>1457</v>
      </c>
      <c r="O33" s="243" t="s">
        <v>1457</v>
      </c>
      <c r="P33" s="243" t="s">
        <v>1457</v>
      </c>
      <c r="Q33" s="243" t="s">
        <v>1457</v>
      </c>
      <c r="R33" s="243" t="s">
        <v>1457</v>
      </c>
      <c r="S33" s="243" t="s">
        <v>1457</v>
      </c>
      <c r="T33" s="243" t="s">
        <v>1457</v>
      </c>
      <c r="U33" s="243" t="s">
        <v>1457</v>
      </c>
      <c r="V33" s="243" t="s">
        <v>1457</v>
      </c>
      <c r="W33" s="243" t="s">
        <v>1457</v>
      </c>
      <c r="X33" s="243" t="s">
        <v>1457</v>
      </c>
      <c r="Y33" s="243" t="s">
        <v>1457</v>
      </c>
      <c r="Z33" s="243" t="s">
        <v>1457</v>
      </c>
      <c r="AA33" s="243" t="s">
        <v>1457</v>
      </c>
      <c r="AB33" s="243" t="s">
        <v>1457</v>
      </c>
      <c r="AC33" s="243" t="s">
        <v>1457</v>
      </c>
      <c r="AD33" s="243" t="s">
        <v>1457</v>
      </c>
      <c r="AE33" s="243" t="s">
        <v>1457</v>
      </c>
      <c r="AF33" s="243" t="s">
        <v>1457</v>
      </c>
      <c r="AG33" s="243" t="s">
        <v>1457</v>
      </c>
      <c r="AH33" s="243" t="s">
        <v>1457</v>
      </c>
      <c r="AI33" s="243" t="s">
        <v>1457</v>
      </c>
      <c r="AJ33" s="243" t="s">
        <v>1457</v>
      </c>
      <c r="AK33" s="243" t="s">
        <v>1457</v>
      </c>
      <c r="AL33" s="243" t="s">
        <v>1457</v>
      </c>
      <c r="AM33" s="243" t="s">
        <v>1457</v>
      </c>
    </row>
    <row r="34" spans="1:39" x14ac:dyDescent="0.25">
      <c r="A34" s="18" t="s">
        <v>69</v>
      </c>
      <c r="B34" s="45" t="s">
        <v>591</v>
      </c>
      <c r="C34" s="243" t="s">
        <v>107</v>
      </c>
      <c r="D34" s="243" t="s">
        <v>1457</v>
      </c>
      <c r="E34" s="243" t="s">
        <v>1457</v>
      </c>
      <c r="F34" s="243" t="s">
        <v>1457</v>
      </c>
      <c r="G34" s="243" t="s">
        <v>1457</v>
      </c>
      <c r="H34" s="243" t="s">
        <v>1457</v>
      </c>
      <c r="I34" s="243" t="s">
        <v>1457</v>
      </c>
      <c r="J34" s="243" t="s">
        <v>1457</v>
      </c>
      <c r="K34" s="243" t="s">
        <v>1457</v>
      </c>
      <c r="L34" s="243" t="s">
        <v>1457</v>
      </c>
      <c r="M34" s="243" t="s">
        <v>1457</v>
      </c>
      <c r="N34" s="243" t="s">
        <v>1457</v>
      </c>
      <c r="O34" s="243" t="s">
        <v>1457</v>
      </c>
      <c r="P34" s="243" t="s">
        <v>1457</v>
      </c>
      <c r="Q34" s="243" t="s">
        <v>1457</v>
      </c>
      <c r="R34" s="243" t="s">
        <v>1457</v>
      </c>
      <c r="S34" s="243" t="s">
        <v>1457</v>
      </c>
      <c r="T34" s="243" t="s">
        <v>1457</v>
      </c>
      <c r="U34" s="243" t="s">
        <v>1457</v>
      </c>
      <c r="V34" s="243" t="s">
        <v>1457</v>
      </c>
      <c r="W34" s="243" t="s">
        <v>1457</v>
      </c>
      <c r="X34" s="243" t="s">
        <v>1457</v>
      </c>
      <c r="Y34" s="243" t="s">
        <v>1457</v>
      </c>
      <c r="Z34" s="243" t="s">
        <v>1457</v>
      </c>
      <c r="AA34" s="243" t="s">
        <v>1457</v>
      </c>
      <c r="AB34" s="243" t="s">
        <v>1457</v>
      </c>
      <c r="AC34" s="243" t="s">
        <v>1457</v>
      </c>
      <c r="AD34" s="243" t="s">
        <v>1457</v>
      </c>
      <c r="AE34" s="243" t="s">
        <v>1457</v>
      </c>
      <c r="AF34" s="243" t="s">
        <v>1457</v>
      </c>
      <c r="AG34" s="243" t="s">
        <v>1457</v>
      </c>
      <c r="AH34" s="243" t="s">
        <v>1457</v>
      </c>
      <c r="AI34" s="243" t="s">
        <v>1457</v>
      </c>
      <c r="AJ34" s="243" t="s">
        <v>1457</v>
      </c>
      <c r="AK34" s="243" t="s">
        <v>1457</v>
      </c>
      <c r="AL34" s="243" t="s">
        <v>1457</v>
      </c>
      <c r="AM34" s="243" t="s">
        <v>1457</v>
      </c>
    </row>
    <row r="35" spans="1:39" x14ac:dyDescent="0.25">
      <c r="A35" s="18" t="s">
        <v>71</v>
      </c>
      <c r="B35" s="45" t="s">
        <v>591</v>
      </c>
      <c r="C35" s="243" t="s">
        <v>108</v>
      </c>
      <c r="D35" s="243" t="s">
        <v>1457</v>
      </c>
      <c r="E35" s="243" t="s">
        <v>1457</v>
      </c>
      <c r="F35" s="243" t="s">
        <v>1457</v>
      </c>
      <c r="G35" s="243" t="s">
        <v>1457</v>
      </c>
      <c r="H35" s="243" t="s">
        <v>1457</v>
      </c>
      <c r="I35" s="243" t="s">
        <v>1457</v>
      </c>
      <c r="J35" s="243" t="s">
        <v>1457</v>
      </c>
      <c r="K35" s="243" t="s">
        <v>1457</v>
      </c>
      <c r="L35" s="243" t="s">
        <v>1457</v>
      </c>
      <c r="M35" s="243" t="s">
        <v>1457</v>
      </c>
      <c r="N35" s="243" t="s">
        <v>1457</v>
      </c>
      <c r="O35" s="243" t="s">
        <v>1457</v>
      </c>
      <c r="P35" s="243" t="s">
        <v>1457</v>
      </c>
      <c r="Q35" s="243" t="s">
        <v>1457</v>
      </c>
      <c r="R35" s="243" t="s">
        <v>1457</v>
      </c>
      <c r="S35" s="243" t="s">
        <v>1457</v>
      </c>
      <c r="T35" s="243" t="s">
        <v>1457</v>
      </c>
      <c r="U35" s="243" t="s">
        <v>1457</v>
      </c>
      <c r="V35" s="243" t="s">
        <v>1457</v>
      </c>
      <c r="W35" s="243" t="s">
        <v>1457</v>
      </c>
      <c r="X35" s="243" t="s">
        <v>1457</v>
      </c>
      <c r="Y35" s="243" t="s">
        <v>1457</v>
      </c>
      <c r="Z35" s="243" t="s">
        <v>1457</v>
      </c>
      <c r="AA35" s="243" t="s">
        <v>1457</v>
      </c>
      <c r="AB35" s="243" t="s">
        <v>1457</v>
      </c>
      <c r="AC35" s="243" t="s">
        <v>1457</v>
      </c>
      <c r="AD35" s="243" t="s">
        <v>1457</v>
      </c>
      <c r="AE35" s="243" t="s">
        <v>1457</v>
      </c>
      <c r="AF35" s="243" t="s">
        <v>1457</v>
      </c>
      <c r="AG35" s="243" t="s">
        <v>1457</v>
      </c>
      <c r="AH35" s="243" t="s">
        <v>1457</v>
      </c>
      <c r="AI35" s="243" t="s">
        <v>1457</v>
      </c>
      <c r="AJ35" s="243" t="s">
        <v>1457</v>
      </c>
      <c r="AK35" s="243" t="s">
        <v>1457</v>
      </c>
      <c r="AL35" s="243" t="s">
        <v>1457</v>
      </c>
      <c r="AM35" s="243" t="s">
        <v>1457</v>
      </c>
    </row>
    <row r="36" spans="1:39" x14ac:dyDescent="0.25">
      <c r="A36" s="18" t="s">
        <v>73</v>
      </c>
      <c r="B36" s="45" t="s">
        <v>591</v>
      </c>
      <c r="C36" s="243" t="s">
        <v>109</v>
      </c>
      <c r="D36" s="243" t="s">
        <v>1457</v>
      </c>
      <c r="E36" s="243" t="s">
        <v>1457</v>
      </c>
      <c r="F36" s="243" t="s">
        <v>1457</v>
      </c>
      <c r="G36" s="243" t="s">
        <v>1457</v>
      </c>
      <c r="H36" s="243" t="s">
        <v>1457</v>
      </c>
      <c r="I36" s="243" t="s">
        <v>1457</v>
      </c>
      <c r="J36" s="243" t="s">
        <v>1457</v>
      </c>
      <c r="K36" s="243" t="s">
        <v>1457</v>
      </c>
      <c r="L36" s="243" t="s">
        <v>1457</v>
      </c>
      <c r="M36" s="243" t="s">
        <v>1457</v>
      </c>
      <c r="N36" s="243" t="s">
        <v>1457</v>
      </c>
      <c r="O36" s="243" t="s">
        <v>1457</v>
      </c>
      <c r="P36" s="243" t="s">
        <v>1457</v>
      </c>
      <c r="Q36" s="243" t="s">
        <v>1457</v>
      </c>
      <c r="R36" s="243" t="s">
        <v>1457</v>
      </c>
      <c r="S36" s="243" t="s">
        <v>1457</v>
      </c>
      <c r="T36" s="243" t="s">
        <v>1457</v>
      </c>
      <c r="U36" s="243" t="s">
        <v>1457</v>
      </c>
      <c r="V36" s="243" t="s">
        <v>1457</v>
      </c>
      <c r="W36" s="243" t="s">
        <v>1457</v>
      </c>
      <c r="X36" s="243" t="s">
        <v>1457</v>
      </c>
      <c r="Y36" s="243" t="s">
        <v>1457</v>
      </c>
      <c r="Z36" s="243" t="s">
        <v>1457</v>
      </c>
      <c r="AA36" s="243" t="s">
        <v>1457</v>
      </c>
      <c r="AB36" s="243" t="s">
        <v>1457</v>
      </c>
      <c r="AC36" s="243" t="s">
        <v>1457</v>
      </c>
      <c r="AD36" s="243" t="s">
        <v>1457</v>
      </c>
      <c r="AE36" s="243" t="s">
        <v>1457</v>
      </c>
      <c r="AF36" s="243" t="s">
        <v>1457</v>
      </c>
      <c r="AG36" s="243" t="s">
        <v>1457</v>
      </c>
      <c r="AH36" s="243" t="s">
        <v>1457</v>
      </c>
      <c r="AI36" s="243" t="s">
        <v>1457</v>
      </c>
      <c r="AJ36" s="243" t="s">
        <v>1457</v>
      </c>
      <c r="AK36" s="243" t="s">
        <v>1457</v>
      </c>
      <c r="AL36" s="243" t="s">
        <v>1457</v>
      </c>
      <c r="AM36" s="243" t="s">
        <v>1457</v>
      </c>
    </row>
    <row r="37" spans="1:39" x14ac:dyDescent="0.25">
      <c r="A37" s="254" t="s">
        <v>1471</v>
      </c>
      <c r="B37" s="45" t="s">
        <v>591</v>
      </c>
      <c r="C37" s="243" t="s">
        <v>110</v>
      </c>
      <c r="D37" s="243" t="s">
        <v>1457</v>
      </c>
      <c r="E37" s="243" t="s">
        <v>1457</v>
      </c>
      <c r="F37" s="243" t="s">
        <v>1457</v>
      </c>
      <c r="G37" s="243" t="s">
        <v>1457</v>
      </c>
      <c r="H37" s="243" t="s">
        <v>1457</v>
      </c>
      <c r="I37" s="243" t="s">
        <v>1457</v>
      </c>
      <c r="J37" s="243" t="s">
        <v>1457</v>
      </c>
      <c r="K37" s="243" t="s">
        <v>1457</v>
      </c>
      <c r="L37" s="243" t="s">
        <v>1457</v>
      </c>
      <c r="M37" s="243" t="s">
        <v>1457</v>
      </c>
      <c r="N37" s="243" t="s">
        <v>1457</v>
      </c>
      <c r="O37" s="243" t="s">
        <v>1457</v>
      </c>
      <c r="P37" s="243" t="s">
        <v>1457</v>
      </c>
      <c r="Q37" s="243" t="s">
        <v>1457</v>
      </c>
      <c r="R37" s="243" t="s">
        <v>1457</v>
      </c>
      <c r="S37" s="243" t="s">
        <v>1457</v>
      </c>
      <c r="T37" s="243" t="s">
        <v>1457</v>
      </c>
      <c r="U37" s="243" t="s">
        <v>1457</v>
      </c>
      <c r="V37" s="243" t="s">
        <v>1457</v>
      </c>
      <c r="W37" s="243" t="s">
        <v>1457</v>
      </c>
      <c r="X37" s="243" t="s">
        <v>1457</v>
      </c>
      <c r="Y37" s="243" t="s">
        <v>1457</v>
      </c>
      <c r="Z37" s="243" t="s">
        <v>1457</v>
      </c>
      <c r="AA37" s="243" t="s">
        <v>1457</v>
      </c>
      <c r="AB37" s="243" t="s">
        <v>1457</v>
      </c>
      <c r="AC37" s="243" t="s">
        <v>1457</v>
      </c>
      <c r="AD37" s="243" t="s">
        <v>1457</v>
      </c>
      <c r="AE37" s="243" t="s">
        <v>1457</v>
      </c>
      <c r="AF37" s="243" t="s">
        <v>1457</v>
      </c>
      <c r="AG37" s="243" t="s">
        <v>1457</v>
      </c>
      <c r="AH37" s="243" t="s">
        <v>1457</v>
      </c>
      <c r="AI37" s="243" t="s">
        <v>1457</v>
      </c>
      <c r="AJ37" s="243" t="s">
        <v>1457</v>
      </c>
      <c r="AK37" s="243" t="s">
        <v>1457</v>
      </c>
      <c r="AL37" s="243" t="s">
        <v>1457</v>
      </c>
      <c r="AM37" s="243" t="s">
        <v>1457</v>
      </c>
    </row>
    <row r="38" spans="1:39" x14ac:dyDescent="0.25">
      <c r="A38" s="18" t="s">
        <v>59</v>
      </c>
      <c r="B38" s="45" t="s">
        <v>591</v>
      </c>
      <c r="C38" s="243" t="s">
        <v>111</v>
      </c>
      <c r="D38" s="243" t="s">
        <v>1457</v>
      </c>
      <c r="E38" s="243" t="s">
        <v>1457</v>
      </c>
      <c r="F38" s="243" t="s">
        <v>1457</v>
      </c>
      <c r="G38" s="243" t="s">
        <v>1457</v>
      </c>
      <c r="H38" s="243" t="s">
        <v>1457</v>
      </c>
      <c r="I38" s="243" t="s">
        <v>1457</v>
      </c>
      <c r="J38" s="243" t="s">
        <v>1457</v>
      </c>
      <c r="K38" s="243" t="s">
        <v>1457</v>
      </c>
      <c r="L38" s="243" t="s">
        <v>1457</v>
      </c>
      <c r="M38" s="243" t="s">
        <v>1457</v>
      </c>
      <c r="N38" s="243" t="s">
        <v>1457</v>
      </c>
      <c r="O38" s="243" t="s">
        <v>1457</v>
      </c>
      <c r="P38" s="243" t="s">
        <v>1457</v>
      </c>
      <c r="Q38" s="243" t="s">
        <v>1457</v>
      </c>
      <c r="R38" s="243" t="s">
        <v>1457</v>
      </c>
      <c r="S38" s="243" t="s">
        <v>1457</v>
      </c>
      <c r="T38" s="243" t="s">
        <v>1457</v>
      </c>
      <c r="U38" s="243" t="s">
        <v>1457</v>
      </c>
      <c r="V38" s="243" t="s">
        <v>1457</v>
      </c>
      <c r="W38" s="243" t="s">
        <v>1457</v>
      </c>
      <c r="X38" s="243" t="s">
        <v>1457</v>
      </c>
      <c r="Y38" s="243" t="s">
        <v>1457</v>
      </c>
      <c r="Z38" s="243" t="s">
        <v>1457</v>
      </c>
      <c r="AA38" s="243" t="s">
        <v>1457</v>
      </c>
      <c r="AB38" s="243" t="s">
        <v>1457</v>
      </c>
      <c r="AC38" s="243" t="s">
        <v>1457</v>
      </c>
      <c r="AD38" s="243" t="s">
        <v>1457</v>
      </c>
      <c r="AE38" s="243" t="s">
        <v>1457</v>
      </c>
      <c r="AF38" s="243" t="s">
        <v>1457</v>
      </c>
      <c r="AG38" s="243" t="s">
        <v>1457</v>
      </c>
      <c r="AH38" s="243" t="s">
        <v>1457</v>
      </c>
      <c r="AI38" s="243" t="s">
        <v>1457</v>
      </c>
      <c r="AJ38" s="243" t="s">
        <v>1457</v>
      </c>
      <c r="AK38" s="243" t="s">
        <v>1457</v>
      </c>
      <c r="AL38" s="243" t="s">
        <v>1457</v>
      </c>
      <c r="AM38" s="243" t="s">
        <v>1457</v>
      </c>
    </row>
    <row r="39" spans="1:39" x14ac:dyDescent="0.25">
      <c r="A39" s="18" t="s">
        <v>54</v>
      </c>
      <c r="B39" s="45" t="s">
        <v>591</v>
      </c>
      <c r="C39" s="243" t="s">
        <v>112</v>
      </c>
      <c r="D39" s="243" t="s">
        <v>1457</v>
      </c>
      <c r="E39" s="243" t="s">
        <v>1457</v>
      </c>
      <c r="F39" s="243" t="s">
        <v>1457</v>
      </c>
      <c r="G39" s="243" t="s">
        <v>1457</v>
      </c>
      <c r="H39" s="243" t="s">
        <v>1457</v>
      </c>
      <c r="I39" s="243" t="s">
        <v>1457</v>
      </c>
      <c r="J39" s="243" t="s">
        <v>1457</v>
      </c>
      <c r="K39" s="243" t="s">
        <v>1457</v>
      </c>
      <c r="L39" s="243" t="s">
        <v>1457</v>
      </c>
      <c r="M39" s="243" t="s">
        <v>1457</v>
      </c>
      <c r="N39" s="243" t="s">
        <v>1457</v>
      </c>
      <c r="O39" s="243" t="s">
        <v>1457</v>
      </c>
      <c r="P39" s="243" t="s">
        <v>1457</v>
      </c>
      <c r="Q39" s="243" t="s">
        <v>1457</v>
      </c>
      <c r="R39" s="243" t="s">
        <v>1457</v>
      </c>
      <c r="S39" s="243" t="s">
        <v>1457</v>
      </c>
      <c r="T39" s="243" t="s">
        <v>1457</v>
      </c>
      <c r="U39" s="243" t="s">
        <v>1457</v>
      </c>
      <c r="V39" s="243" t="s">
        <v>1457</v>
      </c>
      <c r="W39" s="243" t="s">
        <v>1457</v>
      </c>
      <c r="X39" s="243" t="s">
        <v>1457</v>
      </c>
      <c r="Y39" s="243" t="s">
        <v>1457</v>
      </c>
      <c r="Z39" s="243" t="s">
        <v>1457</v>
      </c>
      <c r="AA39" s="243" t="s">
        <v>1457</v>
      </c>
      <c r="AB39" s="243" t="s">
        <v>1457</v>
      </c>
      <c r="AC39" s="243" t="s">
        <v>1457</v>
      </c>
      <c r="AD39" s="243" t="s">
        <v>1457</v>
      </c>
      <c r="AE39" s="243" t="s">
        <v>1457</v>
      </c>
      <c r="AF39" s="243" t="s">
        <v>1457</v>
      </c>
      <c r="AG39" s="243" t="s">
        <v>1457</v>
      </c>
      <c r="AH39" s="243" t="s">
        <v>1457</v>
      </c>
      <c r="AI39" s="243" t="s">
        <v>1457</v>
      </c>
      <c r="AJ39" s="243" t="s">
        <v>1457</v>
      </c>
      <c r="AK39" s="243" t="s">
        <v>1457</v>
      </c>
      <c r="AL39" s="243" t="s">
        <v>1457</v>
      </c>
      <c r="AM39" s="243" t="s">
        <v>1457</v>
      </c>
    </row>
    <row r="40" spans="1:39" x14ac:dyDescent="0.25">
      <c r="A40" s="18" t="s">
        <v>60</v>
      </c>
      <c r="B40" s="45" t="s">
        <v>591</v>
      </c>
      <c r="C40" s="243" t="s">
        <v>113</v>
      </c>
      <c r="D40" s="249">
        <v>240871328.17241201</v>
      </c>
      <c r="E40" s="249">
        <v>241762400.208933</v>
      </c>
      <c r="F40" s="249">
        <v>242653472.24545401</v>
      </c>
      <c r="G40" s="249">
        <v>243544544.28197399</v>
      </c>
      <c r="H40" s="249">
        <v>244435616.31849501</v>
      </c>
      <c r="I40" s="249">
        <v>245326688.35501501</v>
      </c>
      <c r="J40" s="249">
        <v>246217760.391536</v>
      </c>
      <c r="K40" s="249">
        <v>247108832.42805699</v>
      </c>
      <c r="L40" s="249">
        <v>247999904.46457699</v>
      </c>
      <c r="M40" s="249">
        <v>248890976.50109801</v>
      </c>
      <c r="N40" s="249">
        <v>249782048.53761899</v>
      </c>
      <c r="O40" s="249">
        <v>250673120.574139</v>
      </c>
      <c r="P40" s="249">
        <v>251564192.61065999</v>
      </c>
      <c r="Q40" s="249">
        <v>252455264.647181</v>
      </c>
      <c r="R40" s="249">
        <v>253346336.68370101</v>
      </c>
      <c r="S40" s="249">
        <v>254237408.720222</v>
      </c>
      <c r="T40" s="249">
        <v>255128480.75674301</v>
      </c>
      <c r="U40" s="249">
        <v>256019552.79326299</v>
      </c>
      <c r="V40" s="249">
        <v>256910624.82978401</v>
      </c>
      <c r="W40" s="249">
        <v>257801696.86630499</v>
      </c>
      <c r="X40" s="249">
        <v>258692768.902825</v>
      </c>
      <c r="Y40" s="249">
        <v>259583840.93934599</v>
      </c>
      <c r="Z40" s="249">
        <v>260474912.975867</v>
      </c>
      <c r="AA40" s="249">
        <v>261365985.01238701</v>
      </c>
      <c r="AB40" s="249">
        <v>262257057.048908</v>
      </c>
      <c r="AC40" s="249">
        <v>263148129.08542901</v>
      </c>
      <c r="AD40" s="249">
        <v>264039201.12194899</v>
      </c>
      <c r="AE40" s="249">
        <v>264930273.15847</v>
      </c>
      <c r="AF40" s="249">
        <v>265821345.19499099</v>
      </c>
      <c r="AG40" s="249">
        <v>266712417.231511</v>
      </c>
      <c r="AH40" s="249">
        <v>267603489.26803201</v>
      </c>
      <c r="AI40" s="249">
        <v>268494561.30455202</v>
      </c>
      <c r="AJ40" s="249">
        <v>269385633.34107298</v>
      </c>
      <c r="AK40" s="249">
        <v>270276705.37759399</v>
      </c>
      <c r="AL40" s="249">
        <v>271167777.414114</v>
      </c>
      <c r="AM40" s="249">
        <v>272058849.45063502</v>
      </c>
    </row>
    <row r="41" spans="1:39" x14ac:dyDescent="0.25">
      <c r="C41" s="243" t="s">
        <v>114</v>
      </c>
      <c r="D41" s="243" t="s">
        <v>1457</v>
      </c>
      <c r="E41" s="243" t="s">
        <v>1457</v>
      </c>
      <c r="F41" s="243" t="s">
        <v>1457</v>
      </c>
      <c r="G41" s="243" t="s">
        <v>1457</v>
      </c>
      <c r="H41" s="243" t="s">
        <v>1457</v>
      </c>
      <c r="I41" s="243" t="s">
        <v>1457</v>
      </c>
      <c r="J41" s="243" t="s">
        <v>1457</v>
      </c>
      <c r="K41" s="243" t="s">
        <v>1457</v>
      </c>
      <c r="L41" s="243" t="s">
        <v>1457</v>
      </c>
      <c r="M41" s="243" t="s">
        <v>1457</v>
      </c>
      <c r="N41" s="243" t="s">
        <v>1457</v>
      </c>
      <c r="O41" s="243" t="s">
        <v>1457</v>
      </c>
      <c r="P41" s="243" t="s">
        <v>1457</v>
      </c>
      <c r="Q41" s="243" t="s">
        <v>1457</v>
      </c>
      <c r="R41" s="243" t="s">
        <v>1457</v>
      </c>
      <c r="S41" s="243" t="s">
        <v>1457</v>
      </c>
      <c r="T41" s="243" t="s">
        <v>1457</v>
      </c>
      <c r="U41" s="243" t="s">
        <v>1457</v>
      </c>
      <c r="V41" s="243" t="s">
        <v>1457</v>
      </c>
      <c r="W41" s="243" t="s">
        <v>1457</v>
      </c>
      <c r="X41" s="243" t="s">
        <v>1457</v>
      </c>
      <c r="Y41" s="243" t="s">
        <v>1457</v>
      </c>
      <c r="Z41" s="243" t="s">
        <v>1457</v>
      </c>
      <c r="AA41" s="243" t="s">
        <v>1457</v>
      </c>
      <c r="AB41" s="243" t="s">
        <v>1457</v>
      </c>
      <c r="AC41" s="243" t="s">
        <v>1457</v>
      </c>
      <c r="AD41" s="243" t="s">
        <v>1457</v>
      </c>
      <c r="AE41" s="243" t="s">
        <v>1457</v>
      </c>
      <c r="AF41" s="243" t="s">
        <v>1457</v>
      </c>
      <c r="AG41" s="243" t="s">
        <v>1457</v>
      </c>
      <c r="AH41" s="243" t="s">
        <v>1457</v>
      </c>
      <c r="AI41" s="243" t="s">
        <v>1457</v>
      </c>
      <c r="AJ41" s="243" t="s">
        <v>1457</v>
      </c>
      <c r="AK41" s="243" t="s">
        <v>1457</v>
      </c>
      <c r="AL41" s="243" t="s">
        <v>1457</v>
      </c>
      <c r="AM41" s="243" t="s">
        <v>1457</v>
      </c>
    </row>
    <row r="42" spans="1:39" x14ac:dyDescent="0.25">
      <c r="C42" s="243" t="s">
        <v>115</v>
      </c>
      <c r="D42" s="243" t="s">
        <v>1457</v>
      </c>
      <c r="E42" s="243" t="s">
        <v>1457</v>
      </c>
      <c r="F42" s="243" t="s">
        <v>1457</v>
      </c>
      <c r="G42" s="243" t="s">
        <v>1457</v>
      </c>
      <c r="H42" s="243" t="s">
        <v>1457</v>
      </c>
      <c r="I42" s="243" t="s">
        <v>1457</v>
      </c>
      <c r="J42" s="243" t="s">
        <v>1457</v>
      </c>
      <c r="K42" s="243" t="s">
        <v>1457</v>
      </c>
      <c r="L42" s="243" t="s">
        <v>1457</v>
      </c>
      <c r="M42" s="243" t="s">
        <v>1457</v>
      </c>
      <c r="N42" s="243" t="s">
        <v>1457</v>
      </c>
      <c r="O42" s="243" t="s">
        <v>1457</v>
      </c>
      <c r="P42" s="243" t="s">
        <v>1457</v>
      </c>
      <c r="Q42" s="243" t="s">
        <v>1457</v>
      </c>
      <c r="R42" s="243" t="s">
        <v>1457</v>
      </c>
      <c r="S42" s="243" t="s">
        <v>1457</v>
      </c>
      <c r="T42" s="243" t="s">
        <v>1457</v>
      </c>
      <c r="U42" s="243" t="s">
        <v>1457</v>
      </c>
      <c r="V42" s="243" t="s">
        <v>1457</v>
      </c>
      <c r="W42" s="243" t="s">
        <v>1457</v>
      </c>
      <c r="X42" s="243" t="s">
        <v>1457</v>
      </c>
      <c r="Y42" s="243" t="s">
        <v>1457</v>
      </c>
      <c r="Z42" s="243" t="s">
        <v>1457</v>
      </c>
      <c r="AA42" s="243" t="s">
        <v>1457</v>
      </c>
      <c r="AB42" s="243" t="s">
        <v>1457</v>
      </c>
      <c r="AC42" s="243" t="s">
        <v>1457</v>
      </c>
      <c r="AD42" s="243" t="s">
        <v>1457</v>
      </c>
      <c r="AE42" s="243" t="s">
        <v>1457</v>
      </c>
      <c r="AF42" s="243" t="s">
        <v>1457</v>
      </c>
      <c r="AG42" s="243" t="s">
        <v>1457</v>
      </c>
      <c r="AH42" s="243" t="s">
        <v>1457</v>
      </c>
      <c r="AI42" s="243" t="s">
        <v>1457</v>
      </c>
      <c r="AJ42" s="243" t="s">
        <v>1457</v>
      </c>
      <c r="AK42" s="243" t="s">
        <v>1457</v>
      </c>
      <c r="AL42" s="243" t="s">
        <v>1457</v>
      </c>
      <c r="AM42" s="243" t="s">
        <v>1457</v>
      </c>
    </row>
    <row r="43" spans="1:39" x14ac:dyDescent="0.25">
      <c r="C43" s="243" t="s">
        <v>116</v>
      </c>
      <c r="D43" s="243" t="s">
        <v>1457</v>
      </c>
      <c r="E43" s="243" t="s">
        <v>1457</v>
      </c>
      <c r="F43" s="243" t="s">
        <v>1457</v>
      </c>
      <c r="G43" s="243" t="s">
        <v>1457</v>
      </c>
      <c r="H43" s="243" t="s">
        <v>1457</v>
      </c>
      <c r="I43" s="243" t="s">
        <v>1457</v>
      </c>
      <c r="J43" s="243" t="s">
        <v>1457</v>
      </c>
      <c r="K43" s="243" t="s">
        <v>1457</v>
      </c>
      <c r="L43" s="243" t="s">
        <v>1457</v>
      </c>
      <c r="M43" s="243" t="s">
        <v>1457</v>
      </c>
      <c r="N43" s="243" t="s">
        <v>1457</v>
      </c>
      <c r="O43" s="243" t="s">
        <v>1457</v>
      </c>
      <c r="P43" s="243" t="s">
        <v>1457</v>
      </c>
      <c r="Q43" s="243" t="s">
        <v>1457</v>
      </c>
      <c r="R43" s="243" t="s">
        <v>1457</v>
      </c>
      <c r="S43" s="243" t="s">
        <v>1457</v>
      </c>
      <c r="T43" s="243" t="s">
        <v>1457</v>
      </c>
      <c r="U43" s="243" t="s">
        <v>1457</v>
      </c>
      <c r="V43" s="243" t="s">
        <v>1457</v>
      </c>
      <c r="W43" s="243" t="s">
        <v>1457</v>
      </c>
      <c r="X43" s="243" t="s">
        <v>1457</v>
      </c>
      <c r="Y43" s="243" t="s">
        <v>1457</v>
      </c>
      <c r="Z43" s="243" t="s">
        <v>1457</v>
      </c>
      <c r="AA43" s="243" t="s">
        <v>1457</v>
      </c>
      <c r="AB43" s="243" t="s">
        <v>1457</v>
      </c>
      <c r="AC43" s="243" t="s">
        <v>1457</v>
      </c>
      <c r="AD43" s="243" t="s">
        <v>1457</v>
      </c>
      <c r="AE43" s="243" t="s">
        <v>1457</v>
      </c>
      <c r="AF43" s="243" t="s">
        <v>1457</v>
      </c>
      <c r="AG43" s="243" t="s">
        <v>1457</v>
      </c>
      <c r="AH43" s="243" t="s">
        <v>1457</v>
      </c>
      <c r="AI43" s="243" t="s">
        <v>1457</v>
      </c>
      <c r="AJ43" s="243" t="s">
        <v>1457</v>
      </c>
      <c r="AK43" s="243" t="s">
        <v>1457</v>
      </c>
      <c r="AL43" s="243" t="s">
        <v>1457</v>
      </c>
      <c r="AM43" s="243" t="s">
        <v>1457</v>
      </c>
    </row>
    <row r="44" spans="1:39" x14ac:dyDescent="0.25">
      <c r="C44" s="243" t="s">
        <v>117</v>
      </c>
      <c r="D44" s="243" t="s">
        <v>1457</v>
      </c>
      <c r="E44" s="243" t="s">
        <v>1457</v>
      </c>
      <c r="F44" s="243" t="s">
        <v>1457</v>
      </c>
      <c r="G44" s="243" t="s">
        <v>1457</v>
      </c>
      <c r="H44" s="243" t="s">
        <v>1457</v>
      </c>
      <c r="I44" s="243" t="s">
        <v>1457</v>
      </c>
      <c r="J44" s="243" t="s">
        <v>1457</v>
      </c>
      <c r="K44" s="243" t="s">
        <v>1457</v>
      </c>
      <c r="L44" s="243" t="s">
        <v>1457</v>
      </c>
      <c r="M44" s="243" t="s">
        <v>1457</v>
      </c>
      <c r="N44" s="243" t="s">
        <v>1457</v>
      </c>
      <c r="O44" s="243" t="s">
        <v>1457</v>
      </c>
      <c r="P44" s="243" t="s">
        <v>1457</v>
      </c>
      <c r="Q44" s="243" t="s">
        <v>1457</v>
      </c>
      <c r="R44" s="243" t="s">
        <v>1457</v>
      </c>
      <c r="S44" s="243" t="s">
        <v>1457</v>
      </c>
      <c r="T44" s="243" t="s">
        <v>1457</v>
      </c>
      <c r="U44" s="243" t="s">
        <v>1457</v>
      </c>
      <c r="V44" s="243" t="s">
        <v>1457</v>
      </c>
      <c r="W44" s="243" t="s">
        <v>1457</v>
      </c>
      <c r="X44" s="243" t="s">
        <v>1457</v>
      </c>
      <c r="Y44" s="243" t="s">
        <v>1457</v>
      </c>
      <c r="Z44" s="243" t="s">
        <v>1457</v>
      </c>
      <c r="AA44" s="243" t="s">
        <v>1457</v>
      </c>
      <c r="AB44" s="243" t="s">
        <v>1457</v>
      </c>
      <c r="AC44" s="243" t="s">
        <v>1457</v>
      </c>
      <c r="AD44" s="243" t="s">
        <v>1457</v>
      </c>
      <c r="AE44" s="243" t="s">
        <v>1457</v>
      </c>
      <c r="AF44" s="243" t="s">
        <v>1457</v>
      </c>
      <c r="AG44" s="243" t="s">
        <v>1457</v>
      </c>
      <c r="AH44" s="243" t="s">
        <v>1457</v>
      </c>
      <c r="AI44" s="243" t="s">
        <v>1457</v>
      </c>
      <c r="AJ44" s="243" t="s">
        <v>1457</v>
      </c>
      <c r="AK44" s="243" t="s">
        <v>1457</v>
      </c>
      <c r="AL44" s="243" t="s">
        <v>1457</v>
      </c>
      <c r="AM44" s="243" t="s">
        <v>1457</v>
      </c>
    </row>
    <row r="45" spans="1:39" x14ac:dyDescent="0.25">
      <c r="C45" s="243" t="s">
        <v>118</v>
      </c>
      <c r="D45" s="243" t="s">
        <v>1457</v>
      </c>
      <c r="E45" s="243" t="s">
        <v>1457</v>
      </c>
      <c r="F45" s="243" t="s">
        <v>1457</v>
      </c>
      <c r="G45" s="243" t="s">
        <v>1457</v>
      </c>
      <c r="H45" s="243" t="s">
        <v>1457</v>
      </c>
      <c r="I45" s="243" t="s">
        <v>1457</v>
      </c>
      <c r="J45" s="243" t="s">
        <v>1457</v>
      </c>
      <c r="K45" s="243" t="s">
        <v>1457</v>
      </c>
      <c r="L45" s="243" t="s">
        <v>1457</v>
      </c>
      <c r="M45" s="243" t="s">
        <v>1457</v>
      </c>
      <c r="N45" s="243" t="s">
        <v>1457</v>
      </c>
      <c r="O45" s="243" t="s">
        <v>1457</v>
      </c>
      <c r="P45" s="243" t="s">
        <v>1457</v>
      </c>
      <c r="Q45" s="243" t="s">
        <v>1457</v>
      </c>
      <c r="R45" s="243" t="s">
        <v>1457</v>
      </c>
      <c r="S45" s="243" t="s">
        <v>1457</v>
      </c>
      <c r="T45" s="243" t="s">
        <v>1457</v>
      </c>
      <c r="U45" s="243" t="s">
        <v>1457</v>
      </c>
      <c r="V45" s="243" t="s">
        <v>1457</v>
      </c>
      <c r="W45" s="243" t="s">
        <v>1457</v>
      </c>
      <c r="X45" s="243" t="s">
        <v>1457</v>
      </c>
      <c r="Y45" s="243" t="s">
        <v>1457</v>
      </c>
      <c r="Z45" s="243" t="s">
        <v>1457</v>
      </c>
      <c r="AA45" s="243" t="s">
        <v>1457</v>
      </c>
      <c r="AB45" s="243" t="s">
        <v>1457</v>
      </c>
      <c r="AC45" s="243" t="s">
        <v>1457</v>
      </c>
      <c r="AD45" s="243" t="s">
        <v>1457</v>
      </c>
      <c r="AE45" s="243" t="s">
        <v>1457</v>
      </c>
      <c r="AF45" s="243" t="s">
        <v>1457</v>
      </c>
      <c r="AG45" s="243" t="s">
        <v>1457</v>
      </c>
      <c r="AH45" s="243" t="s">
        <v>1457</v>
      </c>
      <c r="AI45" s="243" t="s">
        <v>1457</v>
      </c>
      <c r="AJ45" s="243" t="s">
        <v>1457</v>
      </c>
      <c r="AK45" s="243" t="s">
        <v>1457</v>
      </c>
      <c r="AL45" s="243" t="s">
        <v>1457</v>
      </c>
      <c r="AM45" s="243" t="s">
        <v>1457</v>
      </c>
    </row>
    <row r="46" spans="1:39" x14ac:dyDescent="0.25">
      <c r="C46" s="243" t="s">
        <v>119</v>
      </c>
      <c r="D46" s="243" t="s">
        <v>1457</v>
      </c>
      <c r="E46" s="243" t="s">
        <v>1457</v>
      </c>
      <c r="F46" s="243" t="s">
        <v>1457</v>
      </c>
      <c r="G46" s="243" t="s">
        <v>1457</v>
      </c>
      <c r="H46" s="243" t="s">
        <v>1457</v>
      </c>
      <c r="I46" s="243" t="s">
        <v>1457</v>
      </c>
      <c r="J46" s="243" t="s">
        <v>1457</v>
      </c>
      <c r="K46" s="243" t="s">
        <v>1457</v>
      </c>
      <c r="L46" s="243" t="s">
        <v>1457</v>
      </c>
      <c r="M46" s="243" t="s">
        <v>1457</v>
      </c>
      <c r="N46" s="243" t="s">
        <v>1457</v>
      </c>
      <c r="O46" s="243" t="s">
        <v>1457</v>
      </c>
      <c r="P46" s="243" t="s">
        <v>1457</v>
      </c>
      <c r="Q46" s="243" t="s">
        <v>1457</v>
      </c>
      <c r="R46" s="243" t="s">
        <v>1457</v>
      </c>
      <c r="S46" s="243" t="s">
        <v>1457</v>
      </c>
      <c r="T46" s="243" t="s">
        <v>1457</v>
      </c>
      <c r="U46" s="243" t="s">
        <v>1457</v>
      </c>
      <c r="V46" s="243" t="s">
        <v>1457</v>
      </c>
      <c r="W46" s="243" t="s">
        <v>1457</v>
      </c>
      <c r="X46" s="243" t="s">
        <v>1457</v>
      </c>
      <c r="Y46" s="243" t="s">
        <v>1457</v>
      </c>
      <c r="Z46" s="243" t="s">
        <v>1457</v>
      </c>
      <c r="AA46" s="243" t="s">
        <v>1457</v>
      </c>
      <c r="AB46" s="243" t="s">
        <v>1457</v>
      </c>
      <c r="AC46" s="243" t="s">
        <v>1457</v>
      </c>
      <c r="AD46" s="243" t="s">
        <v>1457</v>
      </c>
      <c r="AE46" s="243" t="s">
        <v>1457</v>
      </c>
      <c r="AF46" s="243" t="s">
        <v>1457</v>
      </c>
      <c r="AG46" s="243" t="s">
        <v>1457</v>
      </c>
      <c r="AH46" s="243" t="s">
        <v>1457</v>
      </c>
      <c r="AI46" s="243" t="s">
        <v>1457</v>
      </c>
      <c r="AJ46" s="243" t="s">
        <v>1457</v>
      </c>
      <c r="AK46" s="243" t="s">
        <v>1457</v>
      </c>
      <c r="AL46" s="243" t="s">
        <v>1457</v>
      </c>
      <c r="AM46" s="243" t="s">
        <v>1457</v>
      </c>
    </row>
    <row r="47" spans="1:39" x14ac:dyDescent="0.25">
      <c r="C47" s="243" t="s">
        <v>120</v>
      </c>
      <c r="D47" s="243" t="s">
        <v>1457</v>
      </c>
      <c r="E47" s="243" t="s">
        <v>1457</v>
      </c>
      <c r="F47" s="243" t="s">
        <v>1457</v>
      </c>
      <c r="G47" s="243" t="s">
        <v>1457</v>
      </c>
      <c r="H47" s="243" t="s">
        <v>1457</v>
      </c>
      <c r="I47" s="243" t="s">
        <v>1457</v>
      </c>
      <c r="J47" s="243" t="s">
        <v>1457</v>
      </c>
      <c r="K47" s="243" t="s">
        <v>1457</v>
      </c>
      <c r="L47" s="243" t="s">
        <v>1457</v>
      </c>
      <c r="M47" s="243" t="s">
        <v>1457</v>
      </c>
      <c r="N47" s="243" t="s">
        <v>1457</v>
      </c>
      <c r="O47" s="243" t="s">
        <v>1457</v>
      </c>
      <c r="P47" s="243" t="s">
        <v>1457</v>
      </c>
      <c r="Q47" s="243" t="s">
        <v>1457</v>
      </c>
      <c r="R47" s="243" t="s">
        <v>1457</v>
      </c>
      <c r="S47" s="243" t="s">
        <v>1457</v>
      </c>
      <c r="T47" s="243" t="s">
        <v>1457</v>
      </c>
      <c r="U47" s="243" t="s">
        <v>1457</v>
      </c>
      <c r="V47" s="243" t="s">
        <v>1457</v>
      </c>
      <c r="W47" s="243" t="s">
        <v>1457</v>
      </c>
      <c r="X47" s="243" t="s">
        <v>1457</v>
      </c>
      <c r="Y47" s="243" t="s">
        <v>1457</v>
      </c>
      <c r="Z47" s="243" t="s">
        <v>1457</v>
      </c>
      <c r="AA47" s="243" t="s">
        <v>1457</v>
      </c>
      <c r="AB47" s="243" t="s">
        <v>1457</v>
      </c>
      <c r="AC47" s="243" t="s">
        <v>1457</v>
      </c>
      <c r="AD47" s="243" t="s">
        <v>1457</v>
      </c>
      <c r="AE47" s="243" t="s">
        <v>1457</v>
      </c>
      <c r="AF47" s="243" t="s">
        <v>1457</v>
      </c>
      <c r="AG47" s="243" t="s">
        <v>1457</v>
      </c>
      <c r="AH47" s="243" t="s">
        <v>1457</v>
      </c>
      <c r="AI47" s="243" t="s">
        <v>1457</v>
      </c>
      <c r="AJ47" s="243" t="s">
        <v>1457</v>
      </c>
      <c r="AK47" s="243" t="s">
        <v>1457</v>
      </c>
      <c r="AL47" s="243" t="s">
        <v>1457</v>
      </c>
      <c r="AM47" s="243" t="s">
        <v>1457</v>
      </c>
    </row>
    <row r="48" spans="1:39" x14ac:dyDescent="0.25">
      <c r="C48" s="243" t="s">
        <v>121</v>
      </c>
      <c r="D48" s="243" t="s">
        <v>1457</v>
      </c>
      <c r="E48" s="243" t="s">
        <v>1457</v>
      </c>
      <c r="F48" s="243" t="s">
        <v>1457</v>
      </c>
      <c r="G48" s="243" t="s">
        <v>1457</v>
      </c>
      <c r="H48" s="243" t="s">
        <v>1457</v>
      </c>
      <c r="I48" s="243" t="s">
        <v>1457</v>
      </c>
      <c r="J48" s="243" t="s">
        <v>1457</v>
      </c>
      <c r="K48" s="243" t="s">
        <v>1457</v>
      </c>
      <c r="L48" s="243" t="s">
        <v>1457</v>
      </c>
      <c r="M48" s="243" t="s">
        <v>1457</v>
      </c>
      <c r="N48" s="243" t="s">
        <v>1457</v>
      </c>
      <c r="O48" s="243" t="s">
        <v>1457</v>
      </c>
      <c r="P48" s="243" t="s">
        <v>1457</v>
      </c>
      <c r="Q48" s="243" t="s">
        <v>1457</v>
      </c>
      <c r="R48" s="243" t="s">
        <v>1457</v>
      </c>
      <c r="S48" s="243" t="s">
        <v>1457</v>
      </c>
      <c r="T48" s="243" t="s">
        <v>1457</v>
      </c>
      <c r="U48" s="243" t="s">
        <v>1457</v>
      </c>
      <c r="V48" s="243" t="s">
        <v>1457</v>
      </c>
      <c r="W48" s="243" t="s">
        <v>1457</v>
      </c>
      <c r="X48" s="243" t="s">
        <v>1457</v>
      </c>
      <c r="Y48" s="243" t="s">
        <v>1457</v>
      </c>
      <c r="Z48" s="243" t="s">
        <v>1457</v>
      </c>
      <c r="AA48" s="243" t="s">
        <v>1457</v>
      </c>
      <c r="AB48" s="243" t="s">
        <v>1457</v>
      </c>
      <c r="AC48" s="243" t="s">
        <v>1457</v>
      </c>
      <c r="AD48" s="243" t="s">
        <v>1457</v>
      </c>
      <c r="AE48" s="243" t="s">
        <v>1457</v>
      </c>
      <c r="AF48" s="243" t="s">
        <v>1457</v>
      </c>
      <c r="AG48" s="243" t="s">
        <v>1457</v>
      </c>
      <c r="AH48" s="243" t="s">
        <v>1457</v>
      </c>
      <c r="AI48" s="243" t="s">
        <v>1457</v>
      </c>
      <c r="AJ48" s="243" t="s">
        <v>1457</v>
      </c>
      <c r="AK48" s="243" t="s">
        <v>1457</v>
      </c>
      <c r="AL48" s="243" t="s">
        <v>1457</v>
      </c>
      <c r="AM48" s="243" t="s">
        <v>1457</v>
      </c>
    </row>
    <row r="49" spans="3:39" x14ac:dyDescent="0.25">
      <c r="C49" s="243" t="s">
        <v>122</v>
      </c>
      <c r="D49" s="243" t="s">
        <v>1457</v>
      </c>
      <c r="E49" s="243" t="s">
        <v>1457</v>
      </c>
      <c r="F49" s="243" t="s">
        <v>1457</v>
      </c>
      <c r="G49" s="243" t="s">
        <v>1457</v>
      </c>
      <c r="H49" s="243" t="s">
        <v>1457</v>
      </c>
      <c r="I49" s="243" t="s">
        <v>1457</v>
      </c>
      <c r="J49" s="243" t="s">
        <v>1457</v>
      </c>
      <c r="K49" s="243" t="s">
        <v>1457</v>
      </c>
      <c r="L49" s="243" t="s">
        <v>1457</v>
      </c>
      <c r="M49" s="243" t="s">
        <v>1457</v>
      </c>
      <c r="N49" s="243" t="s">
        <v>1457</v>
      </c>
      <c r="O49" s="243" t="s">
        <v>1457</v>
      </c>
      <c r="P49" s="243" t="s">
        <v>1457</v>
      </c>
      <c r="Q49" s="243" t="s">
        <v>1457</v>
      </c>
      <c r="R49" s="243" t="s">
        <v>1457</v>
      </c>
      <c r="S49" s="243" t="s">
        <v>1457</v>
      </c>
      <c r="T49" s="243" t="s">
        <v>1457</v>
      </c>
      <c r="U49" s="243" t="s">
        <v>1457</v>
      </c>
      <c r="V49" s="243" t="s">
        <v>1457</v>
      </c>
      <c r="W49" s="243" t="s">
        <v>1457</v>
      </c>
      <c r="X49" s="243" t="s">
        <v>1457</v>
      </c>
      <c r="Y49" s="243" t="s">
        <v>1457</v>
      </c>
      <c r="Z49" s="243" t="s">
        <v>1457</v>
      </c>
      <c r="AA49" s="243" t="s">
        <v>1457</v>
      </c>
      <c r="AB49" s="243" t="s">
        <v>1457</v>
      </c>
      <c r="AC49" s="243" t="s">
        <v>1457</v>
      </c>
      <c r="AD49" s="243" t="s">
        <v>1457</v>
      </c>
      <c r="AE49" s="243" t="s">
        <v>1457</v>
      </c>
      <c r="AF49" s="243" t="s">
        <v>1457</v>
      </c>
      <c r="AG49" s="243" t="s">
        <v>1457</v>
      </c>
      <c r="AH49" s="243" t="s">
        <v>1457</v>
      </c>
      <c r="AI49" s="243" t="s">
        <v>1457</v>
      </c>
      <c r="AJ49" s="243" t="s">
        <v>1457</v>
      </c>
      <c r="AK49" s="243" t="s">
        <v>1457</v>
      </c>
      <c r="AL49" s="243" t="s">
        <v>1457</v>
      </c>
      <c r="AM49" s="243" t="s">
        <v>1457</v>
      </c>
    </row>
    <row r="50" spans="3:39" x14ac:dyDescent="0.25">
      <c r="C50" s="243" t="s">
        <v>123</v>
      </c>
      <c r="D50" s="243" t="s">
        <v>1457</v>
      </c>
      <c r="E50" s="243" t="s">
        <v>1457</v>
      </c>
      <c r="F50" s="243" t="s">
        <v>1457</v>
      </c>
      <c r="G50" s="243" t="s">
        <v>1457</v>
      </c>
      <c r="H50" s="243" t="s">
        <v>1457</v>
      </c>
      <c r="I50" s="243" t="s">
        <v>1457</v>
      </c>
      <c r="J50" s="243" t="s">
        <v>1457</v>
      </c>
      <c r="K50" s="243" t="s">
        <v>1457</v>
      </c>
      <c r="L50" s="243" t="s">
        <v>1457</v>
      </c>
      <c r="M50" s="243" t="s">
        <v>1457</v>
      </c>
      <c r="N50" s="243" t="s">
        <v>1457</v>
      </c>
      <c r="O50" s="243" t="s">
        <v>1457</v>
      </c>
      <c r="P50" s="243" t="s">
        <v>1457</v>
      </c>
      <c r="Q50" s="243" t="s">
        <v>1457</v>
      </c>
      <c r="R50" s="243" t="s">
        <v>1457</v>
      </c>
      <c r="S50" s="243" t="s">
        <v>1457</v>
      </c>
      <c r="T50" s="243" t="s">
        <v>1457</v>
      </c>
      <c r="U50" s="243" t="s">
        <v>1457</v>
      </c>
      <c r="V50" s="243" t="s">
        <v>1457</v>
      </c>
      <c r="W50" s="243" t="s">
        <v>1457</v>
      </c>
      <c r="X50" s="243" t="s">
        <v>1457</v>
      </c>
      <c r="Y50" s="243" t="s">
        <v>1457</v>
      </c>
      <c r="Z50" s="243" t="s">
        <v>1457</v>
      </c>
      <c r="AA50" s="243" t="s">
        <v>1457</v>
      </c>
      <c r="AB50" s="243" t="s">
        <v>1457</v>
      </c>
      <c r="AC50" s="243" t="s">
        <v>1457</v>
      </c>
      <c r="AD50" s="243" t="s">
        <v>1457</v>
      </c>
      <c r="AE50" s="243" t="s">
        <v>1457</v>
      </c>
      <c r="AF50" s="243" t="s">
        <v>1457</v>
      </c>
      <c r="AG50" s="243" t="s">
        <v>1457</v>
      </c>
      <c r="AH50" s="243" t="s">
        <v>1457</v>
      </c>
      <c r="AI50" s="243" t="s">
        <v>1457</v>
      </c>
      <c r="AJ50" s="243" t="s">
        <v>1457</v>
      </c>
      <c r="AK50" s="243" t="s">
        <v>1457</v>
      </c>
      <c r="AL50" s="243" t="s">
        <v>1457</v>
      </c>
      <c r="AM50" s="243" t="s">
        <v>1457</v>
      </c>
    </row>
    <row r="51" spans="3:39" x14ac:dyDescent="0.25">
      <c r="C51" s="243" t="s">
        <v>124</v>
      </c>
      <c r="D51" s="243" t="s">
        <v>1457</v>
      </c>
      <c r="E51" s="243" t="s">
        <v>1457</v>
      </c>
      <c r="F51" s="243" t="s">
        <v>1457</v>
      </c>
      <c r="G51" s="243" t="s">
        <v>1457</v>
      </c>
      <c r="H51" s="243" t="s">
        <v>1457</v>
      </c>
      <c r="I51" s="243" t="s">
        <v>1457</v>
      </c>
      <c r="J51" s="243" t="s">
        <v>1457</v>
      </c>
      <c r="K51" s="243" t="s">
        <v>1457</v>
      </c>
      <c r="L51" s="243" t="s">
        <v>1457</v>
      </c>
      <c r="M51" s="243" t="s">
        <v>1457</v>
      </c>
      <c r="N51" s="243" t="s">
        <v>1457</v>
      </c>
      <c r="O51" s="243" t="s">
        <v>1457</v>
      </c>
      <c r="P51" s="243" t="s">
        <v>1457</v>
      </c>
      <c r="Q51" s="243" t="s">
        <v>1457</v>
      </c>
      <c r="R51" s="243" t="s">
        <v>1457</v>
      </c>
      <c r="S51" s="243" t="s">
        <v>1457</v>
      </c>
      <c r="T51" s="243" t="s">
        <v>1457</v>
      </c>
      <c r="U51" s="243" t="s">
        <v>1457</v>
      </c>
      <c r="V51" s="243" t="s">
        <v>1457</v>
      </c>
      <c r="W51" s="243" t="s">
        <v>1457</v>
      </c>
      <c r="X51" s="243" t="s">
        <v>1457</v>
      </c>
      <c r="Y51" s="243" t="s">
        <v>1457</v>
      </c>
      <c r="Z51" s="243" t="s">
        <v>1457</v>
      </c>
      <c r="AA51" s="243" t="s">
        <v>1457</v>
      </c>
      <c r="AB51" s="243" t="s">
        <v>1457</v>
      </c>
      <c r="AC51" s="243" t="s">
        <v>1457</v>
      </c>
      <c r="AD51" s="243" t="s">
        <v>1457</v>
      </c>
      <c r="AE51" s="243" t="s">
        <v>1457</v>
      </c>
      <c r="AF51" s="243" t="s">
        <v>1457</v>
      </c>
      <c r="AG51" s="243" t="s">
        <v>1457</v>
      </c>
      <c r="AH51" s="243" t="s">
        <v>1457</v>
      </c>
      <c r="AI51" s="243" t="s">
        <v>1457</v>
      </c>
      <c r="AJ51" s="243" t="s">
        <v>1457</v>
      </c>
      <c r="AK51" s="243" t="s">
        <v>1457</v>
      </c>
      <c r="AL51" s="243" t="s">
        <v>1457</v>
      </c>
      <c r="AM51" s="243" t="s">
        <v>1457</v>
      </c>
    </row>
    <row r="52" spans="3:39" x14ac:dyDescent="0.25">
      <c r="C52" s="243" t="s">
        <v>125</v>
      </c>
      <c r="D52" s="243" t="s">
        <v>1457</v>
      </c>
      <c r="E52" s="243" t="s">
        <v>1457</v>
      </c>
      <c r="F52" s="243" t="s">
        <v>1457</v>
      </c>
      <c r="G52" s="243" t="s">
        <v>1457</v>
      </c>
      <c r="H52" s="243" t="s">
        <v>1457</v>
      </c>
      <c r="I52" s="243" t="s">
        <v>1457</v>
      </c>
      <c r="J52" s="243" t="s">
        <v>1457</v>
      </c>
      <c r="K52" s="243" t="s">
        <v>1457</v>
      </c>
      <c r="L52" s="243" t="s">
        <v>1457</v>
      </c>
      <c r="M52" s="243" t="s">
        <v>1457</v>
      </c>
      <c r="N52" s="243" t="s">
        <v>1457</v>
      </c>
      <c r="O52" s="243" t="s">
        <v>1457</v>
      </c>
      <c r="P52" s="243" t="s">
        <v>1457</v>
      </c>
      <c r="Q52" s="243" t="s">
        <v>1457</v>
      </c>
      <c r="R52" s="243" t="s">
        <v>1457</v>
      </c>
      <c r="S52" s="243" t="s">
        <v>1457</v>
      </c>
      <c r="T52" s="243" t="s">
        <v>1457</v>
      </c>
      <c r="U52" s="243" t="s">
        <v>1457</v>
      </c>
      <c r="V52" s="243" t="s">
        <v>1457</v>
      </c>
      <c r="W52" s="243" t="s">
        <v>1457</v>
      </c>
      <c r="X52" s="243" t="s">
        <v>1457</v>
      </c>
      <c r="Y52" s="243" t="s">
        <v>1457</v>
      </c>
      <c r="Z52" s="243" t="s">
        <v>1457</v>
      </c>
      <c r="AA52" s="243" t="s">
        <v>1457</v>
      </c>
      <c r="AB52" s="243" t="s">
        <v>1457</v>
      </c>
      <c r="AC52" s="243" t="s">
        <v>1457</v>
      </c>
      <c r="AD52" s="243" t="s">
        <v>1457</v>
      </c>
      <c r="AE52" s="243" t="s">
        <v>1457</v>
      </c>
      <c r="AF52" s="243" t="s">
        <v>1457</v>
      </c>
      <c r="AG52" s="243" t="s">
        <v>1457</v>
      </c>
      <c r="AH52" s="243" t="s">
        <v>1457</v>
      </c>
      <c r="AI52" s="243" t="s">
        <v>1457</v>
      </c>
      <c r="AJ52" s="243" t="s">
        <v>1457</v>
      </c>
      <c r="AK52" s="243" t="s">
        <v>1457</v>
      </c>
      <c r="AL52" s="243" t="s">
        <v>1457</v>
      </c>
      <c r="AM52" s="243" t="s">
        <v>1457</v>
      </c>
    </row>
    <row r="53" spans="3:39" x14ac:dyDescent="0.25">
      <c r="C53" s="243" t="s">
        <v>126</v>
      </c>
      <c r="D53" s="243" t="s">
        <v>1457</v>
      </c>
      <c r="E53" s="243" t="s">
        <v>1457</v>
      </c>
      <c r="F53" s="243" t="s">
        <v>1457</v>
      </c>
      <c r="G53" s="243" t="s">
        <v>1457</v>
      </c>
      <c r="H53" s="243" t="s">
        <v>1457</v>
      </c>
      <c r="I53" s="243" t="s">
        <v>1457</v>
      </c>
      <c r="J53" s="243" t="s">
        <v>1457</v>
      </c>
      <c r="K53" s="243" t="s">
        <v>1457</v>
      </c>
      <c r="L53" s="243" t="s">
        <v>1457</v>
      </c>
      <c r="M53" s="243" t="s">
        <v>1457</v>
      </c>
      <c r="N53" s="243" t="s">
        <v>1457</v>
      </c>
      <c r="O53" s="243" t="s">
        <v>1457</v>
      </c>
      <c r="P53" s="243" t="s">
        <v>1457</v>
      </c>
      <c r="Q53" s="243" t="s">
        <v>1457</v>
      </c>
      <c r="R53" s="243" t="s">
        <v>1457</v>
      </c>
      <c r="S53" s="243" t="s">
        <v>1457</v>
      </c>
      <c r="T53" s="243" t="s">
        <v>1457</v>
      </c>
      <c r="U53" s="243" t="s">
        <v>1457</v>
      </c>
      <c r="V53" s="243" t="s">
        <v>1457</v>
      </c>
      <c r="W53" s="243" t="s">
        <v>1457</v>
      </c>
      <c r="X53" s="243" t="s">
        <v>1457</v>
      </c>
      <c r="Y53" s="243" t="s">
        <v>1457</v>
      </c>
      <c r="Z53" s="243" t="s">
        <v>1457</v>
      </c>
      <c r="AA53" s="243" t="s">
        <v>1457</v>
      </c>
      <c r="AB53" s="243" t="s">
        <v>1457</v>
      </c>
      <c r="AC53" s="243" t="s">
        <v>1457</v>
      </c>
      <c r="AD53" s="243" t="s">
        <v>1457</v>
      </c>
      <c r="AE53" s="243" t="s">
        <v>1457</v>
      </c>
      <c r="AF53" s="243" t="s">
        <v>1457</v>
      </c>
      <c r="AG53" s="243" t="s">
        <v>1457</v>
      </c>
      <c r="AH53" s="243" t="s">
        <v>1457</v>
      </c>
      <c r="AI53" s="243" t="s">
        <v>1457</v>
      </c>
      <c r="AJ53" s="243" t="s">
        <v>1457</v>
      </c>
      <c r="AK53" s="243" t="s">
        <v>1457</v>
      </c>
      <c r="AL53" s="243" t="s">
        <v>1457</v>
      </c>
      <c r="AM53" s="243" t="s">
        <v>1457</v>
      </c>
    </row>
    <row r="54" spans="3:39" x14ac:dyDescent="0.25">
      <c r="C54" s="243" t="s">
        <v>127</v>
      </c>
      <c r="D54" s="243" t="s">
        <v>1457</v>
      </c>
      <c r="E54" s="243" t="s">
        <v>1457</v>
      </c>
      <c r="F54" s="243" t="s">
        <v>1457</v>
      </c>
      <c r="G54" s="243" t="s">
        <v>1457</v>
      </c>
      <c r="H54" s="243" t="s">
        <v>1457</v>
      </c>
      <c r="I54" s="243" t="s">
        <v>1457</v>
      </c>
      <c r="J54" s="243" t="s">
        <v>1457</v>
      </c>
      <c r="K54" s="243" t="s">
        <v>1457</v>
      </c>
      <c r="L54" s="243" t="s">
        <v>1457</v>
      </c>
      <c r="M54" s="243" t="s">
        <v>1457</v>
      </c>
      <c r="N54" s="243" t="s">
        <v>1457</v>
      </c>
      <c r="O54" s="243" t="s">
        <v>1457</v>
      </c>
      <c r="P54" s="243" t="s">
        <v>1457</v>
      </c>
      <c r="Q54" s="243" t="s">
        <v>1457</v>
      </c>
      <c r="R54" s="243" t="s">
        <v>1457</v>
      </c>
      <c r="S54" s="243" t="s">
        <v>1457</v>
      </c>
      <c r="T54" s="243" t="s">
        <v>1457</v>
      </c>
      <c r="U54" s="243" t="s">
        <v>1457</v>
      </c>
      <c r="V54" s="243" t="s">
        <v>1457</v>
      </c>
      <c r="W54" s="243" t="s">
        <v>1457</v>
      </c>
      <c r="X54" s="243" t="s">
        <v>1457</v>
      </c>
      <c r="Y54" s="243" t="s">
        <v>1457</v>
      </c>
      <c r="Z54" s="243" t="s">
        <v>1457</v>
      </c>
      <c r="AA54" s="243" t="s">
        <v>1457</v>
      </c>
      <c r="AB54" s="243" t="s">
        <v>1457</v>
      </c>
      <c r="AC54" s="243" t="s">
        <v>1457</v>
      </c>
      <c r="AD54" s="243" t="s">
        <v>1457</v>
      </c>
      <c r="AE54" s="243" t="s">
        <v>1457</v>
      </c>
      <c r="AF54" s="243" t="s">
        <v>1457</v>
      </c>
      <c r="AG54" s="243" t="s">
        <v>1457</v>
      </c>
      <c r="AH54" s="243" t="s">
        <v>1457</v>
      </c>
      <c r="AI54" s="243" t="s">
        <v>1457</v>
      </c>
      <c r="AJ54" s="243" t="s">
        <v>1457</v>
      </c>
      <c r="AK54" s="243" t="s">
        <v>1457</v>
      </c>
      <c r="AL54" s="243" t="s">
        <v>1457</v>
      </c>
      <c r="AM54" s="243" t="s">
        <v>1457</v>
      </c>
    </row>
    <row r="55" spans="3:39" x14ac:dyDescent="0.25">
      <c r="C55" s="243" t="s">
        <v>128</v>
      </c>
      <c r="D55" s="243" t="s">
        <v>1457</v>
      </c>
      <c r="E55" s="243" t="s">
        <v>1457</v>
      </c>
      <c r="F55" s="243" t="s">
        <v>1457</v>
      </c>
      <c r="G55" s="243" t="s">
        <v>1457</v>
      </c>
      <c r="H55" s="243" t="s">
        <v>1457</v>
      </c>
      <c r="I55" s="243" t="s">
        <v>1457</v>
      </c>
      <c r="J55" s="243" t="s">
        <v>1457</v>
      </c>
      <c r="K55" s="243" t="s">
        <v>1457</v>
      </c>
      <c r="L55" s="243" t="s">
        <v>1457</v>
      </c>
      <c r="M55" s="243" t="s">
        <v>1457</v>
      </c>
      <c r="N55" s="243" t="s">
        <v>1457</v>
      </c>
      <c r="O55" s="243" t="s">
        <v>1457</v>
      </c>
      <c r="P55" s="243" t="s">
        <v>1457</v>
      </c>
      <c r="Q55" s="243" t="s">
        <v>1457</v>
      </c>
      <c r="R55" s="243" t="s">
        <v>1457</v>
      </c>
      <c r="S55" s="243" t="s">
        <v>1457</v>
      </c>
      <c r="T55" s="243" t="s">
        <v>1457</v>
      </c>
      <c r="U55" s="243" t="s">
        <v>1457</v>
      </c>
      <c r="V55" s="243" t="s">
        <v>1457</v>
      </c>
      <c r="W55" s="243" t="s">
        <v>1457</v>
      </c>
      <c r="X55" s="243" t="s">
        <v>1457</v>
      </c>
      <c r="Y55" s="243" t="s">
        <v>1457</v>
      </c>
      <c r="Z55" s="243" t="s">
        <v>1457</v>
      </c>
      <c r="AA55" s="243" t="s">
        <v>1457</v>
      </c>
      <c r="AB55" s="243" t="s">
        <v>1457</v>
      </c>
      <c r="AC55" s="243" t="s">
        <v>1457</v>
      </c>
      <c r="AD55" s="243" t="s">
        <v>1457</v>
      </c>
      <c r="AE55" s="243" t="s">
        <v>1457</v>
      </c>
      <c r="AF55" s="243" t="s">
        <v>1457</v>
      </c>
      <c r="AG55" s="243" t="s">
        <v>1457</v>
      </c>
      <c r="AH55" s="243" t="s">
        <v>1457</v>
      </c>
      <c r="AI55" s="243" t="s">
        <v>1457</v>
      </c>
      <c r="AJ55" s="243" t="s">
        <v>1457</v>
      </c>
      <c r="AK55" s="243" t="s">
        <v>1457</v>
      </c>
      <c r="AL55" s="243" t="s">
        <v>1457</v>
      </c>
      <c r="AM55" s="243" t="s">
        <v>1457</v>
      </c>
    </row>
    <row r="56" spans="3:39" x14ac:dyDescent="0.25">
      <c r="C56" s="243" t="s">
        <v>129</v>
      </c>
      <c r="D56" s="243" t="s">
        <v>1457</v>
      </c>
      <c r="E56" s="243" t="s">
        <v>1457</v>
      </c>
      <c r="F56" s="243" t="s">
        <v>1457</v>
      </c>
      <c r="G56" s="243" t="s">
        <v>1457</v>
      </c>
      <c r="H56" s="243" t="s">
        <v>1457</v>
      </c>
      <c r="I56" s="243" t="s">
        <v>1457</v>
      </c>
      <c r="J56" s="243" t="s">
        <v>1457</v>
      </c>
      <c r="K56" s="243" t="s">
        <v>1457</v>
      </c>
      <c r="L56" s="243" t="s">
        <v>1457</v>
      </c>
      <c r="M56" s="243" t="s">
        <v>1457</v>
      </c>
      <c r="N56" s="243" t="s">
        <v>1457</v>
      </c>
      <c r="O56" s="243" t="s">
        <v>1457</v>
      </c>
      <c r="P56" s="243" t="s">
        <v>1457</v>
      </c>
      <c r="Q56" s="243" t="s">
        <v>1457</v>
      </c>
      <c r="R56" s="243" t="s">
        <v>1457</v>
      </c>
      <c r="S56" s="243" t="s">
        <v>1457</v>
      </c>
      <c r="T56" s="243" t="s">
        <v>1457</v>
      </c>
      <c r="U56" s="243" t="s">
        <v>1457</v>
      </c>
      <c r="V56" s="243" t="s">
        <v>1457</v>
      </c>
      <c r="W56" s="243" t="s">
        <v>1457</v>
      </c>
      <c r="X56" s="243" t="s">
        <v>1457</v>
      </c>
      <c r="Y56" s="243" t="s">
        <v>1457</v>
      </c>
      <c r="Z56" s="243" t="s">
        <v>1457</v>
      </c>
      <c r="AA56" s="243" t="s">
        <v>1457</v>
      </c>
      <c r="AB56" s="243" t="s">
        <v>1457</v>
      </c>
      <c r="AC56" s="243" t="s">
        <v>1457</v>
      </c>
      <c r="AD56" s="243" t="s">
        <v>1457</v>
      </c>
      <c r="AE56" s="243" t="s">
        <v>1457</v>
      </c>
      <c r="AF56" s="243" t="s">
        <v>1457</v>
      </c>
      <c r="AG56" s="243" t="s">
        <v>1457</v>
      </c>
      <c r="AH56" s="243" t="s">
        <v>1457</v>
      </c>
      <c r="AI56" s="243" t="s">
        <v>1457</v>
      </c>
      <c r="AJ56" s="243" t="s">
        <v>1457</v>
      </c>
      <c r="AK56" s="243" t="s">
        <v>1457</v>
      </c>
      <c r="AL56" s="243" t="s">
        <v>1457</v>
      </c>
      <c r="AM56" s="243" t="s">
        <v>1457</v>
      </c>
    </row>
    <row r="57" spans="3:39" x14ac:dyDescent="0.25">
      <c r="C57" s="243" t="s">
        <v>130</v>
      </c>
      <c r="D57" s="243" t="s">
        <v>1457</v>
      </c>
      <c r="E57" s="243" t="s">
        <v>1457</v>
      </c>
      <c r="F57" s="243" t="s">
        <v>1457</v>
      </c>
      <c r="G57" s="243" t="s">
        <v>1457</v>
      </c>
      <c r="H57" s="243" t="s">
        <v>1457</v>
      </c>
      <c r="I57" s="243" t="s">
        <v>1457</v>
      </c>
      <c r="J57" s="243" t="s">
        <v>1457</v>
      </c>
      <c r="K57" s="243" t="s">
        <v>1457</v>
      </c>
      <c r="L57" s="243" t="s">
        <v>1457</v>
      </c>
      <c r="M57" s="243" t="s">
        <v>1457</v>
      </c>
      <c r="N57" s="243" t="s">
        <v>1457</v>
      </c>
      <c r="O57" s="243" t="s">
        <v>1457</v>
      </c>
      <c r="P57" s="243" t="s">
        <v>1457</v>
      </c>
      <c r="Q57" s="243" t="s">
        <v>1457</v>
      </c>
      <c r="R57" s="243" t="s">
        <v>1457</v>
      </c>
      <c r="S57" s="243" t="s">
        <v>1457</v>
      </c>
      <c r="T57" s="243" t="s">
        <v>1457</v>
      </c>
      <c r="U57" s="243" t="s">
        <v>1457</v>
      </c>
      <c r="V57" s="243" t="s">
        <v>1457</v>
      </c>
      <c r="W57" s="243" t="s">
        <v>1457</v>
      </c>
      <c r="X57" s="243" t="s">
        <v>1457</v>
      </c>
      <c r="Y57" s="243" t="s">
        <v>1457</v>
      </c>
      <c r="Z57" s="243" t="s">
        <v>1457</v>
      </c>
      <c r="AA57" s="243" t="s">
        <v>1457</v>
      </c>
      <c r="AB57" s="243" t="s">
        <v>1457</v>
      </c>
      <c r="AC57" s="243" t="s">
        <v>1457</v>
      </c>
      <c r="AD57" s="243" t="s">
        <v>1457</v>
      </c>
      <c r="AE57" s="243" t="s">
        <v>1457</v>
      </c>
      <c r="AF57" s="243" t="s">
        <v>1457</v>
      </c>
      <c r="AG57" s="243" t="s">
        <v>1457</v>
      </c>
      <c r="AH57" s="243" t="s">
        <v>1457</v>
      </c>
      <c r="AI57" s="243" t="s">
        <v>1457</v>
      </c>
      <c r="AJ57" s="243" t="s">
        <v>1457</v>
      </c>
      <c r="AK57" s="243" t="s">
        <v>1457</v>
      </c>
      <c r="AL57" s="243" t="s">
        <v>1457</v>
      </c>
      <c r="AM57" s="243" t="s">
        <v>1457</v>
      </c>
    </row>
    <row r="58" spans="3:39" x14ac:dyDescent="0.25">
      <c r="C58" s="243" t="s">
        <v>131</v>
      </c>
      <c r="D58" s="243" t="s">
        <v>1457</v>
      </c>
      <c r="E58" s="243" t="s">
        <v>1457</v>
      </c>
      <c r="F58" s="243" t="s">
        <v>1457</v>
      </c>
      <c r="G58" s="243" t="s">
        <v>1457</v>
      </c>
      <c r="H58" s="243" t="s">
        <v>1457</v>
      </c>
      <c r="I58" s="243" t="s">
        <v>1457</v>
      </c>
      <c r="J58" s="243" t="s">
        <v>1457</v>
      </c>
      <c r="K58" s="243" t="s">
        <v>1457</v>
      </c>
      <c r="L58" s="243" t="s">
        <v>1457</v>
      </c>
      <c r="M58" s="243" t="s">
        <v>1457</v>
      </c>
      <c r="N58" s="243" t="s">
        <v>1457</v>
      </c>
      <c r="O58" s="243" t="s">
        <v>1457</v>
      </c>
      <c r="P58" s="243" t="s">
        <v>1457</v>
      </c>
      <c r="Q58" s="243" t="s">
        <v>1457</v>
      </c>
      <c r="R58" s="243" t="s">
        <v>1457</v>
      </c>
      <c r="S58" s="243" t="s">
        <v>1457</v>
      </c>
      <c r="T58" s="243" t="s">
        <v>1457</v>
      </c>
      <c r="U58" s="243" t="s">
        <v>1457</v>
      </c>
      <c r="V58" s="243" t="s">
        <v>1457</v>
      </c>
      <c r="W58" s="243" t="s">
        <v>1457</v>
      </c>
      <c r="X58" s="243" t="s">
        <v>1457</v>
      </c>
      <c r="Y58" s="243" t="s">
        <v>1457</v>
      </c>
      <c r="Z58" s="243" t="s">
        <v>1457</v>
      </c>
      <c r="AA58" s="243" t="s">
        <v>1457</v>
      </c>
      <c r="AB58" s="243" t="s">
        <v>1457</v>
      </c>
      <c r="AC58" s="243" t="s">
        <v>1457</v>
      </c>
      <c r="AD58" s="243" t="s">
        <v>1457</v>
      </c>
      <c r="AE58" s="243" t="s">
        <v>1457</v>
      </c>
      <c r="AF58" s="243" t="s">
        <v>1457</v>
      </c>
      <c r="AG58" s="243" t="s">
        <v>1457</v>
      </c>
      <c r="AH58" s="243" t="s">
        <v>1457</v>
      </c>
      <c r="AI58" s="243" t="s">
        <v>1457</v>
      </c>
      <c r="AJ58" s="243" t="s">
        <v>1457</v>
      </c>
      <c r="AK58" s="243" t="s">
        <v>1457</v>
      </c>
      <c r="AL58" s="243" t="s">
        <v>1457</v>
      </c>
      <c r="AM58" s="243" t="s">
        <v>1457</v>
      </c>
    </row>
    <row r="59" spans="3:39" x14ac:dyDescent="0.25">
      <c r="C59" s="243" t="s">
        <v>132</v>
      </c>
      <c r="D59" s="243" t="s">
        <v>1457</v>
      </c>
      <c r="E59" s="243" t="s">
        <v>1457</v>
      </c>
      <c r="F59" s="243" t="s">
        <v>1457</v>
      </c>
      <c r="G59" s="243" t="s">
        <v>1457</v>
      </c>
      <c r="H59" s="243" t="s">
        <v>1457</v>
      </c>
      <c r="I59" s="243" t="s">
        <v>1457</v>
      </c>
      <c r="J59" s="243" t="s">
        <v>1457</v>
      </c>
      <c r="K59" s="243" t="s">
        <v>1457</v>
      </c>
      <c r="L59" s="243" t="s">
        <v>1457</v>
      </c>
      <c r="M59" s="243" t="s">
        <v>1457</v>
      </c>
      <c r="N59" s="243" t="s">
        <v>1457</v>
      </c>
      <c r="O59" s="243" t="s">
        <v>1457</v>
      </c>
      <c r="P59" s="243" t="s">
        <v>1457</v>
      </c>
      <c r="Q59" s="243" t="s">
        <v>1457</v>
      </c>
      <c r="R59" s="243" t="s">
        <v>1457</v>
      </c>
      <c r="S59" s="243" t="s">
        <v>1457</v>
      </c>
      <c r="T59" s="243" t="s">
        <v>1457</v>
      </c>
      <c r="U59" s="243" t="s">
        <v>1457</v>
      </c>
      <c r="V59" s="243" t="s">
        <v>1457</v>
      </c>
      <c r="W59" s="243" t="s">
        <v>1457</v>
      </c>
      <c r="X59" s="243" t="s">
        <v>1457</v>
      </c>
      <c r="Y59" s="243" t="s">
        <v>1457</v>
      </c>
      <c r="Z59" s="243" t="s">
        <v>1457</v>
      </c>
      <c r="AA59" s="243" t="s">
        <v>1457</v>
      </c>
      <c r="AB59" s="243" t="s">
        <v>1457</v>
      </c>
      <c r="AC59" s="243" t="s">
        <v>1457</v>
      </c>
      <c r="AD59" s="243" t="s">
        <v>1457</v>
      </c>
      <c r="AE59" s="243" t="s">
        <v>1457</v>
      </c>
      <c r="AF59" s="243" t="s">
        <v>1457</v>
      </c>
      <c r="AG59" s="243" t="s">
        <v>1457</v>
      </c>
      <c r="AH59" s="243" t="s">
        <v>1457</v>
      </c>
      <c r="AI59" s="243" t="s">
        <v>1457</v>
      </c>
      <c r="AJ59" s="243" t="s">
        <v>1457</v>
      </c>
      <c r="AK59" s="243" t="s">
        <v>1457</v>
      </c>
      <c r="AL59" s="243" t="s">
        <v>1457</v>
      </c>
      <c r="AM59" s="243" t="s">
        <v>1457</v>
      </c>
    </row>
    <row r="60" spans="3:39" x14ac:dyDescent="0.25">
      <c r="C60" s="243" t="s">
        <v>133</v>
      </c>
      <c r="D60" s="243" t="s">
        <v>1457</v>
      </c>
      <c r="E60" s="243" t="s">
        <v>1457</v>
      </c>
      <c r="F60" s="243" t="s">
        <v>1457</v>
      </c>
      <c r="G60" s="243" t="s">
        <v>1457</v>
      </c>
      <c r="H60" s="243" t="s">
        <v>1457</v>
      </c>
      <c r="I60" s="243" t="s">
        <v>1457</v>
      </c>
      <c r="J60" s="243" t="s">
        <v>1457</v>
      </c>
      <c r="K60" s="243" t="s">
        <v>1457</v>
      </c>
      <c r="L60" s="243" t="s">
        <v>1457</v>
      </c>
      <c r="M60" s="243" t="s">
        <v>1457</v>
      </c>
      <c r="N60" s="243" t="s">
        <v>1457</v>
      </c>
      <c r="O60" s="243" t="s">
        <v>1457</v>
      </c>
      <c r="P60" s="243" t="s">
        <v>1457</v>
      </c>
      <c r="Q60" s="243" t="s">
        <v>1457</v>
      </c>
      <c r="R60" s="243" t="s">
        <v>1457</v>
      </c>
      <c r="S60" s="243" t="s">
        <v>1457</v>
      </c>
      <c r="T60" s="243" t="s">
        <v>1457</v>
      </c>
      <c r="U60" s="243" t="s">
        <v>1457</v>
      </c>
      <c r="V60" s="243" t="s">
        <v>1457</v>
      </c>
      <c r="W60" s="243" t="s">
        <v>1457</v>
      </c>
      <c r="X60" s="243" t="s">
        <v>1457</v>
      </c>
      <c r="Y60" s="243" t="s">
        <v>1457</v>
      </c>
      <c r="Z60" s="243" t="s">
        <v>1457</v>
      </c>
      <c r="AA60" s="243" t="s">
        <v>1457</v>
      </c>
      <c r="AB60" s="243" t="s">
        <v>1457</v>
      </c>
      <c r="AC60" s="243" t="s">
        <v>1457</v>
      </c>
      <c r="AD60" s="243" t="s">
        <v>1457</v>
      </c>
      <c r="AE60" s="243" t="s">
        <v>1457</v>
      </c>
      <c r="AF60" s="243" t="s">
        <v>1457</v>
      </c>
      <c r="AG60" s="243" t="s">
        <v>1457</v>
      </c>
      <c r="AH60" s="243" t="s">
        <v>1457</v>
      </c>
      <c r="AI60" s="243" t="s">
        <v>1457</v>
      </c>
      <c r="AJ60" s="243" t="s">
        <v>1457</v>
      </c>
      <c r="AK60" s="243" t="s">
        <v>1457</v>
      </c>
      <c r="AL60" s="243" t="s">
        <v>1457</v>
      </c>
      <c r="AM60" s="243" t="s">
        <v>1457</v>
      </c>
    </row>
    <row r="61" spans="3:39" x14ac:dyDescent="0.25">
      <c r="C61" s="243" t="s">
        <v>134</v>
      </c>
      <c r="D61" s="243" t="s">
        <v>1457</v>
      </c>
      <c r="E61" s="243" t="s">
        <v>1457</v>
      </c>
      <c r="F61" s="243" t="s">
        <v>1457</v>
      </c>
      <c r="G61" s="243" t="s">
        <v>1457</v>
      </c>
      <c r="H61" s="243" t="s">
        <v>1457</v>
      </c>
      <c r="I61" s="243" t="s">
        <v>1457</v>
      </c>
      <c r="J61" s="243" t="s">
        <v>1457</v>
      </c>
      <c r="K61" s="243" t="s">
        <v>1457</v>
      </c>
      <c r="L61" s="243" t="s">
        <v>1457</v>
      </c>
      <c r="M61" s="243" t="s">
        <v>1457</v>
      </c>
      <c r="N61" s="243" t="s">
        <v>1457</v>
      </c>
      <c r="O61" s="243" t="s">
        <v>1457</v>
      </c>
      <c r="P61" s="243" t="s">
        <v>1457</v>
      </c>
      <c r="Q61" s="243" t="s">
        <v>1457</v>
      </c>
      <c r="R61" s="243" t="s">
        <v>1457</v>
      </c>
      <c r="S61" s="243" t="s">
        <v>1457</v>
      </c>
      <c r="T61" s="243" t="s">
        <v>1457</v>
      </c>
      <c r="U61" s="243" t="s">
        <v>1457</v>
      </c>
      <c r="V61" s="243" t="s">
        <v>1457</v>
      </c>
      <c r="W61" s="243" t="s">
        <v>1457</v>
      </c>
      <c r="X61" s="243" t="s">
        <v>1457</v>
      </c>
      <c r="Y61" s="243" t="s">
        <v>1457</v>
      </c>
      <c r="Z61" s="243" t="s">
        <v>1457</v>
      </c>
      <c r="AA61" s="243" t="s">
        <v>1457</v>
      </c>
      <c r="AB61" s="243" t="s">
        <v>1457</v>
      </c>
      <c r="AC61" s="243" t="s">
        <v>1457</v>
      </c>
      <c r="AD61" s="243" t="s">
        <v>1457</v>
      </c>
      <c r="AE61" s="243" t="s">
        <v>1457</v>
      </c>
      <c r="AF61" s="243" t="s">
        <v>1457</v>
      </c>
      <c r="AG61" s="243" t="s">
        <v>1457</v>
      </c>
      <c r="AH61" s="243" t="s">
        <v>1457</v>
      </c>
      <c r="AI61" s="243" t="s">
        <v>1457</v>
      </c>
      <c r="AJ61" s="243" t="s">
        <v>1457</v>
      </c>
      <c r="AK61" s="243" t="s">
        <v>1457</v>
      </c>
      <c r="AL61" s="243" t="s">
        <v>1457</v>
      </c>
      <c r="AM61" s="243" t="s">
        <v>1457</v>
      </c>
    </row>
    <row r="62" spans="3:39" x14ac:dyDescent="0.25">
      <c r="C62" s="243" t="s">
        <v>135</v>
      </c>
      <c r="D62" s="243" t="s">
        <v>1457</v>
      </c>
      <c r="E62" s="243" t="s">
        <v>1457</v>
      </c>
      <c r="F62" s="243" t="s">
        <v>1457</v>
      </c>
      <c r="G62" s="243" t="s">
        <v>1457</v>
      </c>
      <c r="H62" s="243" t="s">
        <v>1457</v>
      </c>
      <c r="I62" s="243" t="s">
        <v>1457</v>
      </c>
      <c r="J62" s="243" t="s">
        <v>1457</v>
      </c>
      <c r="K62" s="243" t="s">
        <v>1457</v>
      </c>
      <c r="L62" s="243" t="s">
        <v>1457</v>
      </c>
      <c r="M62" s="243" t="s">
        <v>1457</v>
      </c>
      <c r="N62" s="243" t="s">
        <v>1457</v>
      </c>
      <c r="O62" s="243" t="s">
        <v>1457</v>
      </c>
      <c r="P62" s="243" t="s">
        <v>1457</v>
      </c>
      <c r="Q62" s="243" t="s">
        <v>1457</v>
      </c>
      <c r="R62" s="243" t="s">
        <v>1457</v>
      </c>
      <c r="S62" s="243" t="s">
        <v>1457</v>
      </c>
      <c r="T62" s="243" t="s">
        <v>1457</v>
      </c>
      <c r="U62" s="243" t="s">
        <v>1457</v>
      </c>
      <c r="V62" s="243" t="s">
        <v>1457</v>
      </c>
      <c r="W62" s="243" t="s">
        <v>1457</v>
      </c>
      <c r="X62" s="243" t="s">
        <v>1457</v>
      </c>
      <c r="Y62" s="243" t="s">
        <v>1457</v>
      </c>
      <c r="Z62" s="243" t="s">
        <v>1457</v>
      </c>
      <c r="AA62" s="243" t="s">
        <v>1457</v>
      </c>
      <c r="AB62" s="243" t="s">
        <v>1457</v>
      </c>
      <c r="AC62" s="243" t="s">
        <v>1457</v>
      </c>
      <c r="AD62" s="243" t="s">
        <v>1457</v>
      </c>
      <c r="AE62" s="243" t="s">
        <v>1457</v>
      </c>
      <c r="AF62" s="243" t="s">
        <v>1457</v>
      </c>
      <c r="AG62" s="243" t="s">
        <v>1457</v>
      </c>
      <c r="AH62" s="243" t="s">
        <v>1457</v>
      </c>
      <c r="AI62" s="243" t="s">
        <v>1457</v>
      </c>
      <c r="AJ62" s="243" t="s">
        <v>1457</v>
      </c>
      <c r="AK62" s="243" t="s">
        <v>1457</v>
      </c>
      <c r="AL62" s="243" t="s">
        <v>1457</v>
      </c>
      <c r="AM62" s="243" t="s">
        <v>1457</v>
      </c>
    </row>
    <row r="63" spans="3:39" x14ac:dyDescent="0.25">
      <c r="C63" s="243" t="s">
        <v>136</v>
      </c>
      <c r="D63" s="243" t="s">
        <v>1457</v>
      </c>
      <c r="E63" s="243" t="s">
        <v>1457</v>
      </c>
      <c r="F63" s="243" t="s">
        <v>1457</v>
      </c>
      <c r="G63" s="243" t="s">
        <v>1457</v>
      </c>
      <c r="H63" s="243" t="s">
        <v>1457</v>
      </c>
      <c r="I63" s="243" t="s">
        <v>1457</v>
      </c>
      <c r="J63" s="243" t="s">
        <v>1457</v>
      </c>
      <c r="K63" s="243" t="s">
        <v>1457</v>
      </c>
      <c r="L63" s="243" t="s">
        <v>1457</v>
      </c>
      <c r="M63" s="243" t="s">
        <v>1457</v>
      </c>
      <c r="N63" s="243" t="s">
        <v>1457</v>
      </c>
      <c r="O63" s="243" t="s">
        <v>1457</v>
      </c>
      <c r="P63" s="243" t="s">
        <v>1457</v>
      </c>
      <c r="Q63" s="243" t="s">
        <v>1457</v>
      </c>
      <c r="R63" s="243" t="s">
        <v>1457</v>
      </c>
      <c r="S63" s="243" t="s">
        <v>1457</v>
      </c>
      <c r="T63" s="243" t="s">
        <v>1457</v>
      </c>
      <c r="U63" s="243" t="s">
        <v>1457</v>
      </c>
      <c r="V63" s="243" t="s">
        <v>1457</v>
      </c>
      <c r="W63" s="243" t="s">
        <v>1457</v>
      </c>
      <c r="X63" s="243" t="s">
        <v>1457</v>
      </c>
      <c r="Y63" s="243" t="s">
        <v>1457</v>
      </c>
      <c r="Z63" s="243" t="s">
        <v>1457</v>
      </c>
      <c r="AA63" s="243" t="s">
        <v>1457</v>
      </c>
      <c r="AB63" s="243" t="s">
        <v>1457</v>
      </c>
      <c r="AC63" s="243" t="s">
        <v>1457</v>
      </c>
      <c r="AD63" s="243" t="s">
        <v>1457</v>
      </c>
      <c r="AE63" s="243" t="s">
        <v>1457</v>
      </c>
      <c r="AF63" s="243" t="s">
        <v>1457</v>
      </c>
      <c r="AG63" s="243" t="s">
        <v>1457</v>
      </c>
      <c r="AH63" s="243" t="s">
        <v>1457</v>
      </c>
      <c r="AI63" s="243" t="s">
        <v>1457</v>
      </c>
      <c r="AJ63" s="243" t="s">
        <v>1457</v>
      </c>
      <c r="AK63" s="243" t="s">
        <v>1457</v>
      </c>
      <c r="AL63" s="243" t="s">
        <v>1457</v>
      </c>
      <c r="AM63" s="243" t="s">
        <v>1457</v>
      </c>
    </row>
    <row r="64" spans="3:39" x14ac:dyDescent="0.25">
      <c r="C64" s="243" t="s">
        <v>137</v>
      </c>
      <c r="D64" s="243" t="s">
        <v>1457</v>
      </c>
      <c r="E64" s="243" t="s">
        <v>1457</v>
      </c>
      <c r="F64" s="243" t="s">
        <v>1457</v>
      </c>
      <c r="G64" s="243" t="s">
        <v>1457</v>
      </c>
      <c r="H64" s="243" t="s">
        <v>1457</v>
      </c>
      <c r="I64" s="243" t="s">
        <v>1457</v>
      </c>
      <c r="J64" s="243" t="s">
        <v>1457</v>
      </c>
      <c r="K64" s="243" t="s">
        <v>1457</v>
      </c>
      <c r="L64" s="243" t="s">
        <v>1457</v>
      </c>
      <c r="M64" s="243" t="s">
        <v>1457</v>
      </c>
      <c r="N64" s="243" t="s">
        <v>1457</v>
      </c>
      <c r="O64" s="243" t="s">
        <v>1457</v>
      </c>
      <c r="P64" s="243" t="s">
        <v>1457</v>
      </c>
      <c r="Q64" s="243" t="s">
        <v>1457</v>
      </c>
      <c r="R64" s="243" t="s">
        <v>1457</v>
      </c>
      <c r="S64" s="243" t="s">
        <v>1457</v>
      </c>
      <c r="T64" s="243" t="s">
        <v>1457</v>
      </c>
      <c r="U64" s="243" t="s">
        <v>1457</v>
      </c>
      <c r="V64" s="243" t="s">
        <v>1457</v>
      </c>
      <c r="W64" s="243" t="s">
        <v>1457</v>
      </c>
      <c r="X64" s="243" t="s">
        <v>1457</v>
      </c>
      <c r="Y64" s="243" t="s">
        <v>1457</v>
      </c>
      <c r="Z64" s="243" t="s">
        <v>1457</v>
      </c>
      <c r="AA64" s="243" t="s">
        <v>1457</v>
      </c>
      <c r="AB64" s="243" t="s">
        <v>1457</v>
      </c>
      <c r="AC64" s="243" t="s">
        <v>1457</v>
      </c>
      <c r="AD64" s="243" t="s">
        <v>1457</v>
      </c>
      <c r="AE64" s="243" t="s">
        <v>1457</v>
      </c>
      <c r="AF64" s="243" t="s">
        <v>1457</v>
      </c>
      <c r="AG64" s="243" t="s">
        <v>1457</v>
      </c>
      <c r="AH64" s="243" t="s">
        <v>1457</v>
      </c>
      <c r="AI64" s="243" t="s">
        <v>1457</v>
      </c>
      <c r="AJ64" s="243" t="s">
        <v>1457</v>
      </c>
      <c r="AK64" s="243" t="s">
        <v>1457</v>
      </c>
      <c r="AL64" s="243" t="s">
        <v>1457</v>
      </c>
      <c r="AM64" s="243" t="s">
        <v>1457</v>
      </c>
    </row>
    <row r="65" spans="3:39" x14ac:dyDescent="0.25">
      <c r="C65" s="243" t="s">
        <v>138</v>
      </c>
      <c r="D65" s="249">
        <v>240871328.17241201</v>
      </c>
      <c r="E65" s="249">
        <v>241762400.208933</v>
      </c>
      <c r="F65" s="249">
        <v>242653472.24545401</v>
      </c>
      <c r="G65" s="249">
        <v>243544544.28197399</v>
      </c>
      <c r="H65" s="249">
        <v>244435616.31849501</v>
      </c>
      <c r="I65" s="249">
        <v>245326688.35501501</v>
      </c>
      <c r="J65" s="249">
        <v>246217760.391536</v>
      </c>
      <c r="K65" s="249">
        <v>247108832.42805699</v>
      </c>
      <c r="L65" s="249">
        <v>247999904.46457699</v>
      </c>
      <c r="M65" s="249">
        <v>248890976.50109801</v>
      </c>
      <c r="N65" s="249">
        <v>249782048.53761899</v>
      </c>
      <c r="O65" s="249">
        <v>250673120.574139</v>
      </c>
      <c r="P65" s="249">
        <v>251564192.61065999</v>
      </c>
      <c r="Q65" s="249">
        <v>252455264.647181</v>
      </c>
      <c r="R65" s="249">
        <v>253346336.68370101</v>
      </c>
      <c r="S65" s="249">
        <v>254237408.720222</v>
      </c>
      <c r="T65" s="249">
        <v>255128480.75674301</v>
      </c>
      <c r="U65" s="249">
        <v>256019552.79326299</v>
      </c>
      <c r="V65" s="249">
        <v>256910624.82978401</v>
      </c>
      <c r="W65" s="249">
        <v>257801696.86630499</v>
      </c>
      <c r="X65" s="249">
        <v>258692768.902825</v>
      </c>
      <c r="Y65" s="249">
        <v>259583840.93934599</v>
      </c>
      <c r="Z65" s="249">
        <v>260474912.975867</v>
      </c>
      <c r="AA65" s="249">
        <v>261365985.01238701</v>
      </c>
      <c r="AB65" s="249">
        <v>262257057.048908</v>
      </c>
      <c r="AC65" s="249">
        <v>263148129.08542901</v>
      </c>
      <c r="AD65" s="249">
        <v>264039201.12194899</v>
      </c>
      <c r="AE65" s="249">
        <v>264930273.15847</v>
      </c>
      <c r="AF65" s="249">
        <v>265821345.19499099</v>
      </c>
      <c r="AG65" s="249">
        <v>266712417.231511</v>
      </c>
      <c r="AH65" s="249">
        <v>267603489.26803201</v>
      </c>
      <c r="AI65" s="249">
        <v>268494561.30455202</v>
      </c>
      <c r="AJ65" s="249">
        <v>269385633.34107298</v>
      </c>
      <c r="AK65" s="249">
        <v>270276705.37759399</v>
      </c>
      <c r="AL65" s="249">
        <v>271167777.414114</v>
      </c>
      <c r="AM65" s="249">
        <v>272058849.45063502</v>
      </c>
    </row>
  </sheetData>
  <conditionalFormatting sqref="A29:A30">
    <cfRule type="duplicateValues" dxfId="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1FFC-141A-4F5F-B431-6E59BAD14348}">
  <sheetPr>
    <tabColor theme="5" tint="0.79998168889431442"/>
  </sheetPr>
  <dimension ref="A1:AM65"/>
  <sheetViews>
    <sheetView workbookViewId="0"/>
  </sheetViews>
  <sheetFormatPr defaultRowHeight="15" x14ac:dyDescent="0.25"/>
  <cols>
    <col min="1" max="1" width="32.625" style="43" customWidth="1"/>
    <col min="2" max="2" width="9" style="45"/>
    <col min="3" max="3" width="32.125" style="243" bestFit="1" customWidth="1"/>
    <col min="4" max="16384" width="9" style="243"/>
  </cols>
  <sheetData>
    <row r="1" spans="1:39" x14ac:dyDescent="0.25">
      <c r="C1" s="247" t="s">
        <v>139</v>
      </c>
      <c r="D1" s="244">
        <v>2015</v>
      </c>
      <c r="E1" s="244">
        <v>2016</v>
      </c>
      <c r="F1" s="244">
        <v>2017</v>
      </c>
      <c r="G1" s="244">
        <v>2018</v>
      </c>
      <c r="H1" s="244">
        <v>2019</v>
      </c>
      <c r="I1" s="244">
        <v>2020</v>
      </c>
      <c r="J1" s="244">
        <v>2021</v>
      </c>
      <c r="K1" s="244">
        <v>2022</v>
      </c>
      <c r="L1" s="244">
        <v>2023</v>
      </c>
      <c r="M1" s="244">
        <v>2024</v>
      </c>
      <c r="N1" s="244">
        <v>2025</v>
      </c>
      <c r="O1" s="244">
        <v>2026</v>
      </c>
      <c r="P1" s="244">
        <v>2027</v>
      </c>
      <c r="Q1" s="244">
        <v>2028</v>
      </c>
      <c r="R1" s="244">
        <v>2029</v>
      </c>
      <c r="S1" s="244">
        <v>2030</v>
      </c>
      <c r="T1" s="244">
        <v>2031</v>
      </c>
      <c r="U1" s="244">
        <v>2032</v>
      </c>
      <c r="V1" s="244">
        <v>2033</v>
      </c>
      <c r="W1" s="244">
        <v>2034</v>
      </c>
      <c r="X1" s="244">
        <v>2035</v>
      </c>
      <c r="Y1" s="244">
        <v>2036</v>
      </c>
      <c r="Z1" s="244">
        <v>2037</v>
      </c>
      <c r="AA1" s="244">
        <v>2038</v>
      </c>
      <c r="AB1" s="244">
        <v>2039</v>
      </c>
      <c r="AC1" s="244">
        <v>2040</v>
      </c>
      <c r="AD1" s="244">
        <v>2041</v>
      </c>
      <c r="AE1" s="244">
        <v>2042</v>
      </c>
      <c r="AF1" s="244">
        <v>2043</v>
      </c>
      <c r="AG1" s="244">
        <v>2044</v>
      </c>
      <c r="AH1" s="244">
        <v>2045</v>
      </c>
      <c r="AI1" s="244">
        <v>2046</v>
      </c>
      <c r="AJ1" s="244">
        <v>2047</v>
      </c>
      <c r="AK1" s="244">
        <v>2048</v>
      </c>
      <c r="AL1" s="244">
        <v>2049</v>
      </c>
      <c r="AM1" s="244">
        <v>2050</v>
      </c>
    </row>
    <row r="3" spans="1:39" x14ac:dyDescent="0.25">
      <c r="C3" s="245" t="s">
        <v>1463</v>
      </c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</row>
    <row r="4" spans="1:39" x14ac:dyDescent="0.25">
      <c r="A4" s="18" t="s">
        <v>52</v>
      </c>
      <c r="B4" s="45" t="s">
        <v>591</v>
      </c>
      <c r="C4" s="243" t="s">
        <v>77</v>
      </c>
      <c r="D4" s="243" t="s">
        <v>1457</v>
      </c>
      <c r="E4" s="243" t="s">
        <v>1457</v>
      </c>
      <c r="F4" s="243" t="s">
        <v>1457</v>
      </c>
      <c r="G4" s="243" t="s">
        <v>1457</v>
      </c>
      <c r="H4" s="243" t="s">
        <v>1457</v>
      </c>
      <c r="I4" s="243" t="s">
        <v>1457</v>
      </c>
      <c r="J4" s="243" t="s">
        <v>1457</v>
      </c>
      <c r="K4" s="243" t="s">
        <v>1457</v>
      </c>
      <c r="L4" s="243" t="s">
        <v>1457</v>
      </c>
      <c r="M4" s="243" t="s">
        <v>1457</v>
      </c>
      <c r="N4" s="243" t="s">
        <v>1457</v>
      </c>
      <c r="O4" s="243" t="s">
        <v>1457</v>
      </c>
      <c r="P4" s="243" t="s">
        <v>1457</v>
      </c>
      <c r="Q4" s="243" t="s">
        <v>1457</v>
      </c>
      <c r="R4" s="243" t="s">
        <v>1457</v>
      </c>
      <c r="S4" s="243" t="s">
        <v>1457</v>
      </c>
      <c r="T4" s="243" t="s">
        <v>1457</v>
      </c>
      <c r="U4" s="243" t="s">
        <v>1457</v>
      </c>
      <c r="V4" s="243" t="s">
        <v>1457</v>
      </c>
      <c r="W4" s="243" t="s">
        <v>1457</v>
      </c>
      <c r="X4" s="243" t="s">
        <v>1457</v>
      </c>
      <c r="Y4" s="243" t="s">
        <v>1457</v>
      </c>
      <c r="Z4" s="243" t="s">
        <v>1457</v>
      </c>
      <c r="AA4" s="243" t="s">
        <v>1457</v>
      </c>
      <c r="AB4" s="243" t="s">
        <v>1457</v>
      </c>
      <c r="AC4" s="243" t="s">
        <v>1457</v>
      </c>
      <c r="AD4" s="243" t="s">
        <v>1457</v>
      </c>
      <c r="AE4" s="243" t="s">
        <v>1457</v>
      </c>
      <c r="AF4" s="243" t="s">
        <v>1457</v>
      </c>
      <c r="AG4" s="243" t="s">
        <v>1457</v>
      </c>
      <c r="AH4" s="243" t="s">
        <v>1457</v>
      </c>
      <c r="AI4" s="243" t="s">
        <v>1457</v>
      </c>
      <c r="AJ4" s="243" t="s">
        <v>1457</v>
      </c>
      <c r="AK4" s="243" t="s">
        <v>1457</v>
      </c>
      <c r="AL4" s="243" t="s">
        <v>1457</v>
      </c>
      <c r="AM4" s="243" t="s">
        <v>1457</v>
      </c>
    </row>
    <row r="5" spans="1:39" x14ac:dyDescent="0.25">
      <c r="C5" s="243" t="s">
        <v>78</v>
      </c>
      <c r="D5" s="243" t="s">
        <v>1457</v>
      </c>
      <c r="E5" s="243" t="s">
        <v>1457</v>
      </c>
      <c r="F5" s="243" t="s">
        <v>1457</v>
      </c>
      <c r="G5" s="243" t="s">
        <v>1457</v>
      </c>
      <c r="H5" s="243" t="s">
        <v>1457</v>
      </c>
      <c r="I5" s="243" t="s">
        <v>1457</v>
      </c>
      <c r="J5" s="243" t="s">
        <v>1457</v>
      </c>
      <c r="K5" s="243" t="s">
        <v>1457</v>
      </c>
      <c r="L5" s="243" t="s">
        <v>1457</v>
      </c>
      <c r="M5" s="243" t="s">
        <v>1457</v>
      </c>
      <c r="N5" s="243" t="s">
        <v>1457</v>
      </c>
      <c r="O5" s="243" t="s">
        <v>1457</v>
      </c>
      <c r="P5" s="243" t="s">
        <v>1457</v>
      </c>
      <c r="Q5" s="243" t="s">
        <v>1457</v>
      </c>
      <c r="R5" s="243" t="s">
        <v>1457</v>
      </c>
      <c r="S5" s="243" t="s">
        <v>1457</v>
      </c>
      <c r="T5" s="243" t="s">
        <v>1457</v>
      </c>
      <c r="U5" s="243" t="s">
        <v>1457</v>
      </c>
      <c r="V5" s="243" t="s">
        <v>1457</v>
      </c>
      <c r="W5" s="243" t="s">
        <v>1457</v>
      </c>
      <c r="X5" s="243" t="s">
        <v>1457</v>
      </c>
      <c r="Y5" s="243" t="s">
        <v>1457</v>
      </c>
      <c r="Z5" s="243" t="s">
        <v>1457</v>
      </c>
      <c r="AA5" s="243" t="s">
        <v>1457</v>
      </c>
      <c r="AB5" s="243" t="s">
        <v>1457</v>
      </c>
      <c r="AC5" s="243" t="s">
        <v>1457</v>
      </c>
      <c r="AD5" s="243" t="s">
        <v>1457</v>
      </c>
      <c r="AE5" s="243" t="s">
        <v>1457</v>
      </c>
      <c r="AF5" s="243" t="s">
        <v>1457</v>
      </c>
      <c r="AG5" s="243" t="s">
        <v>1457</v>
      </c>
      <c r="AH5" s="243" t="s">
        <v>1457</v>
      </c>
      <c r="AI5" s="243" t="s">
        <v>1457</v>
      </c>
      <c r="AJ5" s="243" t="s">
        <v>1457</v>
      </c>
      <c r="AK5" s="243" t="s">
        <v>1457</v>
      </c>
      <c r="AL5" s="243" t="s">
        <v>1457</v>
      </c>
      <c r="AM5" s="243" t="s">
        <v>1457</v>
      </c>
    </row>
    <row r="6" spans="1:39" x14ac:dyDescent="0.25">
      <c r="C6" s="243" t="s">
        <v>79</v>
      </c>
      <c r="D6" s="243" t="s">
        <v>1457</v>
      </c>
      <c r="E6" s="243" t="s">
        <v>1457</v>
      </c>
      <c r="F6" s="243" t="s">
        <v>1457</v>
      </c>
      <c r="G6" s="243" t="s">
        <v>1457</v>
      </c>
      <c r="H6" s="243" t="s">
        <v>1457</v>
      </c>
      <c r="I6" s="243" t="s">
        <v>1457</v>
      </c>
      <c r="J6" s="243" t="s">
        <v>1457</v>
      </c>
      <c r="K6" s="243" t="s">
        <v>1457</v>
      </c>
      <c r="L6" s="243" t="s">
        <v>1457</v>
      </c>
      <c r="M6" s="243" t="s">
        <v>1457</v>
      </c>
      <c r="N6" s="243" t="s">
        <v>1457</v>
      </c>
      <c r="O6" s="243" t="s">
        <v>1457</v>
      </c>
      <c r="P6" s="243" t="s">
        <v>1457</v>
      </c>
      <c r="Q6" s="243" t="s">
        <v>1457</v>
      </c>
      <c r="R6" s="243" t="s">
        <v>1457</v>
      </c>
      <c r="S6" s="243" t="s">
        <v>1457</v>
      </c>
      <c r="T6" s="243" t="s">
        <v>1457</v>
      </c>
      <c r="U6" s="243" t="s">
        <v>1457</v>
      </c>
      <c r="V6" s="243" t="s">
        <v>1457</v>
      </c>
      <c r="W6" s="243" t="s">
        <v>1457</v>
      </c>
      <c r="X6" s="243" t="s">
        <v>1457</v>
      </c>
      <c r="Y6" s="243" t="s">
        <v>1457</v>
      </c>
      <c r="Z6" s="243" t="s">
        <v>1457</v>
      </c>
      <c r="AA6" s="243" t="s">
        <v>1457</v>
      </c>
      <c r="AB6" s="243" t="s">
        <v>1457</v>
      </c>
      <c r="AC6" s="243" t="s">
        <v>1457</v>
      </c>
      <c r="AD6" s="243" t="s">
        <v>1457</v>
      </c>
      <c r="AE6" s="243" t="s">
        <v>1457</v>
      </c>
      <c r="AF6" s="243" t="s">
        <v>1457</v>
      </c>
      <c r="AG6" s="243" t="s">
        <v>1457</v>
      </c>
      <c r="AH6" s="243" t="s">
        <v>1457</v>
      </c>
      <c r="AI6" s="243" t="s">
        <v>1457</v>
      </c>
      <c r="AJ6" s="243" t="s">
        <v>1457</v>
      </c>
      <c r="AK6" s="243" t="s">
        <v>1457</v>
      </c>
      <c r="AL6" s="243" t="s">
        <v>1457</v>
      </c>
      <c r="AM6" s="243" t="s">
        <v>1457</v>
      </c>
    </row>
    <row r="7" spans="1:39" x14ac:dyDescent="0.25">
      <c r="C7" s="243" t="s">
        <v>80</v>
      </c>
      <c r="D7" s="243" t="s">
        <v>1457</v>
      </c>
      <c r="E7" s="243" t="s">
        <v>1457</v>
      </c>
      <c r="F7" s="243" t="s">
        <v>1457</v>
      </c>
      <c r="G7" s="243" t="s">
        <v>1457</v>
      </c>
      <c r="H7" s="243" t="s">
        <v>1457</v>
      </c>
      <c r="I7" s="243" t="s">
        <v>1457</v>
      </c>
      <c r="J7" s="243" t="s">
        <v>1457</v>
      </c>
      <c r="K7" s="243" t="s">
        <v>1457</v>
      </c>
      <c r="L7" s="243" t="s">
        <v>1457</v>
      </c>
      <c r="M7" s="243" t="s">
        <v>1457</v>
      </c>
      <c r="N7" s="243" t="s">
        <v>1457</v>
      </c>
      <c r="O7" s="243" t="s">
        <v>1457</v>
      </c>
      <c r="P7" s="243" t="s">
        <v>1457</v>
      </c>
      <c r="Q7" s="243" t="s">
        <v>1457</v>
      </c>
      <c r="R7" s="243" t="s">
        <v>1457</v>
      </c>
      <c r="S7" s="243" t="s">
        <v>1457</v>
      </c>
      <c r="T7" s="243" t="s">
        <v>1457</v>
      </c>
      <c r="U7" s="243" t="s">
        <v>1457</v>
      </c>
      <c r="V7" s="243" t="s">
        <v>1457</v>
      </c>
      <c r="W7" s="243" t="s">
        <v>1457</v>
      </c>
      <c r="X7" s="243" t="s">
        <v>1457</v>
      </c>
      <c r="Y7" s="243" t="s">
        <v>1457</v>
      </c>
      <c r="Z7" s="243" t="s">
        <v>1457</v>
      </c>
      <c r="AA7" s="243" t="s">
        <v>1457</v>
      </c>
      <c r="AB7" s="243" t="s">
        <v>1457</v>
      </c>
      <c r="AC7" s="243" t="s">
        <v>1457</v>
      </c>
      <c r="AD7" s="243" t="s">
        <v>1457</v>
      </c>
      <c r="AE7" s="243" t="s">
        <v>1457</v>
      </c>
      <c r="AF7" s="243" t="s">
        <v>1457</v>
      </c>
      <c r="AG7" s="243" t="s">
        <v>1457</v>
      </c>
      <c r="AH7" s="243" t="s">
        <v>1457</v>
      </c>
      <c r="AI7" s="243" t="s">
        <v>1457</v>
      </c>
      <c r="AJ7" s="243" t="s">
        <v>1457</v>
      </c>
      <c r="AK7" s="243" t="s">
        <v>1457</v>
      </c>
      <c r="AL7" s="243" t="s">
        <v>1457</v>
      </c>
      <c r="AM7" s="243" t="s">
        <v>1457</v>
      </c>
    </row>
    <row r="8" spans="1:39" x14ac:dyDescent="0.25">
      <c r="C8" s="243" t="s">
        <v>81</v>
      </c>
      <c r="D8" s="243" t="s">
        <v>1457</v>
      </c>
      <c r="E8" s="243" t="s">
        <v>1457</v>
      </c>
      <c r="F8" s="243" t="s">
        <v>1457</v>
      </c>
      <c r="G8" s="243" t="s">
        <v>1457</v>
      </c>
      <c r="H8" s="243" t="s">
        <v>1457</v>
      </c>
      <c r="I8" s="243" t="s">
        <v>1457</v>
      </c>
      <c r="J8" s="243" t="s">
        <v>1457</v>
      </c>
      <c r="K8" s="243" t="s">
        <v>1457</v>
      </c>
      <c r="L8" s="243" t="s">
        <v>1457</v>
      </c>
      <c r="M8" s="243" t="s">
        <v>1457</v>
      </c>
      <c r="N8" s="243" t="s">
        <v>1457</v>
      </c>
      <c r="O8" s="243" t="s">
        <v>1457</v>
      </c>
      <c r="P8" s="243" t="s">
        <v>1457</v>
      </c>
      <c r="Q8" s="243" t="s">
        <v>1457</v>
      </c>
      <c r="R8" s="243" t="s">
        <v>1457</v>
      </c>
      <c r="S8" s="243" t="s">
        <v>1457</v>
      </c>
      <c r="T8" s="243" t="s">
        <v>1457</v>
      </c>
      <c r="U8" s="243" t="s">
        <v>1457</v>
      </c>
      <c r="V8" s="243" t="s">
        <v>1457</v>
      </c>
      <c r="W8" s="243" t="s">
        <v>1457</v>
      </c>
      <c r="X8" s="243" t="s">
        <v>1457</v>
      </c>
      <c r="Y8" s="243" t="s">
        <v>1457</v>
      </c>
      <c r="Z8" s="243" t="s">
        <v>1457</v>
      </c>
      <c r="AA8" s="243" t="s">
        <v>1457</v>
      </c>
      <c r="AB8" s="243" t="s">
        <v>1457</v>
      </c>
      <c r="AC8" s="243" t="s">
        <v>1457</v>
      </c>
      <c r="AD8" s="243" t="s">
        <v>1457</v>
      </c>
      <c r="AE8" s="243" t="s">
        <v>1457</v>
      </c>
      <c r="AF8" s="243" t="s">
        <v>1457</v>
      </c>
      <c r="AG8" s="243" t="s">
        <v>1457</v>
      </c>
      <c r="AH8" s="243" t="s">
        <v>1457</v>
      </c>
      <c r="AI8" s="243" t="s">
        <v>1457</v>
      </c>
      <c r="AJ8" s="243" t="s">
        <v>1457</v>
      </c>
      <c r="AK8" s="243" t="s">
        <v>1457</v>
      </c>
      <c r="AL8" s="243" t="s">
        <v>1457</v>
      </c>
      <c r="AM8" s="243" t="s">
        <v>1457</v>
      </c>
    </row>
    <row r="9" spans="1:39" x14ac:dyDescent="0.25">
      <c r="C9" s="243" t="s">
        <v>82</v>
      </c>
      <c r="D9" s="243" t="s">
        <v>1457</v>
      </c>
      <c r="E9" s="243" t="s">
        <v>1457</v>
      </c>
      <c r="F9" s="243" t="s">
        <v>1457</v>
      </c>
      <c r="G9" s="243" t="s">
        <v>1457</v>
      </c>
      <c r="H9" s="243" t="s">
        <v>1457</v>
      </c>
      <c r="I9" s="243" t="s">
        <v>1457</v>
      </c>
      <c r="J9" s="243" t="s">
        <v>1457</v>
      </c>
      <c r="K9" s="243" t="s">
        <v>1457</v>
      </c>
      <c r="L9" s="243" t="s">
        <v>1457</v>
      </c>
      <c r="M9" s="243" t="s">
        <v>1457</v>
      </c>
      <c r="N9" s="243" t="s">
        <v>1457</v>
      </c>
      <c r="O9" s="243" t="s">
        <v>1457</v>
      </c>
      <c r="P9" s="243" t="s">
        <v>1457</v>
      </c>
      <c r="Q9" s="243" t="s">
        <v>1457</v>
      </c>
      <c r="R9" s="243" t="s">
        <v>1457</v>
      </c>
      <c r="S9" s="243" t="s">
        <v>1457</v>
      </c>
      <c r="T9" s="243" t="s">
        <v>1457</v>
      </c>
      <c r="U9" s="243" t="s">
        <v>1457</v>
      </c>
      <c r="V9" s="243" t="s">
        <v>1457</v>
      </c>
      <c r="W9" s="243" t="s">
        <v>1457</v>
      </c>
      <c r="X9" s="243" t="s">
        <v>1457</v>
      </c>
      <c r="Y9" s="243" t="s">
        <v>1457</v>
      </c>
      <c r="Z9" s="243" t="s">
        <v>1457</v>
      </c>
      <c r="AA9" s="243" t="s">
        <v>1457</v>
      </c>
      <c r="AB9" s="243" t="s">
        <v>1457</v>
      </c>
      <c r="AC9" s="243" t="s">
        <v>1457</v>
      </c>
      <c r="AD9" s="243" t="s">
        <v>1457</v>
      </c>
      <c r="AE9" s="243" t="s">
        <v>1457</v>
      </c>
      <c r="AF9" s="243" t="s">
        <v>1457</v>
      </c>
      <c r="AG9" s="243" t="s">
        <v>1457</v>
      </c>
      <c r="AH9" s="243" t="s">
        <v>1457</v>
      </c>
      <c r="AI9" s="243" t="s">
        <v>1457</v>
      </c>
      <c r="AJ9" s="243" t="s">
        <v>1457</v>
      </c>
      <c r="AK9" s="243" t="s">
        <v>1457</v>
      </c>
      <c r="AL9" s="243" t="s">
        <v>1457</v>
      </c>
      <c r="AM9" s="243" t="s">
        <v>1457</v>
      </c>
    </row>
    <row r="10" spans="1:39" x14ac:dyDescent="0.25">
      <c r="C10" s="243" t="s">
        <v>83</v>
      </c>
      <c r="D10" s="243" t="s">
        <v>1457</v>
      </c>
      <c r="E10" s="243" t="s">
        <v>1457</v>
      </c>
      <c r="F10" s="243" t="s">
        <v>1457</v>
      </c>
      <c r="G10" s="243" t="s">
        <v>1457</v>
      </c>
      <c r="H10" s="243" t="s">
        <v>1457</v>
      </c>
      <c r="I10" s="243" t="s">
        <v>1457</v>
      </c>
      <c r="J10" s="243" t="s">
        <v>1457</v>
      </c>
      <c r="K10" s="243" t="s">
        <v>1457</v>
      </c>
      <c r="L10" s="243" t="s">
        <v>1457</v>
      </c>
      <c r="M10" s="243" t="s">
        <v>1457</v>
      </c>
      <c r="N10" s="243" t="s">
        <v>1457</v>
      </c>
      <c r="O10" s="243" t="s">
        <v>1457</v>
      </c>
      <c r="P10" s="243" t="s">
        <v>1457</v>
      </c>
      <c r="Q10" s="243" t="s">
        <v>1457</v>
      </c>
      <c r="R10" s="243" t="s">
        <v>1457</v>
      </c>
      <c r="S10" s="243" t="s">
        <v>1457</v>
      </c>
      <c r="T10" s="243" t="s">
        <v>1457</v>
      </c>
      <c r="U10" s="243" t="s">
        <v>1457</v>
      </c>
      <c r="V10" s="243" t="s">
        <v>1457</v>
      </c>
      <c r="W10" s="243" t="s">
        <v>1457</v>
      </c>
      <c r="X10" s="243" t="s">
        <v>1457</v>
      </c>
      <c r="Y10" s="243" t="s">
        <v>1457</v>
      </c>
      <c r="Z10" s="243" t="s">
        <v>1457</v>
      </c>
      <c r="AA10" s="243" t="s">
        <v>1457</v>
      </c>
      <c r="AB10" s="243" t="s">
        <v>1457</v>
      </c>
      <c r="AC10" s="243" t="s">
        <v>1457</v>
      </c>
      <c r="AD10" s="243" t="s">
        <v>1457</v>
      </c>
      <c r="AE10" s="243" t="s">
        <v>1457</v>
      </c>
      <c r="AF10" s="243" t="s">
        <v>1457</v>
      </c>
      <c r="AG10" s="243" t="s">
        <v>1457</v>
      </c>
      <c r="AH10" s="243" t="s">
        <v>1457</v>
      </c>
      <c r="AI10" s="243" t="s">
        <v>1457</v>
      </c>
      <c r="AJ10" s="243" t="s">
        <v>1457</v>
      </c>
      <c r="AK10" s="243" t="s">
        <v>1457</v>
      </c>
      <c r="AL10" s="243" t="s">
        <v>1457</v>
      </c>
      <c r="AM10" s="243" t="s">
        <v>1457</v>
      </c>
    </row>
    <row r="11" spans="1:39" x14ac:dyDescent="0.25">
      <c r="C11" s="243" t="s">
        <v>84</v>
      </c>
      <c r="D11" s="243" t="s">
        <v>1457</v>
      </c>
      <c r="E11" s="243" t="s">
        <v>1457</v>
      </c>
      <c r="F11" s="243" t="s">
        <v>1457</v>
      </c>
      <c r="G11" s="243" t="s">
        <v>1457</v>
      </c>
      <c r="H11" s="243" t="s">
        <v>1457</v>
      </c>
      <c r="I11" s="243" t="s">
        <v>1457</v>
      </c>
      <c r="J11" s="243" t="s">
        <v>1457</v>
      </c>
      <c r="K11" s="243" t="s">
        <v>1457</v>
      </c>
      <c r="L11" s="243" t="s">
        <v>1457</v>
      </c>
      <c r="M11" s="243" t="s">
        <v>1457</v>
      </c>
      <c r="N11" s="243" t="s">
        <v>1457</v>
      </c>
      <c r="O11" s="243" t="s">
        <v>1457</v>
      </c>
      <c r="P11" s="243" t="s">
        <v>1457</v>
      </c>
      <c r="Q11" s="243" t="s">
        <v>1457</v>
      </c>
      <c r="R11" s="243" t="s">
        <v>1457</v>
      </c>
      <c r="S11" s="243" t="s">
        <v>1457</v>
      </c>
      <c r="T11" s="243" t="s">
        <v>1457</v>
      </c>
      <c r="U11" s="243" t="s">
        <v>1457</v>
      </c>
      <c r="V11" s="243" t="s">
        <v>1457</v>
      </c>
      <c r="W11" s="243" t="s">
        <v>1457</v>
      </c>
      <c r="X11" s="243" t="s">
        <v>1457</v>
      </c>
      <c r="Y11" s="243" t="s">
        <v>1457</v>
      </c>
      <c r="Z11" s="243" t="s">
        <v>1457</v>
      </c>
      <c r="AA11" s="243" t="s">
        <v>1457</v>
      </c>
      <c r="AB11" s="243" t="s">
        <v>1457</v>
      </c>
      <c r="AC11" s="243" t="s">
        <v>1457</v>
      </c>
      <c r="AD11" s="243" t="s">
        <v>1457</v>
      </c>
      <c r="AE11" s="243" t="s">
        <v>1457</v>
      </c>
      <c r="AF11" s="243" t="s">
        <v>1457</v>
      </c>
      <c r="AG11" s="243" t="s">
        <v>1457</v>
      </c>
      <c r="AH11" s="243" t="s">
        <v>1457</v>
      </c>
      <c r="AI11" s="243" t="s">
        <v>1457</v>
      </c>
      <c r="AJ11" s="243" t="s">
        <v>1457</v>
      </c>
      <c r="AK11" s="243" t="s">
        <v>1457</v>
      </c>
      <c r="AL11" s="243" t="s">
        <v>1457</v>
      </c>
      <c r="AM11" s="243" t="s">
        <v>1457</v>
      </c>
    </row>
    <row r="12" spans="1:39" x14ac:dyDescent="0.25">
      <c r="C12" s="243" t="s">
        <v>85</v>
      </c>
      <c r="D12" s="243" t="s">
        <v>1457</v>
      </c>
      <c r="E12" s="243" t="s">
        <v>1457</v>
      </c>
      <c r="F12" s="243" t="s">
        <v>1457</v>
      </c>
      <c r="G12" s="243" t="s">
        <v>1457</v>
      </c>
      <c r="H12" s="243" t="s">
        <v>1457</v>
      </c>
      <c r="I12" s="243" t="s">
        <v>1457</v>
      </c>
      <c r="J12" s="243" t="s">
        <v>1457</v>
      </c>
      <c r="K12" s="243" t="s">
        <v>1457</v>
      </c>
      <c r="L12" s="243" t="s">
        <v>1457</v>
      </c>
      <c r="M12" s="243" t="s">
        <v>1457</v>
      </c>
      <c r="N12" s="243" t="s">
        <v>1457</v>
      </c>
      <c r="O12" s="243" t="s">
        <v>1457</v>
      </c>
      <c r="P12" s="243" t="s">
        <v>1457</v>
      </c>
      <c r="Q12" s="243" t="s">
        <v>1457</v>
      </c>
      <c r="R12" s="243" t="s">
        <v>1457</v>
      </c>
      <c r="S12" s="243" t="s">
        <v>1457</v>
      </c>
      <c r="T12" s="243" t="s">
        <v>1457</v>
      </c>
      <c r="U12" s="243" t="s">
        <v>1457</v>
      </c>
      <c r="V12" s="243" t="s">
        <v>1457</v>
      </c>
      <c r="W12" s="243" t="s">
        <v>1457</v>
      </c>
      <c r="X12" s="243" t="s">
        <v>1457</v>
      </c>
      <c r="Y12" s="243" t="s">
        <v>1457</v>
      </c>
      <c r="Z12" s="243" t="s">
        <v>1457</v>
      </c>
      <c r="AA12" s="243" t="s">
        <v>1457</v>
      </c>
      <c r="AB12" s="243" t="s">
        <v>1457</v>
      </c>
      <c r="AC12" s="243" t="s">
        <v>1457</v>
      </c>
      <c r="AD12" s="243" t="s">
        <v>1457</v>
      </c>
      <c r="AE12" s="243" t="s">
        <v>1457</v>
      </c>
      <c r="AF12" s="243" t="s">
        <v>1457</v>
      </c>
      <c r="AG12" s="243" t="s">
        <v>1457</v>
      </c>
      <c r="AH12" s="243" t="s">
        <v>1457</v>
      </c>
      <c r="AI12" s="243" t="s">
        <v>1457</v>
      </c>
      <c r="AJ12" s="243" t="s">
        <v>1457</v>
      </c>
      <c r="AK12" s="243" t="s">
        <v>1457</v>
      </c>
      <c r="AL12" s="243" t="s">
        <v>1457</v>
      </c>
      <c r="AM12" s="243" t="s">
        <v>1457</v>
      </c>
    </row>
    <row r="13" spans="1:39" x14ac:dyDescent="0.25">
      <c r="A13" s="18" t="s">
        <v>55</v>
      </c>
      <c r="B13" s="45" t="s">
        <v>591</v>
      </c>
      <c r="C13" s="243" t="s">
        <v>86</v>
      </c>
      <c r="D13" s="243" t="s">
        <v>1457</v>
      </c>
      <c r="E13" s="243" t="s">
        <v>1457</v>
      </c>
      <c r="F13" s="243" t="s">
        <v>1457</v>
      </c>
      <c r="G13" s="243" t="s">
        <v>1457</v>
      </c>
      <c r="H13" s="243" t="s">
        <v>1457</v>
      </c>
      <c r="I13" s="243" t="s">
        <v>1457</v>
      </c>
      <c r="J13" s="243" t="s">
        <v>1457</v>
      </c>
      <c r="K13" s="243" t="s">
        <v>1457</v>
      </c>
      <c r="L13" s="243" t="s">
        <v>1457</v>
      </c>
      <c r="M13" s="243" t="s">
        <v>1457</v>
      </c>
      <c r="N13" s="243" t="s">
        <v>1457</v>
      </c>
      <c r="O13" s="243" t="s">
        <v>1457</v>
      </c>
      <c r="P13" s="243" t="s">
        <v>1457</v>
      </c>
      <c r="Q13" s="243" t="s">
        <v>1457</v>
      </c>
      <c r="R13" s="243" t="s">
        <v>1457</v>
      </c>
      <c r="S13" s="243" t="s">
        <v>1457</v>
      </c>
      <c r="T13" s="243" t="s">
        <v>1457</v>
      </c>
      <c r="U13" s="243" t="s">
        <v>1457</v>
      </c>
      <c r="V13" s="243" t="s">
        <v>1457</v>
      </c>
      <c r="W13" s="243" t="s">
        <v>1457</v>
      </c>
      <c r="X13" s="243" t="s">
        <v>1457</v>
      </c>
      <c r="Y13" s="243" t="s">
        <v>1457</v>
      </c>
      <c r="Z13" s="243" t="s">
        <v>1457</v>
      </c>
      <c r="AA13" s="243" t="s">
        <v>1457</v>
      </c>
      <c r="AB13" s="243" t="s">
        <v>1457</v>
      </c>
      <c r="AC13" s="243" t="s">
        <v>1457</v>
      </c>
      <c r="AD13" s="243" t="s">
        <v>1457</v>
      </c>
      <c r="AE13" s="243" t="s">
        <v>1457</v>
      </c>
      <c r="AF13" s="243" t="s">
        <v>1457</v>
      </c>
      <c r="AG13" s="243" t="s">
        <v>1457</v>
      </c>
      <c r="AH13" s="243" t="s">
        <v>1457</v>
      </c>
      <c r="AI13" s="243" t="s">
        <v>1457</v>
      </c>
      <c r="AJ13" s="243" t="s">
        <v>1457</v>
      </c>
      <c r="AK13" s="243" t="s">
        <v>1457</v>
      </c>
      <c r="AL13" s="243" t="s">
        <v>1457</v>
      </c>
      <c r="AM13" s="243" t="s">
        <v>1457</v>
      </c>
    </row>
    <row r="14" spans="1:39" x14ac:dyDescent="0.25">
      <c r="A14" s="18" t="s">
        <v>76</v>
      </c>
      <c r="B14" s="45" t="s">
        <v>591</v>
      </c>
      <c r="C14" s="243" t="s">
        <v>87</v>
      </c>
      <c r="D14" s="243" t="s">
        <v>1457</v>
      </c>
      <c r="E14" s="243" t="s">
        <v>1457</v>
      </c>
      <c r="F14" s="243" t="s">
        <v>1457</v>
      </c>
      <c r="G14" s="243" t="s">
        <v>1457</v>
      </c>
      <c r="H14" s="243" t="s">
        <v>1457</v>
      </c>
      <c r="I14" s="243" t="s">
        <v>1457</v>
      </c>
      <c r="J14" s="243" t="s">
        <v>1457</v>
      </c>
      <c r="K14" s="243" t="s">
        <v>1457</v>
      </c>
      <c r="L14" s="243" t="s">
        <v>1457</v>
      </c>
      <c r="M14" s="243" t="s">
        <v>1457</v>
      </c>
      <c r="N14" s="243" t="s">
        <v>1457</v>
      </c>
      <c r="O14" s="243" t="s">
        <v>1457</v>
      </c>
      <c r="P14" s="243" t="s">
        <v>1457</v>
      </c>
      <c r="Q14" s="243" t="s">
        <v>1457</v>
      </c>
      <c r="R14" s="243" t="s">
        <v>1457</v>
      </c>
      <c r="S14" s="243" t="s">
        <v>1457</v>
      </c>
      <c r="T14" s="243" t="s">
        <v>1457</v>
      </c>
      <c r="U14" s="243" t="s">
        <v>1457</v>
      </c>
      <c r="V14" s="243" t="s">
        <v>1457</v>
      </c>
      <c r="W14" s="243" t="s">
        <v>1457</v>
      </c>
      <c r="X14" s="243" t="s">
        <v>1457</v>
      </c>
      <c r="Y14" s="243" t="s">
        <v>1457</v>
      </c>
      <c r="Z14" s="243" t="s">
        <v>1457</v>
      </c>
      <c r="AA14" s="243" t="s">
        <v>1457</v>
      </c>
      <c r="AB14" s="243" t="s">
        <v>1457</v>
      </c>
      <c r="AC14" s="243" t="s">
        <v>1457</v>
      </c>
      <c r="AD14" s="243" t="s">
        <v>1457</v>
      </c>
      <c r="AE14" s="243" t="s">
        <v>1457</v>
      </c>
      <c r="AF14" s="243" t="s">
        <v>1457</v>
      </c>
      <c r="AG14" s="243" t="s">
        <v>1457</v>
      </c>
      <c r="AH14" s="243" t="s">
        <v>1457</v>
      </c>
      <c r="AI14" s="243" t="s">
        <v>1457</v>
      </c>
      <c r="AJ14" s="243" t="s">
        <v>1457</v>
      </c>
      <c r="AK14" s="243" t="s">
        <v>1457</v>
      </c>
      <c r="AL14" s="243" t="s">
        <v>1457</v>
      </c>
      <c r="AM14" s="243" t="s">
        <v>1457</v>
      </c>
    </row>
    <row r="15" spans="1:39" x14ac:dyDescent="0.25">
      <c r="A15" s="18" t="s">
        <v>56</v>
      </c>
      <c r="B15" s="45" t="s">
        <v>591</v>
      </c>
      <c r="C15" s="243" t="s">
        <v>88</v>
      </c>
      <c r="D15" s="243" t="s">
        <v>1457</v>
      </c>
      <c r="E15" s="243" t="s">
        <v>1457</v>
      </c>
      <c r="F15" s="243" t="s">
        <v>1457</v>
      </c>
      <c r="G15" s="243" t="s">
        <v>1457</v>
      </c>
      <c r="H15" s="243" t="s">
        <v>1457</v>
      </c>
      <c r="I15" s="243" t="s">
        <v>1457</v>
      </c>
      <c r="J15" s="243" t="s">
        <v>1457</v>
      </c>
      <c r="K15" s="243" t="s">
        <v>1457</v>
      </c>
      <c r="L15" s="243" t="s">
        <v>1457</v>
      </c>
      <c r="M15" s="243" t="s">
        <v>1457</v>
      </c>
      <c r="N15" s="243" t="s">
        <v>1457</v>
      </c>
      <c r="O15" s="243" t="s">
        <v>1457</v>
      </c>
      <c r="P15" s="243" t="s">
        <v>1457</v>
      </c>
      <c r="Q15" s="243" t="s">
        <v>1457</v>
      </c>
      <c r="R15" s="243" t="s">
        <v>1457</v>
      </c>
      <c r="S15" s="243" t="s">
        <v>1457</v>
      </c>
      <c r="T15" s="243" t="s">
        <v>1457</v>
      </c>
      <c r="U15" s="243" t="s">
        <v>1457</v>
      </c>
      <c r="V15" s="243" t="s">
        <v>1457</v>
      </c>
      <c r="W15" s="243" t="s">
        <v>1457</v>
      </c>
      <c r="X15" s="243" t="s">
        <v>1457</v>
      </c>
      <c r="Y15" s="243" t="s">
        <v>1457</v>
      </c>
      <c r="Z15" s="243" t="s">
        <v>1457</v>
      </c>
      <c r="AA15" s="243" t="s">
        <v>1457</v>
      </c>
      <c r="AB15" s="243" t="s">
        <v>1457</v>
      </c>
      <c r="AC15" s="243" t="s">
        <v>1457</v>
      </c>
      <c r="AD15" s="243" t="s">
        <v>1457</v>
      </c>
      <c r="AE15" s="243" t="s">
        <v>1457</v>
      </c>
      <c r="AF15" s="243" t="s">
        <v>1457</v>
      </c>
      <c r="AG15" s="243" t="s">
        <v>1457</v>
      </c>
      <c r="AH15" s="243" t="s">
        <v>1457</v>
      </c>
      <c r="AI15" s="243" t="s">
        <v>1457</v>
      </c>
      <c r="AJ15" s="243" t="s">
        <v>1457</v>
      </c>
      <c r="AK15" s="243" t="s">
        <v>1457</v>
      </c>
      <c r="AL15" s="243" t="s">
        <v>1457</v>
      </c>
      <c r="AM15" s="243" t="s">
        <v>1457</v>
      </c>
    </row>
    <row r="16" spans="1:39" x14ac:dyDescent="0.25">
      <c r="A16" s="18" t="s">
        <v>56</v>
      </c>
      <c r="B16" s="45" t="s">
        <v>591</v>
      </c>
      <c r="C16" s="243" t="s">
        <v>89</v>
      </c>
      <c r="D16" s="243" t="s">
        <v>1457</v>
      </c>
      <c r="E16" s="243" t="s">
        <v>1457</v>
      </c>
      <c r="F16" s="243" t="s">
        <v>1457</v>
      </c>
      <c r="G16" s="243" t="s">
        <v>1457</v>
      </c>
      <c r="H16" s="243" t="s">
        <v>1457</v>
      </c>
      <c r="I16" s="243" t="s">
        <v>1457</v>
      </c>
      <c r="J16" s="243" t="s">
        <v>1457</v>
      </c>
      <c r="K16" s="243" t="s">
        <v>1457</v>
      </c>
      <c r="L16" s="243" t="s">
        <v>1457</v>
      </c>
      <c r="M16" s="243" t="s">
        <v>1457</v>
      </c>
      <c r="N16" s="243" t="s">
        <v>1457</v>
      </c>
      <c r="O16" s="243" t="s">
        <v>1457</v>
      </c>
      <c r="P16" s="243" t="s">
        <v>1457</v>
      </c>
      <c r="Q16" s="243" t="s">
        <v>1457</v>
      </c>
      <c r="R16" s="243" t="s">
        <v>1457</v>
      </c>
      <c r="S16" s="243" t="s">
        <v>1457</v>
      </c>
      <c r="T16" s="243" t="s">
        <v>1457</v>
      </c>
      <c r="U16" s="243" t="s">
        <v>1457</v>
      </c>
      <c r="V16" s="243" t="s">
        <v>1457</v>
      </c>
      <c r="W16" s="243" t="s">
        <v>1457</v>
      </c>
      <c r="X16" s="243" t="s">
        <v>1457</v>
      </c>
      <c r="Y16" s="243" t="s">
        <v>1457</v>
      </c>
      <c r="Z16" s="243" t="s">
        <v>1457</v>
      </c>
      <c r="AA16" s="243" t="s">
        <v>1457</v>
      </c>
      <c r="AB16" s="243" t="s">
        <v>1457</v>
      </c>
      <c r="AC16" s="243" t="s">
        <v>1457</v>
      </c>
      <c r="AD16" s="243" t="s">
        <v>1457</v>
      </c>
      <c r="AE16" s="243" t="s">
        <v>1457</v>
      </c>
      <c r="AF16" s="243" t="s">
        <v>1457</v>
      </c>
      <c r="AG16" s="243" t="s">
        <v>1457</v>
      </c>
      <c r="AH16" s="243" t="s">
        <v>1457</v>
      </c>
      <c r="AI16" s="243" t="s">
        <v>1457</v>
      </c>
      <c r="AJ16" s="243" t="s">
        <v>1457</v>
      </c>
      <c r="AK16" s="243" t="s">
        <v>1457</v>
      </c>
      <c r="AL16" s="243" t="s">
        <v>1457</v>
      </c>
      <c r="AM16" s="243" t="s">
        <v>1457</v>
      </c>
    </row>
    <row r="17" spans="1:39" x14ac:dyDescent="0.25">
      <c r="A17" s="18" t="s">
        <v>57</v>
      </c>
      <c r="B17" s="45" t="s">
        <v>591</v>
      </c>
      <c r="C17" s="243" t="s">
        <v>90</v>
      </c>
      <c r="D17" s="243" t="s">
        <v>1457</v>
      </c>
      <c r="E17" s="243" t="s">
        <v>1457</v>
      </c>
      <c r="F17" s="243" t="s">
        <v>1457</v>
      </c>
      <c r="G17" s="243" t="s">
        <v>1457</v>
      </c>
      <c r="H17" s="243" t="s">
        <v>1457</v>
      </c>
      <c r="I17" s="243" t="s">
        <v>1457</v>
      </c>
      <c r="J17" s="243" t="s">
        <v>1457</v>
      </c>
      <c r="K17" s="243" t="s">
        <v>1457</v>
      </c>
      <c r="L17" s="243" t="s">
        <v>1457</v>
      </c>
      <c r="M17" s="243" t="s">
        <v>1457</v>
      </c>
      <c r="N17" s="243" t="s">
        <v>1457</v>
      </c>
      <c r="O17" s="243" t="s">
        <v>1457</v>
      </c>
      <c r="P17" s="243" t="s">
        <v>1457</v>
      </c>
      <c r="Q17" s="243" t="s">
        <v>1457</v>
      </c>
      <c r="R17" s="243" t="s">
        <v>1457</v>
      </c>
      <c r="S17" s="243" t="s">
        <v>1457</v>
      </c>
      <c r="T17" s="243" t="s">
        <v>1457</v>
      </c>
      <c r="U17" s="243" t="s">
        <v>1457</v>
      </c>
      <c r="V17" s="243" t="s">
        <v>1457</v>
      </c>
      <c r="W17" s="243" t="s">
        <v>1457</v>
      </c>
      <c r="X17" s="243" t="s">
        <v>1457</v>
      </c>
      <c r="Y17" s="243" t="s">
        <v>1457</v>
      </c>
      <c r="Z17" s="243" t="s">
        <v>1457</v>
      </c>
      <c r="AA17" s="243" t="s">
        <v>1457</v>
      </c>
      <c r="AB17" s="243" t="s">
        <v>1457</v>
      </c>
      <c r="AC17" s="243" t="s">
        <v>1457</v>
      </c>
      <c r="AD17" s="243" t="s">
        <v>1457</v>
      </c>
      <c r="AE17" s="243" t="s">
        <v>1457</v>
      </c>
      <c r="AF17" s="243" t="s">
        <v>1457</v>
      </c>
      <c r="AG17" s="243" t="s">
        <v>1457</v>
      </c>
      <c r="AH17" s="243" t="s">
        <v>1457</v>
      </c>
      <c r="AI17" s="243" t="s">
        <v>1457</v>
      </c>
      <c r="AJ17" s="243" t="s">
        <v>1457</v>
      </c>
      <c r="AK17" s="243" t="s">
        <v>1457</v>
      </c>
      <c r="AL17" s="243" t="s">
        <v>1457</v>
      </c>
      <c r="AM17" s="243" t="s">
        <v>1457</v>
      </c>
    </row>
    <row r="18" spans="1:39" x14ac:dyDescent="0.25">
      <c r="A18" s="18" t="s">
        <v>57</v>
      </c>
      <c r="B18" s="45" t="s">
        <v>591</v>
      </c>
      <c r="C18" s="243" t="s">
        <v>91</v>
      </c>
      <c r="D18" s="243" t="s">
        <v>1457</v>
      </c>
      <c r="E18" s="243" t="s">
        <v>1457</v>
      </c>
      <c r="F18" s="243" t="s">
        <v>1457</v>
      </c>
      <c r="G18" s="243" t="s">
        <v>1457</v>
      </c>
      <c r="H18" s="243" t="s">
        <v>1457</v>
      </c>
      <c r="I18" s="243" t="s">
        <v>1457</v>
      </c>
      <c r="J18" s="243" t="s">
        <v>1457</v>
      </c>
      <c r="K18" s="243" t="s">
        <v>1457</v>
      </c>
      <c r="L18" s="243" t="s">
        <v>1457</v>
      </c>
      <c r="M18" s="243" t="s">
        <v>1457</v>
      </c>
      <c r="N18" s="243" t="s">
        <v>1457</v>
      </c>
      <c r="O18" s="243" t="s">
        <v>1457</v>
      </c>
      <c r="P18" s="243" t="s">
        <v>1457</v>
      </c>
      <c r="Q18" s="243" t="s">
        <v>1457</v>
      </c>
      <c r="R18" s="243" t="s">
        <v>1457</v>
      </c>
      <c r="S18" s="243" t="s">
        <v>1457</v>
      </c>
      <c r="T18" s="243" t="s">
        <v>1457</v>
      </c>
      <c r="U18" s="243" t="s">
        <v>1457</v>
      </c>
      <c r="V18" s="243" t="s">
        <v>1457</v>
      </c>
      <c r="W18" s="243" t="s">
        <v>1457</v>
      </c>
      <c r="X18" s="243" t="s">
        <v>1457</v>
      </c>
      <c r="Y18" s="243" t="s">
        <v>1457</v>
      </c>
      <c r="Z18" s="243" t="s">
        <v>1457</v>
      </c>
      <c r="AA18" s="243" t="s">
        <v>1457</v>
      </c>
      <c r="AB18" s="243" t="s">
        <v>1457</v>
      </c>
      <c r="AC18" s="243" t="s">
        <v>1457</v>
      </c>
      <c r="AD18" s="243" t="s">
        <v>1457</v>
      </c>
      <c r="AE18" s="243" t="s">
        <v>1457</v>
      </c>
      <c r="AF18" s="243" t="s">
        <v>1457</v>
      </c>
      <c r="AG18" s="243" t="s">
        <v>1457</v>
      </c>
      <c r="AH18" s="243" t="s">
        <v>1457</v>
      </c>
      <c r="AI18" s="243" t="s">
        <v>1457</v>
      </c>
      <c r="AJ18" s="243" t="s">
        <v>1457</v>
      </c>
      <c r="AK18" s="243" t="s">
        <v>1457</v>
      </c>
      <c r="AL18" s="243" t="s">
        <v>1457</v>
      </c>
      <c r="AM18" s="243" t="s">
        <v>1457</v>
      </c>
    </row>
    <row r="19" spans="1:39" x14ac:dyDescent="0.25">
      <c r="A19" s="18" t="s">
        <v>57</v>
      </c>
      <c r="B19" s="45" t="s">
        <v>591</v>
      </c>
      <c r="C19" s="243" t="s">
        <v>92</v>
      </c>
      <c r="D19" s="243" t="s">
        <v>1457</v>
      </c>
      <c r="E19" s="243" t="s">
        <v>1457</v>
      </c>
      <c r="F19" s="243" t="s">
        <v>1457</v>
      </c>
      <c r="G19" s="243" t="s">
        <v>1457</v>
      </c>
      <c r="H19" s="243" t="s">
        <v>1457</v>
      </c>
      <c r="I19" s="243" t="s">
        <v>1457</v>
      </c>
      <c r="J19" s="243" t="s">
        <v>1457</v>
      </c>
      <c r="K19" s="243" t="s">
        <v>1457</v>
      </c>
      <c r="L19" s="243" t="s">
        <v>1457</v>
      </c>
      <c r="M19" s="243" t="s">
        <v>1457</v>
      </c>
      <c r="N19" s="243" t="s">
        <v>1457</v>
      </c>
      <c r="O19" s="243" t="s">
        <v>1457</v>
      </c>
      <c r="P19" s="243" t="s">
        <v>1457</v>
      </c>
      <c r="Q19" s="243" t="s">
        <v>1457</v>
      </c>
      <c r="R19" s="243" t="s">
        <v>1457</v>
      </c>
      <c r="S19" s="243" t="s">
        <v>1457</v>
      </c>
      <c r="T19" s="243" t="s">
        <v>1457</v>
      </c>
      <c r="U19" s="243" t="s">
        <v>1457</v>
      </c>
      <c r="V19" s="243" t="s">
        <v>1457</v>
      </c>
      <c r="W19" s="243" t="s">
        <v>1457</v>
      </c>
      <c r="X19" s="243" t="s">
        <v>1457</v>
      </c>
      <c r="Y19" s="243" t="s">
        <v>1457</v>
      </c>
      <c r="Z19" s="243" t="s">
        <v>1457</v>
      </c>
      <c r="AA19" s="243" t="s">
        <v>1457</v>
      </c>
      <c r="AB19" s="243" t="s">
        <v>1457</v>
      </c>
      <c r="AC19" s="243" t="s">
        <v>1457</v>
      </c>
      <c r="AD19" s="243" t="s">
        <v>1457</v>
      </c>
      <c r="AE19" s="243" t="s">
        <v>1457</v>
      </c>
      <c r="AF19" s="243" t="s">
        <v>1457</v>
      </c>
      <c r="AG19" s="243" t="s">
        <v>1457</v>
      </c>
      <c r="AH19" s="243" t="s">
        <v>1457</v>
      </c>
      <c r="AI19" s="243" t="s">
        <v>1457</v>
      </c>
      <c r="AJ19" s="243" t="s">
        <v>1457</v>
      </c>
      <c r="AK19" s="243" t="s">
        <v>1457</v>
      </c>
      <c r="AL19" s="243" t="s">
        <v>1457</v>
      </c>
      <c r="AM19" s="243" t="s">
        <v>1457</v>
      </c>
    </row>
    <row r="20" spans="1:39" x14ac:dyDescent="0.25">
      <c r="A20" s="172" t="s">
        <v>58</v>
      </c>
      <c r="B20" s="45" t="s">
        <v>591</v>
      </c>
      <c r="C20" s="243" t="s">
        <v>93</v>
      </c>
      <c r="D20" s="243" t="s">
        <v>1457</v>
      </c>
      <c r="E20" s="243" t="s">
        <v>1457</v>
      </c>
      <c r="F20" s="243" t="s">
        <v>1457</v>
      </c>
      <c r="G20" s="243" t="s">
        <v>1457</v>
      </c>
      <c r="H20" s="243" t="s">
        <v>1457</v>
      </c>
      <c r="I20" s="243" t="s">
        <v>1457</v>
      </c>
      <c r="J20" s="243" t="s">
        <v>1457</v>
      </c>
      <c r="K20" s="243" t="s">
        <v>1457</v>
      </c>
      <c r="L20" s="243" t="s">
        <v>1457</v>
      </c>
      <c r="M20" s="243" t="s">
        <v>1457</v>
      </c>
      <c r="N20" s="243" t="s">
        <v>1457</v>
      </c>
      <c r="O20" s="243" t="s">
        <v>1457</v>
      </c>
      <c r="P20" s="243" t="s">
        <v>1457</v>
      </c>
      <c r="Q20" s="243" t="s">
        <v>1457</v>
      </c>
      <c r="R20" s="243" t="s">
        <v>1457</v>
      </c>
      <c r="S20" s="243" t="s">
        <v>1457</v>
      </c>
      <c r="T20" s="243" t="s">
        <v>1457</v>
      </c>
      <c r="U20" s="243" t="s">
        <v>1457</v>
      </c>
      <c r="V20" s="243" t="s">
        <v>1457</v>
      </c>
      <c r="W20" s="243" t="s">
        <v>1457</v>
      </c>
      <c r="X20" s="243" t="s">
        <v>1457</v>
      </c>
      <c r="Y20" s="243" t="s">
        <v>1457</v>
      </c>
      <c r="Z20" s="243" t="s">
        <v>1457</v>
      </c>
      <c r="AA20" s="243" t="s">
        <v>1457</v>
      </c>
      <c r="AB20" s="243" t="s">
        <v>1457</v>
      </c>
      <c r="AC20" s="243" t="s">
        <v>1457</v>
      </c>
      <c r="AD20" s="243" t="s">
        <v>1457</v>
      </c>
      <c r="AE20" s="243" t="s">
        <v>1457</v>
      </c>
      <c r="AF20" s="243" t="s">
        <v>1457</v>
      </c>
      <c r="AG20" s="243" t="s">
        <v>1457</v>
      </c>
      <c r="AH20" s="243" t="s">
        <v>1457</v>
      </c>
      <c r="AI20" s="243" t="s">
        <v>1457</v>
      </c>
      <c r="AJ20" s="243" t="s">
        <v>1457</v>
      </c>
      <c r="AK20" s="243" t="s">
        <v>1457</v>
      </c>
      <c r="AL20" s="243" t="s">
        <v>1457</v>
      </c>
      <c r="AM20" s="243" t="s">
        <v>1457</v>
      </c>
    </row>
    <row r="21" spans="1:39" x14ac:dyDescent="0.25">
      <c r="A21" s="18" t="s">
        <v>59</v>
      </c>
      <c r="B21" s="45" t="s">
        <v>591</v>
      </c>
      <c r="C21" s="243" t="s">
        <v>94</v>
      </c>
      <c r="D21" s="243" t="s">
        <v>1457</v>
      </c>
      <c r="E21" s="243" t="s">
        <v>1457</v>
      </c>
      <c r="F21" s="243" t="s">
        <v>1457</v>
      </c>
      <c r="G21" s="243" t="s">
        <v>1457</v>
      </c>
      <c r="H21" s="243" t="s">
        <v>1457</v>
      </c>
      <c r="I21" s="243" t="s">
        <v>1457</v>
      </c>
      <c r="J21" s="243" t="s">
        <v>1457</v>
      </c>
      <c r="K21" s="243" t="s">
        <v>1457</v>
      </c>
      <c r="L21" s="243" t="s">
        <v>1457</v>
      </c>
      <c r="M21" s="243" t="s">
        <v>1457</v>
      </c>
      <c r="N21" s="243" t="s">
        <v>1457</v>
      </c>
      <c r="O21" s="243" t="s">
        <v>1457</v>
      </c>
      <c r="P21" s="243" t="s">
        <v>1457</v>
      </c>
      <c r="Q21" s="243" t="s">
        <v>1457</v>
      </c>
      <c r="R21" s="243" t="s">
        <v>1457</v>
      </c>
      <c r="S21" s="243" t="s">
        <v>1457</v>
      </c>
      <c r="T21" s="243" t="s">
        <v>1457</v>
      </c>
      <c r="U21" s="243" t="s">
        <v>1457</v>
      </c>
      <c r="V21" s="243" t="s">
        <v>1457</v>
      </c>
      <c r="W21" s="243" t="s">
        <v>1457</v>
      </c>
      <c r="X21" s="243" t="s">
        <v>1457</v>
      </c>
      <c r="Y21" s="243" t="s">
        <v>1457</v>
      </c>
      <c r="Z21" s="243" t="s">
        <v>1457</v>
      </c>
      <c r="AA21" s="243" t="s">
        <v>1457</v>
      </c>
      <c r="AB21" s="243" t="s">
        <v>1457</v>
      </c>
      <c r="AC21" s="243" t="s">
        <v>1457</v>
      </c>
      <c r="AD21" s="243" t="s">
        <v>1457</v>
      </c>
      <c r="AE21" s="243" t="s">
        <v>1457</v>
      </c>
      <c r="AF21" s="243" t="s">
        <v>1457</v>
      </c>
      <c r="AG21" s="243" t="s">
        <v>1457</v>
      </c>
      <c r="AH21" s="243" t="s">
        <v>1457</v>
      </c>
      <c r="AI21" s="243" t="s">
        <v>1457</v>
      </c>
      <c r="AJ21" s="243" t="s">
        <v>1457</v>
      </c>
      <c r="AK21" s="243" t="s">
        <v>1457</v>
      </c>
      <c r="AL21" s="243" t="s">
        <v>1457</v>
      </c>
      <c r="AM21" s="243" t="s">
        <v>1457</v>
      </c>
    </row>
    <row r="22" spans="1:39" x14ac:dyDescent="0.25">
      <c r="A22" s="18" t="s">
        <v>59</v>
      </c>
      <c r="B22" s="45" t="s">
        <v>591</v>
      </c>
      <c r="C22" s="243" t="s">
        <v>95</v>
      </c>
      <c r="D22" s="243" t="s">
        <v>1457</v>
      </c>
      <c r="E22" s="243" t="s">
        <v>1457</v>
      </c>
      <c r="F22" s="243" t="s">
        <v>1457</v>
      </c>
      <c r="G22" s="243" t="s">
        <v>1457</v>
      </c>
      <c r="H22" s="243" t="s">
        <v>1457</v>
      </c>
      <c r="I22" s="243" t="s">
        <v>1457</v>
      </c>
      <c r="J22" s="243" t="s">
        <v>1457</v>
      </c>
      <c r="K22" s="243" t="s">
        <v>1457</v>
      </c>
      <c r="L22" s="243" t="s">
        <v>1457</v>
      </c>
      <c r="M22" s="243" t="s">
        <v>1457</v>
      </c>
      <c r="N22" s="243" t="s">
        <v>1457</v>
      </c>
      <c r="O22" s="243" t="s">
        <v>1457</v>
      </c>
      <c r="P22" s="243" t="s">
        <v>1457</v>
      </c>
      <c r="Q22" s="243" t="s">
        <v>1457</v>
      </c>
      <c r="R22" s="243" t="s">
        <v>1457</v>
      </c>
      <c r="S22" s="243" t="s">
        <v>1457</v>
      </c>
      <c r="T22" s="243" t="s">
        <v>1457</v>
      </c>
      <c r="U22" s="243" t="s">
        <v>1457</v>
      </c>
      <c r="V22" s="243" t="s">
        <v>1457</v>
      </c>
      <c r="W22" s="243" t="s">
        <v>1457</v>
      </c>
      <c r="X22" s="243" t="s">
        <v>1457</v>
      </c>
      <c r="Y22" s="243" t="s">
        <v>1457</v>
      </c>
      <c r="Z22" s="243" t="s">
        <v>1457</v>
      </c>
      <c r="AA22" s="243" t="s">
        <v>1457</v>
      </c>
      <c r="AB22" s="243" t="s">
        <v>1457</v>
      </c>
      <c r="AC22" s="243" t="s">
        <v>1457</v>
      </c>
      <c r="AD22" s="243" t="s">
        <v>1457</v>
      </c>
      <c r="AE22" s="243" t="s">
        <v>1457</v>
      </c>
      <c r="AF22" s="243" t="s">
        <v>1457</v>
      </c>
      <c r="AG22" s="243" t="s">
        <v>1457</v>
      </c>
      <c r="AH22" s="243" t="s">
        <v>1457</v>
      </c>
      <c r="AI22" s="243" t="s">
        <v>1457</v>
      </c>
      <c r="AJ22" s="243" t="s">
        <v>1457</v>
      </c>
      <c r="AK22" s="243" t="s">
        <v>1457</v>
      </c>
      <c r="AL22" s="243" t="s">
        <v>1457</v>
      </c>
      <c r="AM22" s="243" t="s">
        <v>1457</v>
      </c>
    </row>
    <row r="23" spans="1:39" x14ac:dyDescent="0.25">
      <c r="A23" s="18" t="s">
        <v>59</v>
      </c>
      <c r="B23" s="45" t="s">
        <v>591</v>
      </c>
      <c r="C23" s="243" t="s">
        <v>96</v>
      </c>
      <c r="D23" s="243" t="s">
        <v>1457</v>
      </c>
      <c r="E23" s="243" t="s">
        <v>1457</v>
      </c>
      <c r="F23" s="243" t="s">
        <v>1457</v>
      </c>
      <c r="G23" s="243" t="s">
        <v>1457</v>
      </c>
      <c r="H23" s="243" t="s">
        <v>1457</v>
      </c>
      <c r="I23" s="243" t="s">
        <v>1457</v>
      </c>
      <c r="J23" s="243" t="s">
        <v>1457</v>
      </c>
      <c r="K23" s="243" t="s">
        <v>1457</v>
      </c>
      <c r="L23" s="243" t="s">
        <v>1457</v>
      </c>
      <c r="M23" s="243" t="s">
        <v>1457</v>
      </c>
      <c r="N23" s="243" t="s">
        <v>1457</v>
      </c>
      <c r="O23" s="243" t="s">
        <v>1457</v>
      </c>
      <c r="P23" s="243" t="s">
        <v>1457</v>
      </c>
      <c r="Q23" s="243" t="s">
        <v>1457</v>
      </c>
      <c r="R23" s="243" t="s">
        <v>1457</v>
      </c>
      <c r="S23" s="243" t="s">
        <v>1457</v>
      </c>
      <c r="T23" s="243" t="s">
        <v>1457</v>
      </c>
      <c r="U23" s="243" t="s">
        <v>1457</v>
      </c>
      <c r="V23" s="243" t="s">
        <v>1457</v>
      </c>
      <c r="W23" s="243" t="s">
        <v>1457</v>
      </c>
      <c r="X23" s="243" t="s">
        <v>1457</v>
      </c>
      <c r="Y23" s="243" t="s">
        <v>1457</v>
      </c>
      <c r="Z23" s="243" t="s">
        <v>1457</v>
      </c>
      <c r="AA23" s="243" t="s">
        <v>1457</v>
      </c>
      <c r="AB23" s="243" t="s">
        <v>1457</v>
      </c>
      <c r="AC23" s="243" t="s">
        <v>1457</v>
      </c>
      <c r="AD23" s="243" t="s">
        <v>1457</v>
      </c>
      <c r="AE23" s="243" t="s">
        <v>1457</v>
      </c>
      <c r="AF23" s="243" t="s">
        <v>1457</v>
      </c>
      <c r="AG23" s="243" t="s">
        <v>1457</v>
      </c>
      <c r="AH23" s="243" t="s">
        <v>1457</v>
      </c>
      <c r="AI23" s="243" t="s">
        <v>1457</v>
      </c>
      <c r="AJ23" s="243" t="s">
        <v>1457</v>
      </c>
      <c r="AK23" s="243" t="s">
        <v>1457</v>
      </c>
      <c r="AL23" s="243" t="s">
        <v>1457</v>
      </c>
      <c r="AM23" s="243" t="s">
        <v>1457</v>
      </c>
    </row>
    <row r="24" spans="1:39" x14ac:dyDescent="0.25">
      <c r="A24" s="18" t="s">
        <v>61</v>
      </c>
      <c r="B24" s="45" t="s">
        <v>591</v>
      </c>
      <c r="C24" s="243" t="s">
        <v>97</v>
      </c>
      <c r="D24" s="243" t="s">
        <v>1457</v>
      </c>
      <c r="E24" s="243" t="s">
        <v>1457</v>
      </c>
      <c r="F24" s="243" t="s">
        <v>1457</v>
      </c>
      <c r="G24" s="243" t="s">
        <v>1457</v>
      </c>
      <c r="H24" s="243" t="s">
        <v>1457</v>
      </c>
      <c r="I24" s="243" t="s">
        <v>1457</v>
      </c>
      <c r="J24" s="243" t="s">
        <v>1457</v>
      </c>
      <c r="K24" s="243" t="s">
        <v>1457</v>
      </c>
      <c r="L24" s="243" t="s">
        <v>1457</v>
      </c>
      <c r="M24" s="243" t="s">
        <v>1457</v>
      </c>
      <c r="N24" s="243" t="s">
        <v>1457</v>
      </c>
      <c r="O24" s="243" t="s">
        <v>1457</v>
      </c>
      <c r="P24" s="243" t="s">
        <v>1457</v>
      </c>
      <c r="Q24" s="243" t="s">
        <v>1457</v>
      </c>
      <c r="R24" s="243" t="s">
        <v>1457</v>
      </c>
      <c r="S24" s="243" t="s">
        <v>1457</v>
      </c>
      <c r="T24" s="243" t="s">
        <v>1457</v>
      </c>
      <c r="U24" s="243" t="s">
        <v>1457</v>
      </c>
      <c r="V24" s="243" t="s">
        <v>1457</v>
      </c>
      <c r="W24" s="243" t="s">
        <v>1457</v>
      </c>
      <c r="X24" s="243" t="s">
        <v>1457</v>
      </c>
      <c r="Y24" s="243" t="s">
        <v>1457</v>
      </c>
      <c r="Z24" s="243" t="s">
        <v>1457</v>
      </c>
      <c r="AA24" s="243" t="s">
        <v>1457</v>
      </c>
      <c r="AB24" s="243" t="s">
        <v>1457</v>
      </c>
      <c r="AC24" s="243" t="s">
        <v>1457</v>
      </c>
      <c r="AD24" s="243" t="s">
        <v>1457</v>
      </c>
      <c r="AE24" s="243" t="s">
        <v>1457</v>
      </c>
      <c r="AF24" s="243" t="s">
        <v>1457</v>
      </c>
      <c r="AG24" s="243" t="s">
        <v>1457</v>
      </c>
      <c r="AH24" s="243" t="s">
        <v>1457</v>
      </c>
      <c r="AI24" s="243" t="s">
        <v>1457</v>
      </c>
      <c r="AJ24" s="243" t="s">
        <v>1457</v>
      </c>
      <c r="AK24" s="243" t="s">
        <v>1457</v>
      </c>
      <c r="AL24" s="243" t="s">
        <v>1457</v>
      </c>
      <c r="AM24" s="243" t="s">
        <v>1457</v>
      </c>
    </row>
    <row r="25" spans="1:39" x14ac:dyDescent="0.25">
      <c r="A25" s="18" t="s">
        <v>62</v>
      </c>
      <c r="B25" s="45" t="s">
        <v>591</v>
      </c>
      <c r="C25" s="243" t="s">
        <v>98</v>
      </c>
      <c r="D25" s="243" t="s">
        <v>1457</v>
      </c>
      <c r="E25" s="243" t="s">
        <v>1457</v>
      </c>
      <c r="F25" s="243" t="s">
        <v>1457</v>
      </c>
      <c r="G25" s="243" t="s">
        <v>1457</v>
      </c>
      <c r="H25" s="243" t="s">
        <v>1457</v>
      </c>
      <c r="I25" s="243" t="s">
        <v>1457</v>
      </c>
      <c r="J25" s="243" t="s">
        <v>1457</v>
      </c>
      <c r="K25" s="243" t="s">
        <v>1457</v>
      </c>
      <c r="L25" s="243" t="s">
        <v>1457</v>
      </c>
      <c r="M25" s="243" t="s">
        <v>1457</v>
      </c>
      <c r="N25" s="243" t="s">
        <v>1457</v>
      </c>
      <c r="O25" s="243" t="s">
        <v>1457</v>
      </c>
      <c r="P25" s="243" t="s">
        <v>1457</v>
      </c>
      <c r="Q25" s="243" t="s">
        <v>1457</v>
      </c>
      <c r="R25" s="243" t="s">
        <v>1457</v>
      </c>
      <c r="S25" s="243" t="s">
        <v>1457</v>
      </c>
      <c r="T25" s="243" t="s">
        <v>1457</v>
      </c>
      <c r="U25" s="243" t="s">
        <v>1457</v>
      </c>
      <c r="V25" s="243" t="s">
        <v>1457</v>
      </c>
      <c r="W25" s="243" t="s">
        <v>1457</v>
      </c>
      <c r="X25" s="243" t="s">
        <v>1457</v>
      </c>
      <c r="Y25" s="243" t="s">
        <v>1457</v>
      </c>
      <c r="Z25" s="243" t="s">
        <v>1457</v>
      </c>
      <c r="AA25" s="243" t="s">
        <v>1457</v>
      </c>
      <c r="AB25" s="243" t="s">
        <v>1457</v>
      </c>
      <c r="AC25" s="243" t="s">
        <v>1457</v>
      </c>
      <c r="AD25" s="243" t="s">
        <v>1457</v>
      </c>
      <c r="AE25" s="243" t="s">
        <v>1457</v>
      </c>
      <c r="AF25" s="243" t="s">
        <v>1457</v>
      </c>
      <c r="AG25" s="243" t="s">
        <v>1457</v>
      </c>
      <c r="AH25" s="243" t="s">
        <v>1457</v>
      </c>
      <c r="AI25" s="243" t="s">
        <v>1457</v>
      </c>
      <c r="AJ25" s="243" t="s">
        <v>1457</v>
      </c>
      <c r="AK25" s="243" t="s">
        <v>1457</v>
      </c>
      <c r="AL25" s="243" t="s">
        <v>1457</v>
      </c>
      <c r="AM25" s="243" t="s">
        <v>1457</v>
      </c>
    </row>
    <row r="26" spans="1:39" x14ac:dyDescent="0.25">
      <c r="A26" s="18" t="s">
        <v>64</v>
      </c>
      <c r="B26" s="45" t="s">
        <v>591</v>
      </c>
      <c r="C26" s="243" t="s">
        <v>99</v>
      </c>
      <c r="D26" s="243" t="s">
        <v>1457</v>
      </c>
      <c r="E26" s="243" t="s">
        <v>1457</v>
      </c>
      <c r="F26" s="243" t="s">
        <v>1457</v>
      </c>
      <c r="G26" s="243" t="s">
        <v>1457</v>
      </c>
      <c r="H26" s="243" t="s">
        <v>1457</v>
      </c>
      <c r="I26" s="243" t="s">
        <v>1457</v>
      </c>
      <c r="J26" s="243" t="s">
        <v>1457</v>
      </c>
      <c r="K26" s="243" t="s">
        <v>1457</v>
      </c>
      <c r="L26" s="243" t="s">
        <v>1457</v>
      </c>
      <c r="M26" s="243" t="s">
        <v>1457</v>
      </c>
      <c r="N26" s="243" t="s">
        <v>1457</v>
      </c>
      <c r="O26" s="243" t="s">
        <v>1457</v>
      </c>
      <c r="P26" s="243" t="s">
        <v>1457</v>
      </c>
      <c r="Q26" s="243" t="s">
        <v>1457</v>
      </c>
      <c r="R26" s="243" t="s">
        <v>1457</v>
      </c>
      <c r="S26" s="243" t="s">
        <v>1457</v>
      </c>
      <c r="T26" s="243" t="s">
        <v>1457</v>
      </c>
      <c r="U26" s="243" t="s">
        <v>1457</v>
      </c>
      <c r="V26" s="243" t="s">
        <v>1457</v>
      </c>
      <c r="W26" s="243" t="s">
        <v>1457</v>
      </c>
      <c r="X26" s="243" t="s">
        <v>1457</v>
      </c>
      <c r="Y26" s="243" t="s">
        <v>1457</v>
      </c>
      <c r="Z26" s="243" t="s">
        <v>1457</v>
      </c>
      <c r="AA26" s="243" t="s">
        <v>1457</v>
      </c>
      <c r="AB26" s="243" t="s">
        <v>1457</v>
      </c>
      <c r="AC26" s="243" t="s">
        <v>1457</v>
      </c>
      <c r="AD26" s="243" t="s">
        <v>1457</v>
      </c>
      <c r="AE26" s="243" t="s">
        <v>1457</v>
      </c>
      <c r="AF26" s="243" t="s">
        <v>1457</v>
      </c>
      <c r="AG26" s="243" t="s">
        <v>1457</v>
      </c>
      <c r="AH26" s="243" t="s">
        <v>1457</v>
      </c>
      <c r="AI26" s="243" t="s">
        <v>1457</v>
      </c>
      <c r="AJ26" s="243" t="s">
        <v>1457</v>
      </c>
      <c r="AK26" s="243" t="s">
        <v>1457</v>
      </c>
      <c r="AL26" s="243" t="s">
        <v>1457</v>
      </c>
      <c r="AM26" s="243" t="s">
        <v>1457</v>
      </c>
    </row>
    <row r="27" spans="1:39" x14ac:dyDescent="0.25">
      <c r="A27" s="18" t="s">
        <v>63</v>
      </c>
      <c r="B27" s="45" t="s">
        <v>591</v>
      </c>
      <c r="C27" s="243" t="s">
        <v>100</v>
      </c>
      <c r="D27" s="243" t="s">
        <v>1457</v>
      </c>
      <c r="E27" s="243" t="s">
        <v>1457</v>
      </c>
      <c r="F27" s="243" t="s">
        <v>1457</v>
      </c>
      <c r="G27" s="243" t="s">
        <v>1457</v>
      </c>
      <c r="H27" s="243" t="s">
        <v>1457</v>
      </c>
      <c r="I27" s="243" t="s">
        <v>1457</v>
      </c>
      <c r="J27" s="243" t="s">
        <v>1457</v>
      </c>
      <c r="K27" s="243" t="s">
        <v>1457</v>
      </c>
      <c r="L27" s="243" t="s">
        <v>1457</v>
      </c>
      <c r="M27" s="243" t="s">
        <v>1457</v>
      </c>
      <c r="N27" s="243" t="s">
        <v>1457</v>
      </c>
      <c r="O27" s="243" t="s">
        <v>1457</v>
      </c>
      <c r="P27" s="243" t="s">
        <v>1457</v>
      </c>
      <c r="Q27" s="243" t="s">
        <v>1457</v>
      </c>
      <c r="R27" s="243" t="s">
        <v>1457</v>
      </c>
      <c r="S27" s="243" t="s">
        <v>1457</v>
      </c>
      <c r="T27" s="243" t="s">
        <v>1457</v>
      </c>
      <c r="U27" s="243" t="s">
        <v>1457</v>
      </c>
      <c r="V27" s="243" t="s">
        <v>1457</v>
      </c>
      <c r="W27" s="243" t="s">
        <v>1457</v>
      </c>
      <c r="X27" s="243" t="s">
        <v>1457</v>
      </c>
      <c r="Y27" s="243" t="s">
        <v>1457</v>
      </c>
      <c r="Z27" s="243" t="s">
        <v>1457</v>
      </c>
      <c r="AA27" s="243" t="s">
        <v>1457</v>
      </c>
      <c r="AB27" s="243" t="s">
        <v>1457</v>
      </c>
      <c r="AC27" s="243" t="s">
        <v>1457</v>
      </c>
      <c r="AD27" s="243" t="s">
        <v>1457</v>
      </c>
      <c r="AE27" s="243" t="s">
        <v>1457</v>
      </c>
      <c r="AF27" s="243" t="s">
        <v>1457</v>
      </c>
      <c r="AG27" s="243" t="s">
        <v>1457</v>
      </c>
      <c r="AH27" s="243" t="s">
        <v>1457</v>
      </c>
      <c r="AI27" s="243" t="s">
        <v>1457</v>
      </c>
      <c r="AJ27" s="243" t="s">
        <v>1457</v>
      </c>
      <c r="AK27" s="243" t="s">
        <v>1457</v>
      </c>
      <c r="AL27" s="243" t="s">
        <v>1457</v>
      </c>
      <c r="AM27" s="243" t="s">
        <v>1457</v>
      </c>
    </row>
    <row r="28" spans="1:39" x14ac:dyDescent="0.25">
      <c r="A28" s="18" t="s">
        <v>64</v>
      </c>
      <c r="B28" s="45" t="s">
        <v>591</v>
      </c>
      <c r="C28" s="243" t="s">
        <v>101</v>
      </c>
      <c r="D28" s="243" t="s">
        <v>1457</v>
      </c>
      <c r="E28" s="243" t="s">
        <v>1457</v>
      </c>
      <c r="F28" s="243" t="s">
        <v>1457</v>
      </c>
      <c r="G28" s="243" t="s">
        <v>1457</v>
      </c>
      <c r="H28" s="243" t="s">
        <v>1457</v>
      </c>
      <c r="I28" s="243" t="s">
        <v>1457</v>
      </c>
      <c r="J28" s="243" t="s">
        <v>1457</v>
      </c>
      <c r="K28" s="243" t="s">
        <v>1457</v>
      </c>
      <c r="L28" s="243" t="s">
        <v>1457</v>
      </c>
      <c r="M28" s="243" t="s">
        <v>1457</v>
      </c>
      <c r="N28" s="243" t="s">
        <v>1457</v>
      </c>
      <c r="O28" s="243" t="s">
        <v>1457</v>
      </c>
      <c r="P28" s="243" t="s">
        <v>1457</v>
      </c>
      <c r="Q28" s="243" t="s">
        <v>1457</v>
      </c>
      <c r="R28" s="243" t="s">
        <v>1457</v>
      </c>
      <c r="S28" s="243" t="s">
        <v>1457</v>
      </c>
      <c r="T28" s="243" t="s">
        <v>1457</v>
      </c>
      <c r="U28" s="243" t="s">
        <v>1457</v>
      </c>
      <c r="V28" s="243" t="s">
        <v>1457</v>
      </c>
      <c r="W28" s="243" t="s">
        <v>1457</v>
      </c>
      <c r="X28" s="243" t="s">
        <v>1457</v>
      </c>
      <c r="Y28" s="243" t="s">
        <v>1457</v>
      </c>
      <c r="Z28" s="243" t="s">
        <v>1457</v>
      </c>
      <c r="AA28" s="243" t="s">
        <v>1457</v>
      </c>
      <c r="AB28" s="243" t="s">
        <v>1457</v>
      </c>
      <c r="AC28" s="243" t="s">
        <v>1457</v>
      </c>
      <c r="AD28" s="243" t="s">
        <v>1457</v>
      </c>
      <c r="AE28" s="243" t="s">
        <v>1457</v>
      </c>
      <c r="AF28" s="243" t="s">
        <v>1457</v>
      </c>
      <c r="AG28" s="243" t="s">
        <v>1457</v>
      </c>
      <c r="AH28" s="243" t="s">
        <v>1457</v>
      </c>
      <c r="AI28" s="243" t="s">
        <v>1457</v>
      </c>
      <c r="AJ28" s="243" t="s">
        <v>1457</v>
      </c>
      <c r="AK28" s="243" t="s">
        <v>1457</v>
      </c>
      <c r="AL28" s="243" t="s">
        <v>1457</v>
      </c>
      <c r="AM28" s="243" t="s">
        <v>1457</v>
      </c>
    </row>
    <row r="29" spans="1:39" x14ac:dyDescent="0.25">
      <c r="A29" s="18" t="s">
        <v>66</v>
      </c>
      <c r="B29" s="45" t="s">
        <v>591</v>
      </c>
      <c r="C29" s="243" t="s">
        <v>102</v>
      </c>
      <c r="D29" s="243" t="s">
        <v>1457</v>
      </c>
      <c r="E29" s="243" t="s">
        <v>1457</v>
      </c>
      <c r="F29" s="243" t="s">
        <v>1457</v>
      </c>
      <c r="G29" s="243" t="s">
        <v>1457</v>
      </c>
      <c r="H29" s="243" t="s">
        <v>1457</v>
      </c>
      <c r="I29" s="243" t="s">
        <v>1457</v>
      </c>
      <c r="J29" s="243" t="s">
        <v>1457</v>
      </c>
      <c r="K29" s="243" t="s">
        <v>1457</v>
      </c>
      <c r="L29" s="243" t="s">
        <v>1457</v>
      </c>
      <c r="M29" s="243" t="s">
        <v>1457</v>
      </c>
      <c r="N29" s="243" t="s">
        <v>1457</v>
      </c>
      <c r="O29" s="243" t="s">
        <v>1457</v>
      </c>
      <c r="P29" s="243" t="s">
        <v>1457</v>
      </c>
      <c r="Q29" s="243" t="s">
        <v>1457</v>
      </c>
      <c r="R29" s="243" t="s">
        <v>1457</v>
      </c>
      <c r="S29" s="243" t="s">
        <v>1457</v>
      </c>
      <c r="T29" s="243" t="s">
        <v>1457</v>
      </c>
      <c r="U29" s="243" t="s">
        <v>1457</v>
      </c>
      <c r="V29" s="243" t="s">
        <v>1457</v>
      </c>
      <c r="W29" s="243" t="s">
        <v>1457</v>
      </c>
      <c r="X29" s="243" t="s">
        <v>1457</v>
      </c>
      <c r="Y29" s="243" t="s">
        <v>1457</v>
      </c>
      <c r="Z29" s="243" t="s">
        <v>1457</v>
      </c>
      <c r="AA29" s="243" t="s">
        <v>1457</v>
      </c>
      <c r="AB29" s="243" t="s">
        <v>1457</v>
      </c>
      <c r="AC29" s="243" t="s">
        <v>1457</v>
      </c>
      <c r="AD29" s="243" t="s">
        <v>1457</v>
      </c>
      <c r="AE29" s="243" t="s">
        <v>1457</v>
      </c>
      <c r="AF29" s="243" t="s">
        <v>1457</v>
      </c>
      <c r="AG29" s="243" t="s">
        <v>1457</v>
      </c>
      <c r="AH29" s="243" t="s">
        <v>1457</v>
      </c>
      <c r="AI29" s="243" t="s">
        <v>1457</v>
      </c>
      <c r="AJ29" s="243" t="s">
        <v>1457</v>
      </c>
      <c r="AK29" s="243" t="s">
        <v>1457</v>
      </c>
      <c r="AL29" s="243" t="s">
        <v>1457</v>
      </c>
      <c r="AM29" s="243" t="s">
        <v>1457</v>
      </c>
    </row>
    <row r="30" spans="1:39" x14ac:dyDescent="0.25">
      <c r="A30" s="18" t="s">
        <v>66</v>
      </c>
      <c r="B30" s="45" t="s">
        <v>591</v>
      </c>
      <c r="C30" s="243" t="s">
        <v>103</v>
      </c>
      <c r="D30" s="243" t="s">
        <v>1457</v>
      </c>
      <c r="E30" s="243" t="s">
        <v>1457</v>
      </c>
      <c r="F30" s="243" t="s">
        <v>1457</v>
      </c>
      <c r="G30" s="243" t="s">
        <v>1457</v>
      </c>
      <c r="H30" s="243" t="s">
        <v>1457</v>
      </c>
      <c r="I30" s="243" t="s">
        <v>1457</v>
      </c>
      <c r="J30" s="243" t="s">
        <v>1457</v>
      </c>
      <c r="K30" s="243" t="s">
        <v>1457</v>
      </c>
      <c r="L30" s="243" t="s">
        <v>1457</v>
      </c>
      <c r="M30" s="243" t="s">
        <v>1457</v>
      </c>
      <c r="N30" s="243" t="s">
        <v>1457</v>
      </c>
      <c r="O30" s="243" t="s">
        <v>1457</v>
      </c>
      <c r="P30" s="243" t="s">
        <v>1457</v>
      </c>
      <c r="Q30" s="243" t="s">
        <v>1457</v>
      </c>
      <c r="R30" s="243" t="s">
        <v>1457</v>
      </c>
      <c r="S30" s="243" t="s">
        <v>1457</v>
      </c>
      <c r="T30" s="243" t="s">
        <v>1457</v>
      </c>
      <c r="U30" s="243" t="s">
        <v>1457</v>
      </c>
      <c r="V30" s="243" t="s">
        <v>1457</v>
      </c>
      <c r="W30" s="243" t="s">
        <v>1457</v>
      </c>
      <c r="X30" s="243" t="s">
        <v>1457</v>
      </c>
      <c r="Y30" s="243" t="s">
        <v>1457</v>
      </c>
      <c r="Z30" s="243" t="s">
        <v>1457</v>
      </c>
      <c r="AA30" s="243" t="s">
        <v>1457</v>
      </c>
      <c r="AB30" s="243" t="s">
        <v>1457</v>
      </c>
      <c r="AC30" s="243" t="s">
        <v>1457</v>
      </c>
      <c r="AD30" s="243" t="s">
        <v>1457</v>
      </c>
      <c r="AE30" s="243" t="s">
        <v>1457</v>
      </c>
      <c r="AF30" s="243" t="s">
        <v>1457</v>
      </c>
      <c r="AG30" s="243" t="s">
        <v>1457</v>
      </c>
      <c r="AH30" s="243" t="s">
        <v>1457</v>
      </c>
      <c r="AI30" s="243" t="s">
        <v>1457</v>
      </c>
      <c r="AJ30" s="243" t="s">
        <v>1457</v>
      </c>
      <c r="AK30" s="243" t="s">
        <v>1457</v>
      </c>
      <c r="AL30" s="243" t="s">
        <v>1457</v>
      </c>
      <c r="AM30" s="243" t="s">
        <v>1457</v>
      </c>
    </row>
    <row r="31" spans="1:39" x14ac:dyDescent="0.25">
      <c r="A31" s="18" t="s">
        <v>70</v>
      </c>
      <c r="B31" s="45" t="s">
        <v>591</v>
      </c>
      <c r="C31" s="243" t="s">
        <v>104</v>
      </c>
      <c r="D31" s="243" t="s">
        <v>1457</v>
      </c>
      <c r="E31" s="243" t="s">
        <v>1457</v>
      </c>
      <c r="F31" s="243" t="s">
        <v>1457</v>
      </c>
      <c r="G31" s="243" t="s">
        <v>1457</v>
      </c>
      <c r="H31" s="243" t="s">
        <v>1457</v>
      </c>
      <c r="I31" s="243" t="s">
        <v>1457</v>
      </c>
      <c r="J31" s="243" t="s">
        <v>1457</v>
      </c>
      <c r="K31" s="243" t="s">
        <v>1457</v>
      </c>
      <c r="L31" s="243" t="s">
        <v>1457</v>
      </c>
      <c r="M31" s="243" t="s">
        <v>1457</v>
      </c>
      <c r="N31" s="243" t="s">
        <v>1457</v>
      </c>
      <c r="O31" s="243" t="s">
        <v>1457</v>
      </c>
      <c r="P31" s="243" t="s">
        <v>1457</v>
      </c>
      <c r="Q31" s="243" t="s">
        <v>1457</v>
      </c>
      <c r="R31" s="243" t="s">
        <v>1457</v>
      </c>
      <c r="S31" s="243" t="s">
        <v>1457</v>
      </c>
      <c r="T31" s="243" t="s">
        <v>1457</v>
      </c>
      <c r="U31" s="243" t="s">
        <v>1457</v>
      </c>
      <c r="V31" s="243" t="s">
        <v>1457</v>
      </c>
      <c r="W31" s="243" t="s">
        <v>1457</v>
      </c>
      <c r="X31" s="243" t="s">
        <v>1457</v>
      </c>
      <c r="Y31" s="243" t="s">
        <v>1457</v>
      </c>
      <c r="Z31" s="243" t="s">
        <v>1457</v>
      </c>
      <c r="AA31" s="243" t="s">
        <v>1457</v>
      </c>
      <c r="AB31" s="243" t="s">
        <v>1457</v>
      </c>
      <c r="AC31" s="243" t="s">
        <v>1457</v>
      </c>
      <c r="AD31" s="243" t="s">
        <v>1457</v>
      </c>
      <c r="AE31" s="243" t="s">
        <v>1457</v>
      </c>
      <c r="AF31" s="243" t="s">
        <v>1457</v>
      </c>
      <c r="AG31" s="243" t="s">
        <v>1457</v>
      </c>
      <c r="AH31" s="243" t="s">
        <v>1457</v>
      </c>
      <c r="AI31" s="243" t="s">
        <v>1457</v>
      </c>
      <c r="AJ31" s="243" t="s">
        <v>1457</v>
      </c>
      <c r="AK31" s="243" t="s">
        <v>1457</v>
      </c>
      <c r="AL31" s="243" t="s">
        <v>1457</v>
      </c>
      <c r="AM31" s="243" t="s">
        <v>1457</v>
      </c>
    </row>
    <row r="32" spans="1:39" x14ac:dyDescent="0.25">
      <c r="A32" s="18" t="s">
        <v>69</v>
      </c>
      <c r="B32" s="45" t="s">
        <v>591</v>
      </c>
      <c r="C32" s="243" t="s">
        <v>105</v>
      </c>
      <c r="D32" s="243" t="s">
        <v>1457</v>
      </c>
      <c r="E32" s="243" t="s">
        <v>1457</v>
      </c>
      <c r="F32" s="243" t="s">
        <v>1457</v>
      </c>
      <c r="G32" s="243" t="s">
        <v>1457</v>
      </c>
      <c r="H32" s="243" t="s">
        <v>1457</v>
      </c>
      <c r="I32" s="243" t="s">
        <v>1457</v>
      </c>
      <c r="J32" s="243" t="s">
        <v>1457</v>
      </c>
      <c r="K32" s="243" t="s">
        <v>1457</v>
      </c>
      <c r="L32" s="243" t="s">
        <v>1457</v>
      </c>
      <c r="M32" s="243" t="s">
        <v>1457</v>
      </c>
      <c r="N32" s="243" t="s">
        <v>1457</v>
      </c>
      <c r="O32" s="243" t="s">
        <v>1457</v>
      </c>
      <c r="P32" s="243" t="s">
        <v>1457</v>
      </c>
      <c r="Q32" s="243" t="s">
        <v>1457</v>
      </c>
      <c r="R32" s="243" t="s">
        <v>1457</v>
      </c>
      <c r="S32" s="243" t="s">
        <v>1457</v>
      </c>
      <c r="T32" s="243" t="s">
        <v>1457</v>
      </c>
      <c r="U32" s="243" t="s">
        <v>1457</v>
      </c>
      <c r="V32" s="243" t="s">
        <v>1457</v>
      </c>
      <c r="W32" s="243" t="s">
        <v>1457</v>
      </c>
      <c r="X32" s="243" t="s">
        <v>1457</v>
      </c>
      <c r="Y32" s="243" t="s">
        <v>1457</v>
      </c>
      <c r="Z32" s="243" t="s">
        <v>1457</v>
      </c>
      <c r="AA32" s="243" t="s">
        <v>1457</v>
      </c>
      <c r="AB32" s="243" t="s">
        <v>1457</v>
      </c>
      <c r="AC32" s="243" t="s">
        <v>1457</v>
      </c>
      <c r="AD32" s="243" t="s">
        <v>1457</v>
      </c>
      <c r="AE32" s="243" t="s">
        <v>1457</v>
      </c>
      <c r="AF32" s="243" t="s">
        <v>1457</v>
      </c>
      <c r="AG32" s="243" t="s">
        <v>1457</v>
      </c>
      <c r="AH32" s="243" t="s">
        <v>1457</v>
      </c>
      <c r="AI32" s="243" t="s">
        <v>1457</v>
      </c>
      <c r="AJ32" s="243" t="s">
        <v>1457</v>
      </c>
      <c r="AK32" s="243" t="s">
        <v>1457</v>
      </c>
      <c r="AL32" s="243" t="s">
        <v>1457</v>
      </c>
      <c r="AM32" s="243" t="s">
        <v>1457</v>
      </c>
    </row>
    <row r="33" spans="1:39" x14ac:dyDescent="0.25">
      <c r="A33" s="18" t="s">
        <v>69</v>
      </c>
      <c r="B33" s="45" t="s">
        <v>591</v>
      </c>
      <c r="C33" s="243" t="s">
        <v>106</v>
      </c>
      <c r="D33" s="243" t="s">
        <v>1457</v>
      </c>
      <c r="E33" s="243" t="s">
        <v>1457</v>
      </c>
      <c r="F33" s="243" t="s">
        <v>1457</v>
      </c>
      <c r="G33" s="243" t="s">
        <v>1457</v>
      </c>
      <c r="H33" s="243" t="s">
        <v>1457</v>
      </c>
      <c r="I33" s="243" t="s">
        <v>1457</v>
      </c>
      <c r="J33" s="243" t="s">
        <v>1457</v>
      </c>
      <c r="K33" s="243" t="s">
        <v>1457</v>
      </c>
      <c r="L33" s="243" t="s">
        <v>1457</v>
      </c>
      <c r="M33" s="243" t="s">
        <v>1457</v>
      </c>
      <c r="N33" s="243" t="s">
        <v>1457</v>
      </c>
      <c r="O33" s="243" t="s">
        <v>1457</v>
      </c>
      <c r="P33" s="243" t="s">
        <v>1457</v>
      </c>
      <c r="Q33" s="243" t="s">
        <v>1457</v>
      </c>
      <c r="R33" s="243" t="s">
        <v>1457</v>
      </c>
      <c r="S33" s="243" t="s">
        <v>1457</v>
      </c>
      <c r="T33" s="243" t="s">
        <v>1457</v>
      </c>
      <c r="U33" s="243" t="s">
        <v>1457</v>
      </c>
      <c r="V33" s="243" t="s">
        <v>1457</v>
      </c>
      <c r="W33" s="243" t="s">
        <v>1457</v>
      </c>
      <c r="X33" s="243" t="s">
        <v>1457</v>
      </c>
      <c r="Y33" s="243" t="s">
        <v>1457</v>
      </c>
      <c r="Z33" s="243" t="s">
        <v>1457</v>
      </c>
      <c r="AA33" s="243" t="s">
        <v>1457</v>
      </c>
      <c r="AB33" s="243" t="s">
        <v>1457</v>
      </c>
      <c r="AC33" s="243" t="s">
        <v>1457</v>
      </c>
      <c r="AD33" s="243" t="s">
        <v>1457</v>
      </c>
      <c r="AE33" s="243" t="s">
        <v>1457</v>
      </c>
      <c r="AF33" s="243" t="s">
        <v>1457</v>
      </c>
      <c r="AG33" s="243" t="s">
        <v>1457</v>
      </c>
      <c r="AH33" s="243" t="s">
        <v>1457</v>
      </c>
      <c r="AI33" s="243" t="s">
        <v>1457</v>
      </c>
      <c r="AJ33" s="243" t="s">
        <v>1457</v>
      </c>
      <c r="AK33" s="243" t="s">
        <v>1457</v>
      </c>
      <c r="AL33" s="243" t="s">
        <v>1457</v>
      </c>
      <c r="AM33" s="243" t="s">
        <v>1457</v>
      </c>
    </row>
    <row r="34" spans="1:39" x14ac:dyDescent="0.25">
      <c r="A34" s="18" t="s">
        <v>69</v>
      </c>
      <c r="B34" s="45" t="s">
        <v>591</v>
      </c>
      <c r="C34" s="243" t="s">
        <v>107</v>
      </c>
      <c r="D34" s="243" t="s">
        <v>1457</v>
      </c>
      <c r="E34" s="243" t="s">
        <v>1457</v>
      </c>
      <c r="F34" s="243" t="s">
        <v>1457</v>
      </c>
      <c r="G34" s="243" t="s">
        <v>1457</v>
      </c>
      <c r="H34" s="243" t="s">
        <v>1457</v>
      </c>
      <c r="I34" s="243" t="s">
        <v>1457</v>
      </c>
      <c r="J34" s="243" t="s">
        <v>1457</v>
      </c>
      <c r="K34" s="243" t="s">
        <v>1457</v>
      </c>
      <c r="L34" s="243" t="s">
        <v>1457</v>
      </c>
      <c r="M34" s="243" t="s">
        <v>1457</v>
      </c>
      <c r="N34" s="243" t="s">
        <v>1457</v>
      </c>
      <c r="O34" s="243" t="s">
        <v>1457</v>
      </c>
      <c r="P34" s="243" t="s">
        <v>1457</v>
      </c>
      <c r="Q34" s="243" t="s">
        <v>1457</v>
      </c>
      <c r="R34" s="243" t="s">
        <v>1457</v>
      </c>
      <c r="S34" s="243" t="s">
        <v>1457</v>
      </c>
      <c r="T34" s="243" t="s">
        <v>1457</v>
      </c>
      <c r="U34" s="243" t="s">
        <v>1457</v>
      </c>
      <c r="V34" s="243" t="s">
        <v>1457</v>
      </c>
      <c r="W34" s="243" t="s">
        <v>1457</v>
      </c>
      <c r="X34" s="243" t="s">
        <v>1457</v>
      </c>
      <c r="Y34" s="243" t="s">
        <v>1457</v>
      </c>
      <c r="Z34" s="243" t="s">
        <v>1457</v>
      </c>
      <c r="AA34" s="243" t="s">
        <v>1457</v>
      </c>
      <c r="AB34" s="243" t="s">
        <v>1457</v>
      </c>
      <c r="AC34" s="243" t="s">
        <v>1457</v>
      </c>
      <c r="AD34" s="243" t="s">
        <v>1457</v>
      </c>
      <c r="AE34" s="243" t="s">
        <v>1457</v>
      </c>
      <c r="AF34" s="243" t="s">
        <v>1457</v>
      </c>
      <c r="AG34" s="243" t="s">
        <v>1457</v>
      </c>
      <c r="AH34" s="243" t="s">
        <v>1457</v>
      </c>
      <c r="AI34" s="243" t="s">
        <v>1457</v>
      </c>
      <c r="AJ34" s="243" t="s">
        <v>1457</v>
      </c>
      <c r="AK34" s="243" t="s">
        <v>1457</v>
      </c>
      <c r="AL34" s="243" t="s">
        <v>1457</v>
      </c>
      <c r="AM34" s="243" t="s">
        <v>1457</v>
      </c>
    </row>
    <row r="35" spans="1:39" x14ac:dyDescent="0.25">
      <c r="A35" s="18" t="s">
        <v>71</v>
      </c>
      <c r="B35" s="45" t="s">
        <v>591</v>
      </c>
      <c r="C35" s="243" t="s">
        <v>108</v>
      </c>
      <c r="D35" s="243" t="s">
        <v>1457</v>
      </c>
      <c r="E35" s="243" t="s">
        <v>1457</v>
      </c>
      <c r="F35" s="243" t="s">
        <v>1457</v>
      </c>
      <c r="G35" s="243" t="s">
        <v>1457</v>
      </c>
      <c r="H35" s="243" t="s">
        <v>1457</v>
      </c>
      <c r="I35" s="243" t="s">
        <v>1457</v>
      </c>
      <c r="J35" s="243" t="s">
        <v>1457</v>
      </c>
      <c r="K35" s="243" t="s">
        <v>1457</v>
      </c>
      <c r="L35" s="243" t="s">
        <v>1457</v>
      </c>
      <c r="M35" s="243" t="s">
        <v>1457</v>
      </c>
      <c r="N35" s="243" t="s">
        <v>1457</v>
      </c>
      <c r="O35" s="243" t="s">
        <v>1457</v>
      </c>
      <c r="P35" s="243" t="s">
        <v>1457</v>
      </c>
      <c r="Q35" s="243" t="s">
        <v>1457</v>
      </c>
      <c r="R35" s="243" t="s">
        <v>1457</v>
      </c>
      <c r="S35" s="243" t="s">
        <v>1457</v>
      </c>
      <c r="T35" s="243" t="s">
        <v>1457</v>
      </c>
      <c r="U35" s="243" t="s">
        <v>1457</v>
      </c>
      <c r="V35" s="243" t="s">
        <v>1457</v>
      </c>
      <c r="W35" s="243" t="s">
        <v>1457</v>
      </c>
      <c r="X35" s="243" t="s">
        <v>1457</v>
      </c>
      <c r="Y35" s="243" t="s">
        <v>1457</v>
      </c>
      <c r="Z35" s="243" t="s">
        <v>1457</v>
      </c>
      <c r="AA35" s="243" t="s">
        <v>1457</v>
      </c>
      <c r="AB35" s="243" t="s">
        <v>1457</v>
      </c>
      <c r="AC35" s="243" t="s">
        <v>1457</v>
      </c>
      <c r="AD35" s="243" t="s">
        <v>1457</v>
      </c>
      <c r="AE35" s="243" t="s">
        <v>1457</v>
      </c>
      <c r="AF35" s="243" t="s">
        <v>1457</v>
      </c>
      <c r="AG35" s="243" t="s">
        <v>1457</v>
      </c>
      <c r="AH35" s="243" t="s">
        <v>1457</v>
      </c>
      <c r="AI35" s="243" t="s">
        <v>1457</v>
      </c>
      <c r="AJ35" s="243" t="s">
        <v>1457</v>
      </c>
      <c r="AK35" s="243" t="s">
        <v>1457</v>
      </c>
      <c r="AL35" s="243" t="s">
        <v>1457</v>
      </c>
      <c r="AM35" s="243" t="s">
        <v>1457</v>
      </c>
    </row>
    <row r="36" spans="1:39" x14ac:dyDescent="0.25">
      <c r="A36" s="18" t="s">
        <v>73</v>
      </c>
      <c r="B36" s="45" t="s">
        <v>591</v>
      </c>
      <c r="C36" s="243" t="s">
        <v>109</v>
      </c>
      <c r="D36" s="243" t="s">
        <v>1457</v>
      </c>
      <c r="E36" s="243" t="s">
        <v>1457</v>
      </c>
      <c r="F36" s="243" t="s">
        <v>1457</v>
      </c>
      <c r="G36" s="243" t="s">
        <v>1457</v>
      </c>
      <c r="H36" s="243" t="s">
        <v>1457</v>
      </c>
      <c r="I36" s="243" t="s">
        <v>1457</v>
      </c>
      <c r="J36" s="243" t="s">
        <v>1457</v>
      </c>
      <c r="K36" s="243" t="s">
        <v>1457</v>
      </c>
      <c r="L36" s="243" t="s">
        <v>1457</v>
      </c>
      <c r="M36" s="243" t="s">
        <v>1457</v>
      </c>
      <c r="N36" s="243" t="s">
        <v>1457</v>
      </c>
      <c r="O36" s="243" t="s">
        <v>1457</v>
      </c>
      <c r="P36" s="243" t="s">
        <v>1457</v>
      </c>
      <c r="Q36" s="243" t="s">
        <v>1457</v>
      </c>
      <c r="R36" s="243" t="s">
        <v>1457</v>
      </c>
      <c r="S36" s="243" t="s">
        <v>1457</v>
      </c>
      <c r="T36" s="243" t="s">
        <v>1457</v>
      </c>
      <c r="U36" s="243" t="s">
        <v>1457</v>
      </c>
      <c r="V36" s="243" t="s">
        <v>1457</v>
      </c>
      <c r="W36" s="243" t="s">
        <v>1457</v>
      </c>
      <c r="X36" s="243" t="s">
        <v>1457</v>
      </c>
      <c r="Y36" s="243" t="s">
        <v>1457</v>
      </c>
      <c r="Z36" s="243" t="s">
        <v>1457</v>
      </c>
      <c r="AA36" s="243" t="s">
        <v>1457</v>
      </c>
      <c r="AB36" s="243" t="s">
        <v>1457</v>
      </c>
      <c r="AC36" s="243" t="s">
        <v>1457</v>
      </c>
      <c r="AD36" s="243" t="s">
        <v>1457</v>
      </c>
      <c r="AE36" s="243" t="s">
        <v>1457</v>
      </c>
      <c r="AF36" s="243" t="s">
        <v>1457</v>
      </c>
      <c r="AG36" s="243" t="s">
        <v>1457</v>
      </c>
      <c r="AH36" s="243" t="s">
        <v>1457</v>
      </c>
      <c r="AI36" s="243" t="s">
        <v>1457</v>
      </c>
      <c r="AJ36" s="243" t="s">
        <v>1457</v>
      </c>
      <c r="AK36" s="243" t="s">
        <v>1457</v>
      </c>
      <c r="AL36" s="243" t="s">
        <v>1457</v>
      </c>
      <c r="AM36" s="243" t="s">
        <v>1457</v>
      </c>
    </row>
    <row r="37" spans="1:39" x14ac:dyDescent="0.25">
      <c r="A37" s="254" t="s">
        <v>1471</v>
      </c>
      <c r="B37" s="45" t="s">
        <v>591</v>
      </c>
      <c r="C37" s="243" t="s">
        <v>110</v>
      </c>
      <c r="D37" s="243" t="s">
        <v>1457</v>
      </c>
      <c r="E37" s="243" t="s">
        <v>1457</v>
      </c>
      <c r="F37" s="243" t="s">
        <v>1457</v>
      </c>
      <c r="G37" s="243" t="s">
        <v>1457</v>
      </c>
      <c r="H37" s="243" t="s">
        <v>1457</v>
      </c>
      <c r="I37" s="243" t="s">
        <v>1457</v>
      </c>
      <c r="J37" s="243" t="s">
        <v>1457</v>
      </c>
      <c r="K37" s="243" t="s">
        <v>1457</v>
      </c>
      <c r="L37" s="243" t="s">
        <v>1457</v>
      </c>
      <c r="M37" s="243" t="s">
        <v>1457</v>
      </c>
      <c r="N37" s="243" t="s">
        <v>1457</v>
      </c>
      <c r="O37" s="243" t="s">
        <v>1457</v>
      </c>
      <c r="P37" s="243" t="s">
        <v>1457</v>
      </c>
      <c r="Q37" s="243" t="s">
        <v>1457</v>
      </c>
      <c r="R37" s="243" t="s">
        <v>1457</v>
      </c>
      <c r="S37" s="243" t="s">
        <v>1457</v>
      </c>
      <c r="T37" s="243" t="s">
        <v>1457</v>
      </c>
      <c r="U37" s="243" t="s">
        <v>1457</v>
      </c>
      <c r="V37" s="243" t="s">
        <v>1457</v>
      </c>
      <c r="W37" s="243" t="s">
        <v>1457</v>
      </c>
      <c r="X37" s="243" t="s">
        <v>1457</v>
      </c>
      <c r="Y37" s="243" t="s">
        <v>1457</v>
      </c>
      <c r="Z37" s="243" t="s">
        <v>1457</v>
      </c>
      <c r="AA37" s="243" t="s">
        <v>1457</v>
      </c>
      <c r="AB37" s="243" t="s">
        <v>1457</v>
      </c>
      <c r="AC37" s="243" t="s">
        <v>1457</v>
      </c>
      <c r="AD37" s="243" t="s">
        <v>1457</v>
      </c>
      <c r="AE37" s="243" t="s">
        <v>1457</v>
      </c>
      <c r="AF37" s="243" t="s">
        <v>1457</v>
      </c>
      <c r="AG37" s="243" t="s">
        <v>1457</v>
      </c>
      <c r="AH37" s="243" t="s">
        <v>1457</v>
      </c>
      <c r="AI37" s="243" t="s">
        <v>1457</v>
      </c>
      <c r="AJ37" s="243" t="s">
        <v>1457</v>
      </c>
      <c r="AK37" s="243" t="s">
        <v>1457</v>
      </c>
      <c r="AL37" s="243" t="s">
        <v>1457</v>
      </c>
      <c r="AM37" s="243" t="s">
        <v>1457</v>
      </c>
    </row>
    <row r="38" spans="1:39" x14ac:dyDescent="0.25">
      <c r="A38" s="18" t="s">
        <v>59</v>
      </c>
      <c r="B38" s="45" t="s">
        <v>591</v>
      </c>
      <c r="C38" s="243" t="s">
        <v>111</v>
      </c>
      <c r="D38" s="243" t="s">
        <v>1457</v>
      </c>
      <c r="E38" s="243" t="s">
        <v>1457</v>
      </c>
      <c r="F38" s="243" t="s">
        <v>1457</v>
      </c>
      <c r="G38" s="243" t="s">
        <v>1457</v>
      </c>
      <c r="H38" s="243" t="s">
        <v>1457</v>
      </c>
      <c r="I38" s="243" t="s">
        <v>1457</v>
      </c>
      <c r="J38" s="243" t="s">
        <v>1457</v>
      </c>
      <c r="K38" s="243" t="s">
        <v>1457</v>
      </c>
      <c r="L38" s="243" t="s">
        <v>1457</v>
      </c>
      <c r="M38" s="243" t="s">
        <v>1457</v>
      </c>
      <c r="N38" s="243" t="s">
        <v>1457</v>
      </c>
      <c r="O38" s="243" t="s">
        <v>1457</v>
      </c>
      <c r="P38" s="243" t="s">
        <v>1457</v>
      </c>
      <c r="Q38" s="243" t="s">
        <v>1457</v>
      </c>
      <c r="R38" s="243" t="s">
        <v>1457</v>
      </c>
      <c r="S38" s="243" t="s">
        <v>1457</v>
      </c>
      <c r="T38" s="243" t="s">
        <v>1457</v>
      </c>
      <c r="U38" s="243" t="s">
        <v>1457</v>
      </c>
      <c r="V38" s="243" t="s">
        <v>1457</v>
      </c>
      <c r="W38" s="243" t="s">
        <v>1457</v>
      </c>
      <c r="X38" s="243" t="s">
        <v>1457</v>
      </c>
      <c r="Y38" s="243" t="s">
        <v>1457</v>
      </c>
      <c r="Z38" s="243" t="s">
        <v>1457</v>
      </c>
      <c r="AA38" s="243" t="s">
        <v>1457</v>
      </c>
      <c r="AB38" s="243" t="s">
        <v>1457</v>
      </c>
      <c r="AC38" s="243" t="s">
        <v>1457</v>
      </c>
      <c r="AD38" s="243" t="s">
        <v>1457</v>
      </c>
      <c r="AE38" s="243" t="s">
        <v>1457</v>
      </c>
      <c r="AF38" s="243" t="s">
        <v>1457</v>
      </c>
      <c r="AG38" s="243" t="s">
        <v>1457</v>
      </c>
      <c r="AH38" s="243" t="s">
        <v>1457</v>
      </c>
      <c r="AI38" s="243" t="s">
        <v>1457</v>
      </c>
      <c r="AJ38" s="243" t="s">
        <v>1457</v>
      </c>
      <c r="AK38" s="243" t="s">
        <v>1457</v>
      </c>
      <c r="AL38" s="243" t="s">
        <v>1457</v>
      </c>
      <c r="AM38" s="243" t="s">
        <v>1457</v>
      </c>
    </row>
    <row r="39" spans="1:39" x14ac:dyDescent="0.25">
      <c r="A39" s="18" t="s">
        <v>54</v>
      </c>
      <c r="B39" s="45" t="s">
        <v>591</v>
      </c>
      <c r="C39" s="243" t="s">
        <v>112</v>
      </c>
      <c r="D39" s="243" t="s">
        <v>1457</v>
      </c>
      <c r="E39" s="243" t="s">
        <v>1457</v>
      </c>
      <c r="F39" s="243" t="s">
        <v>1457</v>
      </c>
      <c r="G39" s="243" t="s">
        <v>1457</v>
      </c>
      <c r="H39" s="243" t="s">
        <v>1457</v>
      </c>
      <c r="I39" s="243" t="s">
        <v>1457</v>
      </c>
      <c r="J39" s="243" t="s">
        <v>1457</v>
      </c>
      <c r="K39" s="243" t="s">
        <v>1457</v>
      </c>
      <c r="L39" s="243" t="s">
        <v>1457</v>
      </c>
      <c r="M39" s="243" t="s">
        <v>1457</v>
      </c>
      <c r="N39" s="243" t="s">
        <v>1457</v>
      </c>
      <c r="O39" s="243" t="s">
        <v>1457</v>
      </c>
      <c r="P39" s="243" t="s">
        <v>1457</v>
      </c>
      <c r="Q39" s="243" t="s">
        <v>1457</v>
      </c>
      <c r="R39" s="243" t="s">
        <v>1457</v>
      </c>
      <c r="S39" s="243" t="s">
        <v>1457</v>
      </c>
      <c r="T39" s="243" t="s">
        <v>1457</v>
      </c>
      <c r="U39" s="243" t="s">
        <v>1457</v>
      </c>
      <c r="V39" s="243" t="s">
        <v>1457</v>
      </c>
      <c r="W39" s="243" t="s">
        <v>1457</v>
      </c>
      <c r="X39" s="243" t="s">
        <v>1457</v>
      </c>
      <c r="Y39" s="243" t="s">
        <v>1457</v>
      </c>
      <c r="Z39" s="243" t="s">
        <v>1457</v>
      </c>
      <c r="AA39" s="243" t="s">
        <v>1457</v>
      </c>
      <c r="AB39" s="243" t="s">
        <v>1457</v>
      </c>
      <c r="AC39" s="243" t="s">
        <v>1457</v>
      </c>
      <c r="AD39" s="243" t="s">
        <v>1457</v>
      </c>
      <c r="AE39" s="243" t="s">
        <v>1457</v>
      </c>
      <c r="AF39" s="243" t="s">
        <v>1457</v>
      </c>
      <c r="AG39" s="243" t="s">
        <v>1457</v>
      </c>
      <c r="AH39" s="243" t="s">
        <v>1457</v>
      </c>
      <c r="AI39" s="243" t="s">
        <v>1457</v>
      </c>
      <c r="AJ39" s="243" t="s">
        <v>1457</v>
      </c>
      <c r="AK39" s="243" t="s">
        <v>1457</v>
      </c>
      <c r="AL39" s="243" t="s">
        <v>1457</v>
      </c>
      <c r="AM39" s="243" t="s">
        <v>1457</v>
      </c>
    </row>
    <row r="40" spans="1:39" x14ac:dyDescent="0.25">
      <c r="A40" s="18" t="s">
        <v>60</v>
      </c>
      <c r="B40" s="45" t="s">
        <v>591</v>
      </c>
      <c r="C40" s="243" t="s">
        <v>113</v>
      </c>
      <c r="D40" s="249">
        <v>55562410.489510499</v>
      </c>
      <c r="E40" s="249">
        <v>54699845.804195799</v>
      </c>
      <c r="F40" s="249">
        <v>53837281.118881099</v>
      </c>
      <c r="G40" s="249">
        <v>52974716.433566399</v>
      </c>
      <c r="H40" s="249">
        <v>52112151.748251699</v>
      </c>
      <c r="I40" s="249">
        <v>51249587.062936999</v>
      </c>
      <c r="J40" s="249">
        <v>50387022.377622299</v>
      </c>
      <c r="K40" s="249">
        <v>49524457.692307599</v>
      </c>
      <c r="L40" s="249">
        <v>48661893.006993003</v>
      </c>
      <c r="M40" s="249">
        <v>47799328.321678303</v>
      </c>
      <c r="N40" s="249">
        <v>46936763.636363603</v>
      </c>
      <c r="O40" s="249">
        <v>46074198.951048903</v>
      </c>
      <c r="P40" s="249">
        <v>45211634.265734203</v>
      </c>
      <c r="Q40" s="249">
        <v>44349069.580419503</v>
      </c>
      <c r="R40" s="249">
        <v>43486504.895104803</v>
      </c>
      <c r="S40" s="249">
        <v>42623940.2097902</v>
      </c>
      <c r="T40" s="249">
        <v>41761375.5244755</v>
      </c>
      <c r="U40" s="249">
        <v>40898810.8391608</v>
      </c>
      <c r="V40" s="249">
        <v>40036246.1538461</v>
      </c>
      <c r="W40" s="249">
        <v>39173681.4685314</v>
      </c>
      <c r="X40" s="249">
        <v>38311116.7832167</v>
      </c>
      <c r="Y40" s="249">
        <v>37448552.097902</v>
      </c>
      <c r="Z40" s="249">
        <v>36585987.412587397</v>
      </c>
      <c r="AA40" s="249">
        <v>35723422.727272697</v>
      </c>
      <c r="AB40" s="249">
        <v>34860858.041957997</v>
      </c>
      <c r="AC40" s="249">
        <v>33998293.356643297</v>
      </c>
      <c r="AD40" s="249">
        <v>33135728.6713286</v>
      </c>
      <c r="AE40" s="249">
        <v>32273163.9860139</v>
      </c>
      <c r="AF40" s="249">
        <v>31410599.3006992</v>
      </c>
      <c r="AG40" s="249">
        <v>30548034.6153845</v>
      </c>
      <c r="AH40" s="249">
        <v>29685469.930069901</v>
      </c>
      <c r="AI40" s="249">
        <v>28822905.244755201</v>
      </c>
      <c r="AJ40" s="249">
        <v>27960340.559440501</v>
      </c>
      <c r="AK40" s="249">
        <v>27097775.874125801</v>
      </c>
      <c r="AL40" s="249">
        <v>26235211.188811101</v>
      </c>
      <c r="AM40" s="249">
        <v>25372646.503496401</v>
      </c>
    </row>
    <row r="41" spans="1:39" x14ac:dyDescent="0.25">
      <c r="C41" s="243" t="s">
        <v>114</v>
      </c>
      <c r="D41" s="243" t="s">
        <v>1457</v>
      </c>
      <c r="E41" s="243" t="s">
        <v>1457</v>
      </c>
      <c r="F41" s="243" t="s">
        <v>1457</v>
      </c>
      <c r="G41" s="243" t="s">
        <v>1457</v>
      </c>
      <c r="H41" s="243" t="s">
        <v>1457</v>
      </c>
      <c r="I41" s="243" t="s">
        <v>1457</v>
      </c>
      <c r="J41" s="243" t="s">
        <v>1457</v>
      </c>
      <c r="K41" s="243" t="s">
        <v>1457</v>
      </c>
      <c r="L41" s="243" t="s">
        <v>1457</v>
      </c>
      <c r="M41" s="243" t="s">
        <v>1457</v>
      </c>
      <c r="N41" s="243" t="s">
        <v>1457</v>
      </c>
      <c r="O41" s="243" t="s">
        <v>1457</v>
      </c>
      <c r="P41" s="243" t="s">
        <v>1457</v>
      </c>
      <c r="Q41" s="243" t="s">
        <v>1457</v>
      </c>
      <c r="R41" s="243" t="s">
        <v>1457</v>
      </c>
      <c r="S41" s="243" t="s">
        <v>1457</v>
      </c>
      <c r="T41" s="243" t="s">
        <v>1457</v>
      </c>
      <c r="U41" s="243" t="s">
        <v>1457</v>
      </c>
      <c r="V41" s="243" t="s">
        <v>1457</v>
      </c>
      <c r="W41" s="243" t="s">
        <v>1457</v>
      </c>
      <c r="X41" s="243" t="s">
        <v>1457</v>
      </c>
      <c r="Y41" s="243" t="s">
        <v>1457</v>
      </c>
      <c r="Z41" s="243" t="s">
        <v>1457</v>
      </c>
      <c r="AA41" s="243" t="s">
        <v>1457</v>
      </c>
      <c r="AB41" s="243" t="s">
        <v>1457</v>
      </c>
      <c r="AC41" s="243" t="s">
        <v>1457</v>
      </c>
      <c r="AD41" s="243" t="s">
        <v>1457</v>
      </c>
      <c r="AE41" s="243" t="s">
        <v>1457</v>
      </c>
      <c r="AF41" s="243" t="s">
        <v>1457</v>
      </c>
      <c r="AG41" s="243" t="s">
        <v>1457</v>
      </c>
      <c r="AH41" s="243" t="s">
        <v>1457</v>
      </c>
      <c r="AI41" s="243" t="s">
        <v>1457</v>
      </c>
      <c r="AJ41" s="243" t="s">
        <v>1457</v>
      </c>
      <c r="AK41" s="243" t="s">
        <v>1457</v>
      </c>
      <c r="AL41" s="243" t="s">
        <v>1457</v>
      </c>
      <c r="AM41" s="243" t="s">
        <v>1457</v>
      </c>
    </row>
    <row r="42" spans="1:39" x14ac:dyDescent="0.25">
      <c r="C42" s="243" t="s">
        <v>115</v>
      </c>
      <c r="D42" s="243" t="s">
        <v>1457</v>
      </c>
      <c r="E42" s="243" t="s">
        <v>1457</v>
      </c>
      <c r="F42" s="243" t="s">
        <v>1457</v>
      </c>
      <c r="G42" s="243" t="s">
        <v>1457</v>
      </c>
      <c r="H42" s="243" t="s">
        <v>1457</v>
      </c>
      <c r="I42" s="243" t="s">
        <v>1457</v>
      </c>
      <c r="J42" s="243" t="s">
        <v>1457</v>
      </c>
      <c r="K42" s="243" t="s">
        <v>1457</v>
      </c>
      <c r="L42" s="243" t="s">
        <v>1457</v>
      </c>
      <c r="M42" s="243" t="s">
        <v>1457</v>
      </c>
      <c r="N42" s="243" t="s">
        <v>1457</v>
      </c>
      <c r="O42" s="243" t="s">
        <v>1457</v>
      </c>
      <c r="P42" s="243" t="s">
        <v>1457</v>
      </c>
      <c r="Q42" s="243" t="s">
        <v>1457</v>
      </c>
      <c r="R42" s="243" t="s">
        <v>1457</v>
      </c>
      <c r="S42" s="243" t="s">
        <v>1457</v>
      </c>
      <c r="T42" s="243" t="s">
        <v>1457</v>
      </c>
      <c r="U42" s="243" t="s">
        <v>1457</v>
      </c>
      <c r="V42" s="243" t="s">
        <v>1457</v>
      </c>
      <c r="W42" s="243" t="s">
        <v>1457</v>
      </c>
      <c r="X42" s="243" t="s">
        <v>1457</v>
      </c>
      <c r="Y42" s="243" t="s">
        <v>1457</v>
      </c>
      <c r="Z42" s="243" t="s">
        <v>1457</v>
      </c>
      <c r="AA42" s="243" t="s">
        <v>1457</v>
      </c>
      <c r="AB42" s="243" t="s">
        <v>1457</v>
      </c>
      <c r="AC42" s="243" t="s">
        <v>1457</v>
      </c>
      <c r="AD42" s="243" t="s">
        <v>1457</v>
      </c>
      <c r="AE42" s="243" t="s">
        <v>1457</v>
      </c>
      <c r="AF42" s="243" t="s">
        <v>1457</v>
      </c>
      <c r="AG42" s="243" t="s">
        <v>1457</v>
      </c>
      <c r="AH42" s="243" t="s">
        <v>1457</v>
      </c>
      <c r="AI42" s="243" t="s">
        <v>1457</v>
      </c>
      <c r="AJ42" s="243" t="s">
        <v>1457</v>
      </c>
      <c r="AK42" s="243" t="s">
        <v>1457</v>
      </c>
      <c r="AL42" s="243" t="s">
        <v>1457</v>
      </c>
      <c r="AM42" s="243" t="s">
        <v>1457</v>
      </c>
    </row>
    <row r="43" spans="1:39" x14ac:dyDescent="0.25">
      <c r="C43" s="243" t="s">
        <v>116</v>
      </c>
      <c r="D43" s="243" t="s">
        <v>1457</v>
      </c>
      <c r="E43" s="243" t="s">
        <v>1457</v>
      </c>
      <c r="F43" s="243" t="s">
        <v>1457</v>
      </c>
      <c r="G43" s="243" t="s">
        <v>1457</v>
      </c>
      <c r="H43" s="243" t="s">
        <v>1457</v>
      </c>
      <c r="I43" s="243" t="s">
        <v>1457</v>
      </c>
      <c r="J43" s="243" t="s">
        <v>1457</v>
      </c>
      <c r="K43" s="243" t="s">
        <v>1457</v>
      </c>
      <c r="L43" s="243" t="s">
        <v>1457</v>
      </c>
      <c r="M43" s="243" t="s">
        <v>1457</v>
      </c>
      <c r="N43" s="243" t="s">
        <v>1457</v>
      </c>
      <c r="O43" s="243" t="s">
        <v>1457</v>
      </c>
      <c r="P43" s="243" t="s">
        <v>1457</v>
      </c>
      <c r="Q43" s="243" t="s">
        <v>1457</v>
      </c>
      <c r="R43" s="243" t="s">
        <v>1457</v>
      </c>
      <c r="S43" s="243" t="s">
        <v>1457</v>
      </c>
      <c r="T43" s="243" t="s">
        <v>1457</v>
      </c>
      <c r="U43" s="243" t="s">
        <v>1457</v>
      </c>
      <c r="V43" s="243" t="s">
        <v>1457</v>
      </c>
      <c r="W43" s="243" t="s">
        <v>1457</v>
      </c>
      <c r="X43" s="243" t="s">
        <v>1457</v>
      </c>
      <c r="Y43" s="243" t="s">
        <v>1457</v>
      </c>
      <c r="Z43" s="243" t="s">
        <v>1457</v>
      </c>
      <c r="AA43" s="243" t="s">
        <v>1457</v>
      </c>
      <c r="AB43" s="243" t="s">
        <v>1457</v>
      </c>
      <c r="AC43" s="243" t="s">
        <v>1457</v>
      </c>
      <c r="AD43" s="243" t="s">
        <v>1457</v>
      </c>
      <c r="AE43" s="243" t="s">
        <v>1457</v>
      </c>
      <c r="AF43" s="243" t="s">
        <v>1457</v>
      </c>
      <c r="AG43" s="243" t="s">
        <v>1457</v>
      </c>
      <c r="AH43" s="243" t="s">
        <v>1457</v>
      </c>
      <c r="AI43" s="243" t="s">
        <v>1457</v>
      </c>
      <c r="AJ43" s="243" t="s">
        <v>1457</v>
      </c>
      <c r="AK43" s="243" t="s">
        <v>1457</v>
      </c>
      <c r="AL43" s="243" t="s">
        <v>1457</v>
      </c>
      <c r="AM43" s="243" t="s">
        <v>1457</v>
      </c>
    </row>
    <row r="44" spans="1:39" x14ac:dyDescent="0.25">
      <c r="C44" s="243" t="s">
        <v>117</v>
      </c>
      <c r="D44" s="243" t="s">
        <v>1457</v>
      </c>
      <c r="E44" s="243" t="s">
        <v>1457</v>
      </c>
      <c r="F44" s="243" t="s">
        <v>1457</v>
      </c>
      <c r="G44" s="243" t="s">
        <v>1457</v>
      </c>
      <c r="H44" s="243" t="s">
        <v>1457</v>
      </c>
      <c r="I44" s="243" t="s">
        <v>1457</v>
      </c>
      <c r="J44" s="243" t="s">
        <v>1457</v>
      </c>
      <c r="K44" s="243" t="s">
        <v>1457</v>
      </c>
      <c r="L44" s="243" t="s">
        <v>1457</v>
      </c>
      <c r="M44" s="243" t="s">
        <v>1457</v>
      </c>
      <c r="N44" s="243" t="s">
        <v>1457</v>
      </c>
      <c r="O44" s="243" t="s">
        <v>1457</v>
      </c>
      <c r="P44" s="243" t="s">
        <v>1457</v>
      </c>
      <c r="Q44" s="243" t="s">
        <v>1457</v>
      </c>
      <c r="R44" s="243" t="s">
        <v>1457</v>
      </c>
      <c r="S44" s="243" t="s">
        <v>1457</v>
      </c>
      <c r="T44" s="243" t="s">
        <v>1457</v>
      </c>
      <c r="U44" s="243" t="s">
        <v>1457</v>
      </c>
      <c r="V44" s="243" t="s">
        <v>1457</v>
      </c>
      <c r="W44" s="243" t="s">
        <v>1457</v>
      </c>
      <c r="X44" s="243" t="s">
        <v>1457</v>
      </c>
      <c r="Y44" s="243" t="s">
        <v>1457</v>
      </c>
      <c r="Z44" s="243" t="s">
        <v>1457</v>
      </c>
      <c r="AA44" s="243" t="s">
        <v>1457</v>
      </c>
      <c r="AB44" s="243" t="s">
        <v>1457</v>
      </c>
      <c r="AC44" s="243" t="s">
        <v>1457</v>
      </c>
      <c r="AD44" s="243" t="s">
        <v>1457</v>
      </c>
      <c r="AE44" s="243" t="s">
        <v>1457</v>
      </c>
      <c r="AF44" s="243" t="s">
        <v>1457</v>
      </c>
      <c r="AG44" s="243" t="s">
        <v>1457</v>
      </c>
      <c r="AH44" s="243" t="s">
        <v>1457</v>
      </c>
      <c r="AI44" s="243" t="s">
        <v>1457</v>
      </c>
      <c r="AJ44" s="243" t="s">
        <v>1457</v>
      </c>
      <c r="AK44" s="243" t="s">
        <v>1457</v>
      </c>
      <c r="AL44" s="243" t="s">
        <v>1457</v>
      </c>
      <c r="AM44" s="243" t="s">
        <v>1457</v>
      </c>
    </row>
    <row r="45" spans="1:39" x14ac:dyDescent="0.25">
      <c r="C45" s="243" t="s">
        <v>118</v>
      </c>
      <c r="D45" s="243" t="s">
        <v>1457</v>
      </c>
      <c r="E45" s="243" t="s">
        <v>1457</v>
      </c>
      <c r="F45" s="243" t="s">
        <v>1457</v>
      </c>
      <c r="G45" s="243" t="s">
        <v>1457</v>
      </c>
      <c r="H45" s="243" t="s">
        <v>1457</v>
      </c>
      <c r="I45" s="243" t="s">
        <v>1457</v>
      </c>
      <c r="J45" s="243" t="s">
        <v>1457</v>
      </c>
      <c r="K45" s="243" t="s">
        <v>1457</v>
      </c>
      <c r="L45" s="243" t="s">
        <v>1457</v>
      </c>
      <c r="M45" s="243" t="s">
        <v>1457</v>
      </c>
      <c r="N45" s="243" t="s">
        <v>1457</v>
      </c>
      <c r="O45" s="243" t="s">
        <v>1457</v>
      </c>
      <c r="P45" s="243" t="s">
        <v>1457</v>
      </c>
      <c r="Q45" s="243" t="s">
        <v>1457</v>
      </c>
      <c r="R45" s="243" t="s">
        <v>1457</v>
      </c>
      <c r="S45" s="243" t="s">
        <v>1457</v>
      </c>
      <c r="T45" s="243" t="s">
        <v>1457</v>
      </c>
      <c r="U45" s="243" t="s">
        <v>1457</v>
      </c>
      <c r="V45" s="243" t="s">
        <v>1457</v>
      </c>
      <c r="W45" s="243" t="s">
        <v>1457</v>
      </c>
      <c r="X45" s="243" t="s">
        <v>1457</v>
      </c>
      <c r="Y45" s="243" t="s">
        <v>1457</v>
      </c>
      <c r="Z45" s="243" t="s">
        <v>1457</v>
      </c>
      <c r="AA45" s="243" t="s">
        <v>1457</v>
      </c>
      <c r="AB45" s="243" t="s">
        <v>1457</v>
      </c>
      <c r="AC45" s="243" t="s">
        <v>1457</v>
      </c>
      <c r="AD45" s="243" t="s">
        <v>1457</v>
      </c>
      <c r="AE45" s="243" t="s">
        <v>1457</v>
      </c>
      <c r="AF45" s="243" t="s">
        <v>1457</v>
      </c>
      <c r="AG45" s="243" t="s">
        <v>1457</v>
      </c>
      <c r="AH45" s="243" t="s">
        <v>1457</v>
      </c>
      <c r="AI45" s="243" t="s">
        <v>1457</v>
      </c>
      <c r="AJ45" s="243" t="s">
        <v>1457</v>
      </c>
      <c r="AK45" s="243" t="s">
        <v>1457</v>
      </c>
      <c r="AL45" s="243" t="s">
        <v>1457</v>
      </c>
      <c r="AM45" s="243" t="s">
        <v>1457</v>
      </c>
    </row>
    <row r="46" spans="1:39" x14ac:dyDescent="0.25">
      <c r="C46" s="243" t="s">
        <v>119</v>
      </c>
      <c r="D46" s="243" t="s">
        <v>1457</v>
      </c>
      <c r="E46" s="243" t="s">
        <v>1457</v>
      </c>
      <c r="F46" s="243" t="s">
        <v>1457</v>
      </c>
      <c r="G46" s="243" t="s">
        <v>1457</v>
      </c>
      <c r="H46" s="243" t="s">
        <v>1457</v>
      </c>
      <c r="I46" s="243" t="s">
        <v>1457</v>
      </c>
      <c r="J46" s="243" t="s">
        <v>1457</v>
      </c>
      <c r="K46" s="243" t="s">
        <v>1457</v>
      </c>
      <c r="L46" s="243" t="s">
        <v>1457</v>
      </c>
      <c r="M46" s="243" t="s">
        <v>1457</v>
      </c>
      <c r="N46" s="243" t="s">
        <v>1457</v>
      </c>
      <c r="O46" s="243" t="s">
        <v>1457</v>
      </c>
      <c r="P46" s="243" t="s">
        <v>1457</v>
      </c>
      <c r="Q46" s="243" t="s">
        <v>1457</v>
      </c>
      <c r="R46" s="243" t="s">
        <v>1457</v>
      </c>
      <c r="S46" s="243" t="s">
        <v>1457</v>
      </c>
      <c r="T46" s="243" t="s">
        <v>1457</v>
      </c>
      <c r="U46" s="243" t="s">
        <v>1457</v>
      </c>
      <c r="V46" s="243" t="s">
        <v>1457</v>
      </c>
      <c r="W46" s="243" t="s">
        <v>1457</v>
      </c>
      <c r="X46" s="243" t="s">
        <v>1457</v>
      </c>
      <c r="Y46" s="243" t="s">
        <v>1457</v>
      </c>
      <c r="Z46" s="243" t="s">
        <v>1457</v>
      </c>
      <c r="AA46" s="243" t="s">
        <v>1457</v>
      </c>
      <c r="AB46" s="243" t="s">
        <v>1457</v>
      </c>
      <c r="AC46" s="243" t="s">
        <v>1457</v>
      </c>
      <c r="AD46" s="243" t="s">
        <v>1457</v>
      </c>
      <c r="AE46" s="243" t="s">
        <v>1457</v>
      </c>
      <c r="AF46" s="243" t="s">
        <v>1457</v>
      </c>
      <c r="AG46" s="243" t="s">
        <v>1457</v>
      </c>
      <c r="AH46" s="243" t="s">
        <v>1457</v>
      </c>
      <c r="AI46" s="243" t="s">
        <v>1457</v>
      </c>
      <c r="AJ46" s="243" t="s">
        <v>1457</v>
      </c>
      <c r="AK46" s="243" t="s">
        <v>1457</v>
      </c>
      <c r="AL46" s="243" t="s">
        <v>1457</v>
      </c>
      <c r="AM46" s="243" t="s">
        <v>1457</v>
      </c>
    </row>
    <row r="47" spans="1:39" x14ac:dyDescent="0.25">
      <c r="C47" s="243" t="s">
        <v>120</v>
      </c>
      <c r="D47" s="243" t="s">
        <v>1457</v>
      </c>
      <c r="E47" s="243" t="s">
        <v>1457</v>
      </c>
      <c r="F47" s="243" t="s">
        <v>1457</v>
      </c>
      <c r="G47" s="243" t="s">
        <v>1457</v>
      </c>
      <c r="H47" s="243" t="s">
        <v>1457</v>
      </c>
      <c r="I47" s="243" t="s">
        <v>1457</v>
      </c>
      <c r="J47" s="243" t="s">
        <v>1457</v>
      </c>
      <c r="K47" s="243" t="s">
        <v>1457</v>
      </c>
      <c r="L47" s="243" t="s">
        <v>1457</v>
      </c>
      <c r="M47" s="243" t="s">
        <v>1457</v>
      </c>
      <c r="N47" s="243" t="s">
        <v>1457</v>
      </c>
      <c r="O47" s="243" t="s">
        <v>1457</v>
      </c>
      <c r="P47" s="243" t="s">
        <v>1457</v>
      </c>
      <c r="Q47" s="243" t="s">
        <v>1457</v>
      </c>
      <c r="R47" s="243" t="s">
        <v>1457</v>
      </c>
      <c r="S47" s="243" t="s">
        <v>1457</v>
      </c>
      <c r="T47" s="243" t="s">
        <v>1457</v>
      </c>
      <c r="U47" s="243" t="s">
        <v>1457</v>
      </c>
      <c r="V47" s="243" t="s">
        <v>1457</v>
      </c>
      <c r="W47" s="243" t="s">
        <v>1457</v>
      </c>
      <c r="X47" s="243" t="s">
        <v>1457</v>
      </c>
      <c r="Y47" s="243" t="s">
        <v>1457</v>
      </c>
      <c r="Z47" s="243" t="s">
        <v>1457</v>
      </c>
      <c r="AA47" s="243" t="s">
        <v>1457</v>
      </c>
      <c r="AB47" s="243" t="s">
        <v>1457</v>
      </c>
      <c r="AC47" s="243" t="s">
        <v>1457</v>
      </c>
      <c r="AD47" s="243" t="s">
        <v>1457</v>
      </c>
      <c r="AE47" s="243" t="s">
        <v>1457</v>
      </c>
      <c r="AF47" s="243" t="s">
        <v>1457</v>
      </c>
      <c r="AG47" s="243" t="s">
        <v>1457</v>
      </c>
      <c r="AH47" s="243" t="s">
        <v>1457</v>
      </c>
      <c r="AI47" s="243" t="s">
        <v>1457</v>
      </c>
      <c r="AJ47" s="243" t="s">
        <v>1457</v>
      </c>
      <c r="AK47" s="243" t="s">
        <v>1457</v>
      </c>
      <c r="AL47" s="243" t="s">
        <v>1457</v>
      </c>
      <c r="AM47" s="243" t="s">
        <v>1457</v>
      </c>
    </row>
    <row r="48" spans="1:39" x14ac:dyDescent="0.25">
      <c r="C48" s="243" t="s">
        <v>121</v>
      </c>
      <c r="D48" s="243" t="s">
        <v>1457</v>
      </c>
      <c r="E48" s="243" t="s">
        <v>1457</v>
      </c>
      <c r="F48" s="243" t="s">
        <v>1457</v>
      </c>
      <c r="G48" s="243" t="s">
        <v>1457</v>
      </c>
      <c r="H48" s="243" t="s">
        <v>1457</v>
      </c>
      <c r="I48" s="243" t="s">
        <v>1457</v>
      </c>
      <c r="J48" s="243" t="s">
        <v>1457</v>
      </c>
      <c r="K48" s="243" t="s">
        <v>1457</v>
      </c>
      <c r="L48" s="243" t="s">
        <v>1457</v>
      </c>
      <c r="M48" s="243" t="s">
        <v>1457</v>
      </c>
      <c r="N48" s="243" t="s">
        <v>1457</v>
      </c>
      <c r="O48" s="243" t="s">
        <v>1457</v>
      </c>
      <c r="P48" s="243" t="s">
        <v>1457</v>
      </c>
      <c r="Q48" s="243" t="s">
        <v>1457</v>
      </c>
      <c r="R48" s="243" t="s">
        <v>1457</v>
      </c>
      <c r="S48" s="243" t="s">
        <v>1457</v>
      </c>
      <c r="T48" s="243" t="s">
        <v>1457</v>
      </c>
      <c r="U48" s="243" t="s">
        <v>1457</v>
      </c>
      <c r="V48" s="243" t="s">
        <v>1457</v>
      </c>
      <c r="W48" s="243" t="s">
        <v>1457</v>
      </c>
      <c r="X48" s="243" t="s">
        <v>1457</v>
      </c>
      <c r="Y48" s="243" t="s">
        <v>1457</v>
      </c>
      <c r="Z48" s="243" t="s">
        <v>1457</v>
      </c>
      <c r="AA48" s="243" t="s">
        <v>1457</v>
      </c>
      <c r="AB48" s="243" t="s">
        <v>1457</v>
      </c>
      <c r="AC48" s="243" t="s">
        <v>1457</v>
      </c>
      <c r="AD48" s="243" t="s">
        <v>1457</v>
      </c>
      <c r="AE48" s="243" t="s">
        <v>1457</v>
      </c>
      <c r="AF48" s="243" t="s">
        <v>1457</v>
      </c>
      <c r="AG48" s="243" t="s">
        <v>1457</v>
      </c>
      <c r="AH48" s="243" t="s">
        <v>1457</v>
      </c>
      <c r="AI48" s="243" t="s">
        <v>1457</v>
      </c>
      <c r="AJ48" s="243" t="s">
        <v>1457</v>
      </c>
      <c r="AK48" s="243" t="s">
        <v>1457</v>
      </c>
      <c r="AL48" s="243" t="s">
        <v>1457</v>
      </c>
      <c r="AM48" s="243" t="s">
        <v>1457</v>
      </c>
    </row>
    <row r="49" spans="3:39" x14ac:dyDescent="0.25">
      <c r="C49" s="243" t="s">
        <v>122</v>
      </c>
      <c r="D49" s="243" t="s">
        <v>1457</v>
      </c>
      <c r="E49" s="243" t="s">
        <v>1457</v>
      </c>
      <c r="F49" s="243" t="s">
        <v>1457</v>
      </c>
      <c r="G49" s="243" t="s">
        <v>1457</v>
      </c>
      <c r="H49" s="243" t="s">
        <v>1457</v>
      </c>
      <c r="I49" s="243" t="s">
        <v>1457</v>
      </c>
      <c r="J49" s="243" t="s">
        <v>1457</v>
      </c>
      <c r="K49" s="243" t="s">
        <v>1457</v>
      </c>
      <c r="L49" s="243" t="s">
        <v>1457</v>
      </c>
      <c r="M49" s="243" t="s">
        <v>1457</v>
      </c>
      <c r="N49" s="243" t="s">
        <v>1457</v>
      </c>
      <c r="O49" s="243" t="s">
        <v>1457</v>
      </c>
      <c r="P49" s="243" t="s">
        <v>1457</v>
      </c>
      <c r="Q49" s="243" t="s">
        <v>1457</v>
      </c>
      <c r="R49" s="243" t="s">
        <v>1457</v>
      </c>
      <c r="S49" s="243" t="s">
        <v>1457</v>
      </c>
      <c r="T49" s="243" t="s">
        <v>1457</v>
      </c>
      <c r="U49" s="243" t="s">
        <v>1457</v>
      </c>
      <c r="V49" s="243" t="s">
        <v>1457</v>
      </c>
      <c r="W49" s="243" t="s">
        <v>1457</v>
      </c>
      <c r="X49" s="243" t="s">
        <v>1457</v>
      </c>
      <c r="Y49" s="243" t="s">
        <v>1457</v>
      </c>
      <c r="Z49" s="243" t="s">
        <v>1457</v>
      </c>
      <c r="AA49" s="243" t="s">
        <v>1457</v>
      </c>
      <c r="AB49" s="243" t="s">
        <v>1457</v>
      </c>
      <c r="AC49" s="243" t="s">
        <v>1457</v>
      </c>
      <c r="AD49" s="243" t="s">
        <v>1457</v>
      </c>
      <c r="AE49" s="243" t="s">
        <v>1457</v>
      </c>
      <c r="AF49" s="243" t="s">
        <v>1457</v>
      </c>
      <c r="AG49" s="243" t="s">
        <v>1457</v>
      </c>
      <c r="AH49" s="243" t="s">
        <v>1457</v>
      </c>
      <c r="AI49" s="243" t="s">
        <v>1457</v>
      </c>
      <c r="AJ49" s="243" t="s">
        <v>1457</v>
      </c>
      <c r="AK49" s="243" t="s">
        <v>1457</v>
      </c>
      <c r="AL49" s="243" t="s">
        <v>1457</v>
      </c>
      <c r="AM49" s="243" t="s">
        <v>1457</v>
      </c>
    </row>
    <row r="50" spans="3:39" x14ac:dyDescent="0.25">
      <c r="C50" s="243" t="s">
        <v>123</v>
      </c>
      <c r="D50" s="243" t="s">
        <v>1457</v>
      </c>
      <c r="E50" s="243" t="s">
        <v>1457</v>
      </c>
      <c r="F50" s="243" t="s">
        <v>1457</v>
      </c>
      <c r="G50" s="243" t="s">
        <v>1457</v>
      </c>
      <c r="H50" s="243" t="s">
        <v>1457</v>
      </c>
      <c r="I50" s="243" t="s">
        <v>1457</v>
      </c>
      <c r="J50" s="243" t="s">
        <v>1457</v>
      </c>
      <c r="K50" s="243" t="s">
        <v>1457</v>
      </c>
      <c r="L50" s="243" t="s">
        <v>1457</v>
      </c>
      <c r="M50" s="243" t="s">
        <v>1457</v>
      </c>
      <c r="N50" s="243" t="s">
        <v>1457</v>
      </c>
      <c r="O50" s="243" t="s">
        <v>1457</v>
      </c>
      <c r="P50" s="243" t="s">
        <v>1457</v>
      </c>
      <c r="Q50" s="243" t="s">
        <v>1457</v>
      </c>
      <c r="R50" s="243" t="s">
        <v>1457</v>
      </c>
      <c r="S50" s="243" t="s">
        <v>1457</v>
      </c>
      <c r="T50" s="243" t="s">
        <v>1457</v>
      </c>
      <c r="U50" s="243" t="s">
        <v>1457</v>
      </c>
      <c r="V50" s="243" t="s">
        <v>1457</v>
      </c>
      <c r="W50" s="243" t="s">
        <v>1457</v>
      </c>
      <c r="X50" s="243" t="s">
        <v>1457</v>
      </c>
      <c r="Y50" s="243" t="s">
        <v>1457</v>
      </c>
      <c r="Z50" s="243" t="s">
        <v>1457</v>
      </c>
      <c r="AA50" s="243" t="s">
        <v>1457</v>
      </c>
      <c r="AB50" s="243" t="s">
        <v>1457</v>
      </c>
      <c r="AC50" s="243" t="s">
        <v>1457</v>
      </c>
      <c r="AD50" s="243" t="s">
        <v>1457</v>
      </c>
      <c r="AE50" s="243" t="s">
        <v>1457</v>
      </c>
      <c r="AF50" s="243" t="s">
        <v>1457</v>
      </c>
      <c r="AG50" s="243" t="s">
        <v>1457</v>
      </c>
      <c r="AH50" s="243" t="s">
        <v>1457</v>
      </c>
      <c r="AI50" s="243" t="s">
        <v>1457</v>
      </c>
      <c r="AJ50" s="243" t="s">
        <v>1457</v>
      </c>
      <c r="AK50" s="243" t="s">
        <v>1457</v>
      </c>
      <c r="AL50" s="243" t="s">
        <v>1457</v>
      </c>
      <c r="AM50" s="243" t="s">
        <v>1457</v>
      </c>
    </row>
    <row r="51" spans="3:39" x14ac:dyDescent="0.25">
      <c r="C51" s="243" t="s">
        <v>124</v>
      </c>
      <c r="D51" s="243" t="s">
        <v>1457</v>
      </c>
      <c r="E51" s="243" t="s">
        <v>1457</v>
      </c>
      <c r="F51" s="243" t="s">
        <v>1457</v>
      </c>
      <c r="G51" s="243" t="s">
        <v>1457</v>
      </c>
      <c r="H51" s="243" t="s">
        <v>1457</v>
      </c>
      <c r="I51" s="243" t="s">
        <v>1457</v>
      </c>
      <c r="J51" s="243" t="s">
        <v>1457</v>
      </c>
      <c r="K51" s="243" t="s">
        <v>1457</v>
      </c>
      <c r="L51" s="243" t="s">
        <v>1457</v>
      </c>
      <c r="M51" s="243" t="s">
        <v>1457</v>
      </c>
      <c r="N51" s="243" t="s">
        <v>1457</v>
      </c>
      <c r="O51" s="243" t="s">
        <v>1457</v>
      </c>
      <c r="P51" s="243" t="s">
        <v>1457</v>
      </c>
      <c r="Q51" s="243" t="s">
        <v>1457</v>
      </c>
      <c r="R51" s="243" t="s">
        <v>1457</v>
      </c>
      <c r="S51" s="243" t="s">
        <v>1457</v>
      </c>
      <c r="T51" s="243" t="s">
        <v>1457</v>
      </c>
      <c r="U51" s="243" t="s">
        <v>1457</v>
      </c>
      <c r="V51" s="243" t="s">
        <v>1457</v>
      </c>
      <c r="W51" s="243" t="s">
        <v>1457</v>
      </c>
      <c r="X51" s="243" t="s">
        <v>1457</v>
      </c>
      <c r="Y51" s="243" t="s">
        <v>1457</v>
      </c>
      <c r="Z51" s="243" t="s">
        <v>1457</v>
      </c>
      <c r="AA51" s="243" t="s">
        <v>1457</v>
      </c>
      <c r="AB51" s="243" t="s">
        <v>1457</v>
      </c>
      <c r="AC51" s="243" t="s">
        <v>1457</v>
      </c>
      <c r="AD51" s="243" t="s">
        <v>1457</v>
      </c>
      <c r="AE51" s="243" t="s">
        <v>1457</v>
      </c>
      <c r="AF51" s="243" t="s">
        <v>1457</v>
      </c>
      <c r="AG51" s="243" t="s">
        <v>1457</v>
      </c>
      <c r="AH51" s="243" t="s">
        <v>1457</v>
      </c>
      <c r="AI51" s="243" t="s">
        <v>1457</v>
      </c>
      <c r="AJ51" s="243" t="s">
        <v>1457</v>
      </c>
      <c r="AK51" s="243" t="s">
        <v>1457</v>
      </c>
      <c r="AL51" s="243" t="s">
        <v>1457</v>
      </c>
      <c r="AM51" s="243" t="s">
        <v>1457</v>
      </c>
    </row>
    <row r="52" spans="3:39" x14ac:dyDescent="0.25">
      <c r="C52" s="243" t="s">
        <v>125</v>
      </c>
      <c r="D52" s="243" t="s">
        <v>1457</v>
      </c>
      <c r="E52" s="243" t="s">
        <v>1457</v>
      </c>
      <c r="F52" s="243" t="s">
        <v>1457</v>
      </c>
      <c r="G52" s="243" t="s">
        <v>1457</v>
      </c>
      <c r="H52" s="243" t="s">
        <v>1457</v>
      </c>
      <c r="I52" s="243" t="s">
        <v>1457</v>
      </c>
      <c r="J52" s="243" t="s">
        <v>1457</v>
      </c>
      <c r="K52" s="243" t="s">
        <v>1457</v>
      </c>
      <c r="L52" s="243" t="s">
        <v>1457</v>
      </c>
      <c r="M52" s="243" t="s">
        <v>1457</v>
      </c>
      <c r="N52" s="243" t="s">
        <v>1457</v>
      </c>
      <c r="O52" s="243" t="s">
        <v>1457</v>
      </c>
      <c r="P52" s="243" t="s">
        <v>1457</v>
      </c>
      <c r="Q52" s="243" t="s">
        <v>1457</v>
      </c>
      <c r="R52" s="243" t="s">
        <v>1457</v>
      </c>
      <c r="S52" s="243" t="s">
        <v>1457</v>
      </c>
      <c r="T52" s="243" t="s">
        <v>1457</v>
      </c>
      <c r="U52" s="243" t="s">
        <v>1457</v>
      </c>
      <c r="V52" s="243" t="s">
        <v>1457</v>
      </c>
      <c r="W52" s="243" t="s">
        <v>1457</v>
      </c>
      <c r="X52" s="243" t="s">
        <v>1457</v>
      </c>
      <c r="Y52" s="243" t="s">
        <v>1457</v>
      </c>
      <c r="Z52" s="243" t="s">
        <v>1457</v>
      </c>
      <c r="AA52" s="243" t="s">
        <v>1457</v>
      </c>
      <c r="AB52" s="243" t="s">
        <v>1457</v>
      </c>
      <c r="AC52" s="243" t="s">
        <v>1457</v>
      </c>
      <c r="AD52" s="243" t="s">
        <v>1457</v>
      </c>
      <c r="AE52" s="243" t="s">
        <v>1457</v>
      </c>
      <c r="AF52" s="243" t="s">
        <v>1457</v>
      </c>
      <c r="AG52" s="243" t="s">
        <v>1457</v>
      </c>
      <c r="AH52" s="243" t="s">
        <v>1457</v>
      </c>
      <c r="AI52" s="243" t="s">
        <v>1457</v>
      </c>
      <c r="AJ52" s="243" t="s">
        <v>1457</v>
      </c>
      <c r="AK52" s="243" t="s">
        <v>1457</v>
      </c>
      <c r="AL52" s="243" t="s">
        <v>1457</v>
      </c>
      <c r="AM52" s="243" t="s">
        <v>1457</v>
      </c>
    </row>
    <row r="53" spans="3:39" x14ac:dyDescent="0.25">
      <c r="C53" s="243" t="s">
        <v>126</v>
      </c>
      <c r="D53" s="243" t="s">
        <v>1457</v>
      </c>
      <c r="E53" s="243" t="s">
        <v>1457</v>
      </c>
      <c r="F53" s="243" t="s">
        <v>1457</v>
      </c>
      <c r="G53" s="243" t="s">
        <v>1457</v>
      </c>
      <c r="H53" s="243" t="s">
        <v>1457</v>
      </c>
      <c r="I53" s="243" t="s">
        <v>1457</v>
      </c>
      <c r="J53" s="243" t="s">
        <v>1457</v>
      </c>
      <c r="K53" s="243" t="s">
        <v>1457</v>
      </c>
      <c r="L53" s="243" t="s">
        <v>1457</v>
      </c>
      <c r="M53" s="243" t="s">
        <v>1457</v>
      </c>
      <c r="N53" s="243" t="s">
        <v>1457</v>
      </c>
      <c r="O53" s="243" t="s">
        <v>1457</v>
      </c>
      <c r="P53" s="243" t="s">
        <v>1457</v>
      </c>
      <c r="Q53" s="243" t="s">
        <v>1457</v>
      </c>
      <c r="R53" s="243" t="s">
        <v>1457</v>
      </c>
      <c r="S53" s="243" t="s">
        <v>1457</v>
      </c>
      <c r="T53" s="243" t="s">
        <v>1457</v>
      </c>
      <c r="U53" s="243" t="s">
        <v>1457</v>
      </c>
      <c r="V53" s="243" t="s">
        <v>1457</v>
      </c>
      <c r="W53" s="243" t="s">
        <v>1457</v>
      </c>
      <c r="X53" s="243" t="s">
        <v>1457</v>
      </c>
      <c r="Y53" s="243" t="s">
        <v>1457</v>
      </c>
      <c r="Z53" s="243" t="s">
        <v>1457</v>
      </c>
      <c r="AA53" s="243" t="s">
        <v>1457</v>
      </c>
      <c r="AB53" s="243" t="s">
        <v>1457</v>
      </c>
      <c r="AC53" s="243" t="s">
        <v>1457</v>
      </c>
      <c r="AD53" s="243" t="s">
        <v>1457</v>
      </c>
      <c r="AE53" s="243" t="s">
        <v>1457</v>
      </c>
      <c r="AF53" s="243" t="s">
        <v>1457</v>
      </c>
      <c r="AG53" s="243" t="s">
        <v>1457</v>
      </c>
      <c r="AH53" s="243" t="s">
        <v>1457</v>
      </c>
      <c r="AI53" s="243" t="s">
        <v>1457</v>
      </c>
      <c r="AJ53" s="243" t="s">
        <v>1457</v>
      </c>
      <c r="AK53" s="243" t="s">
        <v>1457</v>
      </c>
      <c r="AL53" s="243" t="s">
        <v>1457</v>
      </c>
      <c r="AM53" s="243" t="s">
        <v>1457</v>
      </c>
    </row>
    <row r="54" spans="3:39" x14ac:dyDescent="0.25">
      <c r="C54" s="243" t="s">
        <v>127</v>
      </c>
      <c r="D54" s="243" t="s">
        <v>1457</v>
      </c>
      <c r="E54" s="243" t="s">
        <v>1457</v>
      </c>
      <c r="F54" s="243" t="s">
        <v>1457</v>
      </c>
      <c r="G54" s="243" t="s">
        <v>1457</v>
      </c>
      <c r="H54" s="243" t="s">
        <v>1457</v>
      </c>
      <c r="I54" s="243" t="s">
        <v>1457</v>
      </c>
      <c r="J54" s="243" t="s">
        <v>1457</v>
      </c>
      <c r="K54" s="243" t="s">
        <v>1457</v>
      </c>
      <c r="L54" s="243" t="s">
        <v>1457</v>
      </c>
      <c r="M54" s="243" t="s">
        <v>1457</v>
      </c>
      <c r="N54" s="243" t="s">
        <v>1457</v>
      </c>
      <c r="O54" s="243" t="s">
        <v>1457</v>
      </c>
      <c r="P54" s="243" t="s">
        <v>1457</v>
      </c>
      <c r="Q54" s="243" t="s">
        <v>1457</v>
      </c>
      <c r="R54" s="243" t="s">
        <v>1457</v>
      </c>
      <c r="S54" s="243" t="s">
        <v>1457</v>
      </c>
      <c r="T54" s="243" t="s">
        <v>1457</v>
      </c>
      <c r="U54" s="243" t="s">
        <v>1457</v>
      </c>
      <c r="V54" s="243" t="s">
        <v>1457</v>
      </c>
      <c r="W54" s="243" t="s">
        <v>1457</v>
      </c>
      <c r="X54" s="243" t="s">
        <v>1457</v>
      </c>
      <c r="Y54" s="243" t="s">
        <v>1457</v>
      </c>
      <c r="Z54" s="243" t="s">
        <v>1457</v>
      </c>
      <c r="AA54" s="243" t="s">
        <v>1457</v>
      </c>
      <c r="AB54" s="243" t="s">
        <v>1457</v>
      </c>
      <c r="AC54" s="243" t="s">
        <v>1457</v>
      </c>
      <c r="AD54" s="243" t="s">
        <v>1457</v>
      </c>
      <c r="AE54" s="243" t="s">
        <v>1457</v>
      </c>
      <c r="AF54" s="243" t="s">
        <v>1457</v>
      </c>
      <c r="AG54" s="243" t="s">
        <v>1457</v>
      </c>
      <c r="AH54" s="243" t="s">
        <v>1457</v>
      </c>
      <c r="AI54" s="243" t="s">
        <v>1457</v>
      </c>
      <c r="AJ54" s="243" t="s">
        <v>1457</v>
      </c>
      <c r="AK54" s="243" t="s">
        <v>1457</v>
      </c>
      <c r="AL54" s="243" t="s">
        <v>1457</v>
      </c>
      <c r="AM54" s="243" t="s">
        <v>1457</v>
      </c>
    </row>
    <row r="55" spans="3:39" x14ac:dyDescent="0.25">
      <c r="C55" s="243" t="s">
        <v>128</v>
      </c>
      <c r="D55" s="243" t="s">
        <v>1457</v>
      </c>
      <c r="E55" s="243" t="s">
        <v>1457</v>
      </c>
      <c r="F55" s="243" t="s">
        <v>1457</v>
      </c>
      <c r="G55" s="243" t="s">
        <v>1457</v>
      </c>
      <c r="H55" s="243" t="s">
        <v>1457</v>
      </c>
      <c r="I55" s="243" t="s">
        <v>1457</v>
      </c>
      <c r="J55" s="243" t="s">
        <v>1457</v>
      </c>
      <c r="K55" s="243" t="s">
        <v>1457</v>
      </c>
      <c r="L55" s="243" t="s">
        <v>1457</v>
      </c>
      <c r="M55" s="243" t="s">
        <v>1457</v>
      </c>
      <c r="N55" s="243" t="s">
        <v>1457</v>
      </c>
      <c r="O55" s="243" t="s">
        <v>1457</v>
      </c>
      <c r="P55" s="243" t="s">
        <v>1457</v>
      </c>
      <c r="Q55" s="243" t="s">
        <v>1457</v>
      </c>
      <c r="R55" s="243" t="s">
        <v>1457</v>
      </c>
      <c r="S55" s="243" t="s">
        <v>1457</v>
      </c>
      <c r="T55" s="243" t="s">
        <v>1457</v>
      </c>
      <c r="U55" s="243" t="s">
        <v>1457</v>
      </c>
      <c r="V55" s="243" t="s">
        <v>1457</v>
      </c>
      <c r="W55" s="243" t="s">
        <v>1457</v>
      </c>
      <c r="X55" s="243" t="s">
        <v>1457</v>
      </c>
      <c r="Y55" s="243" t="s">
        <v>1457</v>
      </c>
      <c r="Z55" s="243" t="s">
        <v>1457</v>
      </c>
      <c r="AA55" s="243" t="s">
        <v>1457</v>
      </c>
      <c r="AB55" s="243" t="s">
        <v>1457</v>
      </c>
      <c r="AC55" s="243" t="s">
        <v>1457</v>
      </c>
      <c r="AD55" s="243" t="s">
        <v>1457</v>
      </c>
      <c r="AE55" s="243" t="s">
        <v>1457</v>
      </c>
      <c r="AF55" s="243" t="s">
        <v>1457</v>
      </c>
      <c r="AG55" s="243" t="s">
        <v>1457</v>
      </c>
      <c r="AH55" s="243" t="s">
        <v>1457</v>
      </c>
      <c r="AI55" s="243" t="s">
        <v>1457</v>
      </c>
      <c r="AJ55" s="243" t="s">
        <v>1457</v>
      </c>
      <c r="AK55" s="243" t="s">
        <v>1457</v>
      </c>
      <c r="AL55" s="243" t="s">
        <v>1457</v>
      </c>
      <c r="AM55" s="243" t="s">
        <v>1457</v>
      </c>
    </row>
    <row r="56" spans="3:39" x14ac:dyDescent="0.25">
      <c r="C56" s="243" t="s">
        <v>129</v>
      </c>
      <c r="D56" s="243" t="s">
        <v>1457</v>
      </c>
      <c r="E56" s="243" t="s">
        <v>1457</v>
      </c>
      <c r="F56" s="243" t="s">
        <v>1457</v>
      </c>
      <c r="G56" s="243" t="s">
        <v>1457</v>
      </c>
      <c r="H56" s="243" t="s">
        <v>1457</v>
      </c>
      <c r="I56" s="243" t="s">
        <v>1457</v>
      </c>
      <c r="J56" s="243" t="s">
        <v>1457</v>
      </c>
      <c r="K56" s="243" t="s">
        <v>1457</v>
      </c>
      <c r="L56" s="243" t="s">
        <v>1457</v>
      </c>
      <c r="M56" s="243" t="s">
        <v>1457</v>
      </c>
      <c r="N56" s="243" t="s">
        <v>1457</v>
      </c>
      <c r="O56" s="243" t="s">
        <v>1457</v>
      </c>
      <c r="P56" s="243" t="s">
        <v>1457</v>
      </c>
      <c r="Q56" s="243" t="s">
        <v>1457</v>
      </c>
      <c r="R56" s="243" t="s">
        <v>1457</v>
      </c>
      <c r="S56" s="243" t="s">
        <v>1457</v>
      </c>
      <c r="T56" s="243" t="s">
        <v>1457</v>
      </c>
      <c r="U56" s="243" t="s">
        <v>1457</v>
      </c>
      <c r="V56" s="243" t="s">
        <v>1457</v>
      </c>
      <c r="W56" s="243" t="s">
        <v>1457</v>
      </c>
      <c r="X56" s="243" t="s">
        <v>1457</v>
      </c>
      <c r="Y56" s="243" t="s">
        <v>1457</v>
      </c>
      <c r="Z56" s="243" t="s">
        <v>1457</v>
      </c>
      <c r="AA56" s="243" t="s">
        <v>1457</v>
      </c>
      <c r="AB56" s="243" t="s">
        <v>1457</v>
      </c>
      <c r="AC56" s="243" t="s">
        <v>1457</v>
      </c>
      <c r="AD56" s="243" t="s">
        <v>1457</v>
      </c>
      <c r="AE56" s="243" t="s">
        <v>1457</v>
      </c>
      <c r="AF56" s="243" t="s">
        <v>1457</v>
      </c>
      <c r="AG56" s="243" t="s">
        <v>1457</v>
      </c>
      <c r="AH56" s="243" t="s">
        <v>1457</v>
      </c>
      <c r="AI56" s="243" t="s">
        <v>1457</v>
      </c>
      <c r="AJ56" s="243" t="s">
        <v>1457</v>
      </c>
      <c r="AK56" s="243" t="s">
        <v>1457</v>
      </c>
      <c r="AL56" s="243" t="s">
        <v>1457</v>
      </c>
      <c r="AM56" s="243" t="s">
        <v>1457</v>
      </c>
    </row>
    <row r="57" spans="3:39" x14ac:dyDescent="0.25">
      <c r="C57" s="243" t="s">
        <v>130</v>
      </c>
      <c r="D57" s="243" t="s">
        <v>1457</v>
      </c>
      <c r="E57" s="243" t="s">
        <v>1457</v>
      </c>
      <c r="F57" s="243" t="s">
        <v>1457</v>
      </c>
      <c r="G57" s="243" t="s">
        <v>1457</v>
      </c>
      <c r="H57" s="243" t="s">
        <v>1457</v>
      </c>
      <c r="I57" s="243" t="s">
        <v>1457</v>
      </c>
      <c r="J57" s="243" t="s">
        <v>1457</v>
      </c>
      <c r="K57" s="243" t="s">
        <v>1457</v>
      </c>
      <c r="L57" s="243" t="s">
        <v>1457</v>
      </c>
      <c r="M57" s="243" t="s">
        <v>1457</v>
      </c>
      <c r="N57" s="243" t="s">
        <v>1457</v>
      </c>
      <c r="O57" s="243" t="s">
        <v>1457</v>
      </c>
      <c r="P57" s="243" t="s">
        <v>1457</v>
      </c>
      <c r="Q57" s="243" t="s">
        <v>1457</v>
      </c>
      <c r="R57" s="243" t="s">
        <v>1457</v>
      </c>
      <c r="S57" s="243" t="s">
        <v>1457</v>
      </c>
      <c r="T57" s="243" t="s">
        <v>1457</v>
      </c>
      <c r="U57" s="243" t="s">
        <v>1457</v>
      </c>
      <c r="V57" s="243" t="s">
        <v>1457</v>
      </c>
      <c r="W57" s="243" t="s">
        <v>1457</v>
      </c>
      <c r="X57" s="243" t="s">
        <v>1457</v>
      </c>
      <c r="Y57" s="243" t="s">
        <v>1457</v>
      </c>
      <c r="Z57" s="243" t="s">
        <v>1457</v>
      </c>
      <c r="AA57" s="243" t="s">
        <v>1457</v>
      </c>
      <c r="AB57" s="243" t="s">
        <v>1457</v>
      </c>
      <c r="AC57" s="243" t="s">
        <v>1457</v>
      </c>
      <c r="AD57" s="243" t="s">
        <v>1457</v>
      </c>
      <c r="AE57" s="243" t="s">
        <v>1457</v>
      </c>
      <c r="AF57" s="243" t="s">
        <v>1457</v>
      </c>
      <c r="AG57" s="243" t="s">
        <v>1457</v>
      </c>
      <c r="AH57" s="243" t="s">
        <v>1457</v>
      </c>
      <c r="AI57" s="243" t="s">
        <v>1457</v>
      </c>
      <c r="AJ57" s="243" t="s">
        <v>1457</v>
      </c>
      <c r="AK57" s="243" t="s">
        <v>1457</v>
      </c>
      <c r="AL57" s="243" t="s">
        <v>1457</v>
      </c>
      <c r="AM57" s="243" t="s">
        <v>1457</v>
      </c>
    </row>
    <row r="58" spans="3:39" x14ac:dyDescent="0.25">
      <c r="C58" s="243" t="s">
        <v>131</v>
      </c>
      <c r="D58" s="243" t="s">
        <v>1457</v>
      </c>
      <c r="E58" s="243" t="s">
        <v>1457</v>
      </c>
      <c r="F58" s="243" t="s">
        <v>1457</v>
      </c>
      <c r="G58" s="243" t="s">
        <v>1457</v>
      </c>
      <c r="H58" s="243" t="s">
        <v>1457</v>
      </c>
      <c r="I58" s="243" t="s">
        <v>1457</v>
      </c>
      <c r="J58" s="243" t="s">
        <v>1457</v>
      </c>
      <c r="K58" s="243" t="s">
        <v>1457</v>
      </c>
      <c r="L58" s="243" t="s">
        <v>1457</v>
      </c>
      <c r="M58" s="243" t="s">
        <v>1457</v>
      </c>
      <c r="N58" s="243" t="s">
        <v>1457</v>
      </c>
      <c r="O58" s="243" t="s">
        <v>1457</v>
      </c>
      <c r="P58" s="243" t="s">
        <v>1457</v>
      </c>
      <c r="Q58" s="243" t="s">
        <v>1457</v>
      </c>
      <c r="R58" s="243" t="s">
        <v>1457</v>
      </c>
      <c r="S58" s="243" t="s">
        <v>1457</v>
      </c>
      <c r="T58" s="243" t="s">
        <v>1457</v>
      </c>
      <c r="U58" s="243" t="s">
        <v>1457</v>
      </c>
      <c r="V58" s="243" t="s">
        <v>1457</v>
      </c>
      <c r="W58" s="243" t="s">
        <v>1457</v>
      </c>
      <c r="X58" s="243" t="s">
        <v>1457</v>
      </c>
      <c r="Y58" s="243" t="s">
        <v>1457</v>
      </c>
      <c r="Z58" s="243" t="s">
        <v>1457</v>
      </c>
      <c r="AA58" s="243" t="s">
        <v>1457</v>
      </c>
      <c r="AB58" s="243" t="s">
        <v>1457</v>
      </c>
      <c r="AC58" s="243" t="s">
        <v>1457</v>
      </c>
      <c r="AD58" s="243" t="s">
        <v>1457</v>
      </c>
      <c r="AE58" s="243" t="s">
        <v>1457</v>
      </c>
      <c r="AF58" s="243" t="s">
        <v>1457</v>
      </c>
      <c r="AG58" s="243" t="s">
        <v>1457</v>
      </c>
      <c r="AH58" s="243" t="s">
        <v>1457</v>
      </c>
      <c r="AI58" s="243" t="s">
        <v>1457</v>
      </c>
      <c r="AJ58" s="243" t="s">
        <v>1457</v>
      </c>
      <c r="AK58" s="243" t="s">
        <v>1457</v>
      </c>
      <c r="AL58" s="243" t="s">
        <v>1457</v>
      </c>
      <c r="AM58" s="243" t="s">
        <v>1457</v>
      </c>
    </row>
    <row r="59" spans="3:39" x14ac:dyDescent="0.25">
      <c r="C59" s="243" t="s">
        <v>132</v>
      </c>
      <c r="D59" s="243" t="s">
        <v>1457</v>
      </c>
      <c r="E59" s="243" t="s">
        <v>1457</v>
      </c>
      <c r="F59" s="243" t="s">
        <v>1457</v>
      </c>
      <c r="G59" s="243" t="s">
        <v>1457</v>
      </c>
      <c r="H59" s="243" t="s">
        <v>1457</v>
      </c>
      <c r="I59" s="243" t="s">
        <v>1457</v>
      </c>
      <c r="J59" s="243" t="s">
        <v>1457</v>
      </c>
      <c r="K59" s="243" t="s">
        <v>1457</v>
      </c>
      <c r="L59" s="243" t="s">
        <v>1457</v>
      </c>
      <c r="M59" s="243" t="s">
        <v>1457</v>
      </c>
      <c r="N59" s="243" t="s">
        <v>1457</v>
      </c>
      <c r="O59" s="243" t="s">
        <v>1457</v>
      </c>
      <c r="P59" s="243" t="s">
        <v>1457</v>
      </c>
      <c r="Q59" s="243" t="s">
        <v>1457</v>
      </c>
      <c r="R59" s="243" t="s">
        <v>1457</v>
      </c>
      <c r="S59" s="243" t="s">
        <v>1457</v>
      </c>
      <c r="T59" s="243" t="s">
        <v>1457</v>
      </c>
      <c r="U59" s="243" t="s">
        <v>1457</v>
      </c>
      <c r="V59" s="243" t="s">
        <v>1457</v>
      </c>
      <c r="W59" s="243" t="s">
        <v>1457</v>
      </c>
      <c r="X59" s="243" t="s">
        <v>1457</v>
      </c>
      <c r="Y59" s="243" t="s">
        <v>1457</v>
      </c>
      <c r="Z59" s="243" t="s">
        <v>1457</v>
      </c>
      <c r="AA59" s="243" t="s">
        <v>1457</v>
      </c>
      <c r="AB59" s="243" t="s">
        <v>1457</v>
      </c>
      <c r="AC59" s="243" t="s">
        <v>1457</v>
      </c>
      <c r="AD59" s="243" t="s">
        <v>1457</v>
      </c>
      <c r="AE59" s="243" t="s">
        <v>1457</v>
      </c>
      <c r="AF59" s="243" t="s">
        <v>1457</v>
      </c>
      <c r="AG59" s="243" t="s">
        <v>1457</v>
      </c>
      <c r="AH59" s="243" t="s">
        <v>1457</v>
      </c>
      <c r="AI59" s="243" t="s">
        <v>1457</v>
      </c>
      <c r="AJ59" s="243" t="s">
        <v>1457</v>
      </c>
      <c r="AK59" s="243" t="s">
        <v>1457</v>
      </c>
      <c r="AL59" s="243" t="s">
        <v>1457</v>
      </c>
      <c r="AM59" s="243" t="s">
        <v>1457</v>
      </c>
    </row>
    <row r="60" spans="3:39" x14ac:dyDescent="0.25">
      <c r="C60" s="243" t="s">
        <v>133</v>
      </c>
      <c r="D60" s="243" t="s">
        <v>1457</v>
      </c>
      <c r="E60" s="243" t="s">
        <v>1457</v>
      </c>
      <c r="F60" s="243" t="s">
        <v>1457</v>
      </c>
      <c r="G60" s="243" t="s">
        <v>1457</v>
      </c>
      <c r="H60" s="243" t="s">
        <v>1457</v>
      </c>
      <c r="I60" s="243" t="s">
        <v>1457</v>
      </c>
      <c r="J60" s="243" t="s">
        <v>1457</v>
      </c>
      <c r="K60" s="243" t="s">
        <v>1457</v>
      </c>
      <c r="L60" s="243" t="s">
        <v>1457</v>
      </c>
      <c r="M60" s="243" t="s">
        <v>1457</v>
      </c>
      <c r="N60" s="243" t="s">
        <v>1457</v>
      </c>
      <c r="O60" s="243" t="s">
        <v>1457</v>
      </c>
      <c r="P60" s="243" t="s">
        <v>1457</v>
      </c>
      <c r="Q60" s="243" t="s">
        <v>1457</v>
      </c>
      <c r="R60" s="243" t="s">
        <v>1457</v>
      </c>
      <c r="S60" s="243" t="s">
        <v>1457</v>
      </c>
      <c r="T60" s="243" t="s">
        <v>1457</v>
      </c>
      <c r="U60" s="243" t="s">
        <v>1457</v>
      </c>
      <c r="V60" s="243" t="s">
        <v>1457</v>
      </c>
      <c r="W60" s="243" t="s">
        <v>1457</v>
      </c>
      <c r="X60" s="243" t="s">
        <v>1457</v>
      </c>
      <c r="Y60" s="243" t="s">
        <v>1457</v>
      </c>
      <c r="Z60" s="243" t="s">
        <v>1457</v>
      </c>
      <c r="AA60" s="243" t="s">
        <v>1457</v>
      </c>
      <c r="AB60" s="243" t="s">
        <v>1457</v>
      </c>
      <c r="AC60" s="243" t="s">
        <v>1457</v>
      </c>
      <c r="AD60" s="243" t="s">
        <v>1457</v>
      </c>
      <c r="AE60" s="243" t="s">
        <v>1457</v>
      </c>
      <c r="AF60" s="243" t="s">
        <v>1457</v>
      </c>
      <c r="AG60" s="243" t="s">
        <v>1457</v>
      </c>
      <c r="AH60" s="243" t="s">
        <v>1457</v>
      </c>
      <c r="AI60" s="243" t="s">
        <v>1457</v>
      </c>
      <c r="AJ60" s="243" t="s">
        <v>1457</v>
      </c>
      <c r="AK60" s="243" t="s">
        <v>1457</v>
      </c>
      <c r="AL60" s="243" t="s">
        <v>1457</v>
      </c>
      <c r="AM60" s="243" t="s">
        <v>1457</v>
      </c>
    </row>
    <row r="61" spans="3:39" x14ac:dyDescent="0.25">
      <c r="C61" s="243" t="s">
        <v>134</v>
      </c>
      <c r="D61" s="243" t="s">
        <v>1457</v>
      </c>
      <c r="E61" s="243" t="s">
        <v>1457</v>
      </c>
      <c r="F61" s="243" t="s">
        <v>1457</v>
      </c>
      <c r="G61" s="243" t="s">
        <v>1457</v>
      </c>
      <c r="H61" s="243" t="s">
        <v>1457</v>
      </c>
      <c r="I61" s="243" t="s">
        <v>1457</v>
      </c>
      <c r="J61" s="243" t="s">
        <v>1457</v>
      </c>
      <c r="K61" s="243" t="s">
        <v>1457</v>
      </c>
      <c r="L61" s="243" t="s">
        <v>1457</v>
      </c>
      <c r="M61" s="243" t="s">
        <v>1457</v>
      </c>
      <c r="N61" s="243" t="s">
        <v>1457</v>
      </c>
      <c r="O61" s="243" t="s">
        <v>1457</v>
      </c>
      <c r="P61" s="243" t="s">
        <v>1457</v>
      </c>
      <c r="Q61" s="243" t="s">
        <v>1457</v>
      </c>
      <c r="R61" s="243" t="s">
        <v>1457</v>
      </c>
      <c r="S61" s="243" t="s">
        <v>1457</v>
      </c>
      <c r="T61" s="243" t="s">
        <v>1457</v>
      </c>
      <c r="U61" s="243" t="s">
        <v>1457</v>
      </c>
      <c r="V61" s="243" t="s">
        <v>1457</v>
      </c>
      <c r="W61" s="243" t="s">
        <v>1457</v>
      </c>
      <c r="X61" s="243" t="s">
        <v>1457</v>
      </c>
      <c r="Y61" s="243" t="s">
        <v>1457</v>
      </c>
      <c r="Z61" s="243" t="s">
        <v>1457</v>
      </c>
      <c r="AA61" s="243" t="s">
        <v>1457</v>
      </c>
      <c r="AB61" s="243" t="s">
        <v>1457</v>
      </c>
      <c r="AC61" s="243" t="s">
        <v>1457</v>
      </c>
      <c r="AD61" s="243" t="s">
        <v>1457</v>
      </c>
      <c r="AE61" s="243" t="s">
        <v>1457</v>
      </c>
      <c r="AF61" s="243" t="s">
        <v>1457</v>
      </c>
      <c r="AG61" s="243" t="s">
        <v>1457</v>
      </c>
      <c r="AH61" s="243" t="s">
        <v>1457</v>
      </c>
      <c r="AI61" s="243" t="s">
        <v>1457</v>
      </c>
      <c r="AJ61" s="243" t="s">
        <v>1457</v>
      </c>
      <c r="AK61" s="243" t="s">
        <v>1457</v>
      </c>
      <c r="AL61" s="243" t="s">
        <v>1457</v>
      </c>
      <c r="AM61" s="243" t="s">
        <v>1457</v>
      </c>
    </row>
    <row r="62" spans="3:39" x14ac:dyDescent="0.25">
      <c r="C62" s="243" t="s">
        <v>135</v>
      </c>
      <c r="D62" s="243" t="s">
        <v>1457</v>
      </c>
      <c r="E62" s="243" t="s">
        <v>1457</v>
      </c>
      <c r="F62" s="243" t="s">
        <v>1457</v>
      </c>
      <c r="G62" s="243" t="s">
        <v>1457</v>
      </c>
      <c r="H62" s="243" t="s">
        <v>1457</v>
      </c>
      <c r="I62" s="243" t="s">
        <v>1457</v>
      </c>
      <c r="J62" s="243" t="s">
        <v>1457</v>
      </c>
      <c r="K62" s="243" t="s">
        <v>1457</v>
      </c>
      <c r="L62" s="243" t="s">
        <v>1457</v>
      </c>
      <c r="M62" s="243" t="s">
        <v>1457</v>
      </c>
      <c r="N62" s="243" t="s">
        <v>1457</v>
      </c>
      <c r="O62" s="243" t="s">
        <v>1457</v>
      </c>
      <c r="P62" s="243" t="s">
        <v>1457</v>
      </c>
      <c r="Q62" s="243" t="s">
        <v>1457</v>
      </c>
      <c r="R62" s="243" t="s">
        <v>1457</v>
      </c>
      <c r="S62" s="243" t="s">
        <v>1457</v>
      </c>
      <c r="T62" s="243" t="s">
        <v>1457</v>
      </c>
      <c r="U62" s="243" t="s">
        <v>1457</v>
      </c>
      <c r="V62" s="243" t="s">
        <v>1457</v>
      </c>
      <c r="W62" s="243" t="s">
        <v>1457</v>
      </c>
      <c r="X62" s="243" t="s">
        <v>1457</v>
      </c>
      <c r="Y62" s="243" t="s">
        <v>1457</v>
      </c>
      <c r="Z62" s="243" t="s">
        <v>1457</v>
      </c>
      <c r="AA62" s="243" t="s">
        <v>1457</v>
      </c>
      <c r="AB62" s="243" t="s">
        <v>1457</v>
      </c>
      <c r="AC62" s="243" t="s">
        <v>1457</v>
      </c>
      <c r="AD62" s="243" t="s">
        <v>1457</v>
      </c>
      <c r="AE62" s="243" t="s">
        <v>1457</v>
      </c>
      <c r="AF62" s="243" t="s">
        <v>1457</v>
      </c>
      <c r="AG62" s="243" t="s">
        <v>1457</v>
      </c>
      <c r="AH62" s="243" t="s">
        <v>1457</v>
      </c>
      <c r="AI62" s="243" t="s">
        <v>1457</v>
      </c>
      <c r="AJ62" s="243" t="s">
        <v>1457</v>
      </c>
      <c r="AK62" s="243" t="s">
        <v>1457</v>
      </c>
      <c r="AL62" s="243" t="s">
        <v>1457</v>
      </c>
      <c r="AM62" s="243" t="s">
        <v>1457</v>
      </c>
    </row>
    <row r="63" spans="3:39" x14ac:dyDescent="0.25">
      <c r="C63" s="243" t="s">
        <v>136</v>
      </c>
      <c r="D63" s="243" t="s">
        <v>1457</v>
      </c>
      <c r="E63" s="243" t="s">
        <v>1457</v>
      </c>
      <c r="F63" s="243" t="s">
        <v>1457</v>
      </c>
      <c r="G63" s="243" t="s">
        <v>1457</v>
      </c>
      <c r="H63" s="243" t="s">
        <v>1457</v>
      </c>
      <c r="I63" s="243" t="s">
        <v>1457</v>
      </c>
      <c r="J63" s="243" t="s">
        <v>1457</v>
      </c>
      <c r="K63" s="243" t="s">
        <v>1457</v>
      </c>
      <c r="L63" s="243" t="s">
        <v>1457</v>
      </c>
      <c r="M63" s="243" t="s">
        <v>1457</v>
      </c>
      <c r="N63" s="243" t="s">
        <v>1457</v>
      </c>
      <c r="O63" s="243" t="s">
        <v>1457</v>
      </c>
      <c r="P63" s="243" t="s">
        <v>1457</v>
      </c>
      <c r="Q63" s="243" t="s">
        <v>1457</v>
      </c>
      <c r="R63" s="243" t="s">
        <v>1457</v>
      </c>
      <c r="S63" s="243" t="s">
        <v>1457</v>
      </c>
      <c r="T63" s="243" t="s">
        <v>1457</v>
      </c>
      <c r="U63" s="243" t="s">
        <v>1457</v>
      </c>
      <c r="V63" s="243" t="s">
        <v>1457</v>
      </c>
      <c r="W63" s="243" t="s">
        <v>1457</v>
      </c>
      <c r="X63" s="243" t="s">
        <v>1457</v>
      </c>
      <c r="Y63" s="243" t="s">
        <v>1457</v>
      </c>
      <c r="Z63" s="243" t="s">
        <v>1457</v>
      </c>
      <c r="AA63" s="243" t="s">
        <v>1457</v>
      </c>
      <c r="AB63" s="243" t="s">
        <v>1457</v>
      </c>
      <c r="AC63" s="243" t="s">
        <v>1457</v>
      </c>
      <c r="AD63" s="243" t="s">
        <v>1457</v>
      </c>
      <c r="AE63" s="243" t="s">
        <v>1457</v>
      </c>
      <c r="AF63" s="243" t="s">
        <v>1457</v>
      </c>
      <c r="AG63" s="243" t="s">
        <v>1457</v>
      </c>
      <c r="AH63" s="243" t="s">
        <v>1457</v>
      </c>
      <c r="AI63" s="243" t="s">
        <v>1457</v>
      </c>
      <c r="AJ63" s="243" t="s">
        <v>1457</v>
      </c>
      <c r="AK63" s="243" t="s">
        <v>1457</v>
      </c>
      <c r="AL63" s="243" t="s">
        <v>1457</v>
      </c>
      <c r="AM63" s="243" t="s">
        <v>1457</v>
      </c>
    </row>
    <row r="64" spans="3:39" x14ac:dyDescent="0.25">
      <c r="C64" s="243" t="s">
        <v>137</v>
      </c>
      <c r="D64" s="243" t="s">
        <v>1457</v>
      </c>
      <c r="E64" s="243" t="s">
        <v>1457</v>
      </c>
      <c r="F64" s="243" t="s">
        <v>1457</v>
      </c>
      <c r="G64" s="243" t="s">
        <v>1457</v>
      </c>
      <c r="H64" s="243" t="s">
        <v>1457</v>
      </c>
      <c r="I64" s="243" t="s">
        <v>1457</v>
      </c>
      <c r="J64" s="243" t="s">
        <v>1457</v>
      </c>
      <c r="K64" s="243" t="s">
        <v>1457</v>
      </c>
      <c r="L64" s="243" t="s">
        <v>1457</v>
      </c>
      <c r="M64" s="243" t="s">
        <v>1457</v>
      </c>
      <c r="N64" s="243" t="s">
        <v>1457</v>
      </c>
      <c r="O64" s="243" t="s">
        <v>1457</v>
      </c>
      <c r="P64" s="243" t="s">
        <v>1457</v>
      </c>
      <c r="Q64" s="243" t="s">
        <v>1457</v>
      </c>
      <c r="R64" s="243" t="s">
        <v>1457</v>
      </c>
      <c r="S64" s="243" t="s">
        <v>1457</v>
      </c>
      <c r="T64" s="243" t="s">
        <v>1457</v>
      </c>
      <c r="U64" s="243" t="s">
        <v>1457</v>
      </c>
      <c r="V64" s="243" t="s">
        <v>1457</v>
      </c>
      <c r="W64" s="243" t="s">
        <v>1457</v>
      </c>
      <c r="X64" s="243" t="s">
        <v>1457</v>
      </c>
      <c r="Y64" s="243" t="s">
        <v>1457</v>
      </c>
      <c r="Z64" s="243" t="s">
        <v>1457</v>
      </c>
      <c r="AA64" s="243" t="s">
        <v>1457</v>
      </c>
      <c r="AB64" s="243" t="s">
        <v>1457</v>
      </c>
      <c r="AC64" s="243" t="s">
        <v>1457</v>
      </c>
      <c r="AD64" s="243" t="s">
        <v>1457</v>
      </c>
      <c r="AE64" s="243" t="s">
        <v>1457</v>
      </c>
      <c r="AF64" s="243" t="s">
        <v>1457</v>
      </c>
      <c r="AG64" s="243" t="s">
        <v>1457</v>
      </c>
      <c r="AH64" s="243" t="s">
        <v>1457</v>
      </c>
      <c r="AI64" s="243" t="s">
        <v>1457</v>
      </c>
      <c r="AJ64" s="243" t="s">
        <v>1457</v>
      </c>
      <c r="AK64" s="243" t="s">
        <v>1457</v>
      </c>
      <c r="AL64" s="243" t="s">
        <v>1457</v>
      </c>
      <c r="AM64" s="243" t="s">
        <v>1457</v>
      </c>
    </row>
    <row r="65" spans="3:39" x14ac:dyDescent="0.25">
      <c r="C65" s="243" t="s">
        <v>138</v>
      </c>
      <c r="D65" s="249">
        <v>55562410.489510499</v>
      </c>
      <c r="E65" s="249">
        <v>54699845.804195799</v>
      </c>
      <c r="F65" s="249">
        <v>53837281.118881099</v>
      </c>
      <c r="G65" s="249">
        <v>52974716.433566399</v>
      </c>
      <c r="H65" s="249">
        <v>52112151.748251699</v>
      </c>
      <c r="I65" s="249">
        <v>51249587.062936999</v>
      </c>
      <c r="J65" s="249">
        <v>50387022.377622299</v>
      </c>
      <c r="K65" s="249">
        <v>49524457.692307599</v>
      </c>
      <c r="L65" s="249">
        <v>48661893.006993003</v>
      </c>
      <c r="M65" s="249">
        <v>47799328.321678303</v>
      </c>
      <c r="N65" s="249">
        <v>46936763.636363603</v>
      </c>
      <c r="O65" s="249">
        <v>46074198.951048903</v>
      </c>
      <c r="P65" s="249">
        <v>45211634.265734203</v>
      </c>
      <c r="Q65" s="249">
        <v>44349069.580419503</v>
      </c>
      <c r="R65" s="249">
        <v>43486504.895104803</v>
      </c>
      <c r="S65" s="249">
        <v>42623940.2097902</v>
      </c>
      <c r="T65" s="249">
        <v>41761375.5244755</v>
      </c>
      <c r="U65" s="249">
        <v>40898810.8391608</v>
      </c>
      <c r="V65" s="249">
        <v>40036246.1538461</v>
      </c>
      <c r="W65" s="249">
        <v>39173681.4685314</v>
      </c>
      <c r="X65" s="249">
        <v>38311116.7832167</v>
      </c>
      <c r="Y65" s="249">
        <v>37448552.097902</v>
      </c>
      <c r="Z65" s="249">
        <v>36585987.412587397</v>
      </c>
      <c r="AA65" s="249">
        <v>35723422.727272697</v>
      </c>
      <c r="AB65" s="249">
        <v>34860858.041957997</v>
      </c>
      <c r="AC65" s="249">
        <v>33998293.356643297</v>
      </c>
      <c r="AD65" s="249">
        <v>33135728.6713286</v>
      </c>
      <c r="AE65" s="249">
        <v>32273163.9860139</v>
      </c>
      <c r="AF65" s="249">
        <v>31410599.3006992</v>
      </c>
      <c r="AG65" s="249">
        <v>30548034.6153845</v>
      </c>
      <c r="AH65" s="249">
        <v>29685469.930069901</v>
      </c>
      <c r="AI65" s="249">
        <v>28822905.244755201</v>
      </c>
      <c r="AJ65" s="249">
        <v>27960340.559440501</v>
      </c>
      <c r="AK65" s="249">
        <v>27097775.874125801</v>
      </c>
      <c r="AL65" s="249">
        <v>26235211.188811101</v>
      </c>
      <c r="AM65" s="249">
        <v>25372646.503496401</v>
      </c>
    </row>
  </sheetData>
  <conditionalFormatting sqref="A29:A30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55C9-A44D-47D0-A448-95E33A19A520}">
  <sheetPr>
    <tabColor rgb="FF00B0F0"/>
  </sheetPr>
  <dimension ref="A1:AH5023"/>
  <sheetViews>
    <sheetView topLeftCell="B1" workbookViewId="0"/>
  </sheetViews>
  <sheetFormatPr defaultColWidth="6.875" defaultRowHeight="15" customHeight="1" x14ac:dyDescent="0.2"/>
  <cols>
    <col min="1" max="1" width="19.625" style="209" hidden="1" customWidth="1"/>
    <col min="2" max="2" width="42.875" style="209" customWidth="1"/>
    <col min="3" max="33" width="8" style="209" bestFit="1" customWidth="1"/>
    <col min="34" max="34" width="8.125" style="209" bestFit="1" customWidth="1"/>
    <col min="35" max="16384" width="6.875" style="209"/>
  </cols>
  <sheetData>
    <row r="1" spans="1:34" ht="15" customHeight="1" thickBot="1" x14ac:dyDescent="0.25">
      <c r="B1" s="210" t="s">
        <v>1202</v>
      </c>
      <c r="C1" s="211">
        <v>2020</v>
      </c>
      <c r="D1" s="211">
        <v>2021</v>
      </c>
      <c r="E1" s="211">
        <v>2022</v>
      </c>
      <c r="F1" s="211">
        <v>2023</v>
      </c>
      <c r="G1" s="211">
        <v>2024</v>
      </c>
      <c r="H1" s="211">
        <v>2025</v>
      </c>
      <c r="I1" s="211">
        <v>2026</v>
      </c>
      <c r="J1" s="211">
        <v>2027</v>
      </c>
      <c r="K1" s="211">
        <v>2028</v>
      </c>
      <c r="L1" s="211">
        <v>2029</v>
      </c>
      <c r="M1" s="211">
        <v>2030</v>
      </c>
      <c r="N1" s="211">
        <v>2031</v>
      </c>
      <c r="O1" s="211">
        <v>2032</v>
      </c>
      <c r="P1" s="211">
        <v>2033</v>
      </c>
      <c r="Q1" s="211">
        <v>2034</v>
      </c>
      <c r="R1" s="211">
        <v>2035</v>
      </c>
      <c r="S1" s="211">
        <v>2036</v>
      </c>
      <c r="T1" s="211">
        <v>2037</v>
      </c>
      <c r="U1" s="211">
        <v>2038</v>
      </c>
      <c r="V1" s="211">
        <v>2039</v>
      </c>
      <c r="W1" s="211">
        <v>2040</v>
      </c>
      <c r="X1" s="211">
        <v>2041</v>
      </c>
      <c r="Y1" s="211">
        <v>2042</v>
      </c>
      <c r="Z1" s="211">
        <v>2043</v>
      </c>
      <c r="AA1" s="211">
        <v>2044</v>
      </c>
      <c r="AB1" s="211">
        <v>2045</v>
      </c>
      <c r="AC1" s="211">
        <v>2046</v>
      </c>
      <c r="AD1" s="211">
        <v>2047</v>
      </c>
      <c r="AE1" s="211">
        <v>2048</v>
      </c>
      <c r="AF1" s="211">
        <v>2049</v>
      </c>
      <c r="AG1" s="211">
        <v>2050</v>
      </c>
    </row>
    <row r="2" spans="1:34" ht="15" customHeight="1" thickTop="1" x14ac:dyDescent="0.2"/>
    <row r="3" spans="1:34" ht="15" customHeight="1" x14ac:dyDescent="0.2">
      <c r="C3" s="212" t="s">
        <v>1203</v>
      </c>
      <c r="D3" s="212" t="s">
        <v>1204</v>
      </c>
    </row>
    <row r="4" spans="1:34" ht="15" customHeight="1" x14ac:dyDescent="0.2">
      <c r="C4" s="212" t="s">
        <v>1205</v>
      </c>
      <c r="D4" s="212" t="s">
        <v>1206</v>
      </c>
      <c r="G4" s="212" t="s">
        <v>1207</v>
      </c>
    </row>
    <row r="5" spans="1:34" ht="15" customHeight="1" x14ac:dyDescent="0.2">
      <c r="C5" s="212" t="s">
        <v>1208</v>
      </c>
      <c r="D5" s="212" t="s">
        <v>1209</v>
      </c>
    </row>
    <row r="6" spans="1:34" ht="15" customHeight="1" x14ac:dyDescent="0.2">
      <c r="C6" s="212" t="s">
        <v>1210</v>
      </c>
      <c r="E6" s="212" t="s">
        <v>1211</v>
      </c>
    </row>
    <row r="10" spans="1:34" ht="15" customHeight="1" x14ac:dyDescent="0.25">
      <c r="A10" s="213" t="s">
        <v>1212</v>
      </c>
      <c r="B10" s="214" t="s">
        <v>1213</v>
      </c>
      <c r="AH10" s="215" t="s">
        <v>1214</v>
      </c>
    </row>
    <row r="11" spans="1:34" ht="15" customHeight="1" x14ac:dyDescent="0.2">
      <c r="B11" s="210" t="s">
        <v>1215</v>
      </c>
      <c r="AH11" s="215" t="s">
        <v>1216</v>
      </c>
    </row>
    <row r="12" spans="1:34" ht="15" customHeight="1" x14ac:dyDescent="0.2">
      <c r="B12" s="210" t="s">
        <v>1217</v>
      </c>
      <c r="C12" s="216"/>
      <c r="D12" s="216"/>
      <c r="E12" s="216"/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  <c r="AH12" s="215" t="s">
        <v>1218</v>
      </c>
    </row>
    <row r="13" spans="1:34" ht="15" customHeight="1" thickBot="1" x14ac:dyDescent="0.25">
      <c r="B13" s="211" t="s">
        <v>1219</v>
      </c>
      <c r="C13" s="211">
        <v>2020</v>
      </c>
      <c r="D13" s="211">
        <v>2021</v>
      </c>
      <c r="E13" s="211">
        <v>2022</v>
      </c>
      <c r="F13" s="211">
        <v>2023</v>
      </c>
      <c r="G13" s="211">
        <v>2024</v>
      </c>
      <c r="H13" s="211">
        <v>2025</v>
      </c>
      <c r="I13" s="211">
        <v>2026</v>
      </c>
      <c r="J13" s="211">
        <v>2027</v>
      </c>
      <c r="K13" s="211">
        <v>2028</v>
      </c>
      <c r="L13" s="211">
        <v>2029</v>
      </c>
      <c r="M13" s="211">
        <v>2030</v>
      </c>
      <c r="N13" s="211">
        <v>2031</v>
      </c>
      <c r="O13" s="211">
        <v>2032</v>
      </c>
      <c r="P13" s="211">
        <v>2033</v>
      </c>
      <c r="Q13" s="211">
        <v>2034</v>
      </c>
      <c r="R13" s="211">
        <v>2035</v>
      </c>
      <c r="S13" s="211">
        <v>2036</v>
      </c>
      <c r="T13" s="211">
        <v>2037</v>
      </c>
      <c r="U13" s="211">
        <v>2038</v>
      </c>
      <c r="V13" s="211">
        <v>2039</v>
      </c>
      <c r="W13" s="211">
        <v>2040</v>
      </c>
      <c r="X13" s="211">
        <v>2041</v>
      </c>
      <c r="Y13" s="211">
        <v>2042</v>
      </c>
      <c r="Z13" s="211">
        <v>2043</v>
      </c>
      <c r="AA13" s="211">
        <v>2044</v>
      </c>
      <c r="AB13" s="211">
        <v>2045</v>
      </c>
      <c r="AC13" s="211">
        <v>2046</v>
      </c>
      <c r="AD13" s="211">
        <v>2047</v>
      </c>
      <c r="AE13" s="211">
        <v>2048</v>
      </c>
      <c r="AF13" s="211">
        <v>2049</v>
      </c>
      <c r="AG13" s="211">
        <v>2050</v>
      </c>
      <c r="AH13" s="217" t="s">
        <v>1220</v>
      </c>
    </row>
    <row r="15" spans="1:34" ht="15" customHeight="1" x14ac:dyDescent="0.2">
      <c r="B15" s="218" t="s">
        <v>1221</v>
      </c>
    </row>
    <row r="16" spans="1:34" ht="15" customHeight="1" x14ac:dyDescent="0.25">
      <c r="A16" s="213" t="s">
        <v>1222</v>
      </c>
      <c r="B16" s="219" t="s">
        <v>1223</v>
      </c>
      <c r="C16" s="220">
        <v>3.6566000000000001E-2</v>
      </c>
      <c r="D16" s="220">
        <v>3.6913000000000001E-2</v>
      </c>
      <c r="E16" s="220">
        <v>3.5750999999999998E-2</v>
      </c>
      <c r="F16" s="220">
        <v>3.5464000000000002E-2</v>
      </c>
      <c r="G16" s="220">
        <v>3.5150000000000001E-2</v>
      </c>
      <c r="H16" s="220">
        <v>3.4846000000000002E-2</v>
      </c>
      <c r="I16" s="220">
        <v>3.4549000000000003E-2</v>
      </c>
      <c r="J16" s="220">
        <v>3.4282E-2</v>
      </c>
      <c r="K16" s="220">
        <v>3.4043999999999998E-2</v>
      </c>
      <c r="L16" s="220">
        <v>3.3835999999999998E-2</v>
      </c>
      <c r="M16" s="220">
        <v>3.3387E-2</v>
      </c>
      <c r="N16" s="220">
        <v>3.304E-2</v>
      </c>
      <c r="O16" s="220">
        <v>3.2759000000000003E-2</v>
      </c>
      <c r="P16" s="220">
        <v>3.2576000000000001E-2</v>
      </c>
      <c r="Q16" s="220">
        <v>3.2421999999999999E-2</v>
      </c>
      <c r="R16" s="220">
        <v>3.2305E-2</v>
      </c>
      <c r="S16" s="220">
        <v>3.2191999999999998E-2</v>
      </c>
      <c r="T16" s="220">
        <v>3.2086999999999997E-2</v>
      </c>
      <c r="U16" s="220">
        <v>3.1986000000000001E-2</v>
      </c>
      <c r="V16" s="220">
        <v>3.1892999999999998E-2</v>
      </c>
      <c r="W16" s="220">
        <v>3.1803999999999999E-2</v>
      </c>
      <c r="X16" s="220">
        <v>3.1720999999999999E-2</v>
      </c>
      <c r="Y16" s="220">
        <v>3.1648999999999997E-2</v>
      </c>
      <c r="Z16" s="220">
        <v>3.1586999999999997E-2</v>
      </c>
      <c r="AA16" s="220">
        <v>3.1543000000000002E-2</v>
      </c>
      <c r="AB16" s="220">
        <v>3.1518999999999998E-2</v>
      </c>
      <c r="AC16" s="220">
        <v>3.1508000000000001E-2</v>
      </c>
      <c r="AD16" s="220">
        <v>3.1496999999999997E-2</v>
      </c>
      <c r="AE16" s="220">
        <v>3.1496000000000003E-2</v>
      </c>
      <c r="AF16" s="220">
        <v>3.1509000000000002E-2</v>
      </c>
      <c r="AG16" s="220">
        <v>3.1537000000000003E-2</v>
      </c>
      <c r="AH16" s="221">
        <v>-4.9199999999999999E-3</v>
      </c>
    </row>
    <row r="17" spans="1:34" ht="15" customHeight="1" x14ac:dyDescent="0.25">
      <c r="A17" s="213" t="s">
        <v>1224</v>
      </c>
      <c r="B17" s="219" t="s">
        <v>1225</v>
      </c>
      <c r="C17" s="220">
        <v>1.4893E-2</v>
      </c>
      <c r="D17" s="220">
        <v>1.4737E-2</v>
      </c>
      <c r="E17" s="220">
        <v>1.4286999999999999E-2</v>
      </c>
      <c r="F17" s="220">
        <v>1.3906999999999999E-2</v>
      </c>
      <c r="G17" s="220">
        <v>1.3538E-2</v>
      </c>
      <c r="H17" s="220">
        <v>1.3216E-2</v>
      </c>
      <c r="I17" s="220">
        <v>1.2929E-2</v>
      </c>
      <c r="J17" s="220">
        <v>1.2677000000000001E-2</v>
      </c>
      <c r="K17" s="220">
        <v>1.2444E-2</v>
      </c>
      <c r="L17" s="220">
        <v>1.223E-2</v>
      </c>
      <c r="M17" s="220">
        <v>1.2019999999999999E-2</v>
      </c>
      <c r="N17" s="220">
        <v>1.1825E-2</v>
      </c>
      <c r="O17" s="220">
        <v>1.163E-2</v>
      </c>
      <c r="P17" s="220">
        <v>1.1445E-2</v>
      </c>
      <c r="Q17" s="220">
        <v>1.1266E-2</v>
      </c>
      <c r="R17" s="220">
        <v>1.1098E-2</v>
      </c>
      <c r="S17" s="220">
        <v>1.0928999999999999E-2</v>
      </c>
      <c r="T17" s="220">
        <v>1.0758999999999999E-2</v>
      </c>
      <c r="U17" s="220">
        <v>1.0591E-2</v>
      </c>
      <c r="V17" s="220">
        <v>1.0434000000000001E-2</v>
      </c>
      <c r="W17" s="220">
        <v>1.0274999999999999E-2</v>
      </c>
      <c r="X17" s="220">
        <v>1.0118E-2</v>
      </c>
      <c r="Y17" s="220">
        <v>9.9659999999999992E-3</v>
      </c>
      <c r="Z17" s="220">
        <v>9.8160000000000001E-3</v>
      </c>
      <c r="AA17" s="220">
        <v>9.6740000000000003E-3</v>
      </c>
      <c r="AB17" s="220">
        <v>9.5359999999999993E-3</v>
      </c>
      <c r="AC17" s="220">
        <v>9.4009999999999996E-3</v>
      </c>
      <c r="AD17" s="220">
        <v>9.2659999999999999E-3</v>
      </c>
      <c r="AE17" s="220">
        <v>9.1369999999999993E-3</v>
      </c>
      <c r="AF17" s="220">
        <v>9.0130000000000002E-3</v>
      </c>
      <c r="AG17" s="220">
        <v>8.8909999999999996E-3</v>
      </c>
      <c r="AH17" s="221">
        <v>-1.7047E-2</v>
      </c>
    </row>
    <row r="18" spans="1:34" ht="15" customHeight="1" x14ac:dyDescent="0.25">
      <c r="A18" s="213" t="s">
        <v>1226</v>
      </c>
      <c r="B18" s="219" t="s">
        <v>1227</v>
      </c>
      <c r="C18" s="220">
        <v>5.1458999999999998E-2</v>
      </c>
      <c r="D18" s="220">
        <v>5.1650000000000001E-2</v>
      </c>
      <c r="E18" s="220">
        <v>5.0037999999999999E-2</v>
      </c>
      <c r="F18" s="220">
        <v>4.9370999999999998E-2</v>
      </c>
      <c r="G18" s="220">
        <v>4.8689000000000003E-2</v>
      </c>
      <c r="H18" s="220">
        <v>4.8062000000000001E-2</v>
      </c>
      <c r="I18" s="220">
        <v>4.7476999999999998E-2</v>
      </c>
      <c r="J18" s="220">
        <v>4.6958E-2</v>
      </c>
      <c r="K18" s="220">
        <v>4.6488000000000002E-2</v>
      </c>
      <c r="L18" s="220">
        <v>4.6066000000000003E-2</v>
      </c>
      <c r="M18" s="220">
        <v>4.5407000000000003E-2</v>
      </c>
      <c r="N18" s="220">
        <v>4.4864000000000001E-2</v>
      </c>
      <c r="O18" s="220">
        <v>4.4388999999999998E-2</v>
      </c>
      <c r="P18" s="220">
        <v>4.4021999999999999E-2</v>
      </c>
      <c r="Q18" s="220">
        <v>4.3688999999999999E-2</v>
      </c>
      <c r="R18" s="220">
        <v>4.3402999999999997E-2</v>
      </c>
      <c r="S18" s="220">
        <v>4.3119999999999999E-2</v>
      </c>
      <c r="T18" s="220">
        <v>4.2846000000000002E-2</v>
      </c>
      <c r="U18" s="220">
        <v>4.2576999999999997E-2</v>
      </c>
      <c r="V18" s="220">
        <v>4.2326999999999997E-2</v>
      </c>
      <c r="W18" s="220">
        <v>4.2078999999999998E-2</v>
      </c>
      <c r="X18" s="220">
        <v>4.1840000000000002E-2</v>
      </c>
      <c r="Y18" s="220">
        <v>4.1614999999999999E-2</v>
      </c>
      <c r="Z18" s="220">
        <v>4.1403000000000002E-2</v>
      </c>
      <c r="AA18" s="220">
        <v>4.1216999999999997E-2</v>
      </c>
      <c r="AB18" s="220">
        <v>4.1055000000000001E-2</v>
      </c>
      <c r="AC18" s="220">
        <v>4.0908E-2</v>
      </c>
      <c r="AD18" s="220">
        <v>4.0762E-2</v>
      </c>
      <c r="AE18" s="220">
        <v>4.0633000000000002E-2</v>
      </c>
      <c r="AF18" s="220">
        <v>4.0522000000000002E-2</v>
      </c>
      <c r="AG18" s="220">
        <v>4.0427999999999999E-2</v>
      </c>
      <c r="AH18" s="221">
        <v>-8.0099999999999998E-3</v>
      </c>
    </row>
    <row r="19" spans="1:34" ht="15" customHeight="1" x14ac:dyDescent="0.25">
      <c r="A19" s="213" t="s">
        <v>1228</v>
      </c>
      <c r="B19" s="219" t="s">
        <v>1229</v>
      </c>
      <c r="C19" s="220">
        <v>0.657304</v>
      </c>
      <c r="D19" s="220">
        <v>0.62929599999999997</v>
      </c>
      <c r="E19" s="220">
        <v>0.60349799999999998</v>
      </c>
      <c r="F19" s="220">
        <v>0.60575000000000001</v>
      </c>
      <c r="G19" s="220">
        <v>0.60949500000000001</v>
      </c>
      <c r="H19" s="220">
        <v>0.61388100000000001</v>
      </c>
      <c r="I19" s="220">
        <v>0.61824500000000004</v>
      </c>
      <c r="J19" s="220">
        <v>0.62029100000000004</v>
      </c>
      <c r="K19" s="220">
        <v>0.62100299999999997</v>
      </c>
      <c r="L19" s="220">
        <v>0.62098399999999998</v>
      </c>
      <c r="M19" s="220">
        <v>0.61383100000000002</v>
      </c>
      <c r="N19" s="220">
        <v>0.60908399999999996</v>
      </c>
      <c r="O19" s="220">
        <v>0.606043</v>
      </c>
      <c r="P19" s="220">
        <v>0.60520099999999999</v>
      </c>
      <c r="Q19" s="220">
        <v>0.60468100000000002</v>
      </c>
      <c r="R19" s="220">
        <v>0.60459499999999999</v>
      </c>
      <c r="S19" s="220">
        <v>0.60434600000000005</v>
      </c>
      <c r="T19" s="220">
        <v>0.60405500000000001</v>
      </c>
      <c r="U19" s="220">
        <v>0.60361299999999996</v>
      </c>
      <c r="V19" s="220">
        <v>0.60314699999999999</v>
      </c>
      <c r="W19" s="220">
        <v>0.60270100000000004</v>
      </c>
      <c r="X19" s="220">
        <v>0.60221999999999998</v>
      </c>
      <c r="Y19" s="220">
        <v>0.60174899999999998</v>
      </c>
      <c r="Z19" s="220">
        <v>0.60131699999999999</v>
      </c>
      <c r="AA19" s="220">
        <v>0.60099000000000002</v>
      </c>
      <c r="AB19" s="220">
        <v>0.60053800000000002</v>
      </c>
      <c r="AC19" s="220">
        <v>0.60028199999999998</v>
      </c>
      <c r="AD19" s="220">
        <v>0.59997500000000004</v>
      </c>
      <c r="AE19" s="220">
        <v>0.59964300000000004</v>
      </c>
      <c r="AF19" s="220">
        <v>0.599221</v>
      </c>
      <c r="AG19" s="220">
        <v>0.59878399999999998</v>
      </c>
      <c r="AH19" s="221">
        <v>-3.1029999999999999E-3</v>
      </c>
    </row>
    <row r="20" spans="1:34" ht="15" customHeight="1" x14ac:dyDescent="0.25">
      <c r="A20" s="213" t="s">
        <v>1230</v>
      </c>
      <c r="B20" s="219" t="s">
        <v>1231</v>
      </c>
      <c r="C20" s="220">
        <v>7.7910999999999994E-2</v>
      </c>
      <c r="D20" s="220">
        <v>7.4593999999999994E-2</v>
      </c>
      <c r="E20" s="220">
        <v>6.9611000000000006E-2</v>
      </c>
      <c r="F20" s="220">
        <v>7.0274000000000003E-2</v>
      </c>
      <c r="G20" s="220">
        <v>7.0992E-2</v>
      </c>
      <c r="H20" s="220">
        <v>7.1258000000000002E-2</v>
      </c>
      <c r="I20" s="220">
        <v>7.1108000000000005E-2</v>
      </c>
      <c r="J20" s="220">
        <v>7.0319999999999994E-2</v>
      </c>
      <c r="K20" s="220">
        <v>6.9462999999999997E-2</v>
      </c>
      <c r="L20" s="220">
        <v>6.8345000000000003E-2</v>
      </c>
      <c r="M20" s="220">
        <v>6.7112000000000005E-2</v>
      </c>
      <c r="N20" s="220">
        <v>6.5821000000000005E-2</v>
      </c>
      <c r="O20" s="220">
        <v>6.4517000000000005E-2</v>
      </c>
      <c r="P20" s="220">
        <v>6.3118999999999995E-2</v>
      </c>
      <c r="Q20" s="220">
        <v>6.1671999999999998E-2</v>
      </c>
      <c r="R20" s="220">
        <v>6.0176E-2</v>
      </c>
      <c r="S20" s="220">
        <v>5.8650000000000001E-2</v>
      </c>
      <c r="T20" s="220">
        <v>5.7284000000000002E-2</v>
      </c>
      <c r="U20" s="220">
        <v>5.6004999999999999E-2</v>
      </c>
      <c r="V20" s="220">
        <v>5.4642999999999997E-2</v>
      </c>
      <c r="W20" s="220">
        <v>5.3425E-2</v>
      </c>
      <c r="X20" s="220">
        <v>5.2274000000000001E-2</v>
      </c>
      <c r="Y20" s="220">
        <v>5.1150000000000001E-2</v>
      </c>
      <c r="Z20" s="220">
        <v>5.0105999999999998E-2</v>
      </c>
      <c r="AA20" s="220">
        <v>4.8999000000000001E-2</v>
      </c>
      <c r="AB20" s="220">
        <v>4.7875000000000001E-2</v>
      </c>
      <c r="AC20" s="220">
        <v>4.6906999999999997E-2</v>
      </c>
      <c r="AD20" s="220">
        <v>4.5964999999999999E-2</v>
      </c>
      <c r="AE20" s="220">
        <v>4.4936999999999998E-2</v>
      </c>
      <c r="AF20" s="220">
        <v>4.3892E-2</v>
      </c>
      <c r="AG20" s="220">
        <v>4.2840000000000003E-2</v>
      </c>
      <c r="AH20" s="221">
        <v>-1.9739E-2</v>
      </c>
    </row>
    <row r="21" spans="1:34" ht="15" customHeight="1" x14ac:dyDescent="0.25">
      <c r="A21" s="213" t="s">
        <v>1232</v>
      </c>
      <c r="B21" s="219" t="s">
        <v>1233</v>
      </c>
      <c r="C21" s="220">
        <v>0.54883400000000004</v>
      </c>
      <c r="D21" s="220">
        <v>0.53982300000000005</v>
      </c>
      <c r="E21" s="220">
        <v>0.49548700000000001</v>
      </c>
      <c r="F21" s="220">
        <v>0.49416399999999999</v>
      </c>
      <c r="G21" s="220">
        <v>0.49374000000000001</v>
      </c>
      <c r="H21" s="220">
        <v>0.49113600000000002</v>
      </c>
      <c r="I21" s="220">
        <v>0.48741499999999999</v>
      </c>
      <c r="J21" s="220">
        <v>0.48446</v>
      </c>
      <c r="K21" s="220">
        <v>0.482877</v>
      </c>
      <c r="L21" s="220">
        <v>0.48208499999999999</v>
      </c>
      <c r="M21" s="220">
        <v>0.48066799999999998</v>
      </c>
      <c r="N21" s="220">
        <v>0.47896</v>
      </c>
      <c r="O21" s="220">
        <v>0.47799000000000003</v>
      </c>
      <c r="P21" s="220">
        <v>0.47778100000000001</v>
      </c>
      <c r="Q21" s="220">
        <v>0.47835699999999998</v>
      </c>
      <c r="R21" s="220">
        <v>0.47923700000000002</v>
      </c>
      <c r="S21" s="220">
        <v>0.48048299999999999</v>
      </c>
      <c r="T21" s="220">
        <v>0.48191099999999998</v>
      </c>
      <c r="U21" s="220">
        <v>0.48367900000000003</v>
      </c>
      <c r="V21" s="220">
        <v>0.48547699999999999</v>
      </c>
      <c r="W21" s="220">
        <v>0.48678900000000003</v>
      </c>
      <c r="X21" s="220">
        <v>0.48793599999999998</v>
      </c>
      <c r="Y21" s="220">
        <v>0.48905100000000001</v>
      </c>
      <c r="Z21" s="220">
        <v>0.490201</v>
      </c>
      <c r="AA21" s="220">
        <v>0.49152899999999999</v>
      </c>
      <c r="AB21" s="220">
        <v>0.49265599999999998</v>
      </c>
      <c r="AC21" s="220">
        <v>0.49385099999999998</v>
      </c>
      <c r="AD21" s="220">
        <v>0.49513099999999999</v>
      </c>
      <c r="AE21" s="220">
        <v>0.49669000000000002</v>
      </c>
      <c r="AF21" s="220">
        <v>0.49823299999999998</v>
      </c>
      <c r="AG21" s="220">
        <v>0.49999500000000002</v>
      </c>
      <c r="AH21" s="221">
        <v>-3.1020000000000002E-3</v>
      </c>
    </row>
    <row r="22" spans="1:34" ht="15" customHeight="1" x14ac:dyDescent="0.2">
      <c r="A22" s="213" t="s">
        <v>1234</v>
      </c>
      <c r="B22" s="218" t="s">
        <v>1235</v>
      </c>
      <c r="C22" s="222">
        <v>1.3355090000000001</v>
      </c>
      <c r="D22" s="222">
        <v>1.2953619999999999</v>
      </c>
      <c r="E22" s="222">
        <v>1.2186349999999999</v>
      </c>
      <c r="F22" s="222">
        <v>1.2195579999999999</v>
      </c>
      <c r="G22" s="222">
        <v>1.2229159999999999</v>
      </c>
      <c r="H22" s="222">
        <v>1.2243360000000001</v>
      </c>
      <c r="I22" s="222">
        <v>1.224245</v>
      </c>
      <c r="J22" s="222">
        <v>1.2220299999999999</v>
      </c>
      <c r="K22" s="222">
        <v>1.2198310000000001</v>
      </c>
      <c r="L22" s="222">
        <v>1.2174799999999999</v>
      </c>
      <c r="M22" s="222">
        <v>1.2070190000000001</v>
      </c>
      <c r="N22" s="222">
        <v>1.1987289999999999</v>
      </c>
      <c r="O22" s="222">
        <v>1.1929380000000001</v>
      </c>
      <c r="P22" s="222">
        <v>1.190123</v>
      </c>
      <c r="Q22" s="222">
        <v>1.1883980000000001</v>
      </c>
      <c r="R22" s="222">
        <v>1.1874119999999999</v>
      </c>
      <c r="S22" s="222">
        <v>1.1866000000000001</v>
      </c>
      <c r="T22" s="222">
        <v>1.186096</v>
      </c>
      <c r="U22" s="222">
        <v>1.1858740000000001</v>
      </c>
      <c r="V22" s="222">
        <v>1.185594</v>
      </c>
      <c r="W22" s="222">
        <v>1.1849940000000001</v>
      </c>
      <c r="X22" s="222">
        <v>1.184269</v>
      </c>
      <c r="Y22" s="222">
        <v>1.1835659999999999</v>
      </c>
      <c r="Z22" s="222">
        <v>1.1830259999999999</v>
      </c>
      <c r="AA22" s="222">
        <v>1.182734</v>
      </c>
      <c r="AB22" s="222">
        <v>1.182123</v>
      </c>
      <c r="AC22" s="222">
        <v>1.1819489999999999</v>
      </c>
      <c r="AD22" s="222">
        <v>1.1818340000000001</v>
      </c>
      <c r="AE22" s="222">
        <v>1.1819029999999999</v>
      </c>
      <c r="AF22" s="222">
        <v>1.181867</v>
      </c>
      <c r="AG22" s="222">
        <v>1.1820470000000001</v>
      </c>
      <c r="AH22" s="223">
        <v>-4.0610000000000004E-3</v>
      </c>
    </row>
    <row r="23" spans="1:34" ht="15" customHeight="1" x14ac:dyDescent="0.25">
      <c r="A23" s="213" t="s">
        <v>1236</v>
      </c>
      <c r="B23" s="219" t="s">
        <v>1237</v>
      </c>
      <c r="C23" s="220">
        <v>0.77737199999999995</v>
      </c>
      <c r="D23" s="220">
        <v>0.75010299999999996</v>
      </c>
      <c r="E23" s="220">
        <v>0.72652899999999998</v>
      </c>
      <c r="F23" s="220">
        <v>0.72028999999999999</v>
      </c>
      <c r="G23" s="220">
        <v>0.69194100000000003</v>
      </c>
      <c r="H23" s="220">
        <v>0.66961000000000004</v>
      </c>
      <c r="I23" s="220">
        <v>0.61617</v>
      </c>
      <c r="J23" s="220">
        <v>0.61340700000000004</v>
      </c>
      <c r="K23" s="220">
        <v>0.61086499999999999</v>
      </c>
      <c r="L23" s="220">
        <v>0.615371</v>
      </c>
      <c r="M23" s="220">
        <v>0.59565299999999999</v>
      </c>
      <c r="N23" s="220">
        <v>0.56779199999999996</v>
      </c>
      <c r="O23" s="220">
        <v>0.55227999999999999</v>
      </c>
      <c r="P23" s="220">
        <v>0.54934499999999997</v>
      </c>
      <c r="Q23" s="220">
        <v>0.54893499999999995</v>
      </c>
      <c r="R23" s="220">
        <v>0.55163099999999998</v>
      </c>
      <c r="S23" s="220">
        <v>0.55143900000000001</v>
      </c>
      <c r="T23" s="220">
        <v>0.54645600000000005</v>
      </c>
      <c r="U23" s="220">
        <v>0.54328699999999996</v>
      </c>
      <c r="V23" s="220">
        <v>0.54011200000000004</v>
      </c>
      <c r="W23" s="220">
        <v>0.54378000000000004</v>
      </c>
      <c r="X23" s="220">
        <v>0.54475200000000001</v>
      </c>
      <c r="Y23" s="220">
        <v>0.54231099999999999</v>
      </c>
      <c r="Z23" s="220">
        <v>0.54232400000000003</v>
      </c>
      <c r="AA23" s="220">
        <v>0.55069500000000005</v>
      </c>
      <c r="AB23" s="220">
        <v>0.56951700000000005</v>
      </c>
      <c r="AC23" s="220">
        <v>0.57947899999999997</v>
      </c>
      <c r="AD23" s="220">
        <v>0.57202900000000001</v>
      </c>
      <c r="AE23" s="220">
        <v>0.569577</v>
      </c>
      <c r="AF23" s="220">
        <v>0.57027899999999998</v>
      </c>
      <c r="AG23" s="220">
        <v>0.56999500000000003</v>
      </c>
      <c r="AH23" s="221">
        <v>-1.0290000000000001E-2</v>
      </c>
    </row>
    <row r="24" spans="1:34" ht="15" customHeight="1" x14ac:dyDescent="0.2">
      <c r="A24" s="213" t="s">
        <v>1238</v>
      </c>
      <c r="B24" s="218" t="s">
        <v>1239</v>
      </c>
      <c r="C24" s="222">
        <v>2.1128809999999998</v>
      </c>
      <c r="D24" s="222">
        <v>2.0454659999999998</v>
      </c>
      <c r="E24" s="222">
        <v>1.945163</v>
      </c>
      <c r="F24" s="222">
        <v>1.9398470000000001</v>
      </c>
      <c r="G24" s="222">
        <v>1.914857</v>
      </c>
      <c r="H24" s="222">
        <v>1.8939459999999999</v>
      </c>
      <c r="I24" s="222">
        <v>1.8404149999999999</v>
      </c>
      <c r="J24" s="222">
        <v>1.8354379999999999</v>
      </c>
      <c r="K24" s="222">
        <v>1.8306960000000001</v>
      </c>
      <c r="L24" s="222">
        <v>1.832851</v>
      </c>
      <c r="M24" s="222">
        <v>1.8026720000000001</v>
      </c>
      <c r="N24" s="222">
        <v>1.766521</v>
      </c>
      <c r="O24" s="222">
        <v>1.7452179999999999</v>
      </c>
      <c r="P24" s="222">
        <v>1.739468</v>
      </c>
      <c r="Q24" s="222">
        <v>1.737333</v>
      </c>
      <c r="R24" s="222">
        <v>1.7390429999999999</v>
      </c>
      <c r="S24" s="222">
        <v>1.738038</v>
      </c>
      <c r="T24" s="222">
        <v>1.7325520000000001</v>
      </c>
      <c r="U24" s="222">
        <v>1.7291620000000001</v>
      </c>
      <c r="V24" s="222">
        <v>1.725706</v>
      </c>
      <c r="W24" s="222">
        <v>1.728774</v>
      </c>
      <c r="X24" s="222">
        <v>1.7290220000000001</v>
      </c>
      <c r="Y24" s="222">
        <v>1.725876</v>
      </c>
      <c r="Z24" s="222">
        <v>1.7253499999999999</v>
      </c>
      <c r="AA24" s="222">
        <v>1.733428</v>
      </c>
      <c r="AB24" s="222">
        <v>1.751641</v>
      </c>
      <c r="AC24" s="222">
        <v>1.761428</v>
      </c>
      <c r="AD24" s="222">
        <v>1.7538629999999999</v>
      </c>
      <c r="AE24" s="222">
        <v>1.751479</v>
      </c>
      <c r="AF24" s="222">
        <v>1.7521469999999999</v>
      </c>
      <c r="AG24" s="222">
        <v>1.7520420000000001</v>
      </c>
      <c r="AH24" s="223">
        <v>-6.2230000000000002E-3</v>
      </c>
    </row>
    <row r="26" spans="1:34" ht="15" customHeight="1" x14ac:dyDescent="0.2">
      <c r="B26" s="218" t="s">
        <v>1240</v>
      </c>
    </row>
    <row r="27" spans="1:34" ht="15" customHeight="1" x14ac:dyDescent="0.25">
      <c r="A27" s="213" t="s">
        <v>1241</v>
      </c>
      <c r="B27" s="219" t="s">
        <v>1223</v>
      </c>
      <c r="C27" s="220">
        <v>2.3633999999999999E-2</v>
      </c>
      <c r="D27" s="220">
        <v>2.3820999999999998E-2</v>
      </c>
      <c r="E27" s="220">
        <v>2.3363999999999999E-2</v>
      </c>
      <c r="F27" s="220">
        <v>2.2959E-2</v>
      </c>
      <c r="G27" s="220">
        <v>2.2544000000000002E-2</v>
      </c>
      <c r="H27" s="220">
        <v>2.2128999999999999E-2</v>
      </c>
      <c r="I27" s="220">
        <v>2.2231000000000001E-2</v>
      </c>
      <c r="J27" s="220">
        <v>2.2345E-2</v>
      </c>
      <c r="K27" s="220">
        <v>2.2442E-2</v>
      </c>
      <c r="L27" s="220">
        <v>2.2554999999999999E-2</v>
      </c>
      <c r="M27" s="220">
        <v>2.2523000000000001E-2</v>
      </c>
      <c r="N27" s="220">
        <v>2.264E-2</v>
      </c>
      <c r="O27" s="220">
        <v>2.2734999999999998E-2</v>
      </c>
      <c r="P27" s="220">
        <v>2.2856000000000001E-2</v>
      </c>
      <c r="Q27" s="220">
        <v>2.2983E-2</v>
      </c>
      <c r="R27" s="220">
        <v>2.3109999999999999E-2</v>
      </c>
      <c r="S27" s="220">
        <v>2.3234000000000001E-2</v>
      </c>
      <c r="T27" s="220">
        <v>2.3356999999999999E-2</v>
      </c>
      <c r="U27" s="220">
        <v>2.3477999999999999E-2</v>
      </c>
      <c r="V27" s="220">
        <v>2.3604E-2</v>
      </c>
      <c r="W27" s="220">
        <v>2.3723000000000001E-2</v>
      </c>
      <c r="X27" s="220">
        <v>2.3844000000000001E-2</v>
      </c>
      <c r="Y27" s="220">
        <v>2.3973999999999999E-2</v>
      </c>
      <c r="Z27" s="220">
        <v>2.4098999999999999E-2</v>
      </c>
      <c r="AA27" s="220">
        <v>2.4230999999999999E-2</v>
      </c>
      <c r="AB27" s="220">
        <v>2.4375000000000001E-2</v>
      </c>
      <c r="AC27" s="220">
        <v>2.4500000000000001E-2</v>
      </c>
      <c r="AD27" s="220">
        <v>2.4627E-2</v>
      </c>
      <c r="AE27" s="220">
        <v>2.4763E-2</v>
      </c>
      <c r="AF27" s="220">
        <v>2.4899999999999999E-2</v>
      </c>
      <c r="AG27" s="220">
        <v>2.5037E-2</v>
      </c>
      <c r="AH27" s="221">
        <v>1.9250000000000001E-3</v>
      </c>
    </row>
    <row r="28" spans="1:34" ht="15" customHeight="1" x14ac:dyDescent="0.25">
      <c r="A28" s="213" t="s">
        <v>1242</v>
      </c>
      <c r="B28" s="219" t="s">
        <v>1243</v>
      </c>
      <c r="C28" s="220">
        <v>5.9612999999999999E-2</v>
      </c>
      <c r="D28" s="220">
        <v>6.4895999999999995E-2</v>
      </c>
      <c r="E28" s="220">
        <v>6.5531000000000006E-2</v>
      </c>
      <c r="F28" s="220">
        <v>6.6164000000000001E-2</v>
      </c>
      <c r="G28" s="220">
        <v>6.6831000000000002E-2</v>
      </c>
      <c r="H28" s="220">
        <v>6.7489999999999994E-2</v>
      </c>
      <c r="I28" s="220">
        <v>6.7515000000000006E-2</v>
      </c>
      <c r="J28" s="220">
        <v>6.7569000000000004E-2</v>
      </c>
      <c r="K28" s="220">
        <v>6.7590999999999998E-2</v>
      </c>
      <c r="L28" s="220">
        <v>6.7640000000000006E-2</v>
      </c>
      <c r="M28" s="220">
        <v>6.7407999999999996E-2</v>
      </c>
      <c r="N28" s="220">
        <v>6.7474000000000006E-2</v>
      </c>
      <c r="O28" s="220">
        <v>6.7484000000000002E-2</v>
      </c>
      <c r="P28" s="220">
        <v>6.7545999999999995E-2</v>
      </c>
      <c r="Q28" s="220">
        <v>6.7607E-2</v>
      </c>
      <c r="R28" s="220">
        <v>6.7666000000000004E-2</v>
      </c>
      <c r="S28" s="220">
        <v>6.7725999999999995E-2</v>
      </c>
      <c r="T28" s="220">
        <v>6.7783999999999997E-2</v>
      </c>
      <c r="U28" s="220">
        <v>6.7835000000000006E-2</v>
      </c>
      <c r="V28" s="220">
        <v>6.7907999999999996E-2</v>
      </c>
      <c r="W28" s="220">
        <v>6.7948999999999996E-2</v>
      </c>
      <c r="X28" s="220">
        <v>6.8007999999999999E-2</v>
      </c>
      <c r="Y28" s="220">
        <v>6.8072999999999995E-2</v>
      </c>
      <c r="Z28" s="220">
        <v>6.8130999999999997E-2</v>
      </c>
      <c r="AA28" s="220">
        <v>6.8203E-2</v>
      </c>
      <c r="AB28" s="220">
        <v>6.8279999999999993E-2</v>
      </c>
      <c r="AC28" s="220">
        <v>6.8330000000000002E-2</v>
      </c>
      <c r="AD28" s="220">
        <v>6.8400000000000002E-2</v>
      </c>
      <c r="AE28" s="220">
        <v>6.8469000000000002E-2</v>
      </c>
      <c r="AF28" s="220">
        <v>6.8543000000000007E-2</v>
      </c>
      <c r="AG28" s="220">
        <v>6.8616999999999997E-2</v>
      </c>
      <c r="AH28" s="221">
        <v>4.7000000000000002E-3</v>
      </c>
    </row>
    <row r="29" spans="1:34" ht="15" customHeight="1" x14ac:dyDescent="0.25">
      <c r="A29" s="213" t="s">
        <v>1244</v>
      </c>
      <c r="B29" s="219" t="s">
        <v>1245</v>
      </c>
      <c r="C29" s="220">
        <v>6.2000000000000003E-5</v>
      </c>
      <c r="D29" s="220">
        <v>6.8999999999999997E-5</v>
      </c>
      <c r="E29" s="220">
        <v>6.9999999999999994E-5</v>
      </c>
      <c r="F29" s="220">
        <v>1.02E-4</v>
      </c>
      <c r="G29" s="220">
        <v>1.12E-4</v>
      </c>
      <c r="H29" s="220">
        <v>1.34E-4</v>
      </c>
      <c r="I29" s="220">
        <v>1.2400000000000001E-4</v>
      </c>
      <c r="J29" s="220">
        <v>1.1900000000000001E-4</v>
      </c>
      <c r="K29" s="220">
        <v>1.07E-4</v>
      </c>
      <c r="L29" s="220">
        <v>1.02E-4</v>
      </c>
      <c r="M29" s="220">
        <v>4.6999999999999997E-5</v>
      </c>
      <c r="N29" s="220">
        <v>4.3000000000000002E-5</v>
      </c>
      <c r="O29" s="220">
        <v>3.1999999999999999E-5</v>
      </c>
      <c r="P29" s="220">
        <v>2.9E-5</v>
      </c>
      <c r="Q29" s="220">
        <v>2.6999999999999999E-5</v>
      </c>
      <c r="R29" s="220">
        <v>2.5000000000000001E-5</v>
      </c>
      <c r="S29" s="220">
        <v>2.4000000000000001E-5</v>
      </c>
      <c r="T29" s="220">
        <v>2.0000000000000002E-5</v>
      </c>
      <c r="U29" s="220">
        <v>1.5999999999999999E-5</v>
      </c>
      <c r="V29" s="220">
        <v>1.5999999999999999E-5</v>
      </c>
      <c r="W29" s="220">
        <v>1.1E-5</v>
      </c>
      <c r="X29" s="220">
        <v>7.9999999999999996E-6</v>
      </c>
      <c r="Y29" s="220">
        <v>6.0000000000000002E-6</v>
      </c>
      <c r="Z29" s="220">
        <v>9.9999999999999995E-7</v>
      </c>
      <c r="AA29" s="220">
        <v>9.9999999999999995E-7</v>
      </c>
      <c r="AB29" s="220">
        <v>0</v>
      </c>
      <c r="AC29" s="220">
        <v>0</v>
      </c>
      <c r="AD29" s="220">
        <v>0</v>
      </c>
      <c r="AE29" s="220">
        <v>0</v>
      </c>
      <c r="AF29" s="220">
        <v>0</v>
      </c>
      <c r="AG29" s="220">
        <v>0</v>
      </c>
      <c r="AH29" s="221" t="s">
        <v>1246</v>
      </c>
    </row>
    <row r="30" spans="1:34" ht="15" customHeight="1" x14ac:dyDescent="0.25">
      <c r="A30" s="213" t="s">
        <v>1247</v>
      </c>
      <c r="B30" s="219" t="s">
        <v>44</v>
      </c>
      <c r="C30" s="220">
        <v>3.8855000000000001E-2</v>
      </c>
      <c r="D30" s="220">
        <v>4.0336999999999998E-2</v>
      </c>
      <c r="E30" s="220">
        <v>4.4538000000000001E-2</v>
      </c>
      <c r="F30" s="220">
        <v>4.3965999999999998E-2</v>
      </c>
      <c r="G30" s="220">
        <v>4.3462000000000001E-2</v>
      </c>
      <c r="H30" s="220">
        <v>4.3117000000000003E-2</v>
      </c>
      <c r="I30" s="220">
        <v>4.3194000000000003E-2</v>
      </c>
      <c r="J30" s="220">
        <v>4.3199000000000001E-2</v>
      </c>
      <c r="K30" s="220">
        <v>4.3040000000000002E-2</v>
      </c>
      <c r="L30" s="220">
        <v>4.2902999999999997E-2</v>
      </c>
      <c r="M30" s="220">
        <v>4.2262000000000001E-2</v>
      </c>
      <c r="N30" s="220">
        <v>4.1817E-2</v>
      </c>
      <c r="O30" s="220">
        <v>4.1503999999999999E-2</v>
      </c>
      <c r="P30" s="220">
        <v>4.1401E-2</v>
      </c>
      <c r="Q30" s="220">
        <v>4.1341000000000003E-2</v>
      </c>
      <c r="R30" s="220">
        <v>4.1320999999999997E-2</v>
      </c>
      <c r="S30" s="220">
        <v>4.1306000000000002E-2</v>
      </c>
      <c r="T30" s="220">
        <v>4.1258999999999997E-2</v>
      </c>
      <c r="U30" s="220">
        <v>4.1194000000000001E-2</v>
      </c>
      <c r="V30" s="220">
        <v>4.1175999999999997E-2</v>
      </c>
      <c r="W30" s="220">
        <v>4.1109E-2</v>
      </c>
      <c r="X30" s="220">
        <v>4.1035000000000002E-2</v>
      </c>
      <c r="Y30" s="220">
        <v>4.0974999999999998E-2</v>
      </c>
      <c r="Z30" s="220">
        <v>4.0915E-2</v>
      </c>
      <c r="AA30" s="220">
        <v>4.0902000000000001E-2</v>
      </c>
      <c r="AB30" s="220">
        <v>4.0890999999999997E-2</v>
      </c>
      <c r="AC30" s="220">
        <v>4.0853E-2</v>
      </c>
      <c r="AD30" s="220">
        <v>4.0801999999999998E-2</v>
      </c>
      <c r="AE30" s="220">
        <v>4.0794999999999998E-2</v>
      </c>
      <c r="AF30" s="220">
        <v>4.0787999999999998E-2</v>
      </c>
      <c r="AG30" s="220">
        <v>4.0800999999999997E-2</v>
      </c>
      <c r="AH30" s="221">
        <v>1.6299999999999999E-3</v>
      </c>
    </row>
    <row r="31" spans="1:34" ht="15" customHeight="1" x14ac:dyDescent="0.25">
      <c r="A31" s="213" t="s">
        <v>1248</v>
      </c>
      <c r="B31" s="219" t="s">
        <v>45</v>
      </c>
      <c r="C31" s="220">
        <v>0</v>
      </c>
      <c r="D31" s="220">
        <v>0</v>
      </c>
      <c r="E31" s="220">
        <v>0</v>
      </c>
      <c r="F31" s="220">
        <v>0</v>
      </c>
      <c r="G31" s="220">
        <v>3.3000000000000003E-5</v>
      </c>
      <c r="H31" s="220">
        <v>1.36E-4</v>
      </c>
      <c r="I31" s="220">
        <v>8.8999999999999995E-5</v>
      </c>
      <c r="J31" s="220">
        <v>8.0000000000000007E-5</v>
      </c>
      <c r="K31" s="220">
        <v>6.0000000000000002E-5</v>
      </c>
      <c r="L31" s="220">
        <v>5.3999999999999998E-5</v>
      </c>
      <c r="M31" s="220">
        <v>3.6999999999999998E-5</v>
      </c>
      <c r="N31" s="220">
        <v>3.6999999999999998E-5</v>
      </c>
      <c r="O31" s="220">
        <v>3.1999999999999999E-5</v>
      </c>
      <c r="P31" s="220">
        <v>3.4E-5</v>
      </c>
      <c r="Q31" s="220">
        <v>3.4999999999999997E-5</v>
      </c>
      <c r="R31" s="220">
        <v>3.6000000000000001E-5</v>
      </c>
      <c r="S31" s="220">
        <v>3.8999999999999999E-5</v>
      </c>
      <c r="T31" s="220">
        <v>3.8999999999999999E-5</v>
      </c>
      <c r="U31" s="220">
        <v>3.4999999999999997E-5</v>
      </c>
      <c r="V31" s="220">
        <v>4.1999999999999998E-5</v>
      </c>
      <c r="W31" s="220">
        <v>3.0000000000000001E-5</v>
      </c>
      <c r="X31" s="220">
        <v>2.8E-5</v>
      </c>
      <c r="Y31" s="220">
        <v>3.0000000000000001E-5</v>
      </c>
      <c r="Z31" s="220">
        <v>2.8E-5</v>
      </c>
      <c r="AA31" s="220">
        <v>3.1999999999999999E-5</v>
      </c>
      <c r="AB31" s="220">
        <v>3.6999999999999998E-5</v>
      </c>
      <c r="AC31" s="220">
        <v>3.6999999999999998E-5</v>
      </c>
      <c r="AD31" s="220">
        <v>4.0000000000000003E-5</v>
      </c>
      <c r="AE31" s="220">
        <v>4.3000000000000002E-5</v>
      </c>
      <c r="AF31" s="220">
        <v>4.6999999999999997E-5</v>
      </c>
      <c r="AG31" s="220">
        <v>5.0000000000000002E-5</v>
      </c>
      <c r="AH31" s="221" t="s">
        <v>1246</v>
      </c>
    </row>
    <row r="32" spans="1:34" ht="15" customHeight="1" x14ac:dyDescent="0.25">
      <c r="A32" s="213" t="s">
        <v>1249</v>
      </c>
      <c r="B32" s="219" t="s">
        <v>1227</v>
      </c>
      <c r="C32" s="220">
        <v>0.12216399999999999</v>
      </c>
      <c r="D32" s="220">
        <v>0.12912299999999999</v>
      </c>
      <c r="E32" s="220">
        <v>0.13350400000000001</v>
      </c>
      <c r="F32" s="220">
        <v>0.133191</v>
      </c>
      <c r="G32" s="220">
        <v>0.13298199999999999</v>
      </c>
      <c r="H32" s="220">
        <v>0.13300699999999999</v>
      </c>
      <c r="I32" s="220">
        <v>0.13315299999999999</v>
      </c>
      <c r="J32" s="220">
        <v>0.13331200000000001</v>
      </c>
      <c r="K32" s="220">
        <v>0.133241</v>
      </c>
      <c r="L32" s="220">
        <v>0.13325400000000001</v>
      </c>
      <c r="M32" s="220">
        <v>0.13227700000000001</v>
      </c>
      <c r="N32" s="220">
        <v>0.13200999999999999</v>
      </c>
      <c r="O32" s="220">
        <v>0.13178699999999999</v>
      </c>
      <c r="P32" s="220">
        <v>0.13186600000000001</v>
      </c>
      <c r="Q32" s="220">
        <v>0.131994</v>
      </c>
      <c r="R32" s="220">
        <v>0.132159</v>
      </c>
      <c r="S32" s="220">
        <v>0.132328</v>
      </c>
      <c r="T32" s="220">
        <v>0.13245899999999999</v>
      </c>
      <c r="U32" s="220">
        <v>0.13255800000000001</v>
      </c>
      <c r="V32" s="220">
        <v>0.132746</v>
      </c>
      <c r="W32" s="220">
        <v>0.132822</v>
      </c>
      <c r="X32" s="220">
        <v>0.13292200000000001</v>
      </c>
      <c r="Y32" s="220">
        <v>0.13305800000000001</v>
      </c>
      <c r="Z32" s="220">
        <v>0.13317499999999999</v>
      </c>
      <c r="AA32" s="220">
        <v>0.13336999999999999</v>
      </c>
      <c r="AB32" s="220">
        <v>0.13358300000000001</v>
      </c>
      <c r="AC32" s="220">
        <v>0.13372100000000001</v>
      </c>
      <c r="AD32" s="220">
        <v>0.13386899999999999</v>
      </c>
      <c r="AE32" s="220">
        <v>0.13406999999999999</v>
      </c>
      <c r="AF32" s="220">
        <v>0.13427800000000001</v>
      </c>
      <c r="AG32" s="220">
        <v>0.13450500000000001</v>
      </c>
      <c r="AH32" s="221">
        <v>3.2130000000000001E-3</v>
      </c>
    </row>
    <row r="33" spans="1:34" ht="15" customHeight="1" x14ac:dyDescent="0.25">
      <c r="A33" s="213" t="s">
        <v>1250</v>
      </c>
      <c r="B33" s="219" t="s">
        <v>1229</v>
      </c>
      <c r="C33" s="220">
        <v>0.35959099999999999</v>
      </c>
      <c r="D33" s="220">
        <v>0.35732799999999998</v>
      </c>
      <c r="E33" s="220">
        <v>0.344001</v>
      </c>
      <c r="F33" s="220">
        <v>0.35878399999999999</v>
      </c>
      <c r="G33" s="220">
        <v>0.36777900000000002</v>
      </c>
      <c r="H33" s="220">
        <v>0.37628699999999998</v>
      </c>
      <c r="I33" s="220">
        <v>0.37837100000000001</v>
      </c>
      <c r="J33" s="220">
        <v>0.37962499999999999</v>
      </c>
      <c r="K33" s="220">
        <v>0.380382</v>
      </c>
      <c r="L33" s="220">
        <v>0.380776</v>
      </c>
      <c r="M33" s="220">
        <v>0.37292599999999998</v>
      </c>
      <c r="N33" s="220">
        <v>0.368591</v>
      </c>
      <c r="O33" s="220">
        <v>0.36640899999999998</v>
      </c>
      <c r="P33" s="220">
        <v>0.36672399999999999</v>
      </c>
      <c r="Q33" s="220">
        <v>0.36738599999999999</v>
      </c>
      <c r="R33" s="220">
        <v>0.36837900000000001</v>
      </c>
      <c r="S33" s="220">
        <v>0.36935299999999999</v>
      </c>
      <c r="T33" s="220">
        <v>0.37033500000000003</v>
      </c>
      <c r="U33" s="220">
        <v>0.37117600000000001</v>
      </c>
      <c r="V33" s="220">
        <v>0.372027</v>
      </c>
      <c r="W33" s="220">
        <v>0.37288399999999999</v>
      </c>
      <c r="X33" s="220">
        <v>0.37391000000000002</v>
      </c>
      <c r="Y33" s="220">
        <v>0.37493199999999999</v>
      </c>
      <c r="Z33" s="220">
        <v>0.375911</v>
      </c>
      <c r="AA33" s="220">
        <v>0.37689899999999998</v>
      </c>
      <c r="AB33" s="220">
        <v>0.377722</v>
      </c>
      <c r="AC33" s="220">
        <v>0.37858999999999998</v>
      </c>
      <c r="AD33" s="220">
        <v>0.37932300000000002</v>
      </c>
      <c r="AE33" s="220">
        <v>0.37995899999999999</v>
      </c>
      <c r="AF33" s="220">
        <v>0.38041999999999998</v>
      </c>
      <c r="AG33" s="220">
        <v>0.38079099999999999</v>
      </c>
      <c r="AH33" s="221">
        <v>1.9109999999999999E-3</v>
      </c>
    </row>
    <row r="34" spans="1:34" ht="15" customHeight="1" x14ac:dyDescent="0.25">
      <c r="A34" s="213" t="s">
        <v>1251</v>
      </c>
      <c r="B34" s="219" t="s">
        <v>1252</v>
      </c>
      <c r="C34" s="220">
        <v>6.3610000000000003E-3</v>
      </c>
      <c r="D34" s="220">
        <v>5.7739999999999996E-3</v>
      </c>
      <c r="E34" s="220">
        <v>5.182E-3</v>
      </c>
      <c r="F34" s="220">
        <v>5.182E-3</v>
      </c>
      <c r="G34" s="220">
        <v>5.182E-3</v>
      </c>
      <c r="H34" s="220">
        <v>5.182E-3</v>
      </c>
      <c r="I34" s="220">
        <v>5.182E-3</v>
      </c>
      <c r="J34" s="220">
        <v>5.182E-3</v>
      </c>
      <c r="K34" s="220">
        <v>5.182E-3</v>
      </c>
      <c r="L34" s="220">
        <v>5.182E-3</v>
      </c>
      <c r="M34" s="220">
        <v>5.182E-3</v>
      </c>
      <c r="N34" s="220">
        <v>5.182E-3</v>
      </c>
      <c r="O34" s="220">
        <v>5.182E-3</v>
      </c>
      <c r="P34" s="220">
        <v>5.182E-3</v>
      </c>
      <c r="Q34" s="220">
        <v>5.182E-3</v>
      </c>
      <c r="R34" s="220">
        <v>5.182E-3</v>
      </c>
      <c r="S34" s="220">
        <v>5.182E-3</v>
      </c>
      <c r="T34" s="220">
        <v>5.182E-3</v>
      </c>
      <c r="U34" s="220">
        <v>5.182E-3</v>
      </c>
      <c r="V34" s="220">
        <v>5.182E-3</v>
      </c>
      <c r="W34" s="220">
        <v>5.182E-3</v>
      </c>
      <c r="X34" s="220">
        <v>5.182E-3</v>
      </c>
      <c r="Y34" s="220">
        <v>5.182E-3</v>
      </c>
      <c r="Z34" s="220">
        <v>5.182E-3</v>
      </c>
      <c r="AA34" s="220">
        <v>5.182E-3</v>
      </c>
      <c r="AB34" s="220">
        <v>5.182E-3</v>
      </c>
      <c r="AC34" s="220">
        <v>5.182E-3</v>
      </c>
      <c r="AD34" s="220">
        <v>5.182E-3</v>
      </c>
      <c r="AE34" s="220">
        <v>5.182E-3</v>
      </c>
      <c r="AF34" s="220">
        <v>5.182E-3</v>
      </c>
      <c r="AG34" s="220">
        <v>5.182E-3</v>
      </c>
      <c r="AH34" s="221">
        <v>-6.8129999999999996E-3</v>
      </c>
    </row>
    <row r="35" spans="1:34" ht="15" customHeight="1" x14ac:dyDescent="0.25">
      <c r="A35" s="213" t="s">
        <v>1253</v>
      </c>
      <c r="B35" s="219" t="s">
        <v>1254</v>
      </c>
      <c r="C35" s="220">
        <v>2.8903999999999999E-2</v>
      </c>
      <c r="D35" s="220">
        <v>2.8903999999999999E-2</v>
      </c>
      <c r="E35" s="220">
        <v>2.8903999999999999E-2</v>
      </c>
      <c r="F35" s="220">
        <v>2.8903999999999999E-2</v>
      </c>
      <c r="G35" s="220">
        <v>2.8903999999999999E-2</v>
      </c>
      <c r="H35" s="220">
        <v>2.8903999999999999E-2</v>
      </c>
      <c r="I35" s="220">
        <v>2.8903999999999999E-2</v>
      </c>
      <c r="J35" s="220">
        <v>2.8903999999999999E-2</v>
      </c>
      <c r="K35" s="220">
        <v>2.8903999999999999E-2</v>
      </c>
      <c r="L35" s="220">
        <v>2.8903999999999999E-2</v>
      </c>
      <c r="M35" s="220">
        <v>2.8903999999999999E-2</v>
      </c>
      <c r="N35" s="220">
        <v>2.8903999999999999E-2</v>
      </c>
      <c r="O35" s="220">
        <v>2.8903999999999999E-2</v>
      </c>
      <c r="P35" s="220">
        <v>2.8903999999999999E-2</v>
      </c>
      <c r="Q35" s="220">
        <v>2.8903999999999999E-2</v>
      </c>
      <c r="R35" s="220">
        <v>2.8903999999999999E-2</v>
      </c>
      <c r="S35" s="220">
        <v>2.8903999999999999E-2</v>
      </c>
      <c r="T35" s="220">
        <v>2.8903999999999999E-2</v>
      </c>
      <c r="U35" s="220">
        <v>2.8903999999999999E-2</v>
      </c>
      <c r="V35" s="220">
        <v>2.8903999999999999E-2</v>
      </c>
      <c r="W35" s="220">
        <v>2.8903999999999999E-2</v>
      </c>
      <c r="X35" s="220">
        <v>2.8903999999999999E-2</v>
      </c>
      <c r="Y35" s="220">
        <v>2.8903999999999999E-2</v>
      </c>
      <c r="Z35" s="220">
        <v>2.8903999999999999E-2</v>
      </c>
      <c r="AA35" s="220">
        <v>2.8903999999999999E-2</v>
      </c>
      <c r="AB35" s="220">
        <v>2.8903999999999999E-2</v>
      </c>
      <c r="AC35" s="220">
        <v>2.8903999999999999E-2</v>
      </c>
      <c r="AD35" s="220">
        <v>2.8903999999999999E-2</v>
      </c>
      <c r="AE35" s="220">
        <v>2.8903999999999999E-2</v>
      </c>
      <c r="AF35" s="220">
        <v>2.8903999999999999E-2</v>
      </c>
      <c r="AG35" s="220">
        <v>2.8903999999999999E-2</v>
      </c>
      <c r="AH35" s="221">
        <v>0</v>
      </c>
    </row>
    <row r="36" spans="1:34" ht="15" customHeight="1" x14ac:dyDescent="0.25">
      <c r="A36" s="213" t="s">
        <v>1255</v>
      </c>
      <c r="B36" s="219" t="s">
        <v>1233</v>
      </c>
      <c r="C36" s="220">
        <v>0.52147100000000002</v>
      </c>
      <c r="D36" s="220">
        <v>0.51640600000000003</v>
      </c>
      <c r="E36" s="220">
        <v>0.52814700000000003</v>
      </c>
      <c r="F36" s="220">
        <v>0.53651700000000002</v>
      </c>
      <c r="G36" s="220">
        <v>0.54749999999999999</v>
      </c>
      <c r="H36" s="220">
        <v>0.55493800000000004</v>
      </c>
      <c r="I36" s="220">
        <v>0.55179900000000004</v>
      </c>
      <c r="J36" s="220">
        <v>0.55110800000000004</v>
      </c>
      <c r="K36" s="220">
        <v>0.55184999999999995</v>
      </c>
      <c r="L36" s="220">
        <v>0.55318400000000001</v>
      </c>
      <c r="M36" s="220">
        <v>0.55102600000000002</v>
      </c>
      <c r="N36" s="220">
        <v>0.54954000000000003</v>
      </c>
      <c r="O36" s="220">
        <v>0.55052800000000002</v>
      </c>
      <c r="P36" s="220">
        <v>0.55230999999999997</v>
      </c>
      <c r="Q36" s="220">
        <v>0.55498400000000003</v>
      </c>
      <c r="R36" s="220">
        <v>0.55764400000000003</v>
      </c>
      <c r="S36" s="220">
        <v>0.56047800000000003</v>
      </c>
      <c r="T36" s="220">
        <v>0.56444499999999997</v>
      </c>
      <c r="U36" s="220">
        <v>0.56918000000000002</v>
      </c>
      <c r="V36" s="220">
        <v>0.57419399999999998</v>
      </c>
      <c r="W36" s="220">
        <v>0.578739</v>
      </c>
      <c r="X36" s="220">
        <v>0.58423199999999997</v>
      </c>
      <c r="Y36" s="220">
        <v>0.58974499999999996</v>
      </c>
      <c r="Z36" s="220">
        <v>0.59656299999999995</v>
      </c>
      <c r="AA36" s="220">
        <v>0.60375100000000004</v>
      </c>
      <c r="AB36" s="220">
        <v>0.61119999999999997</v>
      </c>
      <c r="AC36" s="220">
        <v>0.61864600000000003</v>
      </c>
      <c r="AD36" s="220">
        <v>0.62774099999999999</v>
      </c>
      <c r="AE36" s="220">
        <v>0.63734500000000005</v>
      </c>
      <c r="AF36" s="220">
        <v>0.64774100000000001</v>
      </c>
      <c r="AG36" s="220">
        <v>0.65895000000000004</v>
      </c>
      <c r="AH36" s="221">
        <v>7.8300000000000002E-3</v>
      </c>
    </row>
    <row r="37" spans="1:34" ht="15" customHeight="1" x14ac:dyDescent="0.2">
      <c r="A37" s="213" t="s">
        <v>1256</v>
      </c>
      <c r="B37" s="218" t="s">
        <v>1235</v>
      </c>
      <c r="C37" s="222">
        <v>1.0384910000000001</v>
      </c>
      <c r="D37" s="222">
        <v>1.0375350000000001</v>
      </c>
      <c r="E37" s="222">
        <v>1.0397380000000001</v>
      </c>
      <c r="F37" s="222">
        <v>1.0625770000000001</v>
      </c>
      <c r="G37" s="222">
        <v>1.0823469999999999</v>
      </c>
      <c r="H37" s="222">
        <v>1.098317</v>
      </c>
      <c r="I37" s="222">
        <v>1.0974090000000001</v>
      </c>
      <c r="J37" s="222">
        <v>1.098131</v>
      </c>
      <c r="K37" s="222">
        <v>1.099558</v>
      </c>
      <c r="L37" s="222">
        <v>1.1013010000000001</v>
      </c>
      <c r="M37" s="222">
        <v>1.0903149999999999</v>
      </c>
      <c r="N37" s="222">
        <v>1.0842259999999999</v>
      </c>
      <c r="O37" s="222">
        <v>1.0828089999999999</v>
      </c>
      <c r="P37" s="222">
        <v>1.084986</v>
      </c>
      <c r="Q37" s="222">
        <v>1.0884499999999999</v>
      </c>
      <c r="R37" s="222">
        <v>1.0922670000000001</v>
      </c>
      <c r="S37" s="222">
        <v>1.0962449999999999</v>
      </c>
      <c r="T37" s="222">
        <v>1.1013250000000001</v>
      </c>
      <c r="U37" s="222">
        <v>1.107</v>
      </c>
      <c r="V37" s="222">
        <v>1.1130530000000001</v>
      </c>
      <c r="W37" s="222">
        <v>1.1185309999999999</v>
      </c>
      <c r="X37" s="222">
        <v>1.1251500000000001</v>
      </c>
      <c r="Y37" s="222">
        <v>1.131821</v>
      </c>
      <c r="Z37" s="222">
        <v>1.1397349999999999</v>
      </c>
      <c r="AA37" s="222">
        <v>1.1481060000000001</v>
      </c>
      <c r="AB37" s="222">
        <v>1.1565920000000001</v>
      </c>
      <c r="AC37" s="222">
        <v>1.1650430000000001</v>
      </c>
      <c r="AD37" s="222">
        <v>1.1750179999999999</v>
      </c>
      <c r="AE37" s="222">
        <v>1.18546</v>
      </c>
      <c r="AF37" s="222">
        <v>1.1965239999999999</v>
      </c>
      <c r="AG37" s="222">
        <v>1.208332</v>
      </c>
      <c r="AH37" s="223">
        <v>5.0619999999999997E-3</v>
      </c>
    </row>
    <row r="38" spans="1:34" ht="15" customHeight="1" x14ac:dyDescent="0.25">
      <c r="A38" s="213" t="s">
        <v>1257</v>
      </c>
      <c r="B38" s="219" t="s">
        <v>1237</v>
      </c>
      <c r="C38" s="220">
        <v>0.73861500000000002</v>
      </c>
      <c r="D38" s="220">
        <v>0.71756399999999998</v>
      </c>
      <c r="E38" s="220">
        <v>0.77441800000000005</v>
      </c>
      <c r="F38" s="220">
        <v>0.78202400000000005</v>
      </c>
      <c r="G38" s="220">
        <v>0.76728200000000002</v>
      </c>
      <c r="H38" s="220">
        <v>0.75659799999999999</v>
      </c>
      <c r="I38" s="220">
        <v>0.69756099999999999</v>
      </c>
      <c r="J38" s="220">
        <v>0.69779400000000003</v>
      </c>
      <c r="K38" s="220">
        <v>0.69811900000000005</v>
      </c>
      <c r="L38" s="220">
        <v>0.70612799999999998</v>
      </c>
      <c r="M38" s="220">
        <v>0.68284199999999995</v>
      </c>
      <c r="N38" s="220">
        <v>0.65146300000000001</v>
      </c>
      <c r="O38" s="220">
        <v>0.63609199999999999</v>
      </c>
      <c r="P38" s="220">
        <v>0.63503799999999999</v>
      </c>
      <c r="Q38" s="220">
        <v>0.63686699999999996</v>
      </c>
      <c r="R38" s="220">
        <v>0.64188199999999995</v>
      </c>
      <c r="S38" s="220">
        <v>0.64324599999999998</v>
      </c>
      <c r="T38" s="220">
        <v>0.64004399999999995</v>
      </c>
      <c r="U38" s="220">
        <v>0.63932599999999995</v>
      </c>
      <c r="V38" s="220">
        <v>0.63881399999999999</v>
      </c>
      <c r="W38" s="220">
        <v>0.64649599999999996</v>
      </c>
      <c r="X38" s="220">
        <v>0.65226200000000001</v>
      </c>
      <c r="Y38" s="220">
        <v>0.65397099999999997</v>
      </c>
      <c r="Z38" s="220">
        <v>0.659995</v>
      </c>
      <c r="AA38" s="220">
        <v>0.67642500000000005</v>
      </c>
      <c r="AB38" s="220">
        <v>0.70655699999999999</v>
      </c>
      <c r="AC38" s="220">
        <v>0.72591099999999997</v>
      </c>
      <c r="AD38" s="220">
        <v>0.72523499999999996</v>
      </c>
      <c r="AE38" s="220">
        <v>0.73087199999999997</v>
      </c>
      <c r="AF38" s="220">
        <v>0.74140700000000004</v>
      </c>
      <c r="AG38" s="220">
        <v>0.75120399999999998</v>
      </c>
      <c r="AH38" s="221">
        <v>5.6400000000000005E-4</v>
      </c>
    </row>
    <row r="39" spans="1:34" ht="15" customHeight="1" x14ac:dyDescent="0.2">
      <c r="A39" s="213" t="s">
        <v>1258</v>
      </c>
      <c r="B39" s="218" t="s">
        <v>1239</v>
      </c>
      <c r="C39" s="222">
        <v>1.7771060000000001</v>
      </c>
      <c r="D39" s="222">
        <v>1.755099</v>
      </c>
      <c r="E39" s="222">
        <v>1.814155</v>
      </c>
      <c r="F39" s="222">
        <v>1.8446</v>
      </c>
      <c r="G39" s="222">
        <v>1.849629</v>
      </c>
      <c r="H39" s="222">
        <v>1.8549150000000001</v>
      </c>
      <c r="I39" s="222">
        <v>1.79497</v>
      </c>
      <c r="J39" s="222">
        <v>1.795925</v>
      </c>
      <c r="K39" s="222">
        <v>1.797677</v>
      </c>
      <c r="L39" s="222">
        <v>1.807428</v>
      </c>
      <c r="M39" s="222">
        <v>1.7731570000000001</v>
      </c>
      <c r="N39" s="222">
        <v>1.735689</v>
      </c>
      <c r="O39" s="222">
        <v>1.718901</v>
      </c>
      <c r="P39" s="222">
        <v>1.720024</v>
      </c>
      <c r="Q39" s="222">
        <v>1.725317</v>
      </c>
      <c r="R39" s="222">
        <v>1.7341489999999999</v>
      </c>
      <c r="S39" s="222">
        <v>1.7394909999999999</v>
      </c>
      <c r="T39" s="222">
        <v>1.7413689999999999</v>
      </c>
      <c r="U39" s="222">
        <v>1.7463249999999999</v>
      </c>
      <c r="V39" s="222">
        <v>1.7518670000000001</v>
      </c>
      <c r="W39" s="222">
        <v>1.7650269999999999</v>
      </c>
      <c r="X39" s="222">
        <v>1.777412</v>
      </c>
      <c r="Y39" s="222">
        <v>1.7857909999999999</v>
      </c>
      <c r="Z39" s="222">
        <v>1.799731</v>
      </c>
      <c r="AA39" s="222">
        <v>1.8245309999999999</v>
      </c>
      <c r="AB39" s="222">
        <v>1.863148</v>
      </c>
      <c r="AC39" s="222">
        <v>1.890954</v>
      </c>
      <c r="AD39" s="222">
        <v>1.900253</v>
      </c>
      <c r="AE39" s="222">
        <v>1.9163319999999999</v>
      </c>
      <c r="AF39" s="222">
        <v>1.9379310000000001</v>
      </c>
      <c r="AG39" s="222">
        <v>1.9595359999999999</v>
      </c>
      <c r="AH39" s="223">
        <v>3.2629999999999998E-3</v>
      </c>
    </row>
    <row r="41" spans="1:34" ht="15" customHeight="1" x14ac:dyDescent="0.2">
      <c r="B41" s="218" t="s">
        <v>1259</v>
      </c>
    </row>
    <row r="42" spans="1:34" x14ac:dyDescent="0.25">
      <c r="A42" s="213" t="s">
        <v>1260</v>
      </c>
      <c r="B42" s="219" t="s">
        <v>1261</v>
      </c>
      <c r="C42" s="220">
        <v>3.7649000000000002E-2</v>
      </c>
      <c r="D42" s="220">
        <v>3.3170999999999999E-2</v>
      </c>
      <c r="E42" s="220">
        <v>2.9212999999999999E-2</v>
      </c>
      <c r="F42" s="220">
        <v>2.9829000000000001E-2</v>
      </c>
      <c r="G42" s="220">
        <v>2.9728000000000001E-2</v>
      </c>
      <c r="H42" s="220">
        <v>2.9978999999999999E-2</v>
      </c>
      <c r="I42" s="220">
        <v>3.0155000000000001E-2</v>
      </c>
      <c r="J42" s="220">
        <v>3.0388999999999999E-2</v>
      </c>
      <c r="K42" s="220">
        <v>3.0546E-2</v>
      </c>
      <c r="L42" s="220">
        <v>3.0790999999999999E-2</v>
      </c>
      <c r="M42" s="220">
        <v>3.1189000000000001E-2</v>
      </c>
      <c r="N42" s="220">
        <v>3.1468000000000003E-2</v>
      </c>
      <c r="O42" s="220">
        <v>3.1773999999999997E-2</v>
      </c>
      <c r="P42" s="220">
        <v>3.2112000000000002E-2</v>
      </c>
      <c r="Q42" s="220">
        <v>3.2481999999999997E-2</v>
      </c>
      <c r="R42" s="220">
        <v>3.2842000000000003E-2</v>
      </c>
      <c r="S42" s="220">
        <v>3.3133999999999997E-2</v>
      </c>
      <c r="T42" s="220">
        <v>3.3410000000000002E-2</v>
      </c>
      <c r="U42" s="220">
        <v>3.3710999999999998E-2</v>
      </c>
      <c r="V42" s="220">
        <v>3.3993000000000002E-2</v>
      </c>
      <c r="W42" s="220">
        <v>3.4182999999999998E-2</v>
      </c>
      <c r="X42" s="220">
        <v>3.4491000000000001E-2</v>
      </c>
      <c r="Y42" s="220">
        <v>3.4882000000000003E-2</v>
      </c>
      <c r="Z42" s="220">
        <v>3.5262000000000002E-2</v>
      </c>
      <c r="AA42" s="220">
        <v>3.5645999999999997E-2</v>
      </c>
      <c r="AB42" s="220">
        <v>3.6082999999999997E-2</v>
      </c>
      <c r="AC42" s="220">
        <v>3.6437999999999998E-2</v>
      </c>
      <c r="AD42" s="220">
        <v>3.6812999999999999E-2</v>
      </c>
      <c r="AE42" s="220">
        <v>3.7231E-2</v>
      </c>
      <c r="AF42" s="220">
        <v>3.7745000000000001E-2</v>
      </c>
      <c r="AG42" s="220">
        <v>3.8247999999999997E-2</v>
      </c>
      <c r="AH42" s="221">
        <v>5.2700000000000002E-4</v>
      </c>
    </row>
    <row r="43" spans="1:34" x14ac:dyDescent="0.25">
      <c r="A43" s="213" t="s">
        <v>1262</v>
      </c>
      <c r="B43" s="219" t="s">
        <v>1243</v>
      </c>
      <c r="C43" s="220">
        <v>3.6609999999999997E-2</v>
      </c>
      <c r="D43" s="220">
        <v>4.0425999999999997E-2</v>
      </c>
      <c r="E43" s="220">
        <v>4.1623E-2</v>
      </c>
      <c r="F43" s="220">
        <v>4.2671000000000001E-2</v>
      </c>
      <c r="G43" s="220">
        <v>4.3560000000000001E-2</v>
      </c>
      <c r="H43" s="220">
        <v>4.4444999999999998E-2</v>
      </c>
      <c r="I43" s="220">
        <v>4.5137999999999998E-2</v>
      </c>
      <c r="J43" s="220">
        <v>4.573E-2</v>
      </c>
      <c r="K43" s="220">
        <v>4.6274999999999997E-2</v>
      </c>
      <c r="L43" s="220">
        <v>4.6796999999999998E-2</v>
      </c>
      <c r="M43" s="220">
        <v>4.7382000000000001E-2</v>
      </c>
      <c r="N43" s="220">
        <v>4.8016999999999997E-2</v>
      </c>
      <c r="O43" s="220">
        <v>4.8599999999999997E-2</v>
      </c>
      <c r="P43" s="220">
        <v>4.9232999999999999E-2</v>
      </c>
      <c r="Q43" s="220">
        <v>4.9917999999999997E-2</v>
      </c>
      <c r="R43" s="220">
        <v>5.0582000000000002E-2</v>
      </c>
      <c r="S43" s="220">
        <v>5.1187999999999997E-2</v>
      </c>
      <c r="T43" s="220">
        <v>5.1762000000000002E-2</v>
      </c>
      <c r="U43" s="220">
        <v>5.2375999999999999E-2</v>
      </c>
      <c r="V43" s="220">
        <v>5.3009000000000001E-2</v>
      </c>
      <c r="W43" s="220">
        <v>5.3727999999999998E-2</v>
      </c>
      <c r="X43" s="220">
        <v>5.4489999999999997E-2</v>
      </c>
      <c r="Y43" s="220">
        <v>5.5233999999999998E-2</v>
      </c>
      <c r="Z43" s="220">
        <v>5.6030999999999997E-2</v>
      </c>
      <c r="AA43" s="220">
        <v>5.6848999999999997E-2</v>
      </c>
      <c r="AB43" s="220">
        <v>5.7652000000000002E-2</v>
      </c>
      <c r="AC43" s="220">
        <v>5.8464000000000002E-2</v>
      </c>
      <c r="AD43" s="220">
        <v>5.9270000000000003E-2</v>
      </c>
      <c r="AE43" s="220">
        <v>6.0109000000000003E-2</v>
      </c>
      <c r="AF43" s="220">
        <v>6.0985999999999999E-2</v>
      </c>
      <c r="AG43" s="220">
        <v>6.1882E-2</v>
      </c>
      <c r="AH43" s="221">
        <v>1.7652000000000001E-2</v>
      </c>
    </row>
    <row r="44" spans="1:34" x14ac:dyDescent="0.25">
      <c r="A44" s="213" t="s">
        <v>1263</v>
      </c>
      <c r="B44" s="219" t="s">
        <v>44</v>
      </c>
      <c r="C44" s="220">
        <v>0.110994</v>
      </c>
      <c r="D44" s="220">
        <v>0.11806</v>
      </c>
      <c r="E44" s="220">
        <v>0.12045500000000001</v>
      </c>
      <c r="F44" s="220">
        <v>0.122694</v>
      </c>
      <c r="G44" s="220">
        <v>0.125245</v>
      </c>
      <c r="H44" s="220">
        <v>0.128048</v>
      </c>
      <c r="I44" s="220">
        <v>0.13034200000000001</v>
      </c>
      <c r="J44" s="220">
        <v>0.132215</v>
      </c>
      <c r="K44" s="220">
        <v>0.133969</v>
      </c>
      <c r="L44" s="220">
        <v>0.13578000000000001</v>
      </c>
      <c r="M44" s="220">
        <v>0.13798299999999999</v>
      </c>
      <c r="N44" s="220">
        <v>0.14017399999999999</v>
      </c>
      <c r="O44" s="220">
        <v>0.142124</v>
      </c>
      <c r="P44" s="220">
        <v>0.14421900000000001</v>
      </c>
      <c r="Q44" s="220">
        <v>0.14657999999999999</v>
      </c>
      <c r="R44" s="220">
        <v>0.148954</v>
      </c>
      <c r="S44" s="220">
        <v>0.151009</v>
      </c>
      <c r="T44" s="220">
        <v>0.15292900000000001</v>
      </c>
      <c r="U44" s="220">
        <v>0.15507000000000001</v>
      </c>
      <c r="V44" s="220">
        <v>0.15714800000000001</v>
      </c>
      <c r="W44" s="220">
        <v>0.15931899999999999</v>
      </c>
      <c r="X44" s="220">
        <v>0.161799</v>
      </c>
      <c r="Y44" s="220">
        <v>0.164436</v>
      </c>
      <c r="Z44" s="220">
        <v>0.167188</v>
      </c>
      <c r="AA44" s="220">
        <v>0.16991100000000001</v>
      </c>
      <c r="AB44" s="220">
        <v>0.172708</v>
      </c>
      <c r="AC44" s="220">
        <v>0.175432</v>
      </c>
      <c r="AD44" s="220">
        <v>0.17818100000000001</v>
      </c>
      <c r="AE44" s="220">
        <v>0.18107500000000001</v>
      </c>
      <c r="AF44" s="220">
        <v>0.18440400000000001</v>
      </c>
      <c r="AG44" s="220">
        <v>0.18773200000000001</v>
      </c>
      <c r="AH44" s="221">
        <v>1.7672E-2</v>
      </c>
    </row>
    <row r="45" spans="1:34" x14ac:dyDescent="0.25">
      <c r="A45" s="213" t="s">
        <v>1264</v>
      </c>
      <c r="B45" s="219" t="s">
        <v>45</v>
      </c>
      <c r="C45" s="220">
        <v>1.271E-3</v>
      </c>
      <c r="D45" s="220">
        <v>1.2179999999999999E-3</v>
      </c>
      <c r="E45" s="220">
        <v>1.3190000000000001E-3</v>
      </c>
      <c r="F45" s="220">
        <v>1.4350000000000001E-3</v>
      </c>
      <c r="G45" s="220">
        <v>1.493E-3</v>
      </c>
      <c r="H45" s="220">
        <v>1.5529999999999999E-3</v>
      </c>
      <c r="I45" s="220">
        <v>1.5939999999999999E-3</v>
      </c>
      <c r="J45" s="220">
        <v>1.622E-3</v>
      </c>
      <c r="K45" s="220">
        <v>1.6360000000000001E-3</v>
      </c>
      <c r="L45" s="220">
        <v>1.653E-3</v>
      </c>
      <c r="M45" s="220">
        <v>1.6739999999999999E-3</v>
      </c>
      <c r="N45" s="220">
        <v>1.6919999999999999E-3</v>
      </c>
      <c r="O45" s="220">
        <v>1.689E-3</v>
      </c>
      <c r="P45" s="220">
        <v>1.6930000000000001E-3</v>
      </c>
      <c r="Q45" s="220">
        <v>1.694E-3</v>
      </c>
      <c r="R45" s="220">
        <v>1.6869999999999999E-3</v>
      </c>
      <c r="S45" s="220">
        <v>1.6789999999999999E-3</v>
      </c>
      <c r="T45" s="220">
        <v>1.676E-3</v>
      </c>
      <c r="U45" s="220">
        <v>1.671E-3</v>
      </c>
      <c r="V45" s="220">
        <v>1.668E-3</v>
      </c>
      <c r="W45" s="220">
        <v>1.6620000000000001E-3</v>
      </c>
      <c r="X45" s="220">
        <v>1.658E-3</v>
      </c>
      <c r="Y45" s="220">
        <v>1.6639999999999999E-3</v>
      </c>
      <c r="Z45" s="220">
        <v>1.6720000000000001E-3</v>
      </c>
      <c r="AA45" s="220">
        <v>1.6750000000000001E-3</v>
      </c>
      <c r="AB45" s="220">
        <v>1.6689999999999999E-3</v>
      </c>
      <c r="AC45" s="220">
        <v>1.6689999999999999E-3</v>
      </c>
      <c r="AD45" s="220">
        <v>1.6689999999999999E-3</v>
      </c>
      <c r="AE45" s="220">
        <v>1.665E-3</v>
      </c>
      <c r="AF45" s="220">
        <v>1.663E-3</v>
      </c>
      <c r="AG45" s="220">
        <v>1.655E-3</v>
      </c>
      <c r="AH45" s="221">
        <v>8.8210000000000007E-3</v>
      </c>
    </row>
    <row r="46" spans="1:34" x14ac:dyDescent="0.25">
      <c r="A46" s="213" t="s">
        <v>1265</v>
      </c>
      <c r="B46" s="219" t="s">
        <v>47</v>
      </c>
      <c r="C46" s="220">
        <v>0</v>
      </c>
      <c r="D46" s="220">
        <v>0</v>
      </c>
      <c r="E46" s="220">
        <v>0</v>
      </c>
      <c r="F46" s="220">
        <v>0</v>
      </c>
      <c r="G46" s="220">
        <v>0</v>
      </c>
      <c r="H46" s="220">
        <v>0</v>
      </c>
      <c r="I46" s="220">
        <v>0</v>
      </c>
      <c r="J46" s="220">
        <v>0</v>
      </c>
      <c r="K46" s="220">
        <v>0</v>
      </c>
      <c r="L46" s="220">
        <v>0</v>
      </c>
      <c r="M46" s="220">
        <v>0</v>
      </c>
      <c r="N46" s="220">
        <v>0</v>
      </c>
      <c r="O46" s="220">
        <v>0</v>
      </c>
      <c r="P46" s="220">
        <v>0</v>
      </c>
      <c r="Q46" s="220">
        <v>0</v>
      </c>
      <c r="R46" s="220">
        <v>0</v>
      </c>
      <c r="S46" s="220">
        <v>0</v>
      </c>
      <c r="T46" s="220">
        <v>0</v>
      </c>
      <c r="U46" s="220">
        <v>0</v>
      </c>
      <c r="V46" s="220">
        <v>0</v>
      </c>
      <c r="W46" s="220">
        <v>0</v>
      </c>
      <c r="X46" s="220">
        <v>0</v>
      </c>
      <c r="Y46" s="220">
        <v>0</v>
      </c>
      <c r="Z46" s="220">
        <v>0</v>
      </c>
      <c r="AA46" s="220">
        <v>0</v>
      </c>
      <c r="AB46" s="220">
        <v>0</v>
      </c>
      <c r="AC46" s="220">
        <v>0</v>
      </c>
      <c r="AD46" s="220">
        <v>0</v>
      </c>
      <c r="AE46" s="220">
        <v>0</v>
      </c>
      <c r="AF46" s="220">
        <v>0</v>
      </c>
      <c r="AG46" s="220">
        <v>0</v>
      </c>
      <c r="AH46" s="221" t="s">
        <v>1246</v>
      </c>
    </row>
    <row r="47" spans="1:34" x14ac:dyDescent="0.25">
      <c r="A47" s="213" t="s">
        <v>1266</v>
      </c>
      <c r="B47" s="219" t="s">
        <v>1267</v>
      </c>
      <c r="C47" s="220">
        <v>0.46377499999999999</v>
      </c>
      <c r="D47" s="220">
        <v>0.48621199999999998</v>
      </c>
      <c r="E47" s="220">
        <v>0.384351</v>
      </c>
      <c r="F47" s="220">
        <v>0.37550499999999998</v>
      </c>
      <c r="G47" s="220">
        <v>0.36637399999999998</v>
      </c>
      <c r="H47" s="220">
        <v>0.36942199999999997</v>
      </c>
      <c r="I47" s="220">
        <v>0.38119199999999998</v>
      </c>
      <c r="J47" s="220">
        <v>0.38066800000000001</v>
      </c>
      <c r="K47" s="220">
        <v>0.39025700000000002</v>
      </c>
      <c r="L47" s="220">
        <v>0.39512599999999998</v>
      </c>
      <c r="M47" s="220">
        <v>0.38650400000000001</v>
      </c>
      <c r="N47" s="220">
        <v>0.39230199999999998</v>
      </c>
      <c r="O47" s="220">
        <v>0.39027200000000001</v>
      </c>
      <c r="P47" s="220">
        <v>0.38999299999999998</v>
      </c>
      <c r="Q47" s="220">
        <v>0.397843</v>
      </c>
      <c r="R47" s="220">
        <v>0.40171000000000001</v>
      </c>
      <c r="S47" s="220">
        <v>0.41933599999999999</v>
      </c>
      <c r="T47" s="220">
        <v>0.433282</v>
      </c>
      <c r="U47" s="220">
        <v>0.43360599999999999</v>
      </c>
      <c r="V47" s="220">
        <v>0.44052599999999997</v>
      </c>
      <c r="W47" s="220">
        <v>0.43903799999999998</v>
      </c>
      <c r="X47" s="220">
        <v>0.44025500000000001</v>
      </c>
      <c r="Y47" s="220">
        <v>0.44013600000000003</v>
      </c>
      <c r="Z47" s="220">
        <v>0.42452499999999999</v>
      </c>
      <c r="AA47" s="220">
        <v>0.42163</v>
      </c>
      <c r="AB47" s="220">
        <v>0.42396499999999998</v>
      </c>
      <c r="AC47" s="220">
        <v>0.42899300000000001</v>
      </c>
      <c r="AD47" s="220">
        <v>0.43653900000000001</v>
      </c>
      <c r="AE47" s="220">
        <v>0.44256499999999999</v>
      </c>
      <c r="AF47" s="220">
        <v>0.444884</v>
      </c>
      <c r="AG47" s="220">
        <v>0.45450699999999999</v>
      </c>
      <c r="AH47" s="221">
        <v>-6.7299999999999999E-4</v>
      </c>
    </row>
    <row r="48" spans="1:34" x14ac:dyDescent="0.25">
      <c r="A48" s="213" t="s">
        <v>1268</v>
      </c>
      <c r="B48" s="219" t="s">
        <v>1227</v>
      </c>
      <c r="C48" s="220">
        <v>0.65029899999999996</v>
      </c>
      <c r="D48" s="220">
        <v>0.679087</v>
      </c>
      <c r="E48" s="220">
        <v>0.57696099999999995</v>
      </c>
      <c r="F48" s="220">
        <v>0.572133</v>
      </c>
      <c r="G48" s="220">
        <v>0.56640000000000001</v>
      </c>
      <c r="H48" s="220">
        <v>0.57344700000000004</v>
      </c>
      <c r="I48" s="220">
        <v>0.588422</v>
      </c>
      <c r="J48" s="220">
        <v>0.59062300000000001</v>
      </c>
      <c r="K48" s="220">
        <v>0.60268299999999997</v>
      </c>
      <c r="L48" s="220">
        <v>0.61014699999999999</v>
      </c>
      <c r="M48" s="220">
        <v>0.60473200000000005</v>
      </c>
      <c r="N48" s="220">
        <v>0.61365199999999998</v>
      </c>
      <c r="O48" s="220">
        <v>0.61445899999999998</v>
      </c>
      <c r="P48" s="220">
        <v>0.61724900000000005</v>
      </c>
      <c r="Q48" s="220">
        <v>0.62851800000000002</v>
      </c>
      <c r="R48" s="220">
        <v>0.63577600000000001</v>
      </c>
      <c r="S48" s="220">
        <v>0.65634599999999998</v>
      </c>
      <c r="T48" s="220">
        <v>0.67305800000000005</v>
      </c>
      <c r="U48" s="220">
        <v>0.67643399999999998</v>
      </c>
      <c r="V48" s="220">
        <v>0.68634499999999998</v>
      </c>
      <c r="W48" s="220">
        <v>0.68793000000000004</v>
      </c>
      <c r="X48" s="220">
        <v>0.692693</v>
      </c>
      <c r="Y48" s="220">
        <v>0.696353</v>
      </c>
      <c r="Z48" s="220">
        <v>0.68467800000000001</v>
      </c>
      <c r="AA48" s="220">
        <v>0.68571199999999999</v>
      </c>
      <c r="AB48" s="220">
        <v>0.69207700000000005</v>
      </c>
      <c r="AC48" s="220">
        <v>0.70099599999999995</v>
      </c>
      <c r="AD48" s="220">
        <v>0.71247099999999997</v>
      </c>
      <c r="AE48" s="220">
        <v>0.72264499999999998</v>
      </c>
      <c r="AF48" s="220">
        <v>0.72968299999999997</v>
      </c>
      <c r="AG48" s="220">
        <v>0.74402400000000002</v>
      </c>
      <c r="AH48" s="221">
        <v>4.4980000000000003E-3</v>
      </c>
    </row>
    <row r="49" spans="1:34" x14ac:dyDescent="0.25">
      <c r="A49" s="213" t="s">
        <v>1269</v>
      </c>
      <c r="B49" s="219" t="s">
        <v>1229</v>
      </c>
      <c r="C49" s="220">
        <v>0.96288899999999999</v>
      </c>
      <c r="D49" s="220">
        <v>0.98363500000000004</v>
      </c>
      <c r="E49" s="220">
        <v>1.078749</v>
      </c>
      <c r="F49" s="220">
        <v>1.0878060000000001</v>
      </c>
      <c r="G49" s="220">
        <v>1.1008929999999999</v>
      </c>
      <c r="H49" s="220">
        <v>1.112285</v>
      </c>
      <c r="I49" s="220">
        <v>1.121939</v>
      </c>
      <c r="J49" s="220">
        <v>1.1180129999999999</v>
      </c>
      <c r="K49" s="220">
        <v>1.1309070000000001</v>
      </c>
      <c r="L49" s="220">
        <v>1.142182</v>
      </c>
      <c r="M49" s="220">
        <v>1.067901</v>
      </c>
      <c r="N49" s="220">
        <v>1.0723849999999999</v>
      </c>
      <c r="O49" s="220">
        <v>1.075404</v>
      </c>
      <c r="P49" s="220">
        <v>1.083496</v>
      </c>
      <c r="Q49" s="220">
        <v>1.0982350000000001</v>
      </c>
      <c r="R49" s="220">
        <v>1.106325</v>
      </c>
      <c r="S49" s="220">
        <v>1.125116</v>
      </c>
      <c r="T49" s="220">
        <v>1.1370690000000001</v>
      </c>
      <c r="U49" s="220">
        <v>1.148773</v>
      </c>
      <c r="V49" s="220">
        <v>1.1534610000000001</v>
      </c>
      <c r="W49" s="220">
        <v>1.161875</v>
      </c>
      <c r="X49" s="220">
        <v>1.17449</v>
      </c>
      <c r="Y49" s="220">
        <v>1.1866410000000001</v>
      </c>
      <c r="Z49" s="220">
        <v>1.1998439999999999</v>
      </c>
      <c r="AA49" s="220">
        <v>1.208021</v>
      </c>
      <c r="AB49" s="220">
        <v>1.2151000000000001</v>
      </c>
      <c r="AC49" s="220">
        <v>1.227609</v>
      </c>
      <c r="AD49" s="220">
        <v>1.240051</v>
      </c>
      <c r="AE49" s="220">
        <v>1.250553</v>
      </c>
      <c r="AF49" s="220">
        <v>1.2598469999999999</v>
      </c>
      <c r="AG49" s="220">
        <v>1.2711460000000001</v>
      </c>
      <c r="AH49" s="221">
        <v>9.3010000000000002E-3</v>
      </c>
    </row>
    <row r="50" spans="1:34" ht="15" customHeight="1" x14ac:dyDescent="0.25">
      <c r="A50" s="213" t="s">
        <v>1270</v>
      </c>
      <c r="B50" s="219" t="s">
        <v>1271</v>
      </c>
      <c r="C50" s="220">
        <v>0</v>
      </c>
      <c r="D50" s="220">
        <v>0</v>
      </c>
      <c r="E50" s="220">
        <v>0</v>
      </c>
      <c r="F50" s="220">
        <v>0</v>
      </c>
      <c r="G50" s="220">
        <v>0</v>
      </c>
      <c r="H50" s="220">
        <v>0</v>
      </c>
      <c r="I50" s="220">
        <v>0</v>
      </c>
      <c r="J50" s="220">
        <v>0</v>
      </c>
      <c r="K50" s="220">
        <v>0</v>
      </c>
      <c r="L50" s="220">
        <v>0</v>
      </c>
      <c r="M50" s="220">
        <v>0</v>
      </c>
      <c r="N50" s="220">
        <v>0</v>
      </c>
      <c r="O50" s="220">
        <v>0</v>
      </c>
      <c r="P50" s="220">
        <v>0</v>
      </c>
      <c r="Q50" s="220">
        <v>0</v>
      </c>
      <c r="R50" s="220">
        <v>0</v>
      </c>
      <c r="S50" s="220">
        <v>0</v>
      </c>
      <c r="T50" s="220">
        <v>0</v>
      </c>
      <c r="U50" s="220">
        <v>0</v>
      </c>
      <c r="V50" s="220">
        <v>0</v>
      </c>
      <c r="W50" s="220">
        <v>0</v>
      </c>
      <c r="X50" s="220">
        <v>0</v>
      </c>
      <c r="Y50" s="220">
        <v>0</v>
      </c>
      <c r="Z50" s="220">
        <v>0</v>
      </c>
      <c r="AA50" s="220">
        <v>0</v>
      </c>
      <c r="AB50" s="220">
        <v>0</v>
      </c>
      <c r="AC50" s="220">
        <v>0</v>
      </c>
      <c r="AD50" s="220">
        <v>0</v>
      </c>
      <c r="AE50" s="220">
        <v>0</v>
      </c>
      <c r="AF50" s="220">
        <v>0</v>
      </c>
      <c r="AG50" s="220">
        <v>0</v>
      </c>
      <c r="AH50" s="221" t="s">
        <v>1246</v>
      </c>
    </row>
    <row r="51" spans="1:34" ht="15" customHeight="1" x14ac:dyDescent="0.25">
      <c r="A51" s="213" t="s">
        <v>1272</v>
      </c>
      <c r="B51" s="219" t="s">
        <v>1273</v>
      </c>
      <c r="C51" s="220">
        <v>0.28741899999999998</v>
      </c>
      <c r="D51" s="220">
        <v>0.28118500000000002</v>
      </c>
      <c r="E51" s="220">
        <v>0.279584</v>
      </c>
      <c r="F51" s="220">
        <v>0.28892000000000001</v>
      </c>
      <c r="G51" s="220">
        <v>0.28322599999999998</v>
      </c>
      <c r="H51" s="220">
        <v>0.283387</v>
      </c>
      <c r="I51" s="220">
        <v>0.28504499999999999</v>
      </c>
      <c r="J51" s="220">
        <v>0.28822799999999998</v>
      </c>
      <c r="K51" s="220">
        <v>0.29441000000000001</v>
      </c>
      <c r="L51" s="220">
        <v>0.29430099999999998</v>
      </c>
      <c r="M51" s="220">
        <v>0.30094799999999999</v>
      </c>
      <c r="N51" s="220">
        <v>0.31120399999999998</v>
      </c>
      <c r="O51" s="220">
        <v>0.31890200000000002</v>
      </c>
      <c r="P51" s="220">
        <v>0.33055299999999999</v>
      </c>
      <c r="Q51" s="220">
        <v>0.33546500000000001</v>
      </c>
      <c r="R51" s="220">
        <v>0.33269900000000002</v>
      </c>
      <c r="S51" s="220">
        <v>0.32720300000000002</v>
      </c>
      <c r="T51" s="220">
        <v>0.32995400000000003</v>
      </c>
      <c r="U51" s="220">
        <v>0.32271499999999997</v>
      </c>
      <c r="V51" s="220">
        <v>0.32466800000000001</v>
      </c>
      <c r="W51" s="220">
        <v>0.32738400000000001</v>
      </c>
      <c r="X51" s="220">
        <v>0.33183200000000002</v>
      </c>
      <c r="Y51" s="220">
        <v>0.33252900000000002</v>
      </c>
      <c r="Z51" s="220">
        <v>0.34967700000000002</v>
      </c>
      <c r="AA51" s="220">
        <v>0.34900799999999998</v>
      </c>
      <c r="AB51" s="220">
        <v>0.33699800000000002</v>
      </c>
      <c r="AC51" s="220">
        <v>0.34682600000000002</v>
      </c>
      <c r="AD51" s="220">
        <v>0.343306</v>
      </c>
      <c r="AE51" s="220">
        <v>0.34277299999999999</v>
      </c>
      <c r="AF51" s="220">
        <v>0.33455099999999999</v>
      </c>
      <c r="AG51" s="220">
        <v>0.32361899999999999</v>
      </c>
      <c r="AH51" s="221">
        <v>3.9620000000000002E-3</v>
      </c>
    </row>
    <row r="52" spans="1:34" ht="15" customHeight="1" x14ac:dyDescent="0.25">
      <c r="A52" s="213" t="s">
        <v>1274</v>
      </c>
      <c r="B52" s="219" t="s">
        <v>1275</v>
      </c>
      <c r="C52" s="220">
        <v>0</v>
      </c>
      <c r="D52" s="220">
        <v>0</v>
      </c>
      <c r="E52" s="220">
        <v>0</v>
      </c>
      <c r="F52" s="220">
        <v>0</v>
      </c>
      <c r="G52" s="220">
        <v>0</v>
      </c>
      <c r="H52" s="220">
        <v>0</v>
      </c>
      <c r="I52" s="220">
        <v>0</v>
      </c>
      <c r="J52" s="220">
        <v>0</v>
      </c>
      <c r="K52" s="220">
        <v>0</v>
      </c>
      <c r="L52" s="220">
        <v>0</v>
      </c>
      <c r="M52" s="220">
        <v>0</v>
      </c>
      <c r="N52" s="220">
        <v>0</v>
      </c>
      <c r="O52" s="220">
        <v>0</v>
      </c>
      <c r="P52" s="220">
        <v>0</v>
      </c>
      <c r="Q52" s="220">
        <v>0</v>
      </c>
      <c r="R52" s="220">
        <v>0</v>
      </c>
      <c r="S52" s="220">
        <v>0</v>
      </c>
      <c r="T52" s="220">
        <v>0</v>
      </c>
      <c r="U52" s="220">
        <v>0</v>
      </c>
      <c r="V52" s="220">
        <v>0</v>
      </c>
      <c r="W52" s="220">
        <v>0</v>
      </c>
      <c r="X52" s="220">
        <v>0</v>
      </c>
      <c r="Y52" s="220">
        <v>0</v>
      </c>
      <c r="Z52" s="220">
        <v>0</v>
      </c>
      <c r="AA52" s="220">
        <v>0</v>
      </c>
      <c r="AB52" s="220">
        <v>0</v>
      </c>
      <c r="AC52" s="220">
        <v>0</v>
      </c>
      <c r="AD52" s="220">
        <v>0</v>
      </c>
      <c r="AE52" s="220">
        <v>0</v>
      </c>
      <c r="AF52" s="220">
        <v>0</v>
      </c>
      <c r="AG52" s="220">
        <v>0</v>
      </c>
      <c r="AH52" s="221" t="s">
        <v>1246</v>
      </c>
    </row>
    <row r="53" spans="1:34" ht="15" customHeight="1" x14ac:dyDescent="0.25">
      <c r="A53" s="213" t="s">
        <v>1276</v>
      </c>
      <c r="B53" s="219" t="s">
        <v>1277</v>
      </c>
      <c r="C53" s="220">
        <v>1.2503089999999999</v>
      </c>
      <c r="D53" s="220">
        <v>1.2648189999999999</v>
      </c>
      <c r="E53" s="220">
        <v>1.358333</v>
      </c>
      <c r="F53" s="220">
        <v>1.376727</v>
      </c>
      <c r="G53" s="220">
        <v>1.3841190000000001</v>
      </c>
      <c r="H53" s="220">
        <v>1.395672</v>
      </c>
      <c r="I53" s="220">
        <v>1.406984</v>
      </c>
      <c r="J53" s="220">
        <v>1.4062399999999999</v>
      </c>
      <c r="K53" s="220">
        <v>1.425316</v>
      </c>
      <c r="L53" s="220">
        <v>1.436483</v>
      </c>
      <c r="M53" s="220">
        <v>1.368849</v>
      </c>
      <c r="N53" s="220">
        <v>1.383589</v>
      </c>
      <c r="O53" s="220">
        <v>1.394306</v>
      </c>
      <c r="P53" s="220">
        <v>1.4140489999999999</v>
      </c>
      <c r="Q53" s="220">
        <v>1.4337</v>
      </c>
      <c r="R53" s="220">
        <v>1.4390240000000001</v>
      </c>
      <c r="S53" s="220">
        <v>1.4523189999999999</v>
      </c>
      <c r="T53" s="220">
        <v>1.4670240000000001</v>
      </c>
      <c r="U53" s="220">
        <v>1.4714879999999999</v>
      </c>
      <c r="V53" s="220">
        <v>1.478129</v>
      </c>
      <c r="W53" s="220">
        <v>1.4892590000000001</v>
      </c>
      <c r="X53" s="220">
        <v>1.5063219999999999</v>
      </c>
      <c r="Y53" s="220">
        <v>1.519169</v>
      </c>
      <c r="Z53" s="220">
        <v>1.5495209999999999</v>
      </c>
      <c r="AA53" s="220">
        <v>1.5570299999999999</v>
      </c>
      <c r="AB53" s="220">
        <v>1.552098</v>
      </c>
      <c r="AC53" s="220">
        <v>1.574435</v>
      </c>
      <c r="AD53" s="220">
        <v>1.5833569999999999</v>
      </c>
      <c r="AE53" s="220">
        <v>1.5933269999999999</v>
      </c>
      <c r="AF53" s="220">
        <v>1.594398</v>
      </c>
      <c r="AG53" s="220">
        <v>1.5947640000000001</v>
      </c>
      <c r="AH53" s="221">
        <v>8.1440000000000002E-3</v>
      </c>
    </row>
    <row r="54" spans="1:34" ht="15" customHeight="1" x14ac:dyDescent="0.25">
      <c r="A54" s="213" t="s">
        <v>1278</v>
      </c>
      <c r="B54" s="219" t="s">
        <v>1279</v>
      </c>
      <c r="C54" s="220">
        <v>0</v>
      </c>
      <c r="D54" s="220">
        <v>0</v>
      </c>
      <c r="E54" s="220">
        <v>0</v>
      </c>
      <c r="F54" s="220">
        <v>0</v>
      </c>
      <c r="G54" s="220">
        <v>0</v>
      </c>
      <c r="H54" s="220">
        <v>0</v>
      </c>
      <c r="I54" s="220">
        <v>0</v>
      </c>
      <c r="J54" s="220">
        <v>0</v>
      </c>
      <c r="K54" s="220">
        <v>0</v>
      </c>
      <c r="L54" s="220">
        <v>0</v>
      </c>
      <c r="M54" s="220">
        <v>0</v>
      </c>
      <c r="N54" s="220">
        <v>0</v>
      </c>
      <c r="O54" s="220">
        <v>0</v>
      </c>
      <c r="P54" s="220">
        <v>0</v>
      </c>
      <c r="Q54" s="220">
        <v>0</v>
      </c>
      <c r="R54" s="220">
        <v>0</v>
      </c>
      <c r="S54" s="220">
        <v>0</v>
      </c>
      <c r="T54" s="220">
        <v>0</v>
      </c>
      <c r="U54" s="220">
        <v>0</v>
      </c>
      <c r="V54" s="220">
        <v>0</v>
      </c>
      <c r="W54" s="220">
        <v>0</v>
      </c>
      <c r="X54" s="220">
        <v>0</v>
      </c>
      <c r="Y54" s="220">
        <v>0</v>
      </c>
      <c r="Z54" s="220">
        <v>0</v>
      </c>
      <c r="AA54" s="220">
        <v>0</v>
      </c>
      <c r="AB54" s="220">
        <v>0</v>
      </c>
      <c r="AC54" s="220">
        <v>0</v>
      </c>
      <c r="AD54" s="220">
        <v>0</v>
      </c>
      <c r="AE54" s="220">
        <v>0</v>
      </c>
      <c r="AF54" s="220">
        <v>0</v>
      </c>
      <c r="AG54" s="220">
        <v>0</v>
      </c>
      <c r="AH54" s="221" t="s">
        <v>1246</v>
      </c>
    </row>
    <row r="55" spans="1:34" ht="15" customHeight="1" x14ac:dyDescent="0.25">
      <c r="A55" s="213" t="s">
        <v>1280</v>
      </c>
      <c r="B55" s="219" t="s">
        <v>1281</v>
      </c>
      <c r="C55" s="220">
        <v>2.9201000000000001E-2</v>
      </c>
      <c r="D55" s="220">
        <v>2.8906000000000001E-2</v>
      </c>
      <c r="E55" s="220">
        <v>2.9176000000000001E-2</v>
      </c>
      <c r="F55" s="220">
        <v>2.9041999999999998E-2</v>
      </c>
      <c r="G55" s="220">
        <v>2.8677000000000001E-2</v>
      </c>
      <c r="H55" s="220">
        <v>2.8306999999999999E-2</v>
      </c>
      <c r="I55" s="220">
        <v>2.7900999999999999E-2</v>
      </c>
      <c r="J55" s="220">
        <v>2.7434E-2</v>
      </c>
      <c r="K55" s="220">
        <v>2.6929000000000002E-2</v>
      </c>
      <c r="L55" s="220">
        <v>2.6487E-2</v>
      </c>
      <c r="M55" s="220">
        <v>2.6032E-2</v>
      </c>
      <c r="N55" s="220">
        <v>2.5656999999999999E-2</v>
      </c>
      <c r="O55" s="220">
        <v>2.5225000000000001E-2</v>
      </c>
      <c r="P55" s="220">
        <v>2.4819000000000001E-2</v>
      </c>
      <c r="Q55" s="220">
        <v>2.4435999999999999E-2</v>
      </c>
      <c r="R55" s="220">
        <v>2.4351000000000001E-2</v>
      </c>
      <c r="S55" s="220">
        <v>2.4250000000000001E-2</v>
      </c>
      <c r="T55" s="220">
        <v>2.4160999999999998E-2</v>
      </c>
      <c r="U55" s="220">
        <v>2.4240999999999999E-2</v>
      </c>
      <c r="V55" s="220">
        <v>2.4194E-2</v>
      </c>
      <c r="W55" s="220">
        <v>2.4163E-2</v>
      </c>
      <c r="X55" s="220">
        <v>2.4169E-2</v>
      </c>
      <c r="Y55" s="220">
        <v>2.4206999999999999E-2</v>
      </c>
      <c r="Z55" s="220">
        <v>2.4264999999999998E-2</v>
      </c>
      <c r="AA55" s="220">
        <v>2.4317999999999999E-2</v>
      </c>
      <c r="AB55" s="220">
        <v>2.4375000000000001E-2</v>
      </c>
      <c r="AC55" s="220">
        <v>2.4457E-2</v>
      </c>
      <c r="AD55" s="220">
        <v>2.4531000000000001E-2</v>
      </c>
      <c r="AE55" s="220">
        <v>2.46E-2</v>
      </c>
      <c r="AF55" s="220">
        <v>2.4802999999999999E-2</v>
      </c>
      <c r="AG55" s="220">
        <v>2.4896999999999999E-2</v>
      </c>
      <c r="AH55" s="221">
        <v>-5.3010000000000002E-3</v>
      </c>
    </row>
    <row r="56" spans="1:34" ht="15" customHeight="1" x14ac:dyDescent="0.25">
      <c r="A56" s="213" t="s">
        <v>1282</v>
      </c>
      <c r="B56" s="219" t="s">
        <v>1283</v>
      </c>
      <c r="C56" s="220">
        <v>0</v>
      </c>
      <c r="D56" s="220">
        <v>0</v>
      </c>
      <c r="E56" s="220">
        <v>0</v>
      </c>
      <c r="F56" s="220">
        <v>0</v>
      </c>
      <c r="G56" s="220">
        <v>0</v>
      </c>
      <c r="H56" s="220">
        <v>0</v>
      </c>
      <c r="I56" s="220">
        <v>0</v>
      </c>
      <c r="J56" s="220">
        <v>0</v>
      </c>
      <c r="K56" s="220">
        <v>0</v>
      </c>
      <c r="L56" s="220">
        <v>0</v>
      </c>
      <c r="M56" s="220">
        <v>0</v>
      </c>
      <c r="N56" s="220">
        <v>0</v>
      </c>
      <c r="O56" s="220">
        <v>0</v>
      </c>
      <c r="P56" s="220">
        <v>0</v>
      </c>
      <c r="Q56" s="220">
        <v>0</v>
      </c>
      <c r="R56" s="220">
        <v>0</v>
      </c>
      <c r="S56" s="220">
        <v>0</v>
      </c>
      <c r="T56" s="220">
        <v>0</v>
      </c>
      <c r="U56" s="220">
        <v>0</v>
      </c>
      <c r="V56" s="220">
        <v>0</v>
      </c>
      <c r="W56" s="220">
        <v>0</v>
      </c>
      <c r="X56" s="220">
        <v>0</v>
      </c>
      <c r="Y56" s="220">
        <v>0</v>
      </c>
      <c r="Z56" s="220">
        <v>0</v>
      </c>
      <c r="AA56" s="220">
        <v>0</v>
      </c>
      <c r="AB56" s="220">
        <v>0</v>
      </c>
      <c r="AC56" s="220">
        <v>0</v>
      </c>
      <c r="AD56" s="220">
        <v>0</v>
      </c>
      <c r="AE56" s="220">
        <v>0</v>
      </c>
      <c r="AF56" s="220">
        <v>0</v>
      </c>
      <c r="AG56" s="220">
        <v>0</v>
      </c>
      <c r="AH56" s="221" t="s">
        <v>1246</v>
      </c>
    </row>
    <row r="57" spans="1:34" ht="15" customHeight="1" x14ac:dyDescent="0.25">
      <c r="A57" s="213" t="s">
        <v>1284</v>
      </c>
      <c r="B57" s="219" t="s">
        <v>1285</v>
      </c>
      <c r="C57" s="220">
        <v>0</v>
      </c>
      <c r="D57" s="220">
        <v>0</v>
      </c>
      <c r="E57" s="220">
        <v>0</v>
      </c>
      <c r="F57" s="220">
        <v>0</v>
      </c>
      <c r="G57" s="220">
        <v>0</v>
      </c>
      <c r="H57" s="220">
        <v>0</v>
      </c>
      <c r="I57" s="220">
        <v>0</v>
      </c>
      <c r="J57" s="220">
        <v>0</v>
      </c>
      <c r="K57" s="220">
        <v>0</v>
      </c>
      <c r="L57" s="220">
        <v>0</v>
      </c>
      <c r="M57" s="220">
        <v>0</v>
      </c>
      <c r="N57" s="220">
        <v>0</v>
      </c>
      <c r="O57" s="220">
        <v>0</v>
      </c>
      <c r="P57" s="220">
        <v>0</v>
      </c>
      <c r="Q57" s="220">
        <v>0</v>
      </c>
      <c r="R57" s="220">
        <v>0</v>
      </c>
      <c r="S57" s="220">
        <v>0</v>
      </c>
      <c r="T57" s="220">
        <v>0</v>
      </c>
      <c r="U57" s="220">
        <v>0</v>
      </c>
      <c r="V57" s="220">
        <v>0</v>
      </c>
      <c r="W57" s="220">
        <v>0</v>
      </c>
      <c r="X57" s="220">
        <v>0</v>
      </c>
      <c r="Y57" s="220">
        <v>0</v>
      </c>
      <c r="Z57" s="220">
        <v>0</v>
      </c>
      <c r="AA57" s="220">
        <v>0</v>
      </c>
      <c r="AB57" s="220">
        <v>0</v>
      </c>
      <c r="AC57" s="220">
        <v>0</v>
      </c>
      <c r="AD57" s="220">
        <v>0</v>
      </c>
      <c r="AE57" s="220">
        <v>0</v>
      </c>
      <c r="AF57" s="220">
        <v>0</v>
      </c>
      <c r="AG57" s="220">
        <v>0</v>
      </c>
      <c r="AH57" s="221" t="s">
        <v>1246</v>
      </c>
    </row>
    <row r="58" spans="1:34" ht="15" customHeight="1" x14ac:dyDescent="0.25">
      <c r="A58" s="213" t="s">
        <v>1286</v>
      </c>
      <c r="B58" s="219" t="s">
        <v>1287</v>
      </c>
      <c r="C58" s="220">
        <v>2.9201000000000001E-2</v>
      </c>
      <c r="D58" s="220">
        <v>2.8906000000000001E-2</v>
      </c>
      <c r="E58" s="220">
        <v>2.9176000000000001E-2</v>
      </c>
      <c r="F58" s="220">
        <v>2.9041999999999998E-2</v>
      </c>
      <c r="G58" s="220">
        <v>2.8677000000000001E-2</v>
      </c>
      <c r="H58" s="220">
        <v>2.8306999999999999E-2</v>
      </c>
      <c r="I58" s="220">
        <v>2.7900999999999999E-2</v>
      </c>
      <c r="J58" s="220">
        <v>2.7434E-2</v>
      </c>
      <c r="K58" s="220">
        <v>2.6929000000000002E-2</v>
      </c>
      <c r="L58" s="220">
        <v>2.6487E-2</v>
      </c>
      <c r="M58" s="220">
        <v>2.6032E-2</v>
      </c>
      <c r="N58" s="220">
        <v>2.5656999999999999E-2</v>
      </c>
      <c r="O58" s="220">
        <v>2.5225000000000001E-2</v>
      </c>
      <c r="P58" s="220">
        <v>2.4819000000000001E-2</v>
      </c>
      <c r="Q58" s="220">
        <v>2.4435999999999999E-2</v>
      </c>
      <c r="R58" s="220">
        <v>2.4351000000000001E-2</v>
      </c>
      <c r="S58" s="220">
        <v>2.4250000000000001E-2</v>
      </c>
      <c r="T58" s="220">
        <v>2.4160999999999998E-2</v>
      </c>
      <c r="U58" s="220">
        <v>2.4240999999999999E-2</v>
      </c>
      <c r="V58" s="220">
        <v>2.4194E-2</v>
      </c>
      <c r="W58" s="220">
        <v>2.4163E-2</v>
      </c>
      <c r="X58" s="220">
        <v>2.4169E-2</v>
      </c>
      <c r="Y58" s="220">
        <v>2.4206999999999999E-2</v>
      </c>
      <c r="Z58" s="220">
        <v>2.4264999999999998E-2</v>
      </c>
      <c r="AA58" s="220">
        <v>2.4317999999999999E-2</v>
      </c>
      <c r="AB58" s="220">
        <v>2.4375000000000001E-2</v>
      </c>
      <c r="AC58" s="220">
        <v>2.4457E-2</v>
      </c>
      <c r="AD58" s="220">
        <v>2.4531000000000001E-2</v>
      </c>
      <c r="AE58" s="220">
        <v>2.46E-2</v>
      </c>
      <c r="AF58" s="220">
        <v>2.4802999999999999E-2</v>
      </c>
      <c r="AG58" s="220">
        <v>2.4896999999999999E-2</v>
      </c>
      <c r="AH58" s="221">
        <v>-5.3010000000000002E-3</v>
      </c>
    </row>
    <row r="59" spans="1:34" ht="15" customHeight="1" x14ac:dyDescent="0.25">
      <c r="A59" s="213" t="s">
        <v>1288</v>
      </c>
      <c r="B59" s="219" t="s">
        <v>1289</v>
      </c>
      <c r="C59" s="220">
        <v>0.12955700000000001</v>
      </c>
      <c r="D59" s="220">
        <v>0.12639700000000001</v>
      </c>
      <c r="E59" s="220">
        <v>0.12503700000000001</v>
      </c>
      <c r="F59" s="220">
        <v>0.125164</v>
      </c>
      <c r="G59" s="220">
        <v>0.12548200000000001</v>
      </c>
      <c r="H59" s="220">
        <v>0.126279</v>
      </c>
      <c r="I59" s="220">
        <v>0.12659500000000001</v>
      </c>
      <c r="J59" s="220">
        <v>0.12698400000000001</v>
      </c>
      <c r="K59" s="220">
        <v>0.12731600000000001</v>
      </c>
      <c r="L59" s="220">
        <v>0.12764800000000001</v>
      </c>
      <c r="M59" s="220">
        <v>0.12806400000000001</v>
      </c>
      <c r="N59" s="220">
        <v>0.12934899999999999</v>
      </c>
      <c r="O59" s="220">
        <v>0.12978400000000001</v>
      </c>
      <c r="P59" s="220">
        <v>0.13034200000000001</v>
      </c>
      <c r="Q59" s="220">
        <v>0.13102800000000001</v>
      </c>
      <c r="R59" s="220">
        <v>0.13167100000000001</v>
      </c>
      <c r="S59" s="220">
        <v>0.13219400000000001</v>
      </c>
      <c r="T59" s="220">
        <v>0.132746</v>
      </c>
      <c r="U59" s="220">
        <v>0.133328</v>
      </c>
      <c r="V59" s="220">
        <v>0.13400799999999999</v>
      </c>
      <c r="W59" s="220">
        <v>0.134746</v>
      </c>
      <c r="X59" s="220">
        <v>0.13547999999999999</v>
      </c>
      <c r="Y59" s="220">
        <v>0.136383</v>
      </c>
      <c r="Z59" s="220">
        <v>0.13747300000000001</v>
      </c>
      <c r="AA59" s="220">
        <v>0.13853799999999999</v>
      </c>
      <c r="AB59" s="220">
        <v>0.14024700000000001</v>
      </c>
      <c r="AC59" s="220">
        <v>0.14067399999999999</v>
      </c>
      <c r="AD59" s="220">
        <v>0.14283299999999999</v>
      </c>
      <c r="AE59" s="220">
        <v>0.14381099999999999</v>
      </c>
      <c r="AF59" s="220">
        <v>0.14497299999999999</v>
      </c>
      <c r="AG59" s="220">
        <v>0.14615800000000001</v>
      </c>
      <c r="AH59" s="221">
        <v>4.0270000000000002E-3</v>
      </c>
    </row>
    <row r="60" spans="1:34" ht="15" customHeight="1" x14ac:dyDescent="0.25">
      <c r="A60" s="213" t="s">
        <v>1290</v>
      </c>
      <c r="B60" s="219" t="s">
        <v>1291</v>
      </c>
      <c r="C60" s="220">
        <v>0.14011199999999999</v>
      </c>
      <c r="D60" s="220">
        <v>0.140122</v>
      </c>
      <c r="E60" s="220">
        <v>0.14511499999999999</v>
      </c>
      <c r="F60" s="220">
        <v>0.14643900000000001</v>
      </c>
      <c r="G60" s="220">
        <v>0.14805299999999999</v>
      </c>
      <c r="H60" s="220">
        <v>0.15001200000000001</v>
      </c>
      <c r="I60" s="220">
        <v>0.15127399999999999</v>
      </c>
      <c r="J60" s="220">
        <v>0.15207899999999999</v>
      </c>
      <c r="K60" s="220">
        <v>0.15235699999999999</v>
      </c>
      <c r="L60" s="220">
        <v>0.15287100000000001</v>
      </c>
      <c r="M60" s="220">
        <v>0.15401500000000001</v>
      </c>
      <c r="N60" s="220">
        <v>0.155249</v>
      </c>
      <c r="O60" s="220">
        <v>0.155885</v>
      </c>
      <c r="P60" s="220">
        <v>0.15607499999999999</v>
      </c>
      <c r="Q60" s="220">
        <v>0.15626200000000001</v>
      </c>
      <c r="R60" s="220">
        <v>0.15726799999999999</v>
      </c>
      <c r="S60" s="220">
        <v>0.158141</v>
      </c>
      <c r="T60" s="220">
        <v>0.15901499999999999</v>
      </c>
      <c r="U60" s="220">
        <v>0.160631</v>
      </c>
      <c r="V60" s="220">
        <v>0.16212099999999999</v>
      </c>
      <c r="W60" s="220">
        <v>0.16342400000000001</v>
      </c>
      <c r="X60" s="220">
        <v>0.165296</v>
      </c>
      <c r="Y60" s="220">
        <v>0.16736500000000001</v>
      </c>
      <c r="Z60" s="220">
        <v>0.16964399999999999</v>
      </c>
      <c r="AA60" s="220">
        <v>0.171934</v>
      </c>
      <c r="AB60" s="220">
        <v>0.17435999999999999</v>
      </c>
      <c r="AC60" s="220">
        <v>0.176786</v>
      </c>
      <c r="AD60" s="220">
        <v>0.17935499999999999</v>
      </c>
      <c r="AE60" s="220">
        <v>0.18190500000000001</v>
      </c>
      <c r="AF60" s="220">
        <v>0.18468999999999999</v>
      </c>
      <c r="AG60" s="220">
        <v>0.18754100000000001</v>
      </c>
      <c r="AH60" s="221">
        <v>9.7660000000000004E-3</v>
      </c>
    </row>
    <row r="61" spans="1:34" ht="15" customHeight="1" x14ac:dyDescent="0.25">
      <c r="A61" s="213" t="s">
        <v>1292</v>
      </c>
      <c r="B61" s="219" t="s">
        <v>1233</v>
      </c>
      <c r="C61" s="220">
        <v>0.29591899999999999</v>
      </c>
      <c r="D61" s="220">
        <v>0.29723899999999998</v>
      </c>
      <c r="E61" s="220">
        <v>0.30634</v>
      </c>
      <c r="F61" s="220">
        <v>0.31398100000000001</v>
      </c>
      <c r="G61" s="220">
        <v>0.319355</v>
      </c>
      <c r="H61" s="220">
        <v>0.325708</v>
      </c>
      <c r="I61" s="220">
        <v>0.33184900000000001</v>
      </c>
      <c r="J61" s="220">
        <v>0.33515600000000001</v>
      </c>
      <c r="K61" s="220">
        <v>0.34001999999999999</v>
      </c>
      <c r="L61" s="220">
        <v>0.34414</v>
      </c>
      <c r="M61" s="220">
        <v>0.34595199999999998</v>
      </c>
      <c r="N61" s="220">
        <v>0.34979100000000002</v>
      </c>
      <c r="O61" s="220">
        <v>0.35326299999999999</v>
      </c>
      <c r="P61" s="220">
        <v>0.356904</v>
      </c>
      <c r="Q61" s="220">
        <v>0.36192299999999999</v>
      </c>
      <c r="R61" s="220">
        <v>0.36586200000000002</v>
      </c>
      <c r="S61" s="220">
        <v>0.37137999999999999</v>
      </c>
      <c r="T61" s="220">
        <v>0.37502600000000003</v>
      </c>
      <c r="U61" s="220">
        <v>0.379552</v>
      </c>
      <c r="V61" s="220">
        <v>0.38438099999999997</v>
      </c>
      <c r="W61" s="220">
        <v>0.38868000000000003</v>
      </c>
      <c r="X61" s="220">
        <v>0.39433600000000002</v>
      </c>
      <c r="Y61" s="220">
        <v>0.40020899999999998</v>
      </c>
      <c r="Z61" s="220">
        <v>0.40581299999999998</v>
      </c>
      <c r="AA61" s="220">
        <v>0.411047</v>
      </c>
      <c r="AB61" s="220">
        <v>0.416321</v>
      </c>
      <c r="AC61" s="220">
        <v>0.42221999999999998</v>
      </c>
      <c r="AD61" s="220">
        <v>0.42847400000000002</v>
      </c>
      <c r="AE61" s="220">
        <v>0.43439</v>
      </c>
      <c r="AF61" s="220">
        <v>0.44036900000000001</v>
      </c>
      <c r="AG61" s="220">
        <v>0.447216</v>
      </c>
      <c r="AH61" s="221">
        <v>1.3860000000000001E-2</v>
      </c>
    </row>
    <row r="62" spans="1:34" ht="15" customHeight="1" x14ac:dyDescent="0.2">
      <c r="A62" s="213" t="s">
        <v>1293</v>
      </c>
      <c r="B62" s="218" t="s">
        <v>1235</v>
      </c>
      <c r="C62" s="222">
        <v>2.4953979999999998</v>
      </c>
      <c r="D62" s="222">
        <v>2.5365709999999999</v>
      </c>
      <c r="E62" s="222">
        <v>2.5409630000000001</v>
      </c>
      <c r="F62" s="222">
        <v>2.5634860000000002</v>
      </c>
      <c r="G62" s="222">
        <v>2.5720860000000001</v>
      </c>
      <c r="H62" s="222">
        <v>2.5994250000000001</v>
      </c>
      <c r="I62" s="222">
        <v>2.6330249999999999</v>
      </c>
      <c r="J62" s="222">
        <v>2.6385169999999998</v>
      </c>
      <c r="K62" s="222">
        <v>2.6746210000000001</v>
      </c>
      <c r="L62" s="222">
        <v>2.6977769999999999</v>
      </c>
      <c r="M62" s="222">
        <v>2.6276440000000001</v>
      </c>
      <c r="N62" s="222">
        <v>2.6572870000000002</v>
      </c>
      <c r="O62" s="222">
        <v>2.6729229999999999</v>
      </c>
      <c r="P62" s="222">
        <v>2.6994379999999998</v>
      </c>
      <c r="Q62" s="222">
        <v>2.7358660000000001</v>
      </c>
      <c r="R62" s="222">
        <v>2.753952</v>
      </c>
      <c r="S62" s="222">
        <v>2.7946300000000002</v>
      </c>
      <c r="T62" s="222">
        <v>2.8310309999999999</v>
      </c>
      <c r="U62" s="222">
        <v>2.8456739999999998</v>
      </c>
      <c r="V62" s="222">
        <v>2.8691779999999998</v>
      </c>
      <c r="W62" s="222">
        <v>2.8882020000000002</v>
      </c>
      <c r="X62" s="222">
        <v>2.9182939999999999</v>
      </c>
      <c r="Y62" s="222">
        <v>2.943686</v>
      </c>
      <c r="Z62" s="222">
        <v>2.9713940000000001</v>
      </c>
      <c r="AA62" s="222">
        <v>2.9885790000000001</v>
      </c>
      <c r="AB62" s="222">
        <v>2.9994779999999999</v>
      </c>
      <c r="AC62" s="222">
        <v>3.0395669999999999</v>
      </c>
      <c r="AD62" s="222">
        <v>3.071021</v>
      </c>
      <c r="AE62" s="222">
        <v>3.100679</v>
      </c>
      <c r="AF62" s="222">
        <v>3.1189170000000002</v>
      </c>
      <c r="AG62" s="222">
        <v>3.1446000000000001</v>
      </c>
      <c r="AH62" s="223">
        <v>7.7380000000000001E-3</v>
      </c>
    </row>
    <row r="63" spans="1:34" ht="15" customHeight="1" x14ac:dyDescent="0.25">
      <c r="A63" s="213" t="s">
        <v>1294</v>
      </c>
      <c r="B63" s="219" t="s">
        <v>1237</v>
      </c>
      <c r="C63" s="220">
        <v>0.41914200000000001</v>
      </c>
      <c r="D63" s="220">
        <v>0.41302499999999998</v>
      </c>
      <c r="E63" s="220">
        <v>0.44918400000000003</v>
      </c>
      <c r="F63" s="220">
        <v>0.45765699999999998</v>
      </c>
      <c r="G63" s="220">
        <v>0.44755299999999998</v>
      </c>
      <c r="H63" s="220">
        <v>0.44406699999999999</v>
      </c>
      <c r="I63" s="220">
        <v>0.41950999999999999</v>
      </c>
      <c r="J63" s="220">
        <v>0.42436299999999999</v>
      </c>
      <c r="K63" s="220">
        <v>0.43014200000000002</v>
      </c>
      <c r="L63" s="220">
        <v>0.43928699999999998</v>
      </c>
      <c r="M63" s="220">
        <v>0.42870999999999998</v>
      </c>
      <c r="N63" s="220">
        <v>0.41466599999999998</v>
      </c>
      <c r="O63" s="220">
        <v>0.40816799999999998</v>
      </c>
      <c r="P63" s="220">
        <v>0.41036299999999998</v>
      </c>
      <c r="Q63" s="220">
        <v>0.41532200000000002</v>
      </c>
      <c r="R63" s="220">
        <v>0.42113</v>
      </c>
      <c r="S63" s="220">
        <v>0.42622300000000002</v>
      </c>
      <c r="T63" s="220">
        <v>0.42525499999999999</v>
      </c>
      <c r="U63" s="220">
        <v>0.42632799999999998</v>
      </c>
      <c r="V63" s="220">
        <v>0.42763899999999999</v>
      </c>
      <c r="W63" s="220">
        <v>0.43418499999999999</v>
      </c>
      <c r="X63" s="220">
        <v>0.44025300000000001</v>
      </c>
      <c r="Y63" s="220">
        <v>0.44379299999999999</v>
      </c>
      <c r="Z63" s="220">
        <v>0.448963</v>
      </c>
      <c r="AA63" s="220">
        <v>0.46052500000000002</v>
      </c>
      <c r="AB63" s="220">
        <v>0.48127300000000001</v>
      </c>
      <c r="AC63" s="220">
        <v>0.49542700000000001</v>
      </c>
      <c r="AD63" s="220">
        <v>0.49501899999999999</v>
      </c>
      <c r="AE63" s="220">
        <v>0.49813499999999999</v>
      </c>
      <c r="AF63" s="220">
        <v>0.50404800000000005</v>
      </c>
      <c r="AG63" s="220">
        <v>0.509826</v>
      </c>
      <c r="AH63" s="221">
        <v>6.5500000000000003E-3</v>
      </c>
    </row>
    <row r="64" spans="1:34" ht="15" customHeight="1" x14ac:dyDescent="0.2">
      <c r="A64" s="213" t="s">
        <v>1295</v>
      </c>
      <c r="B64" s="218" t="s">
        <v>1239</v>
      </c>
      <c r="C64" s="222">
        <v>2.9145400000000001</v>
      </c>
      <c r="D64" s="222">
        <v>2.949595</v>
      </c>
      <c r="E64" s="222">
        <v>2.9901469999999999</v>
      </c>
      <c r="F64" s="222">
        <v>3.0211429999999999</v>
      </c>
      <c r="G64" s="222">
        <v>3.0196390000000002</v>
      </c>
      <c r="H64" s="222">
        <v>3.0434920000000001</v>
      </c>
      <c r="I64" s="222">
        <v>3.0525350000000002</v>
      </c>
      <c r="J64" s="222">
        <v>3.0628799999999998</v>
      </c>
      <c r="K64" s="222">
        <v>3.1047639999999999</v>
      </c>
      <c r="L64" s="222">
        <v>3.1370640000000001</v>
      </c>
      <c r="M64" s="222">
        <v>3.0563549999999999</v>
      </c>
      <c r="N64" s="222">
        <v>3.0719530000000002</v>
      </c>
      <c r="O64" s="222">
        <v>3.0810900000000001</v>
      </c>
      <c r="P64" s="222">
        <v>3.1098020000000002</v>
      </c>
      <c r="Q64" s="222">
        <v>3.1511879999999999</v>
      </c>
      <c r="R64" s="222">
        <v>3.1750820000000002</v>
      </c>
      <c r="S64" s="222">
        <v>3.220853</v>
      </c>
      <c r="T64" s="222">
        <v>3.2562859999999998</v>
      </c>
      <c r="U64" s="222">
        <v>3.2720020000000001</v>
      </c>
      <c r="V64" s="222">
        <v>3.296818</v>
      </c>
      <c r="W64" s="222">
        <v>3.322387</v>
      </c>
      <c r="X64" s="222">
        <v>3.3585470000000002</v>
      </c>
      <c r="Y64" s="222">
        <v>3.3874789999999999</v>
      </c>
      <c r="Z64" s="222">
        <v>3.420356</v>
      </c>
      <c r="AA64" s="222">
        <v>3.4491040000000002</v>
      </c>
      <c r="AB64" s="222">
        <v>3.4807510000000002</v>
      </c>
      <c r="AC64" s="222">
        <v>3.5349949999999999</v>
      </c>
      <c r="AD64" s="222">
        <v>3.5660409999999998</v>
      </c>
      <c r="AE64" s="222">
        <v>3.598814</v>
      </c>
      <c r="AF64" s="222">
        <v>3.6229640000000001</v>
      </c>
      <c r="AG64" s="222">
        <v>3.6544270000000001</v>
      </c>
      <c r="AH64" s="223">
        <v>7.5690000000000002E-3</v>
      </c>
    </row>
    <row r="67" spans="1:34" ht="15" customHeight="1" x14ac:dyDescent="0.2">
      <c r="B67" s="218" t="s">
        <v>1296</v>
      </c>
    </row>
    <row r="68" spans="1:34" ht="15" customHeight="1" x14ac:dyDescent="0.25">
      <c r="A68" s="213" t="s">
        <v>1297</v>
      </c>
      <c r="B68" s="219" t="s">
        <v>1223</v>
      </c>
      <c r="C68" s="220">
        <v>9.8499999999999998E-4</v>
      </c>
      <c r="D68" s="220">
        <v>1.052E-3</v>
      </c>
      <c r="E68" s="220">
        <v>1.0629999999999999E-3</v>
      </c>
      <c r="F68" s="220">
        <v>1.096E-3</v>
      </c>
      <c r="G68" s="220">
        <v>1.108E-3</v>
      </c>
      <c r="H68" s="220">
        <v>1.1230000000000001E-3</v>
      </c>
      <c r="I68" s="220">
        <v>1.124E-3</v>
      </c>
      <c r="J68" s="220">
        <v>1.122E-3</v>
      </c>
      <c r="K68" s="220">
        <v>1.121E-3</v>
      </c>
      <c r="L68" s="220">
        <v>1.119E-3</v>
      </c>
      <c r="M68" s="220">
        <v>1.1310000000000001E-3</v>
      </c>
      <c r="N68" s="220">
        <v>1.1299999999999999E-3</v>
      </c>
      <c r="O68" s="220">
        <v>1.1349999999999999E-3</v>
      </c>
      <c r="P68" s="220">
        <v>1.1379999999999999E-3</v>
      </c>
      <c r="Q68" s="220">
        <v>1.1529999999999999E-3</v>
      </c>
      <c r="R68" s="220">
        <v>1.17E-3</v>
      </c>
      <c r="S68" s="220">
        <v>1.188E-3</v>
      </c>
      <c r="T68" s="220">
        <v>1.209E-3</v>
      </c>
      <c r="U68" s="220">
        <v>1.2340000000000001E-3</v>
      </c>
      <c r="V68" s="220">
        <v>1.2589999999999999E-3</v>
      </c>
      <c r="W68" s="220">
        <v>1.289E-3</v>
      </c>
      <c r="X68" s="220">
        <v>1.3190000000000001E-3</v>
      </c>
      <c r="Y68" s="220">
        <v>1.3519999999999999E-3</v>
      </c>
      <c r="Z68" s="220">
        <v>1.389E-3</v>
      </c>
      <c r="AA68" s="220">
        <v>1.426E-3</v>
      </c>
      <c r="AB68" s="220">
        <v>1.4660000000000001E-3</v>
      </c>
      <c r="AC68" s="220">
        <v>1.5100000000000001E-3</v>
      </c>
      <c r="AD68" s="220">
        <v>1.5529999999999999E-3</v>
      </c>
      <c r="AE68" s="220">
        <v>1.6000000000000001E-3</v>
      </c>
      <c r="AF68" s="220">
        <v>1.6479999999999999E-3</v>
      </c>
      <c r="AG68" s="220">
        <v>1.6999999999999999E-3</v>
      </c>
      <c r="AH68" s="221">
        <v>1.8339000000000001E-2</v>
      </c>
    </row>
    <row r="69" spans="1:34" ht="15" customHeight="1" x14ac:dyDescent="0.25">
      <c r="A69" s="213" t="s">
        <v>1298</v>
      </c>
      <c r="B69" s="219" t="s">
        <v>1243</v>
      </c>
      <c r="C69" s="220">
        <v>2.1221860000000001</v>
      </c>
      <c r="D69" s="220">
        <v>2.2201399999999998</v>
      </c>
      <c r="E69" s="220">
        <v>2.2223329999999999</v>
      </c>
      <c r="F69" s="220">
        <v>2.2151689999999999</v>
      </c>
      <c r="G69" s="220">
        <v>2.2039610000000001</v>
      </c>
      <c r="H69" s="220">
        <v>2.190356</v>
      </c>
      <c r="I69" s="220">
        <v>2.1743139999999999</v>
      </c>
      <c r="J69" s="220">
        <v>2.1581920000000001</v>
      </c>
      <c r="K69" s="220">
        <v>2.1429840000000002</v>
      </c>
      <c r="L69" s="220">
        <v>2.1265360000000002</v>
      </c>
      <c r="M69" s="220">
        <v>2.1111219999999999</v>
      </c>
      <c r="N69" s="220">
        <v>2.0958039999999998</v>
      </c>
      <c r="O69" s="220">
        <v>2.0809120000000001</v>
      </c>
      <c r="P69" s="220">
        <v>2.0690620000000002</v>
      </c>
      <c r="Q69" s="220">
        <v>2.0591010000000001</v>
      </c>
      <c r="R69" s="220">
        <v>2.050014</v>
      </c>
      <c r="S69" s="220">
        <v>2.0411640000000002</v>
      </c>
      <c r="T69" s="220">
        <v>2.0329540000000001</v>
      </c>
      <c r="U69" s="220">
        <v>2.025741</v>
      </c>
      <c r="V69" s="220">
        <v>2.0201699999999998</v>
      </c>
      <c r="W69" s="220">
        <v>2.0153219999999998</v>
      </c>
      <c r="X69" s="220">
        <v>2.0113729999999999</v>
      </c>
      <c r="Y69" s="220">
        <v>2.0091649999999999</v>
      </c>
      <c r="Z69" s="220">
        <v>2.0083730000000002</v>
      </c>
      <c r="AA69" s="220">
        <v>2.0082429999999998</v>
      </c>
      <c r="AB69" s="220">
        <v>2.008003</v>
      </c>
      <c r="AC69" s="220">
        <v>2.0081310000000001</v>
      </c>
      <c r="AD69" s="220">
        <v>2.0084300000000002</v>
      </c>
      <c r="AE69" s="220">
        <v>2.0094029999999998</v>
      </c>
      <c r="AF69" s="220">
        <v>2.011415</v>
      </c>
      <c r="AG69" s="220">
        <v>2.0136859999999999</v>
      </c>
      <c r="AH69" s="221">
        <v>-1.748E-3</v>
      </c>
    </row>
    <row r="70" spans="1:34" ht="15" customHeight="1" x14ac:dyDescent="0.25">
      <c r="A70" s="213" t="s">
        <v>1299</v>
      </c>
      <c r="B70" s="219" t="s">
        <v>1300</v>
      </c>
      <c r="C70" s="220">
        <v>2.3990000000000001E-3</v>
      </c>
      <c r="D70" s="220">
        <v>2.4919999999999999E-3</v>
      </c>
      <c r="E70" s="220">
        <v>2.7569999999999999E-3</v>
      </c>
      <c r="F70" s="220">
        <v>2.7699999999999999E-3</v>
      </c>
      <c r="G70" s="220">
        <v>2.7820000000000002E-3</v>
      </c>
      <c r="H70" s="220">
        <v>2.7789999999999998E-3</v>
      </c>
      <c r="I70" s="220">
        <v>2.7720000000000002E-3</v>
      </c>
      <c r="J70" s="220">
        <v>2.7699999999999999E-3</v>
      </c>
      <c r="K70" s="220">
        <v>2.7529999999999998E-3</v>
      </c>
      <c r="L70" s="220">
        <v>2.745E-3</v>
      </c>
      <c r="M70" s="220">
        <v>2.7369999999999998E-3</v>
      </c>
      <c r="N70" s="220">
        <v>2.7360000000000002E-3</v>
      </c>
      <c r="O70" s="220">
        <v>2.7330000000000002E-3</v>
      </c>
      <c r="P70" s="220">
        <v>2.7360000000000002E-3</v>
      </c>
      <c r="Q70" s="220">
        <v>2.7430000000000002E-3</v>
      </c>
      <c r="R70" s="220">
        <v>2.7529999999999998E-3</v>
      </c>
      <c r="S70" s="220">
        <v>2.7680000000000001E-3</v>
      </c>
      <c r="T70" s="220">
        <v>2.7829999999999999E-3</v>
      </c>
      <c r="U70" s="220">
        <v>2.7920000000000002E-3</v>
      </c>
      <c r="V70" s="220">
        <v>2.8189999999999999E-3</v>
      </c>
      <c r="W70" s="220">
        <v>2.8419999999999999E-3</v>
      </c>
      <c r="X70" s="220">
        <v>2.8760000000000001E-3</v>
      </c>
      <c r="Y70" s="220">
        <v>2.9169999999999999E-3</v>
      </c>
      <c r="Z70" s="220">
        <v>2.9589999999999998E-3</v>
      </c>
      <c r="AA70" s="220">
        <v>3.0100000000000001E-3</v>
      </c>
      <c r="AB70" s="220">
        <v>3.0660000000000001E-3</v>
      </c>
      <c r="AC70" s="220">
        <v>3.1099999999999999E-3</v>
      </c>
      <c r="AD70" s="220">
        <v>3.1670000000000001E-3</v>
      </c>
      <c r="AE70" s="220">
        <v>3.2269999999999998E-3</v>
      </c>
      <c r="AF70" s="220">
        <v>3.2919999999999998E-3</v>
      </c>
      <c r="AG70" s="220">
        <v>3.3609999999999998E-3</v>
      </c>
      <c r="AH70" s="221">
        <v>1.1305000000000001E-2</v>
      </c>
    </row>
    <row r="71" spans="1:34" ht="15" customHeight="1" x14ac:dyDescent="0.25">
      <c r="A71" s="213" t="s">
        <v>1301</v>
      </c>
      <c r="B71" s="219" t="s">
        <v>1302</v>
      </c>
      <c r="C71" s="220">
        <v>0.65227999999999997</v>
      </c>
      <c r="D71" s="220">
        <v>0.85352300000000003</v>
      </c>
      <c r="E71" s="220">
        <v>0.94130899999999995</v>
      </c>
      <c r="F71" s="220">
        <v>0.978545</v>
      </c>
      <c r="G71" s="220">
        <v>0.99780999999999997</v>
      </c>
      <c r="H71" s="220">
        <v>1.0150939999999999</v>
      </c>
      <c r="I71" s="220">
        <v>1.0204869999999999</v>
      </c>
      <c r="J71" s="220">
        <v>1.025347</v>
      </c>
      <c r="K71" s="220">
        <v>1.033927</v>
      </c>
      <c r="L71" s="220">
        <v>1.0402229999999999</v>
      </c>
      <c r="M71" s="220">
        <v>1.049242</v>
      </c>
      <c r="N71" s="220">
        <v>1.0606249999999999</v>
      </c>
      <c r="O71" s="220">
        <v>1.074692</v>
      </c>
      <c r="P71" s="220">
        <v>1.0894239999999999</v>
      </c>
      <c r="Q71" s="220">
        <v>1.104171</v>
      </c>
      <c r="R71" s="220">
        <v>1.11879</v>
      </c>
      <c r="S71" s="220">
        <v>1.1302479999999999</v>
      </c>
      <c r="T71" s="220">
        <v>1.1403589999999999</v>
      </c>
      <c r="U71" s="220">
        <v>1.151783</v>
      </c>
      <c r="V71" s="220">
        <v>1.163727</v>
      </c>
      <c r="W71" s="220">
        <v>1.1780569999999999</v>
      </c>
      <c r="X71" s="220">
        <v>1.192086</v>
      </c>
      <c r="Y71" s="220">
        <v>1.207708</v>
      </c>
      <c r="Z71" s="220">
        <v>1.2236990000000001</v>
      </c>
      <c r="AA71" s="220">
        <v>1.2405079999999999</v>
      </c>
      <c r="AB71" s="220">
        <v>1.2563899999999999</v>
      </c>
      <c r="AC71" s="220">
        <v>1.271641</v>
      </c>
      <c r="AD71" s="220">
        <v>1.285237</v>
      </c>
      <c r="AE71" s="220">
        <v>1.29756</v>
      </c>
      <c r="AF71" s="220">
        <v>1.3088919999999999</v>
      </c>
      <c r="AG71" s="220">
        <v>1.3203370000000001</v>
      </c>
      <c r="AH71" s="221">
        <v>2.3784E-2</v>
      </c>
    </row>
    <row r="72" spans="1:34" ht="15" customHeight="1" x14ac:dyDescent="0.25">
      <c r="A72" s="213" t="s">
        <v>1303</v>
      </c>
      <c r="B72" s="219" t="s">
        <v>1304</v>
      </c>
      <c r="C72" s="220">
        <v>0.70316699999999999</v>
      </c>
      <c r="D72" s="220">
        <v>0.74469399999999997</v>
      </c>
      <c r="E72" s="220">
        <v>0.75862200000000002</v>
      </c>
      <c r="F72" s="220">
        <v>0.76591600000000004</v>
      </c>
      <c r="G72" s="220">
        <v>0.77183500000000005</v>
      </c>
      <c r="H72" s="220">
        <v>0.78687799999999997</v>
      </c>
      <c r="I72" s="220">
        <v>0.78606699999999996</v>
      </c>
      <c r="J72" s="220">
        <v>0.78701600000000005</v>
      </c>
      <c r="K72" s="220">
        <v>0.78322400000000003</v>
      </c>
      <c r="L72" s="220">
        <v>0.77860600000000002</v>
      </c>
      <c r="M72" s="220">
        <v>0.77089099999999999</v>
      </c>
      <c r="N72" s="220">
        <v>0.77170700000000003</v>
      </c>
      <c r="O72" s="220">
        <v>0.76829499999999995</v>
      </c>
      <c r="P72" s="220">
        <v>0.765706</v>
      </c>
      <c r="Q72" s="220">
        <v>0.76400599999999996</v>
      </c>
      <c r="R72" s="220">
        <v>0.76319400000000004</v>
      </c>
      <c r="S72" s="220">
        <v>0.76264900000000002</v>
      </c>
      <c r="T72" s="220">
        <v>0.76202599999999998</v>
      </c>
      <c r="U72" s="220">
        <v>0.76229400000000003</v>
      </c>
      <c r="V72" s="220">
        <v>0.76352900000000001</v>
      </c>
      <c r="W72" s="220">
        <v>0.76227500000000004</v>
      </c>
      <c r="X72" s="220">
        <v>0.76212999999999997</v>
      </c>
      <c r="Y72" s="220">
        <v>0.76721499999999998</v>
      </c>
      <c r="Z72" s="220">
        <v>0.77077499999999999</v>
      </c>
      <c r="AA72" s="220">
        <v>0.77568700000000002</v>
      </c>
      <c r="AB72" s="220">
        <v>0.77873800000000004</v>
      </c>
      <c r="AC72" s="220">
        <v>0.78328799999999998</v>
      </c>
      <c r="AD72" s="220">
        <v>0.78696500000000003</v>
      </c>
      <c r="AE72" s="220">
        <v>0.79063499999999998</v>
      </c>
      <c r="AF72" s="220">
        <v>0.79430100000000003</v>
      </c>
      <c r="AG72" s="220">
        <v>0.79805000000000004</v>
      </c>
      <c r="AH72" s="221">
        <v>4.228E-3</v>
      </c>
    </row>
    <row r="73" spans="1:34" ht="15" customHeight="1" x14ac:dyDescent="0.25">
      <c r="A73" s="213" t="s">
        <v>1305</v>
      </c>
      <c r="B73" s="219" t="s">
        <v>45</v>
      </c>
      <c r="C73" s="220">
        <v>0.17138700000000001</v>
      </c>
      <c r="D73" s="220">
        <v>0.196412</v>
      </c>
      <c r="E73" s="220">
        <v>0.28823900000000002</v>
      </c>
      <c r="F73" s="220">
        <v>0.28506199999999998</v>
      </c>
      <c r="G73" s="220">
        <v>0.27811599999999997</v>
      </c>
      <c r="H73" s="220">
        <v>0.242314</v>
      </c>
      <c r="I73" s="220">
        <v>0.24196400000000001</v>
      </c>
      <c r="J73" s="220">
        <v>0.22875499999999999</v>
      </c>
      <c r="K73" s="220">
        <v>0.22600400000000001</v>
      </c>
      <c r="L73" s="220">
        <v>0.22333500000000001</v>
      </c>
      <c r="M73" s="220">
        <v>0.24086099999999999</v>
      </c>
      <c r="N73" s="220">
        <v>0.22450100000000001</v>
      </c>
      <c r="O73" s="220">
        <v>0.22318299999999999</v>
      </c>
      <c r="P73" s="220">
        <v>0.221501</v>
      </c>
      <c r="Q73" s="220">
        <v>0.219946</v>
      </c>
      <c r="R73" s="220">
        <v>0.218251</v>
      </c>
      <c r="S73" s="220">
        <v>0.216895</v>
      </c>
      <c r="T73" s="220">
        <v>0.21793199999999999</v>
      </c>
      <c r="U73" s="220">
        <v>0.21479400000000001</v>
      </c>
      <c r="V73" s="220">
        <v>0.214472</v>
      </c>
      <c r="W73" s="220">
        <v>0.20472499999999999</v>
      </c>
      <c r="X73" s="220">
        <v>0.21118999999999999</v>
      </c>
      <c r="Y73" s="220">
        <v>0.199819</v>
      </c>
      <c r="Z73" s="220">
        <v>0.19917099999999999</v>
      </c>
      <c r="AA73" s="220">
        <v>0.192109</v>
      </c>
      <c r="AB73" s="220">
        <v>0.196182</v>
      </c>
      <c r="AC73" s="220">
        <v>0.19025300000000001</v>
      </c>
      <c r="AD73" s="220">
        <v>0.18673600000000001</v>
      </c>
      <c r="AE73" s="220">
        <v>0.185559</v>
      </c>
      <c r="AF73" s="220">
        <v>0.184976</v>
      </c>
      <c r="AG73" s="220">
        <v>0.183451</v>
      </c>
      <c r="AH73" s="221">
        <v>2.2699999999999999E-3</v>
      </c>
    </row>
    <row r="74" spans="1:34" ht="15" customHeight="1" x14ac:dyDescent="0.25">
      <c r="A74" s="213" t="s">
        <v>1306</v>
      </c>
      <c r="B74" s="219" t="s">
        <v>1307</v>
      </c>
      <c r="C74" s="220">
        <v>2.3924999999999998E-2</v>
      </c>
      <c r="D74" s="220">
        <v>2.4240000000000001E-2</v>
      </c>
      <c r="E74" s="220">
        <v>2.4442999999999999E-2</v>
      </c>
      <c r="F74" s="220">
        <v>2.4584999999999999E-2</v>
      </c>
      <c r="G74" s="220">
        <v>2.4681999999999999E-2</v>
      </c>
      <c r="H74" s="220">
        <v>2.4726999999999999E-2</v>
      </c>
      <c r="I74" s="220">
        <v>2.4749E-2</v>
      </c>
      <c r="J74" s="220">
        <v>2.4705000000000001E-2</v>
      </c>
      <c r="K74" s="220">
        <v>2.4670000000000001E-2</v>
      </c>
      <c r="L74" s="220">
        <v>2.4642000000000001E-2</v>
      </c>
      <c r="M74" s="220">
        <v>2.4622000000000002E-2</v>
      </c>
      <c r="N74" s="220">
        <v>2.4601999999999999E-2</v>
      </c>
      <c r="O74" s="220">
        <v>2.4582E-2</v>
      </c>
      <c r="P74" s="220">
        <v>2.4570000000000002E-2</v>
      </c>
      <c r="Q74" s="220">
        <v>2.4569000000000001E-2</v>
      </c>
      <c r="R74" s="220">
        <v>2.4563999999999999E-2</v>
      </c>
      <c r="S74" s="220">
        <v>2.4552000000000001E-2</v>
      </c>
      <c r="T74" s="220">
        <v>2.4545000000000001E-2</v>
      </c>
      <c r="U74" s="220">
        <v>2.4538000000000001E-2</v>
      </c>
      <c r="V74" s="220">
        <v>2.4532000000000002E-2</v>
      </c>
      <c r="W74" s="220">
        <v>2.4534E-2</v>
      </c>
      <c r="X74" s="220">
        <v>2.4539999999999999E-2</v>
      </c>
      <c r="Y74" s="220">
        <v>2.4551E-2</v>
      </c>
      <c r="Z74" s="220">
        <v>2.4551E-2</v>
      </c>
      <c r="AA74" s="220">
        <v>2.4558E-2</v>
      </c>
      <c r="AB74" s="220">
        <v>2.4580999999999999E-2</v>
      </c>
      <c r="AC74" s="220">
        <v>2.4604999999999998E-2</v>
      </c>
      <c r="AD74" s="220">
        <v>2.4618999999999999E-2</v>
      </c>
      <c r="AE74" s="220">
        <v>2.4622000000000002E-2</v>
      </c>
      <c r="AF74" s="220">
        <v>2.4617E-2</v>
      </c>
      <c r="AG74" s="220">
        <v>2.4607E-2</v>
      </c>
      <c r="AH74" s="221">
        <v>9.3800000000000003E-4</v>
      </c>
    </row>
    <row r="75" spans="1:34" ht="15" customHeight="1" x14ac:dyDescent="0.25">
      <c r="A75" s="213" t="s">
        <v>1308</v>
      </c>
      <c r="B75" s="219" t="s">
        <v>1227</v>
      </c>
      <c r="C75" s="220">
        <v>3.6739310000000001</v>
      </c>
      <c r="D75" s="220">
        <v>4.0400609999999997</v>
      </c>
      <c r="E75" s="220">
        <v>4.2360100000000003</v>
      </c>
      <c r="F75" s="220">
        <v>4.2703749999999996</v>
      </c>
      <c r="G75" s="220">
        <v>4.2775119999999998</v>
      </c>
      <c r="H75" s="220">
        <v>4.2604920000000002</v>
      </c>
      <c r="I75" s="220">
        <v>4.2487050000000002</v>
      </c>
      <c r="J75" s="220">
        <v>4.2251380000000003</v>
      </c>
      <c r="K75" s="220">
        <v>4.2119299999999997</v>
      </c>
      <c r="L75" s="220">
        <v>4.1944610000000004</v>
      </c>
      <c r="M75" s="220">
        <v>4.1978679999999997</v>
      </c>
      <c r="N75" s="220">
        <v>4.1783700000000001</v>
      </c>
      <c r="O75" s="220">
        <v>4.1727999999999996</v>
      </c>
      <c r="P75" s="220">
        <v>4.1714019999999996</v>
      </c>
      <c r="Q75" s="220">
        <v>4.1729459999999996</v>
      </c>
      <c r="R75" s="220">
        <v>4.1759820000000003</v>
      </c>
      <c r="S75" s="220">
        <v>4.1766969999999999</v>
      </c>
      <c r="T75" s="220">
        <v>4.1790250000000002</v>
      </c>
      <c r="U75" s="220">
        <v>4.1803860000000004</v>
      </c>
      <c r="V75" s="220">
        <v>4.1876899999999999</v>
      </c>
      <c r="W75" s="220">
        <v>4.1862009999999996</v>
      </c>
      <c r="X75" s="220">
        <v>4.2026370000000002</v>
      </c>
      <c r="Y75" s="220">
        <v>4.2098089999999999</v>
      </c>
      <c r="Z75" s="220">
        <v>4.2279580000000001</v>
      </c>
      <c r="AA75" s="220">
        <v>4.2425319999999997</v>
      </c>
      <c r="AB75" s="220">
        <v>4.2653590000000001</v>
      </c>
      <c r="AC75" s="220">
        <v>4.2794280000000002</v>
      </c>
      <c r="AD75" s="220">
        <v>4.2935400000000001</v>
      </c>
      <c r="AE75" s="220">
        <v>4.30938</v>
      </c>
      <c r="AF75" s="220">
        <v>4.3258489999999998</v>
      </c>
      <c r="AG75" s="220">
        <v>4.341831</v>
      </c>
      <c r="AH75" s="221">
        <v>5.5830000000000003E-3</v>
      </c>
    </row>
    <row r="76" spans="1:34" ht="15" customHeight="1" x14ac:dyDescent="0.25">
      <c r="A76" s="213" t="s">
        <v>1309</v>
      </c>
      <c r="B76" s="219" t="s">
        <v>1310</v>
      </c>
      <c r="C76" s="220">
        <v>4.6810999999999998E-2</v>
      </c>
      <c r="D76" s="220">
        <v>4.8954999999999999E-2</v>
      </c>
      <c r="E76" s="220">
        <v>4.4031000000000001E-2</v>
      </c>
      <c r="F76" s="220">
        <v>4.3520999999999997E-2</v>
      </c>
      <c r="G76" s="220">
        <v>4.3104999999999997E-2</v>
      </c>
      <c r="H76" s="220">
        <v>4.3598999999999999E-2</v>
      </c>
      <c r="I76" s="220">
        <v>4.3313999999999998E-2</v>
      </c>
      <c r="J76" s="220">
        <v>4.3691000000000001E-2</v>
      </c>
      <c r="K76" s="220">
        <v>4.3815E-2</v>
      </c>
      <c r="L76" s="220">
        <v>4.3756000000000003E-2</v>
      </c>
      <c r="M76" s="220">
        <v>4.1973000000000003E-2</v>
      </c>
      <c r="N76" s="220">
        <v>4.1793999999999998E-2</v>
      </c>
      <c r="O76" s="220">
        <v>4.1924000000000003E-2</v>
      </c>
      <c r="P76" s="220">
        <v>4.1902000000000002E-2</v>
      </c>
      <c r="Q76" s="220">
        <v>4.2186000000000001E-2</v>
      </c>
      <c r="R76" s="220">
        <v>4.2581000000000001E-2</v>
      </c>
      <c r="S76" s="220">
        <v>4.2941E-2</v>
      </c>
      <c r="T76" s="220">
        <v>4.3237999999999999E-2</v>
      </c>
      <c r="U76" s="220">
        <v>4.3951999999999998E-2</v>
      </c>
      <c r="V76" s="220">
        <v>4.4245E-2</v>
      </c>
      <c r="W76" s="220">
        <v>4.5284999999999999E-2</v>
      </c>
      <c r="X76" s="220">
        <v>4.5711000000000002E-2</v>
      </c>
      <c r="Y76" s="220">
        <v>4.6439000000000001E-2</v>
      </c>
      <c r="Z76" s="220">
        <v>4.6989999999999997E-2</v>
      </c>
      <c r="AA76" s="220">
        <v>4.7486E-2</v>
      </c>
      <c r="AB76" s="220">
        <v>4.7918000000000002E-2</v>
      </c>
      <c r="AC76" s="220">
        <v>4.8446999999999997E-2</v>
      </c>
      <c r="AD76" s="220">
        <v>4.9093999999999999E-2</v>
      </c>
      <c r="AE76" s="220">
        <v>4.9494000000000003E-2</v>
      </c>
      <c r="AF76" s="220">
        <v>4.9980999999999998E-2</v>
      </c>
      <c r="AG76" s="220">
        <v>5.0566E-2</v>
      </c>
      <c r="AH76" s="221">
        <v>2.575E-3</v>
      </c>
    </row>
    <row r="77" spans="1:34" ht="15" customHeight="1" x14ac:dyDescent="0.25">
      <c r="A77" s="213" t="s">
        <v>1311</v>
      </c>
      <c r="B77" s="219" t="s">
        <v>1312</v>
      </c>
      <c r="C77" s="220">
        <v>2.0253E-2</v>
      </c>
      <c r="D77" s="220">
        <v>3.0088E-2</v>
      </c>
      <c r="E77" s="220">
        <v>2.3657999999999998E-2</v>
      </c>
      <c r="F77" s="220">
        <v>2.7026999999999999E-2</v>
      </c>
      <c r="G77" s="220">
        <v>2.9878999999999999E-2</v>
      </c>
      <c r="H77" s="220">
        <v>3.4838000000000001E-2</v>
      </c>
      <c r="I77" s="220">
        <v>3.6505999999999997E-2</v>
      </c>
      <c r="J77" s="220">
        <v>3.8862000000000001E-2</v>
      </c>
      <c r="K77" s="220">
        <v>4.0819000000000001E-2</v>
      </c>
      <c r="L77" s="220">
        <v>4.2105999999999998E-2</v>
      </c>
      <c r="M77" s="220">
        <v>4.0245999999999997E-2</v>
      </c>
      <c r="N77" s="220">
        <v>4.3649E-2</v>
      </c>
      <c r="O77" s="220">
        <v>4.5490000000000003E-2</v>
      </c>
      <c r="P77" s="220">
        <v>4.6891000000000002E-2</v>
      </c>
      <c r="Q77" s="220">
        <v>4.8531999999999999E-2</v>
      </c>
      <c r="R77" s="220">
        <v>5.0325000000000002E-2</v>
      </c>
      <c r="S77" s="220">
        <v>5.1803000000000002E-2</v>
      </c>
      <c r="T77" s="220">
        <v>5.3241999999999998E-2</v>
      </c>
      <c r="U77" s="220">
        <v>5.5992E-2</v>
      </c>
      <c r="V77" s="220">
        <v>5.7363999999999998E-2</v>
      </c>
      <c r="W77" s="220">
        <v>6.3365000000000005E-2</v>
      </c>
      <c r="X77" s="220">
        <v>6.5060000000000007E-2</v>
      </c>
      <c r="Y77" s="220">
        <v>6.9369E-2</v>
      </c>
      <c r="Z77" s="220">
        <v>7.2121000000000005E-2</v>
      </c>
      <c r="AA77" s="220">
        <v>7.5287999999999994E-2</v>
      </c>
      <c r="AB77" s="220">
        <v>7.6476000000000002E-2</v>
      </c>
      <c r="AC77" s="220">
        <v>8.0571000000000004E-2</v>
      </c>
      <c r="AD77" s="220">
        <v>8.3565E-2</v>
      </c>
      <c r="AE77" s="220">
        <v>8.5269999999999999E-2</v>
      </c>
      <c r="AF77" s="220">
        <v>8.7220000000000006E-2</v>
      </c>
      <c r="AG77" s="220">
        <v>8.9308999999999999E-2</v>
      </c>
      <c r="AH77" s="221">
        <v>5.0702999999999998E-2</v>
      </c>
    </row>
    <row r="78" spans="1:34" ht="15" customHeight="1" x14ac:dyDescent="0.25">
      <c r="A78" s="213" t="s">
        <v>1313</v>
      </c>
      <c r="B78" s="219" t="s">
        <v>1314</v>
      </c>
      <c r="C78" s="220">
        <v>2.2100000000000001E-4</v>
      </c>
      <c r="D78" s="220">
        <v>2.3800000000000001E-4</v>
      </c>
      <c r="E78" s="220">
        <v>2.4499999999999999E-4</v>
      </c>
      <c r="F78" s="220">
        <v>2.5099999999999998E-4</v>
      </c>
      <c r="G78" s="220">
        <v>2.5599999999999999E-4</v>
      </c>
      <c r="H78" s="220">
        <v>2.61E-4</v>
      </c>
      <c r="I78" s="220">
        <v>2.6400000000000002E-4</v>
      </c>
      <c r="J78" s="220">
        <v>2.6800000000000001E-4</v>
      </c>
      <c r="K78" s="220">
        <v>2.7E-4</v>
      </c>
      <c r="L78" s="220">
        <v>2.72E-4</v>
      </c>
      <c r="M78" s="220">
        <v>2.7399999999999999E-4</v>
      </c>
      <c r="N78" s="220">
        <v>2.7500000000000002E-4</v>
      </c>
      <c r="O78" s="220">
        <v>2.7500000000000002E-4</v>
      </c>
      <c r="P78" s="220">
        <v>2.7399999999999999E-4</v>
      </c>
      <c r="Q78" s="220">
        <v>2.7399999999999999E-4</v>
      </c>
      <c r="R78" s="220">
        <v>2.7700000000000001E-4</v>
      </c>
      <c r="S78" s="220">
        <v>2.8200000000000002E-4</v>
      </c>
      <c r="T78" s="220">
        <v>2.8899999999999998E-4</v>
      </c>
      <c r="U78" s="220">
        <v>2.99E-4</v>
      </c>
      <c r="V78" s="220">
        <v>3.0899999999999998E-4</v>
      </c>
      <c r="W78" s="220">
        <v>3.2299999999999999E-4</v>
      </c>
      <c r="X78" s="220">
        <v>3.3799999999999998E-4</v>
      </c>
      <c r="Y78" s="220">
        <v>3.5500000000000001E-4</v>
      </c>
      <c r="Z78" s="220">
        <v>3.7800000000000003E-4</v>
      </c>
      <c r="AA78" s="220">
        <v>3.97E-4</v>
      </c>
      <c r="AB78" s="220">
        <v>4.17E-4</v>
      </c>
      <c r="AC78" s="220">
        <v>4.37E-4</v>
      </c>
      <c r="AD78" s="220">
        <v>4.5800000000000002E-4</v>
      </c>
      <c r="AE78" s="220">
        <v>4.8099999999999998E-4</v>
      </c>
      <c r="AF78" s="220">
        <v>5.0500000000000002E-4</v>
      </c>
      <c r="AG78" s="220">
        <v>5.2999999999999998E-4</v>
      </c>
      <c r="AH78" s="221">
        <v>2.9655999999999998E-2</v>
      </c>
    </row>
    <row r="79" spans="1:34" ht="15" customHeight="1" x14ac:dyDescent="0.25">
      <c r="A79" s="213" t="s">
        <v>1315</v>
      </c>
      <c r="B79" s="219" t="s">
        <v>1233</v>
      </c>
      <c r="C79" s="220">
        <v>9.9310000000000006E-3</v>
      </c>
      <c r="D79" s="220">
        <v>1.1320999999999999E-2</v>
      </c>
      <c r="E79" s="220">
        <v>1.2248999999999999E-2</v>
      </c>
      <c r="F79" s="220">
        <v>1.3098E-2</v>
      </c>
      <c r="G79" s="220">
        <v>1.3898000000000001E-2</v>
      </c>
      <c r="H79" s="220">
        <v>1.4657E-2</v>
      </c>
      <c r="I79" s="220">
        <v>1.5561999999999999E-2</v>
      </c>
      <c r="J79" s="220">
        <v>1.6490999999999999E-2</v>
      </c>
      <c r="K79" s="220">
        <v>1.7392000000000001E-2</v>
      </c>
      <c r="L79" s="220">
        <v>1.8339999999999999E-2</v>
      </c>
      <c r="M79" s="220">
        <v>1.9494999999999998E-2</v>
      </c>
      <c r="N79" s="220">
        <v>2.0820000000000002E-2</v>
      </c>
      <c r="O79" s="220">
        <v>2.2335000000000001E-2</v>
      </c>
      <c r="P79" s="220">
        <v>2.4056999999999999E-2</v>
      </c>
      <c r="Q79" s="220">
        <v>2.5994E-2</v>
      </c>
      <c r="R79" s="220">
        <v>2.8149E-2</v>
      </c>
      <c r="S79" s="220">
        <v>3.0516999999999999E-2</v>
      </c>
      <c r="T79" s="220">
        <v>3.3096E-2</v>
      </c>
      <c r="U79" s="220">
        <v>3.5911999999999999E-2</v>
      </c>
      <c r="V79" s="220">
        <v>3.8920999999999997E-2</v>
      </c>
      <c r="W79" s="220">
        <v>4.2169999999999999E-2</v>
      </c>
      <c r="X79" s="220">
        <v>4.5506999999999999E-2</v>
      </c>
      <c r="Y79" s="220">
        <v>4.8989999999999999E-2</v>
      </c>
      <c r="Z79" s="220">
        <v>5.2602000000000003E-2</v>
      </c>
      <c r="AA79" s="220">
        <v>5.6454999999999998E-2</v>
      </c>
      <c r="AB79" s="220">
        <v>6.0205000000000002E-2</v>
      </c>
      <c r="AC79" s="220">
        <v>6.4102999999999993E-2</v>
      </c>
      <c r="AD79" s="220">
        <v>6.8169999999999994E-2</v>
      </c>
      <c r="AE79" s="220">
        <v>7.2470000000000007E-2</v>
      </c>
      <c r="AF79" s="220">
        <v>7.7160999999999993E-2</v>
      </c>
      <c r="AG79" s="220">
        <v>8.1839999999999996E-2</v>
      </c>
      <c r="AH79" s="221">
        <v>7.2834999999999997E-2</v>
      </c>
    </row>
    <row r="80" spans="1:34" ht="15" customHeight="1" x14ac:dyDescent="0.2">
      <c r="A80" s="213" t="s">
        <v>1316</v>
      </c>
      <c r="B80" s="218" t="s">
        <v>1235</v>
      </c>
      <c r="C80" s="222">
        <v>3.751147</v>
      </c>
      <c r="D80" s="222">
        <v>4.1306620000000001</v>
      </c>
      <c r="E80" s="222">
        <v>4.3161930000000002</v>
      </c>
      <c r="F80" s="222">
        <v>4.3542719999999999</v>
      </c>
      <c r="G80" s="222">
        <v>4.3646500000000001</v>
      </c>
      <c r="H80" s="222">
        <v>4.353847</v>
      </c>
      <c r="I80" s="222">
        <v>4.3443509999999996</v>
      </c>
      <c r="J80" s="222">
        <v>4.3244499999999997</v>
      </c>
      <c r="K80" s="222">
        <v>4.3142269999999998</v>
      </c>
      <c r="L80" s="222">
        <v>4.2989350000000002</v>
      </c>
      <c r="M80" s="222">
        <v>4.2998560000000001</v>
      </c>
      <c r="N80" s="222">
        <v>4.2849079999999997</v>
      </c>
      <c r="O80" s="222">
        <v>4.2828249999999999</v>
      </c>
      <c r="P80" s="222">
        <v>4.2845269999999998</v>
      </c>
      <c r="Q80" s="222">
        <v>4.2899320000000003</v>
      </c>
      <c r="R80" s="222">
        <v>4.2973129999999999</v>
      </c>
      <c r="S80" s="222">
        <v>4.3022410000000004</v>
      </c>
      <c r="T80" s="222">
        <v>4.3088889999999997</v>
      </c>
      <c r="U80" s="222">
        <v>4.3165399999999998</v>
      </c>
      <c r="V80" s="222">
        <v>4.3285299999999998</v>
      </c>
      <c r="W80" s="222">
        <v>4.3373439999999999</v>
      </c>
      <c r="X80" s="222">
        <v>4.3592529999999998</v>
      </c>
      <c r="Y80" s="222">
        <v>4.374962</v>
      </c>
      <c r="Z80" s="222">
        <v>4.4000500000000002</v>
      </c>
      <c r="AA80" s="222">
        <v>4.4221589999999997</v>
      </c>
      <c r="AB80" s="222">
        <v>4.4503740000000001</v>
      </c>
      <c r="AC80" s="222">
        <v>4.4729869999999998</v>
      </c>
      <c r="AD80" s="222">
        <v>4.494828</v>
      </c>
      <c r="AE80" s="222">
        <v>4.5170960000000004</v>
      </c>
      <c r="AF80" s="222">
        <v>4.5407169999999999</v>
      </c>
      <c r="AG80" s="222">
        <v>4.5640749999999999</v>
      </c>
      <c r="AH80" s="223">
        <v>6.5599999999999999E-3</v>
      </c>
    </row>
    <row r="81" spans="1:34" ht="15" customHeight="1" x14ac:dyDescent="0.25">
      <c r="A81" s="213" t="s">
        <v>1317</v>
      </c>
      <c r="B81" s="219" t="s">
        <v>1237</v>
      </c>
      <c r="C81" s="220">
        <v>1.4066E-2</v>
      </c>
      <c r="D81" s="220">
        <v>1.5730999999999998E-2</v>
      </c>
      <c r="E81" s="220">
        <v>1.796E-2</v>
      </c>
      <c r="F81" s="220">
        <v>1.9092000000000001E-2</v>
      </c>
      <c r="G81" s="220">
        <v>1.9476E-2</v>
      </c>
      <c r="H81" s="220">
        <v>1.9983000000000001E-2</v>
      </c>
      <c r="I81" s="220">
        <v>1.9671999999999999E-2</v>
      </c>
      <c r="J81" s="220">
        <v>2.0881E-2</v>
      </c>
      <c r="K81" s="220">
        <v>2.2002000000000001E-2</v>
      </c>
      <c r="L81" s="220">
        <v>2.341E-2</v>
      </c>
      <c r="M81" s="220">
        <v>2.4159E-2</v>
      </c>
      <c r="N81" s="220">
        <v>2.4681000000000002E-2</v>
      </c>
      <c r="O81" s="220">
        <v>2.5807E-2</v>
      </c>
      <c r="P81" s="220">
        <v>2.7661000000000002E-2</v>
      </c>
      <c r="Q81" s="220">
        <v>2.9829000000000001E-2</v>
      </c>
      <c r="R81" s="220">
        <v>3.2400999999999999E-2</v>
      </c>
      <c r="S81" s="220">
        <v>3.5024E-2</v>
      </c>
      <c r="T81" s="220">
        <v>3.7527999999999999E-2</v>
      </c>
      <c r="U81" s="220">
        <v>4.0336999999999998E-2</v>
      </c>
      <c r="V81" s="220">
        <v>4.3300999999999999E-2</v>
      </c>
      <c r="W81" s="220">
        <v>4.7107000000000003E-2</v>
      </c>
      <c r="X81" s="220">
        <v>5.0805999999999997E-2</v>
      </c>
      <c r="Y81" s="220">
        <v>5.4324999999999998E-2</v>
      </c>
      <c r="Z81" s="220">
        <v>5.8194999999999997E-2</v>
      </c>
      <c r="AA81" s="220">
        <v>6.3251000000000002E-2</v>
      </c>
      <c r="AB81" s="220">
        <v>6.9597000000000006E-2</v>
      </c>
      <c r="AC81" s="220">
        <v>7.5217999999999993E-2</v>
      </c>
      <c r="AD81" s="220">
        <v>7.8756999999999994E-2</v>
      </c>
      <c r="AE81" s="220">
        <v>8.3104999999999998E-2</v>
      </c>
      <c r="AF81" s="220">
        <v>8.8318999999999995E-2</v>
      </c>
      <c r="AG81" s="220">
        <v>9.3297000000000005E-2</v>
      </c>
      <c r="AH81" s="221">
        <v>6.5099000000000004E-2</v>
      </c>
    </row>
    <row r="82" spans="1:34" ht="15" customHeight="1" x14ac:dyDescent="0.2">
      <c r="A82" s="213" t="s">
        <v>1318</v>
      </c>
      <c r="B82" s="218" t="s">
        <v>1239</v>
      </c>
      <c r="C82" s="222">
        <v>3.7652130000000001</v>
      </c>
      <c r="D82" s="222">
        <v>4.1463929999999998</v>
      </c>
      <c r="E82" s="222">
        <v>4.3341539999999998</v>
      </c>
      <c r="F82" s="222">
        <v>4.3733639999999996</v>
      </c>
      <c r="G82" s="222">
        <v>4.3841260000000002</v>
      </c>
      <c r="H82" s="222">
        <v>4.3738289999999997</v>
      </c>
      <c r="I82" s="222">
        <v>4.3640230000000004</v>
      </c>
      <c r="J82" s="222">
        <v>4.3453299999999997</v>
      </c>
      <c r="K82" s="222">
        <v>4.3362290000000003</v>
      </c>
      <c r="L82" s="222">
        <v>4.3223459999999996</v>
      </c>
      <c r="M82" s="222">
        <v>4.3240150000000002</v>
      </c>
      <c r="N82" s="222">
        <v>4.3095889999999999</v>
      </c>
      <c r="O82" s="222">
        <v>4.3086310000000001</v>
      </c>
      <c r="P82" s="222">
        <v>4.3121879999999999</v>
      </c>
      <c r="Q82" s="222">
        <v>4.3197609999999997</v>
      </c>
      <c r="R82" s="222">
        <v>4.3297129999999999</v>
      </c>
      <c r="S82" s="222">
        <v>4.3372650000000004</v>
      </c>
      <c r="T82" s="222">
        <v>4.3464169999999998</v>
      </c>
      <c r="U82" s="222">
        <v>4.356878</v>
      </c>
      <c r="V82" s="222">
        <v>4.3718300000000001</v>
      </c>
      <c r="W82" s="222">
        <v>4.3844500000000002</v>
      </c>
      <c r="X82" s="222">
        <v>4.4100590000000004</v>
      </c>
      <c r="Y82" s="222">
        <v>4.4292870000000004</v>
      </c>
      <c r="Z82" s="222">
        <v>4.4582439999999997</v>
      </c>
      <c r="AA82" s="222">
        <v>4.4854099999999999</v>
      </c>
      <c r="AB82" s="222">
        <v>4.519971</v>
      </c>
      <c r="AC82" s="222">
        <v>4.5482050000000003</v>
      </c>
      <c r="AD82" s="222">
        <v>4.5735849999999996</v>
      </c>
      <c r="AE82" s="222">
        <v>4.6002010000000002</v>
      </c>
      <c r="AF82" s="222">
        <v>4.6290360000000002</v>
      </c>
      <c r="AG82" s="222">
        <v>4.6573719999999996</v>
      </c>
      <c r="AH82" s="223">
        <v>7.1130000000000004E-3</v>
      </c>
    </row>
    <row r="84" spans="1:34" ht="15" customHeight="1" x14ac:dyDescent="0.2">
      <c r="B84" s="218" t="s">
        <v>1319</v>
      </c>
    </row>
    <row r="85" spans="1:34" ht="15" customHeight="1" x14ac:dyDescent="0.2">
      <c r="A85" s="213" t="s">
        <v>1320</v>
      </c>
      <c r="B85" s="218" t="s">
        <v>1239</v>
      </c>
      <c r="C85" s="222">
        <v>-5.2999999999999999E-2</v>
      </c>
      <c r="D85" s="222">
        <v>-5.6333000000000001E-2</v>
      </c>
      <c r="E85" s="222">
        <v>-5.7192E-2</v>
      </c>
      <c r="F85" s="222">
        <v>-5.7529999999999998E-2</v>
      </c>
      <c r="G85" s="222">
        <v>-5.7716999999999997E-2</v>
      </c>
      <c r="H85" s="222">
        <v>-5.8250000000000003E-2</v>
      </c>
      <c r="I85" s="222">
        <v>-5.8067000000000001E-2</v>
      </c>
      <c r="J85" s="222">
        <v>-5.7952999999999998E-2</v>
      </c>
      <c r="K85" s="222">
        <v>-5.7665000000000001E-2</v>
      </c>
      <c r="L85" s="222">
        <v>-5.7321999999999998E-2</v>
      </c>
      <c r="M85" s="222">
        <v>-5.6869999999999997E-2</v>
      </c>
      <c r="N85" s="222">
        <v>-5.6779999999999997E-2</v>
      </c>
      <c r="O85" s="222">
        <v>-5.6526E-2</v>
      </c>
      <c r="P85" s="222">
        <v>-5.6341000000000002E-2</v>
      </c>
      <c r="Q85" s="222">
        <v>-5.6210999999999997E-2</v>
      </c>
      <c r="R85" s="222">
        <v>-5.6127000000000003E-2</v>
      </c>
      <c r="S85" s="222">
        <v>-5.6047E-2</v>
      </c>
      <c r="T85" s="222">
        <v>-5.5966000000000002E-2</v>
      </c>
      <c r="U85" s="222">
        <v>-5.5936E-2</v>
      </c>
      <c r="V85" s="222">
        <v>-5.5965000000000001E-2</v>
      </c>
      <c r="W85" s="222">
        <v>-5.5905999999999997E-2</v>
      </c>
      <c r="X85" s="222">
        <v>-5.5899999999999998E-2</v>
      </c>
      <c r="Y85" s="222">
        <v>-5.6134000000000003E-2</v>
      </c>
      <c r="Z85" s="222">
        <v>-5.6321000000000003E-2</v>
      </c>
      <c r="AA85" s="222">
        <v>-5.6571999999999997E-2</v>
      </c>
      <c r="AB85" s="222">
        <v>-5.6743000000000002E-2</v>
      </c>
      <c r="AC85" s="222">
        <v>-5.6978000000000001E-2</v>
      </c>
      <c r="AD85" s="222">
        <v>-5.7173000000000002E-2</v>
      </c>
      <c r="AE85" s="222">
        <v>-5.7370999999999998E-2</v>
      </c>
      <c r="AF85" s="222">
        <v>-5.7577000000000003E-2</v>
      </c>
      <c r="AG85" s="222">
        <v>-5.7789E-2</v>
      </c>
      <c r="AH85" s="223">
        <v>2.8879999999999999E-3</v>
      </c>
    </row>
    <row r="87" spans="1:34" ht="15" customHeight="1" x14ac:dyDescent="0.2">
      <c r="B87" s="218" t="s">
        <v>1321</v>
      </c>
    </row>
    <row r="88" spans="1:34" ht="15" customHeight="1" x14ac:dyDescent="0.25">
      <c r="A88" s="213" t="s">
        <v>1322</v>
      </c>
      <c r="B88" s="219" t="s">
        <v>1261</v>
      </c>
      <c r="C88" s="220">
        <v>9.8833000000000004E-2</v>
      </c>
      <c r="D88" s="220">
        <v>9.4957E-2</v>
      </c>
      <c r="E88" s="220">
        <v>8.9389999999999997E-2</v>
      </c>
      <c r="F88" s="220">
        <v>8.9347999999999997E-2</v>
      </c>
      <c r="G88" s="220">
        <v>8.8530999999999999E-2</v>
      </c>
      <c r="H88" s="220">
        <v>8.8077000000000003E-2</v>
      </c>
      <c r="I88" s="220">
        <v>8.8058999999999998E-2</v>
      </c>
      <c r="J88" s="220">
        <v>8.8137999999999994E-2</v>
      </c>
      <c r="K88" s="220">
        <v>8.8152999999999995E-2</v>
      </c>
      <c r="L88" s="220">
        <v>8.8301000000000004E-2</v>
      </c>
      <c r="M88" s="220">
        <v>8.8231000000000004E-2</v>
      </c>
      <c r="N88" s="220">
        <v>8.8276999999999994E-2</v>
      </c>
      <c r="O88" s="220">
        <v>8.8402999999999995E-2</v>
      </c>
      <c r="P88" s="220">
        <v>8.8681999999999997E-2</v>
      </c>
      <c r="Q88" s="220">
        <v>8.9039999999999994E-2</v>
      </c>
      <c r="R88" s="220">
        <v>8.9427999999999994E-2</v>
      </c>
      <c r="S88" s="220">
        <v>8.9746999999999993E-2</v>
      </c>
      <c r="T88" s="220">
        <v>9.0064000000000005E-2</v>
      </c>
      <c r="U88" s="220">
        <v>9.0409000000000003E-2</v>
      </c>
      <c r="V88" s="220">
        <v>9.0748999999999996E-2</v>
      </c>
      <c r="W88" s="220">
        <v>9.0998999999999997E-2</v>
      </c>
      <c r="X88" s="220">
        <v>9.1375999999999999E-2</v>
      </c>
      <c r="Y88" s="220">
        <v>9.1855999999999993E-2</v>
      </c>
      <c r="Z88" s="220">
        <v>9.2337000000000002E-2</v>
      </c>
      <c r="AA88" s="220">
        <v>9.2845999999999998E-2</v>
      </c>
      <c r="AB88" s="220">
        <v>9.3441999999999997E-2</v>
      </c>
      <c r="AC88" s="220">
        <v>9.3954999999999997E-2</v>
      </c>
      <c r="AD88" s="220">
        <v>9.4489000000000004E-2</v>
      </c>
      <c r="AE88" s="220">
        <v>9.5089000000000007E-2</v>
      </c>
      <c r="AF88" s="220">
        <v>9.5801999999999998E-2</v>
      </c>
      <c r="AG88" s="220">
        <v>9.6521999999999997E-2</v>
      </c>
      <c r="AH88" s="221">
        <v>-7.8899999999999999E-4</v>
      </c>
    </row>
    <row r="89" spans="1:34" ht="15" customHeight="1" x14ac:dyDescent="0.25">
      <c r="A89" s="213" t="s">
        <v>1323</v>
      </c>
      <c r="B89" s="219" t="s">
        <v>1243</v>
      </c>
      <c r="C89" s="220">
        <v>2.1964589999999999</v>
      </c>
      <c r="D89" s="220">
        <v>2.3024969999999998</v>
      </c>
      <c r="E89" s="220">
        <v>2.3065039999999999</v>
      </c>
      <c r="F89" s="220">
        <v>2.301094</v>
      </c>
      <c r="G89" s="220">
        <v>2.2915580000000002</v>
      </c>
      <c r="H89" s="220">
        <v>2.2796379999999998</v>
      </c>
      <c r="I89" s="220">
        <v>2.2644799999999998</v>
      </c>
      <c r="J89" s="220">
        <v>2.249171</v>
      </c>
      <c r="K89" s="220">
        <v>2.2346870000000001</v>
      </c>
      <c r="L89" s="220">
        <v>2.2189809999999999</v>
      </c>
      <c r="M89" s="220">
        <v>2.204078</v>
      </c>
      <c r="N89" s="220">
        <v>2.1896209999999998</v>
      </c>
      <c r="O89" s="220">
        <v>2.1754760000000002</v>
      </c>
      <c r="P89" s="220">
        <v>2.164444</v>
      </c>
      <c r="Q89" s="220">
        <v>2.1553330000000002</v>
      </c>
      <c r="R89" s="220">
        <v>2.147062</v>
      </c>
      <c r="S89" s="220">
        <v>2.13897</v>
      </c>
      <c r="T89" s="220">
        <v>2.1314769999999998</v>
      </c>
      <c r="U89" s="220">
        <v>2.1250040000000001</v>
      </c>
      <c r="V89" s="220">
        <v>2.1201970000000001</v>
      </c>
      <c r="W89" s="220">
        <v>2.1161599999999998</v>
      </c>
      <c r="X89" s="220">
        <v>2.1130719999999998</v>
      </c>
      <c r="Y89" s="220">
        <v>2.1116959999999998</v>
      </c>
      <c r="Z89" s="220">
        <v>2.1117689999999998</v>
      </c>
      <c r="AA89" s="220">
        <v>2.11253</v>
      </c>
      <c r="AB89" s="220">
        <v>2.1131739999999999</v>
      </c>
      <c r="AC89" s="220">
        <v>2.114163</v>
      </c>
      <c r="AD89" s="220">
        <v>2.115335</v>
      </c>
      <c r="AE89" s="220">
        <v>2.1172070000000001</v>
      </c>
      <c r="AF89" s="220">
        <v>2.1201490000000001</v>
      </c>
      <c r="AG89" s="220">
        <v>2.1233689999999998</v>
      </c>
      <c r="AH89" s="221">
        <v>-1.127E-3</v>
      </c>
    </row>
    <row r="90" spans="1:34" ht="15" customHeight="1" x14ac:dyDescent="0.25">
      <c r="A90" s="213" t="s">
        <v>1324</v>
      </c>
      <c r="B90" s="219" t="s">
        <v>1300</v>
      </c>
      <c r="C90" s="220">
        <v>2.3990000000000001E-3</v>
      </c>
      <c r="D90" s="220">
        <v>2.4919999999999999E-3</v>
      </c>
      <c r="E90" s="220">
        <v>2.7569999999999999E-3</v>
      </c>
      <c r="F90" s="220">
        <v>2.7699999999999999E-3</v>
      </c>
      <c r="G90" s="220">
        <v>2.7820000000000002E-3</v>
      </c>
      <c r="H90" s="220">
        <v>2.7789999999999998E-3</v>
      </c>
      <c r="I90" s="220">
        <v>2.7720000000000002E-3</v>
      </c>
      <c r="J90" s="220">
        <v>2.7699999999999999E-3</v>
      </c>
      <c r="K90" s="220">
        <v>2.7529999999999998E-3</v>
      </c>
      <c r="L90" s="220">
        <v>2.745E-3</v>
      </c>
      <c r="M90" s="220">
        <v>2.7369999999999998E-3</v>
      </c>
      <c r="N90" s="220">
        <v>2.7360000000000002E-3</v>
      </c>
      <c r="O90" s="220">
        <v>2.7330000000000002E-3</v>
      </c>
      <c r="P90" s="220">
        <v>2.7360000000000002E-3</v>
      </c>
      <c r="Q90" s="220">
        <v>2.7430000000000002E-3</v>
      </c>
      <c r="R90" s="220">
        <v>2.7529999999999998E-3</v>
      </c>
      <c r="S90" s="220">
        <v>2.7680000000000001E-3</v>
      </c>
      <c r="T90" s="220">
        <v>2.7829999999999999E-3</v>
      </c>
      <c r="U90" s="220">
        <v>2.7920000000000002E-3</v>
      </c>
      <c r="V90" s="220">
        <v>2.8189999999999999E-3</v>
      </c>
      <c r="W90" s="220">
        <v>2.8419999999999999E-3</v>
      </c>
      <c r="X90" s="220">
        <v>2.8760000000000001E-3</v>
      </c>
      <c r="Y90" s="220">
        <v>2.9169999999999999E-3</v>
      </c>
      <c r="Z90" s="220">
        <v>2.9589999999999998E-3</v>
      </c>
      <c r="AA90" s="220">
        <v>3.0100000000000001E-3</v>
      </c>
      <c r="AB90" s="220">
        <v>3.0660000000000001E-3</v>
      </c>
      <c r="AC90" s="220">
        <v>3.1099999999999999E-3</v>
      </c>
      <c r="AD90" s="220">
        <v>3.1670000000000001E-3</v>
      </c>
      <c r="AE90" s="220">
        <v>3.2269999999999998E-3</v>
      </c>
      <c r="AF90" s="220">
        <v>3.2919999999999998E-3</v>
      </c>
      <c r="AG90" s="220">
        <v>3.3609999999999998E-3</v>
      </c>
      <c r="AH90" s="221">
        <v>1.1305000000000001E-2</v>
      </c>
    </row>
    <row r="91" spans="1:34" ht="15" customHeight="1" x14ac:dyDescent="0.25">
      <c r="A91" s="213" t="s">
        <v>1325</v>
      </c>
      <c r="B91" s="219" t="s">
        <v>1302</v>
      </c>
      <c r="C91" s="220">
        <v>0.65032999999999996</v>
      </c>
      <c r="D91" s="220">
        <v>0.85097199999999995</v>
      </c>
      <c r="E91" s="220">
        <v>0.938496</v>
      </c>
      <c r="F91" s="220">
        <v>0.97562099999999996</v>
      </c>
      <c r="G91" s="220">
        <v>0.99482800000000005</v>
      </c>
      <c r="H91" s="220">
        <v>1.0120610000000001</v>
      </c>
      <c r="I91" s="220">
        <v>1.0174369999999999</v>
      </c>
      <c r="J91" s="220">
        <v>1.0222830000000001</v>
      </c>
      <c r="K91" s="220">
        <v>1.030837</v>
      </c>
      <c r="L91" s="220">
        <v>1.037115</v>
      </c>
      <c r="M91" s="220">
        <v>1.046106</v>
      </c>
      <c r="N91" s="220">
        <v>1.057455</v>
      </c>
      <c r="O91" s="220">
        <v>1.07148</v>
      </c>
      <c r="P91" s="220">
        <v>1.0861689999999999</v>
      </c>
      <c r="Q91" s="220">
        <v>1.1008720000000001</v>
      </c>
      <c r="R91" s="220">
        <v>1.1154459999999999</v>
      </c>
      <c r="S91" s="220">
        <v>1.12687</v>
      </c>
      <c r="T91" s="220">
        <v>1.136951</v>
      </c>
      <c r="U91" s="220">
        <v>1.1483410000000001</v>
      </c>
      <c r="V91" s="220">
        <v>1.16025</v>
      </c>
      <c r="W91" s="220">
        <v>1.174536</v>
      </c>
      <c r="X91" s="220">
        <v>1.1885239999999999</v>
      </c>
      <c r="Y91" s="220">
        <v>1.204099</v>
      </c>
      <c r="Z91" s="220">
        <v>1.2200420000000001</v>
      </c>
      <c r="AA91" s="220">
        <v>1.236801</v>
      </c>
      <c r="AB91" s="220">
        <v>1.2526349999999999</v>
      </c>
      <c r="AC91" s="220">
        <v>1.267841</v>
      </c>
      <c r="AD91" s="220">
        <v>1.281396</v>
      </c>
      <c r="AE91" s="220">
        <v>1.293682</v>
      </c>
      <c r="AF91" s="220">
        <v>1.30498</v>
      </c>
      <c r="AG91" s="220">
        <v>1.3163910000000001</v>
      </c>
      <c r="AH91" s="221">
        <v>2.3784E-2</v>
      </c>
    </row>
    <row r="92" spans="1:34" ht="15" customHeight="1" x14ac:dyDescent="0.25">
      <c r="A92" s="213" t="s">
        <v>1326</v>
      </c>
      <c r="B92" s="219" t="s">
        <v>1327</v>
      </c>
      <c r="C92" s="220">
        <v>6.9999999999999994E-5</v>
      </c>
      <c r="D92" s="220">
        <v>7.7000000000000001E-5</v>
      </c>
      <c r="E92" s="220">
        <v>7.7999999999999999E-5</v>
      </c>
      <c r="F92" s="220">
        <v>1.1E-4</v>
      </c>
      <c r="G92" s="220">
        <v>1.2E-4</v>
      </c>
      <c r="H92" s="220">
        <v>1.4200000000000001E-4</v>
      </c>
      <c r="I92" s="220">
        <v>1.3200000000000001E-4</v>
      </c>
      <c r="J92" s="220">
        <v>1.27E-4</v>
      </c>
      <c r="K92" s="220">
        <v>1.15E-4</v>
      </c>
      <c r="L92" s="220">
        <v>1.1E-4</v>
      </c>
      <c r="M92" s="220">
        <v>5.5000000000000002E-5</v>
      </c>
      <c r="N92" s="220">
        <v>5.1E-5</v>
      </c>
      <c r="O92" s="220">
        <v>4.0000000000000003E-5</v>
      </c>
      <c r="P92" s="220">
        <v>3.6999999999999998E-5</v>
      </c>
      <c r="Q92" s="220">
        <v>3.4999999999999997E-5</v>
      </c>
      <c r="R92" s="220">
        <v>3.3000000000000003E-5</v>
      </c>
      <c r="S92" s="220">
        <v>3.1999999999999999E-5</v>
      </c>
      <c r="T92" s="220">
        <v>2.8E-5</v>
      </c>
      <c r="U92" s="220">
        <v>2.4000000000000001E-5</v>
      </c>
      <c r="V92" s="220">
        <v>2.4000000000000001E-5</v>
      </c>
      <c r="W92" s="220">
        <v>1.9000000000000001E-5</v>
      </c>
      <c r="X92" s="220">
        <v>1.5999999999999999E-5</v>
      </c>
      <c r="Y92" s="220">
        <v>1.4E-5</v>
      </c>
      <c r="Z92" s="220">
        <v>9.0000000000000002E-6</v>
      </c>
      <c r="AA92" s="220">
        <v>9.0000000000000002E-6</v>
      </c>
      <c r="AB92" s="220">
        <v>7.9999999999999996E-6</v>
      </c>
      <c r="AC92" s="220">
        <v>7.9999999999999996E-6</v>
      </c>
      <c r="AD92" s="220">
        <v>7.9999999999999996E-6</v>
      </c>
      <c r="AE92" s="220">
        <v>7.9999999999999996E-6</v>
      </c>
      <c r="AF92" s="220">
        <v>7.9999999999999996E-6</v>
      </c>
      <c r="AG92" s="220">
        <v>7.9999999999999996E-6</v>
      </c>
      <c r="AH92" s="221">
        <v>-6.9565000000000002E-2</v>
      </c>
    </row>
    <row r="93" spans="1:34" ht="15" customHeight="1" x14ac:dyDescent="0.25">
      <c r="A93" s="213" t="s">
        <v>1328</v>
      </c>
      <c r="B93" s="219" t="s">
        <v>1225</v>
      </c>
      <c r="C93" s="220">
        <v>0.83881000000000006</v>
      </c>
      <c r="D93" s="220">
        <v>0.88701099999999999</v>
      </c>
      <c r="E93" s="220">
        <v>0.90650900000000001</v>
      </c>
      <c r="F93" s="220">
        <v>0.91478700000000002</v>
      </c>
      <c r="G93" s="220">
        <v>0.92213900000000004</v>
      </c>
      <c r="H93" s="220">
        <v>0.93869599999999997</v>
      </c>
      <c r="I93" s="220">
        <v>0.94000099999999998</v>
      </c>
      <c r="J93" s="220">
        <v>0.94253799999999999</v>
      </c>
      <c r="K93" s="220">
        <v>0.94026500000000002</v>
      </c>
      <c r="L93" s="220">
        <v>0.93729799999999996</v>
      </c>
      <c r="M93" s="220">
        <v>0.931253</v>
      </c>
      <c r="N93" s="220">
        <v>0.93358699999999994</v>
      </c>
      <c r="O93" s="220">
        <v>0.93175799999999998</v>
      </c>
      <c r="P93" s="220">
        <v>0.93108400000000002</v>
      </c>
      <c r="Q93" s="220">
        <v>0.93157699999999999</v>
      </c>
      <c r="R93" s="220">
        <v>0.93298400000000004</v>
      </c>
      <c r="S93" s="220">
        <v>0.93433200000000005</v>
      </c>
      <c r="T93" s="220">
        <v>0.93543699999999996</v>
      </c>
      <c r="U93" s="220">
        <v>0.93760299999999996</v>
      </c>
      <c r="V93" s="220">
        <v>0.94069000000000003</v>
      </c>
      <c r="W93" s="220">
        <v>0.94143299999999996</v>
      </c>
      <c r="X93" s="220">
        <v>0.94354300000000002</v>
      </c>
      <c r="Y93" s="220">
        <v>0.95084299999999999</v>
      </c>
      <c r="Z93" s="220">
        <v>0.95679700000000001</v>
      </c>
      <c r="AA93" s="220">
        <v>0.96407399999999999</v>
      </c>
      <c r="AB93" s="220">
        <v>0.96964700000000004</v>
      </c>
      <c r="AC93" s="220">
        <v>0.97655899999999995</v>
      </c>
      <c r="AD93" s="220">
        <v>0.98264700000000005</v>
      </c>
      <c r="AE93" s="220">
        <v>0.988923</v>
      </c>
      <c r="AF93" s="220">
        <v>0.99563599999999997</v>
      </c>
      <c r="AG93" s="220">
        <v>1.002448</v>
      </c>
      <c r="AH93" s="221">
        <v>5.9579999999999998E-3</v>
      </c>
    </row>
    <row r="94" spans="1:34" ht="15" customHeight="1" x14ac:dyDescent="0.25">
      <c r="A94" s="213" t="s">
        <v>1329</v>
      </c>
      <c r="B94" s="219" t="s">
        <v>45</v>
      </c>
      <c r="C94" s="220">
        <v>0.17265800000000001</v>
      </c>
      <c r="D94" s="220">
        <v>0.19763</v>
      </c>
      <c r="E94" s="220">
        <v>0.28955799999999998</v>
      </c>
      <c r="F94" s="220">
        <v>0.286497</v>
      </c>
      <c r="G94" s="220">
        <v>0.279642</v>
      </c>
      <c r="H94" s="220">
        <v>0.244003</v>
      </c>
      <c r="I94" s="220">
        <v>0.243647</v>
      </c>
      <c r="J94" s="220">
        <v>0.230457</v>
      </c>
      <c r="K94" s="220">
        <v>0.22770000000000001</v>
      </c>
      <c r="L94" s="220">
        <v>0.22504299999999999</v>
      </c>
      <c r="M94" s="220">
        <v>0.24257300000000001</v>
      </c>
      <c r="N94" s="220">
        <v>0.22622999999999999</v>
      </c>
      <c r="O94" s="220">
        <v>0.22490499999999999</v>
      </c>
      <c r="P94" s="220">
        <v>0.22322800000000001</v>
      </c>
      <c r="Q94" s="220">
        <v>0.22167600000000001</v>
      </c>
      <c r="R94" s="220">
        <v>0.219974</v>
      </c>
      <c r="S94" s="220">
        <v>0.218613</v>
      </c>
      <c r="T94" s="220">
        <v>0.21964700000000001</v>
      </c>
      <c r="U94" s="220">
        <v>0.2165</v>
      </c>
      <c r="V94" s="220">
        <v>0.21618200000000001</v>
      </c>
      <c r="W94" s="220">
        <v>0.20641699999999999</v>
      </c>
      <c r="X94" s="220">
        <v>0.21287500000000001</v>
      </c>
      <c r="Y94" s="220">
        <v>0.201513</v>
      </c>
      <c r="Z94" s="220">
        <v>0.20087099999999999</v>
      </c>
      <c r="AA94" s="220">
        <v>0.19381599999999999</v>
      </c>
      <c r="AB94" s="220">
        <v>0.19788800000000001</v>
      </c>
      <c r="AC94" s="220">
        <v>0.19195899999999999</v>
      </c>
      <c r="AD94" s="220">
        <v>0.188445</v>
      </c>
      <c r="AE94" s="220">
        <v>0.18726699999999999</v>
      </c>
      <c r="AF94" s="220">
        <v>0.18668599999999999</v>
      </c>
      <c r="AG94" s="220">
        <v>0.18515499999999999</v>
      </c>
      <c r="AH94" s="221">
        <v>2.3319999999999999E-3</v>
      </c>
    </row>
    <row r="95" spans="1:34" ht="15" customHeight="1" x14ac:dyDescent="0.25">
      <c r="A95" s="213" t="s">
        <v>1330</v>
      </c>
      <c r="B95" s="219" t="s">
        <v>47</v>
      </c>
      <c r="C95" s="220">
        <v>0</v>
      </c>
      <c r="D95" s="220">
        <v>0</v>
      </c>
      <c r="E95" s="220">
        <v>0</v>
      </c>
      <c r="F95" s="220">
        <v>0</v>
      </c>
      <c r="G95" s="220">
        <v>0</v>
      </c>
      <c r="H95" s="220">
        <v>0</v>
      </c>
      <c r="I95" s="220">
        <v>0</v>
      </c>
      <c r="J95" s="220">
        <v>0</v>
      </c>
      <c r="K95" s="220">
        <v>0</v>
      </c>
      <c r="L95" s="220">
        <v>0</v>
      </c>
      <c r="M95" s="220">
        <v>0</v>
      </c>
      <c r="N95" s="220">
        <v>0</v>
      </c>
      <c r="O95" s="220">
        <v>0</v>
      </c>
      <c r="P95" s="220">
        <v>0</v>
      </c>
      <c r="Q95" s="220">
        <v>0</v>
      </c>
      <c r="R95" s="220">
        <v>0</v>
      </c>
      <c r="S95" s="220">
        <v>0</v>
      </c>
      <c r="T95" s="220">
        <v>0</v>
      </c>
      <c r="U95" s="220">
        <v>0</v>
      </c>
      <c r="V95" s="220">
        <v>0</v>
      </c>
      <c r="W95" s="220">
        <v>0</v>
      </c>
      <c r="X95" s="220">
        <v>0</v>
      </c>
      <c r="Y95" s="220">
        <v>0</v>
      </c>
      <c r="Z95" s="220">
        <v>0</v>
      </c>
      <c r="AA95" s="220">
        <v>0</v>
      </c>
      <c r="AB95" s="220">
        <v>0</v>
      </c>
      <c r="AC95" s="220">
        <v>0</v>
      </c>
      <c r="AD95" s="220">
        <v>0</v>
      </c>
      <c r="AE95" s="220">
        <v>0</v>
      </c>
      <c r="AF95" s="220">
        <v>0</v>
      </c>
      <c r="AG95" s="220">
        <v>0</v>
      </c>
      <c r="AH95" s="221" t="s">
        <v>1246</v>
      </c>
    </row>
    <row r="96" spans="1:34" ht="15" customHeight="1" x14ac:dyDescent="0.25">
      <c r="A96" s="213" t="s">
        <v>1331</v>
      </c>
      <c r="B96" s="219" t="s">
        <v>1332</v>
      </c>
      <c r="C96" s="220">
        <v>0.48769200000000001</v>
      </c>
      <c r="D96" s="220">
        <v>0.51044400000000001</v>
      </c>
      <c r="E96" s="220">
        <v>0.40878599999999998</v>
      </c>
      <c r="F96" s="220">
        <v>0.40008199999999999</v>
      </c>
      <c r="G96" s="220">
        <v>0.39104800000000001</v>
      </c>
      <c r="H96" s="220">
        <v>0.39413999999999999</v>
      </c>
      <c r="I96" s="220">
        <v>0.40593400000000002</v>
      </c>
      <c r="J96" s="220">
        <v>0.40536499999999998</v>
      </c>
      <c r="K96" s="220">
        <v>0.41491899999999998</v>
      </c>
      <c r="L96" s="220">
        <v>0.41976000000000002</v>
      </c>
      <c r="M96" s="220">
        <v>0.41111799999999998</v>
      </c>
      <c r="N96" s="220">
        <v>0.41689599999999999</v>
      </c>
      <c r="O96" s="220">
        <v>0.41484599999999999</v>
      </c>
      <c r="P96" s="220">
        <v>0.41455500000000001</v>
      </c>
      <c r="Q96" s="220">
        <v>0.422404</v>
      </c>
      <c r="R96" s="220">
        <v>0.42626599999999998</v>
      </c>
      <c r="S96" s="220">
        <v>0.44388100000000003</v>
      </c>
      <c r="T96" s="220">
        <v>0.457818</v>
      </c>
      <c r="U96" s="220">
        <v>0.45813700000000002</v>
      </c>
      <c r="V96" s="220">
        <v>0.46505099999999999</v>
      </c>
      <c r="W96" s="220">
        <v>0.463563</v>
      </c>
      <c r="X96" s="220">
        <v>0.46478599999999998</v>
      </c>
      <c r="Y96" s="220">
        <v>0.46467999999999998</v>
      </c>
      <c r="Z96" s="220">
        <v>0.44906800000000002</v>
      </c>
      <c r="AA96" s="220">
        <v>0.44618000000000002</v>
      </c>
      <c r="AB96" s="220">
        <v>0.44853700000000002</v>
      </c>
      <c r="AC96" s="220">
        <v>0.45358999999999999</v>
      </c>
      <c r="AD96" s="220">
        <v>0.46114899999999998</v>
      </c>
      <c r="AE96" s="220">
        <v>0.46717900000000001</v>
      </c>
      <c r="AF96" s="220">
        <v>0.46949400000000002</v>
      </c>
      <c r="AG96" s="220">
        <v>0.47910599999999998</v>
      </c>
      <c r="AH96" s="221">
        <v>-5.9199999999999997E-4</v>
      </c>
    </row>
    <row r="97" spans="1:34" ht="15" customHeight="1" x14ac:dyDescent="0.25">
      <c r="A97" s="213" t="s">
        <v>1333</v>
      </c>
      <c r="B97" s="219" t="s">
        <v>1227</v>
      </c>
      <c r="C97" s="220">
        <v>4.4448530000000002</v>
      </c>
      <c r="D97" s="220">
        <v>4.8435879999999996</v>
      </c>
      <c r="E97" s="220">
        <v>4.9393219999999998</v>
      </c>
      <c r="F97" s="220">
        <v>4.9675390000000004</v>
      </c>
      <c r="G97" s="220">
        <v>4.967867</v>
      </c>
      <c r="H97" s="220">
        <v>4.9567579999999998</v>
      </c>
      <c r="I97" s="220">
        <v>4.9596910000000003</v>
      </c>
      <c r="J97" s="220">
        <v>4.9380790000000001</v>
      </c>
      <c r="K97" s="220">
        <v>4.9366760000000003</v>
      </c>
      <c r="L97" s="220">
        <v>4.9266069999999997</v>
      </c>
      <c r="M97" s="220">
        <v>4.9234140000000002</v>
      </c>
      <c r="N97" s="220">
        <v>4.9121170000000003</v>
      </c>
      <c r="O97" s="220">
        <v>4.9069070000000004</v>
      </c>
      <c r="P97" s="220">
        <v>4.9081989999999998</v>
      </c>
      <c r="Q97" s="220">
        <v>4.9209360000000002</v>
      </c>
      <c r="R97" s="220">
        <v>4.9311930000000004</v>
      </c>
      <c r="S97" s="220">
        <v>4.952445</v>
      </c>
      <c r="T97" s="220">
        <v>4.9714219999999996</v>
      </c>
      <c r="U97" s="220">
        <v>4.9760179999999998</v>
      </c>
      <c r="V97" s="220">
        <v>4.9931419999999997</v>
      </c>
      <c r="W97" s="220">
        <v>4.9931270000000003</v>
      </c>
      <c r="X97" s="220">
        <v>5.0141920000000004</v>
      </c>
      <c r="Y97" s="220">
        <v>5.0247010000000003</v>
      </c>
      <c r="Z97" s="220">
        <v>5.030894</v>
      </c>
      <c r="AA97" s="220">
        <v>5.0462569999999998</v>
      </c>
      <c r="AB97" s="220">
        <v>5.0753320000000004</v>
      </c>
      <c r="AC97" s="220">
        <v>5.0980749999999997</v>
      </c>
      <c r="AD97" s="220">
        <v>5.1234690000000001</v>
      </c>
      <c r="AE97" s="220">
        <v>5.1493549999999999</v>
      </c>
      <c r="AF97" s="220">
        <v>5.1727550000000004</v>
      </c>
      <c r="AG97" s="220">
        <v>5.2029990000000002</v>
      </c>
      <c r="AH97" s="221">
        <v>5.2630000000000003E-3</v>
      </c>
    </row>
    <row r="98" spans="1:34" ht="15" customHeight="1" x14ac:dyDescent="0.25">
      <c r="A98" s="213" t="s">
        <v>1334</v>
      </c>
      <c r="B98" s="219" t="s">
        <v>1229</v>
      </c>
      <c r="C98" s="220">
        <v>2.000038</v>
      </c>
      <c r="D98" s="220">
        <v>2.0003470000000001</v>
      </c>
      <c r="E98" s="220">
        <v>2.049906</v>
      </c>
      <c r="F98" s="220">
        <v>2.0793659999999998</v>
      </c>
      <c r="G98" s="220">
        <v>2.1080459999999999</v>
      </c>
      <c r="H98" s="220">
        <v>2.1372909999999998</v>
      </c>
      <c r="I98" s="220">
        <v>2.1550609999999999</v>
      </c>
      <c r="J98" s="220">
        <v>2.1567910000000001</v>
      </c>
      <c r="K98" s="220">
        <v>2.173111</v>
      </c>
      <c r="L98" s="220">
        <v>2.186048</v>
      </c>
      <c r="M98" s="220">
        <v>2.0949040000000001</v>
      </c>
      <c r="N98" s="220">
        <v>2.0937079999999999</v>
      </c>
      <c r="O98" s="220">
        <v>2.0933459999999999</v>
      </c>
      <c r="P98" s="220">
        <v>2.1023130000000001</v>
      </c>
      <c r="Q98" s="220">
        <v>2.118833</v>
      </c>
      <c r="R98" s="220">
        <v>2.1296249999999999</v>
      </c>
      <c r="S98" s="220">
        <v>2.1506189999999998</v>
      </c>
      <c r="T98" s="220">
        <v>2.164701</v>
      </c>
      <c r="U98" s="220">
        <v>2.1795529999999999</v>
      </c>
      <c r="V98" s="220">
        <v>2.1859989999999998</v>
      </c>
      <c r="W98" s="220">
        <v>2.2008260000000002</v>
      </c>
      <c r="X98" s="220">
        <v>2.2156799999999999</v>
      </c>
      <c r="Y98" s="220">
        <v>2.232691</v>
      </c>
      <c r="Z98" s="220">
        <v>2.249193</v>
      </c>
      <c r="AA98" s="220">
        <v>2.261199</v>
      </c>
      <c r="AB98" s="220">
        <v>2.269835</v>
      </c>
      <c r="AC98" s="220">
        <v>2.2870520000000001</v>
      </c>
      <c r="AD98" s="220">
        <v>2.3029139999999999</v>
      </c>
      <c r="AE98" s="220">
        <v>2.3154249999999998</v>
      </c>
      <c r="AF98" s="220">
        <v>2.326708</v>
      </c>
      <c r="AG98" s="220">
        <v>2.3400300000000001</v>
      </c>
      <c r="AH98" s="221">
        <v>5.2469999999999999E-3</v>
      </c>
    </row>
    <row r="99" spans="1:34" ht="15" customHeight="1" x14ac:dyDescent="0.25">
      <c r="A99" s="213" t="s">
        <v>1335</v>
      </c>
      <c r="B99" s="219" t="s">
        <v>1271</v>
      </c>
      <c r="C99" s="220">
        <v>0</v>
      </c>
      <c r="D99" s="220">
        <v>0</v>
      </c>
      <c r="E99" s="220">
        <v>0</v>
      </c>
      <c r="F99" s="220">
        <v>0</v>
      </c>
      <c r="G99" s="220">
        <v>0</v>
      </c>
      <c r="H99" s="220">
        <v>0</v>
      </c>
      <c r="I99" s="220">
        <v>0</v>
      </c>
      <c r="J99" s="220">
        <v>0</v>
      </c>
      <c r="K99" s="220">
        <v>0</v>
      </c>
      <c r="L99" s="220">
        <v>0</v>
      </c>
      <c r="M99" s="220">
        <v>0</v>
      </c>
      <c r="N99" s="220">
        <v>0</v>
      </c>
      <c r="O99" s="220">
        <v>0</v>
      </c>
      <c r="P99" s="220">
        <v>0</v>
      </c>
      <c r="Q99" s="220">
        <v>0</v>
      </c>
      <c r="R99" s="220">
        <v>0</v>
      </c>
      <c r="S99" s="220">
        <v>0</v>
      </c>
      <c r="T99" s="220">
        <v>0</v>
      </c>
      <c r="U99" s="220">
        <v>0</v>
      </c>
      <c r="V99" s="220">
        <v>0</v>
      </c>
      <c r="W99" s="220">
        <v>0</v>
      </c>
      <c r="X99" s="220">
        <v>0</v>
      </c>
      <c r="Y99" s="220">
        <v>0</v>
      </c>
      <c r="Z99" s="220">
        <v>0</v>
      </c>
      <c r="AA99" s="220">
        <v>0</v>
      </c>
      <c r="AB99" s="220">
        <v>0</v>
      </c>
      <c r="AC99" s="220">
        <v>0</v>
      </c>
      <c r="AD99" s="220">
        <v>0</v>
      </c>
      <c r="AE99" s="220">
        <v>0</v>
      </c>
      <c r="AF99" s="220">
        <v>0</v>
      </c>
      <c r="AG99" s="220">
        <v>0</v>
      </c>
      <c r="AH99" s="221" t="s">
        <v>1246</v>
      </c>
    </row>
    <row r="100" spans="1:34" ht="15" customHeight="1" x14ac:dyDescent="0.25">
      <c r="A100" s="213" t="s">
        <v>1336</v>
      </c>
      <c r="B100" s="219" t="s">
        <v>1273</v>
      </c>
      <c r="C100" s="220">
        <v>0.28741899999999998</v>
      </c>
      <c r="D100" s="220">
        <v>0.28118500000000002</v>
      </c>
      <c r="E100" s="220">
        <v>0.279584</v>
      </c>
      <c r="F100" s="220">
        <v>0.28892000000000001</v>
      </c>
      <c r="G100" s="220">
        <v>0.28322599999999998</v>
      </c>
      <c r="H100" s="220">
        <v>0.283387</v>
      </c>
      <c r="I100" s="220">
        <v>0.28504499999999999</v>
      </c>
      <c r="J100" s="220">
        <v>0.28822799999999998</v>
      </c>
      <c r="K100" s="220">
        <v>0.29441000000000001</v>
      </c>
      <c r="L100" s="220">
        <v>0.29430099999999998</v>
      </c>
      <c r="M100" s="220">
        <v>0.30094799999999999</v>
      </c>
      <c r="N100" s="220">
        <v>0.31120399999999998</v>
      </c>
      <c r="O100" s="220">
        <v>0.31890200000000002</v>
      </c>
      <c r="P100" s="220">
        <v>0.33055299999999999</v>
      </c>
      <c r="Q100" s="220">
        <v>0.33546500000000001</v>
      </c>
      <c r="R100" s="220">
        <v>0.33269900000000002</v>
      </c>
      <c r="S100" s="220">
        <v>0.32720300000000002</v>
      </c>
      <c r="T100" s="220">
        <v>0.32995400000000003</v>
      </c>
      <c r="U100" s="220">
        <v>0.32271499999999997</v>
      </c>
      <c r="V100" s="220">
        <v>0.32466800000000001</v>
      </c>
      <c r="W100" s="220">
        <v>0.32738400000000001</v>
      </c>
      <c r="X100" s="220">
        <v>0.33183200000000002</v>
      </c>
      <c r="Y100" s="220">
        <v>0.33252900000000002</v>
      </c>
      <c r="Z100" s="220">
        <v>0.34967700000000002</v>
      </c>
      <c r="AA100" s="220">
        <v>0.34900799999999998</v>
      </c>
      <c r="AB100" s="220">
        <v>0.33699800000000002</v>
      </c>
      <c r="AC100" s="220">
        <v>0.34682600000000002</v>
      </c>
      <c r="AD100" s="220">
        <v>0.343306</v>
      </c>
      <c r="AE100" s="220">
        <v>0.34277299999999999</v>
      </c>
      <c r="AF100" s="220">
        <v>0.33455099999999999</v>
      </c>
      <c r="AG100" s="220">
        <v>0.32361899999999999</v>
      </c>
      <c r="AH100" s="221">
        <v>3.9620000000000002E-3</v>
      </c>
    </row>
    <row r="101" spans="1:34" ht="15" customHeight="1" x14ac:dyDescent="0.25">
      <c r="A101" s="213" t="s">
        <v>1337</v>
      </c>
      <c r="B101" s="219" t="s">
        <v>1275</v>
      </c>
      <c r="C101" s="220">
        <v>0</v>
      </c>
      <c r="D101" s="220">
        <v>0</v>
      </c>
      <c r="E101" s="220">
        <v>0</v>
      </c>
      <c r="F101" s="220">
        <v>0</v>
      </c>
      <c r="G101" s="220">
        <v>0</v>
      </c>
      <c r="H101" s="220">
        <v>0</v>
      </c>
      <c r="I101" s="220">
        <v>0</v>
      </c>
      <c r="J101" s="220">
        <v>0</v>
      </c>
      <c r="K101" s="220">
        <v>0</v>
      </c>
      <c r="L101" s="220">
        <v>0</v>
      </c>
      <c r="M101" s="220">
        <v>0</v>
      </c>
      <c r="N101" s="220">
        <v>0</v>
      </c>
      <c r="O101" s="220">
        <v>0</v>
      </c>
      <c r="P101" s="220">
        <v>0</v>
      </c>
      <c r="Q101" s="220">
        <v>0</v>
      </c>
      <c r="R101" s="220">
        <v>0</v>
      </c>
      <c r="S101" s="220">
        <v>0</v>
      </c>
      <c r="T101" s="220">
        <v>0</v>
      </c>
      <c r="U101" s="220">
        <v>0</v>
      </c>
      <c r="V101" s="220">
        <v>0</v>
      </c>
      <c r="W101" s="220">
        <v>0</v>
      </c>
      <c r="X101" s="220">
        <v>0</v>
      </c>
      <c r="Y101" s="220">
        <v>0</v>
      </c>
      <c r="Z101" s="220">
        <v>0</v>
      </c>
      <c r="AA101" s="220">
        <v>0</v>
      </c>
      <c r="AB101" s="220">
        <v>0</v>
      </c>
      <c r="AC101" s="220">
        <v>0</v>
      </c>
      <c r="AD101" s="220">
        <v>0</v>
      </c>
      <c r="AE101" s="220">
        <v>0</v>
      </c>
      <c r="AF101" s="220">
        <v>0</v>
      </c>
      <c r="AG101" s="220">
        <v>0</v>
      </c>
      <c r="AH101" s="221" t="s">
        <v>1246</v>
      </c>
    </row>
    <row r="102" spans="1:34" ht="15" customHeight="1" x14ac:dyDescent="0.25">
      <c r="A102" s="213" t="s">
        <v>1338</v>
      </c>
      <c r="B102" s="219" t="s">
        <v>1310</v>
      </c>
      <c r="C102" s="220">
        <v>4.6810999999999998E-2</v>
      </c>
      <c r="D102" s="220">
        <v>4.8954999999999999E-2</v>
      </c>
      <c r="E102" s="220">
        <v>4.4031000000000001E-2</v>
      </c>
      <c r="F102" s="220">
        <v>4.3520999999999997E-2</v>
      </c>
      <c r="G102" s="220">
        <v>4.3104999999999997E-2</v>
      </c>
      <c r="H102" s="220">
        <v>4.3598999999999999E-2</v>
      </c>
      <c r="I102" s="220">
        <v>4.3313999999999998E-2</v>
      </c>
      <c r="J102" s="220">
        <v>4.3691000000000001E-2</v>
      </c>
      <c r="K102" s="220">
        <v>4.3815E-2</v>
      </c>
      <c r="L102" s="220">
        <v>4.3756000000000003E-2</v>
      </c>
      <c r="M102" s="220">
        <v>4.1973000000000003E-2</v>
      </c>
      <c r="N102" s="220">
        <v>4.1793999999999998E-2</v>
      </c>
      <c r="O102" s="220">
        <v>4.1924000000000003E-2</v>
      </c>
      <c r="P102" s="220">
        <v>4.1902000000000002E-2</v>
      </c>
      <c r="Q102" s="220">
        <v>4.2186000000000001E-2</v>
      </c>
      <c r="R102" s="220">
        <v>4.2581000000000001E-2</v>
      </c>
      <c r="S102" s="220">
        <v>4.2941E-2</v>
      </c>
      <c r="T102" s="220">
        <v>4.3237999999999999E-2</v>
      </c>
      <c r="U102" s="220">
        <v>4.3951999999999998E-2</v>
      </c>
      <c r="V102" s="220">
        <v>4.4245E-2</v>
      </c>
      <c r="W102" s="220">
        <v>4.5284999999999999E-2</v>
      </c>
      <c r="X102" s="220">
        <v>4.5711000000000002E-2</v>
      </c>
      <c r="Y102" s="220">
        <v>4.6439000000000001E-2</v>
      </c>
      <c r="Z102" s="220">
        <v>4.6989999999999997E-2</v>
      </c>
      <c r="AA102" s="220">
        <v>4.7486E-2</v>
      </c>
      <c r="AB102" s="220">
        <v>4.7918000000000002E-2</v>
      </c>
      <c r="AC102" s="220">
        <v>4.8446999999999997E-2</v>
      </c>
      <c r="AD102" s="220">
        <v>4.9093999999999999E-2</v>
      </c>
      <c r="AE102" s="220">
        <v>4.9494000000000003E-2</v>
      </c>
      <c r="AF102" s="220">
        <v>4.9980999999999998E-2</v>
      </c>
      <c r="AG102" s="220">
        <v>5.0566E-2</v>
      </c>
      <c r="AH102" s="221">
        <v>2.575E-3</v>
      </c>
    </row>
    <row r="103" spans="1:34" ht="15" customHeight="1" x14ac:dyDescent="0.25">
      <c r="A103" s="213" t="s">
        <v>1339</v>
      </c>
      <c r="B103" s="219" t="s">
        <v>1277</v>
      </c>
      <c r="C103" s="220">
        <v>2.3342679999999998</v>
      </c>
      <c r="D103" s="220">
        <v>2.3304870000000002</v>
      </c>
      <c r="E103" s="220">
        <v>2.3735219999999999</v>
      </c>
      <c r="F103" s="220">
        <v>2.4118080000000002</v>
      </c>
      <c r="G103" s="220">
        <v>2.434377</v>
      </c>
      <c r="H103" s="220">
        <v>2.4642770000000001</v>
      </c>
      <c r="I103" s="220">
        <v>2.483419</v>
      </c>
      <c r="J103" s="220">
        <v>2.4887090000000001</v>
      </c>
      <c r="K103" s="220">
        <v>2.511336</v>
      </c>
      <c r="L103" s="220">
        <v>2.5241060000000002</v>
      </c>
      <c r="M103" s="220">
        <v>2.4378250000000001</v>
      </c>
      <c r="N103" s="220">
        <v>2.446707</v>
      </c>
      <c r="O103" s="220">
        <v>2.4541729999999999</v>
      </c>
      <c r="P103" s="220">
        <v>2.4747680000000001</v>
      </c>
      <c r="Q103" s="220">
        <v>2.4964840000000001</v>
      </c>
      <c r="R103" s="220">
        <v>2.5049039999999998</v>
      </c>
      <c r="S103" s="220">
        <v>2.5207630000000001</v>
      </c>
      <c r="T103" s="220">
        <v>2.5378940000000001</v>
      </c>
      <c r="U103" s="220">
        <v>2.5462210000000001</v>
      </c>
      <c r="V103" s="220">
        <v>2.554913</v>
      </c>
      <c r="W103" s="220">
        <v>2.5734949999999999</v>
      </c>
      <c r="X103" s="220">
        <v>2.5932230000000001</v>
      </c>
      <c r="Y103" s="220">
        <v>2.6116579999999998</v>
      </c>
      <c r="Z103" s="220">
        <v>2.6458599999999999</v>
      </c>
      <c r="AA103" s="220">
        <v>2.6576930000000001</v>
      </c>
      <c r="AB103" s="220">
        <v>2.6547510000000001</v>
      </c>
      <c r="AC103" s="220">
        <v>2.6823250000000001</v>
      </c>
      <c r="AD103" s="220">
        <v>2.6953140000000002</v>
      </c>
      <c r="AE103" s="220">
        <v>2.7076929999999999</v>
      </c>
      <c r="AF103" s="220">
        <v>2.7112400000000001</v>
      </c>
      <c r="AG103" s="220">
        <v>2.7142149999999998</v>
      </c>
      <c r="AH103" s="221">
        <v>5.0390000000000001E-3</v>
      </c>
    </row>
    <row r="104" spans="1:34" ht="15" customHeight="1" x14ac:dyDescent="0.25">
      <c r="A104" s="213" t="s">
        <v>1340</v>
      </c>
      <c r="B104" s="219" t="s">
        <v>1279</v>
      </c>
      <c r="C104" s="220">
        <v>0</v>
      </c>
      <c r="D104" s="220">
        <v>0</v>
      </c>
      <c r="E104" s="220">
        <v>0</v>
      </c>
      <c r="F104" s="220">
        <v>0</v>
      </c>
      <c r="G104" s="220">
        <v>0</v>
      </c>
      <c r="H104" s="220">
        <v>0</v>
      </c>
      <c r="I104" s="220">
        <v>0</v>
      </c>
      <c r="J104" s="220">
        <v>0</v>
      </c>
      <c r="K104" s="220">
        <v>0</v>
      </c>
      <c r="L104" s="220">
        <v>0</v>
      </c>
      <c r="M104" s="220">
        <v>0</v>
      </c>
      <c r="N104" s="220">
        <v>0</v>
      </c>
      <c r="O104" s="220">
        <v>0</v>
      </c>
      <c r="P104" s="220">
        <v>0</v>
      </c>
      <c r="Q104" s="220">
        <v>0</v>
      </c>
      <c r="R104" s="220">
        <v>0</v>
      </c>
      <c r="S104" s="220">
        <v>0</v>
      </c>
      <c r="T104" s="220">
        <v>0</v>
      </c>
      <c r="U104" s="220">
        <v>0</v>
      </c>
      <c r="V104" s="220">
        <v>0</v>
      </c>
      <c r="W104" s="220">
        <v>0</v>
      </c>
      <c r="X104" s="220">
        <v>0</v>
      </c>
      <c r="Y104" s="220">
        <v>0</v>
      </c>
      <c r="Z104" s="220">
        <v>0</v>
      </c>
      <c r="AA104" s="220">
        <v>0</v>
      </c>
      <c r="AB104" s="220">
        <v>0</v>
      </c>
      <c r="AC104" s="220">
        <v>0</v>
      </c>
      <c r="AD104" s="220">
        <v>0</v>
      </c>
      <c r="AE104" s="220">
        <v>0</v>
      </c>
      <c r="AF104" s="220">
        <v>0</v>
      </c>
      <c r="AG104" s="220">
        <v>0</v>
      </c>
      <c r="AH104" s="221" t="s">
        <v>1246</v>
      </c>
    </row>
    <row r="105" spans="1:34" x14ac:dyDescent="0.25">
      <c r="A105" s="213" t="s">
        <v>1341</v>
      </c>
      <c r="B105" s="219" t="s">
        <v>1342</v>
      </c>
      <c r="C105" s="220">
        <v>3.5562999999999997E-2</v>
      </c>
      <c r="D105" s="220">
        <v>3.4680000000000002E-2</v>
      </c>
      <c r="E105" s="220">
        <v>3.4358E-2</v>
      </c>
      <c r="F105" s="220">
        <v>3.4223000000000003E-2</v>
      </c>
      <c r="G105" s="220">
        <v>3.3859E-2</v>
      </c>
      <c r="H105" s="220">
        <v>3.3488999999999998E-2</v>
      </c>
      <c r="I105" s="220">
        <v>3.3083000000000001E-2</v>
      </c>
      <c r="J105" s="220">
        <v>3.2615999999999999E-2</v>
      </c>
      <c r="K105" s="220">
        <v>3.2111000000000001E-2</v>
      </c>
      <c r="L105" s="220">
        <v>3.1669000000000003E-2</v>
      </c>
      <c r="M105" s="220">
        <v>3.1213000000000001E-2</v>
      </c>
      <c r="N105" s="220">
        <v>3.0838000000000001E-2</v>
      </c>
      <c r="O105" s="220">
        <v>3.0407E-2</v>
      </c>
      <c r="P105" s="220">
        <v>3.0001E-2</v>
      </c>
      <c r="Q105" s="220">
        <v>2.9617999999999998E-2</v>
      </c>
      <c r="R105" s="220">
        <v>2.9533E-2</v>
      </c>
      <c r="S105" s="220">
        <v>2.9430999999999999E-2</v>
      </c>
      <c r="T105" s="220">
        <v>2.9343000000000001E-2</v>
      </c>
      <c r="U105" s="220">
        <v>2.9423000000000001E-2</v>
      </c>
      <c r="V105" s="220">
        <v>2.9375999999999999E-2</v>
      </c>
      <c r="W105" s="220">
        <v>2.9343999999999999E-2</v>
      </c>
      <c r="X105" s="220">
        <v>2.9350999999999999E-2</v>
      </c>
      <c r="Y105" s="220">
        <v>2.9388999999999998E-2</v>
      </c>
      <c r="Z105" s="220">
        <v>2.9447000000000001E-2</v>
      </c>
      <c r="AA105" s="220">
        <v>2.9499000000000001E-2</v>
      </c>
      <c r="AB105" s="220">
        <v>2.9557E-2</v>
      </c>
      <c r="AC105" s="220">
        <v>2.9638999999999999E-2</v>
      </c>
      <c r="AD105" s="220">
        <v>2.9713E-2</v>
      </c>
      <c r="AE105" s="220">
        <v>2.9781999999999999E-2</v>
      </c>
      <c r="AF105" s="220">
        <v>2.9985000000000001E-2</v>
      </c>
      <c r="AG105" s="220">
        <v>3.0079000000000002E-2</v>
      </c>
      <c r="AH105" s="221">
        <v>-5.5669999999999999E-3</v>
      </c>
    </row>
    <row r="106" spans="1:34" x14ac:dyDescent="0.25">
      <c r="A106" s="213" t="s">
        <v>1343</v>
      </c>
      <c r="B106" s="219" t="s">
        <v>1283</v>
      </c>
      <c r="C106" s="220">
        <v>0</v>
      </c>
      <c r="D106" s="220">
        <v>0</v>
      </c>
      <c r="E106" s="220">
        <v>0</v>
      </c>
      <c r="F106" s="220">
        <v>0</v>
      </c>
      <c r="G106" s="220">
        <v>0</v>
      </c>
      <c r="H106" s="220">
        <v>0</v>
      </c>
      <c r="I106" s="220">
        <v>0</v>
      </c>
      <c r="J106" s="220">
        <v>0</v>
      </c>
      <c r="K106" s="220">
        <v>0</v>
      </c>
      <c r="L106" s="220">
        <v>0</v>
      </c>
      <c r="M106" s="220">
        <v>0</v>
      </c>
      <c r="N106" s="220">
        <v>0</v>
      </c>
      <c r="O106" s="220">
        <v>0</v>
      </c>
      <c r="P106" s="220">
        <v>0</v>
      </c>
      <c r="Q106" s="220">
        <v>0</v>
      </c>
      <c r="R106" s="220">
        <v>0</v>
      </c>
      <c r="S106" s="220">
        <v>0</v>
      </c>
      <c r="T106" s="220">
        <v>0</v>
      </c>
      <c r="U106" s="220">
        <v>0</v>
      </c>
      <c r="V106" s="220">
        <v>0</v>
      </c>
      <c r="W106" s="220">
        <v>0</v>
      </c>
      <c r="X106" s="220">
        <v>0</v>
      </c>
      <c r="Y106" s="220">
        <v>0</v>
      </c>
      <c r="Z106" s="220">
        <v>0</v>
      </c>
      <c r="AA106" s="220">
        <v>0</v>
      </c>
      <c r="AB106" s="220">
        <v>0</v>
      </c>
      <c r="AC106" s="220">
        <v>0</v>
      </c>
      <c r="AD106" s="220">
        <v>0</v>
      </c>
      <c r="AE106" s="220">
        <v>0</v>
      </c>
      <c r="AF106" s="220">
        <v>0</v>
      </c>
      <c r="AG106" s="220">
        <v>0</v>
      </c>
      <c r="AH106" s="221" t="s">
        <v>1246</v>
      </c>
    </row>
    <row r="107" spans="1:34" ht="15" customHeight="1" x14ac:dyDescent="0.25">
      <c r="A107" s="213" t="s">
        <v>1344</v>
      </c>
      <c r="B107" s="219" t="s">
        <v>1285</v>
      </c>
      <c r="C107" s="220">
        <v>0</v>
      </c>
      <c r="D107" s="220">
        <v>0</v>
      </c>
      <c r="E107" s="220">
        <v>0</v>
      </c>
      <c r="F107" s="220">
        <v>0</v>
      </c>
      <c r="G107" s="220">
        <v>0</v>
      </c>
      <c r="H107" s="220">
        <v>0</v>
      </c>
      <c r="I107" s="220">
        <v>0</v>
      </c>
      <c r="J107" s="220">
        <v>0</v>
      </c>
      <c r="K107" s="220">
        <v>0</v>
      </c>
      <c r="L107" s="220">
        <v>0</v>
      </c>
      <c r="M107" s="220">
        <v>0</v>
      </c>
      <c r="N107" s="220">
        <v>0</v>
      </c>
      <c r="O107" s="220">
        <v>0</v>
      </c>
      <c r="P107" s="220">
        <v>0</v>
      </c>
      <c r="Q107" s="220">
        <v>0</v>
      </c>
      <c r="R107" s="220">
        <v>0</v>
      </c>
      <c r="S107" s="220">
        <v>0</v>
      </c>
      <c r="T107" s="220">
        <v>0</v>
      </c>
      <c r="U107" s="220">
        <v>0</v>
      </c>
      <c r="V107" s="220">
        <v>0</v>
      </c>
      <c r="W107" s="220">
        <v>0</v>
      </c>
      <c r="X107" s="220">
        <v>0</v>
      </c>
      <c r="Y107" s="220">
        <v>0</v>
      </c>
      <c r="Z107" s="220">
        <v>0</v>
      </c>
      <c r="AA107" s="220">
        <v>0</v>
      </c>
      <c r="AB107" s="220">
        <v>0</v>
      </c>
      <c r="AC107" s="220">
        <v>0</v>
      </c>
      <c r="AD107" s="220">
        <v>0</v>
      </c>
      <c r="AE107" s="220">
        <v>0</v>
      </c>
      <c r="AF107" s="220">
        <v>0</v>
      </c>
      <c r="AG107" s="220">
        <v>0</v>
      </c>
      <c r="AH107" s="221" t="s">
        <v>1246</v>
      </c>
    </row>
    <row r="108" spans="1:34" ht="15" customHeight="1" x14ac:dyDescent="0.25">
      <c r="A108" s="213" t="s">
        <v>1345</v>
      </c>
      <c r="B108" s="219" t="s">
        <v>1287</v>
      </c>
      <c r="C108" s="220">
        <v>3.5562999999999997E-2</v>
      </c>
      <c r="D108" s="220">
        <v>3.4680000000000002E-2</v>
      </c>
      <c r="E108" s="220">
        <v>3.4358E-2</v>
      </c>
      <c r="F108" s="220">
        <v>3.4223000000000003E-2</v>
      </c>
      <c r="G108" s="220">
        <v>3.3859E-2</v>
      </c>
      <c r="H108" s="220">
        <v>3.3488999999999998E-2</v>
      </c>
      <c r="I108" s="220">
        <v>3.3083000000000001E-2</v>
      </c>
      <c r="J108" s="220">
        <v>3.2615999999999999E-2</v>
      </c>
      <c r="K108" s="220">
        <v>3.2111000000000001E-2</v>
      </c>
      <c r="L108" s="220">
        <v>3.1669000000000003E-2</v>
      </c>
      <c r="M108" s="220">
        <v>3.1213000000000001E-2</v>
      </c>
      <c r="N108" s="220">
        <v>3.0838000000000001E-2</v>
      </c>
      <c r="O108" s="220">
        <v>3.0407E-2</v>
      </c>
      <c r="P108" s="220">
        <v>3.0001E-2</v>
      </c>
      <c r="Q108" s="220">
        <v>2.9617999999999998E-2</v>
      </c>
      <c r="R108" s="220">
        <v>2.9533E-2</v>
      </c>
      <c r="S108" s="220">
        <v>2.9430999999999999E-2</v>
      </c>
      <c r="T108" s="220">
        <v>2.9343000000000001E-2</v>
      </c>
      <c r="U108" s="220">
        <v>2.9423000000000001E-2</v>
      </c>
      <c r="V108" s="220">
        <v>2.9375999999999999E-2</v>
      </c>
      <c r="W108" s="220">
        <v>2.9343999999999999E-2</v>
      </c>
      <c r="X108" s="220">
        <v>2.9350999999999999E-2</v>
      </c>
      <c r="Y108" s="220">
        <v>2.9388999999999998E-2</v>
      </c>
      <c r="Z108" s="220">
        <v>2.9447000000000001E-2</v>
      </c>
      <c r="AA108" s="220">
        <v>2.9499000000000001E-2</v>
      </c>
      <c r="AB108" s="220">
        <v>2.9557E-2</v>
      </c>
      <c r="AC108" s="220">
        <v>2.9638999999999999E-2</v>
      </c>
      <c r="AD108" s="220">
        <v>2.9713E-2</v>
      </c>
      <c r="AE108" s="220">
        <v>2.9781999999999999E-2</v>
      </c>
      <c r="AF108" s="220">
        <v>2.9985000000000001E-2</v>
      </c>
      <c r="AG108" s="220">
        <v>3.0079000000000002E-2</v>
      </c>
      <c r="AH108" s="221">
        <v>-5.5669999999999999E-3</v>
      </c>
    </row>
    <row r="109" spans="1:34" ht="15" customHeight="1" x14ac:dyDescent="0.25">
      <c r="A109" s="213" t="s">
        <v>1346</v>
      </c>
      <c r="B109" s="219" t="s">
        <v>1289</v>
      </c>
      <c r="C109" s="220">
        <v>0.12955700000000001</v>
      </c>
      <c r="D109" s="220">
        <v>0.12639700000000001</v>
      </c>
      <c r="E109" s="220">
        <v>0.12503700000000001</v>
      </c>
      <c r="F109" s="220">
        <v>0.125164</v>
      </c>
      <c r="G109" s="220">
        <v>0.12548200000000001</v>
      </c>
      <c r="H109" s="220">
        <v>0.126279</v>
      </c>
      <c r="I109" s="220">
        <v>0.12659500000000001</v>
      </c>
      <c r="J109" s="220">
        <v>0.12698400000000001</v>
      </c>
      <c r="K109" s="220">
        <v>0.12731600000000001</v>
      </c>
      <c r="L109" s="220">
        <v>0.12764800000000001</v>
      </c>
      <c r="M109" s="220">
        <v>0.12806400000000001</v>
      </c>
      <c r="N109" s="220">
        <v>0.12934899999999999</v>
      </c>
      <c r="O109" s="220">
        <v>0.12978400000000001</v>
      </c>
      <c r="P109" s="220">
        <v>0.13034200000000001</v>
      </c>
      <c r="Q109" s="220">
        <v>0.13102800000000001</v>
      </c>
      <c r="R109" s="220">
        <v>0.13167100000000001</v>
      </c>
      <c r="S109" s="220">
        <v>0.13219400000000001</v>
      </c>
      <c r="T109" s="220">
        <v>0.132746</v>
      </c>
      <c r="U109" s="220">
        <v>0.133328</v>
      </c>
      <c r="V109" s="220">
        <v>0.13400799999999999</v>
      </c>
      <c r="W109" s="220">
        <v>0.134746</v>
      </c>
      <c r="X109" s="220">
        <v>0.13547999999999999</v>
      </c>
      <c r="Y109" s="220">
        <v>0.136383</v>
      </c>
      <c r="Z109" s="220">
        <v>0.13747300000000001</v>
      </c>
      <c r="AA109" s="220">
        <v>0.13853799999999999</v>
      </c>
      <c r="AB109" s="220">
        <v>0.14024700000000001</v>
      </c>
      <c r="AC109" s="220">
        <v>0.14067399999999999</v>
      </c>
      <c r="AD109" s="220">
        <v>0.14283299999999999</v>
      </c>
      <c r="AE109" s="220">
        <v>0.14381099999999999</v>
      </c>
      <c r="AF109" s="220">
        <v>0.14497299999999999</v>
      </c>
      <c r="AG109" s="220">
        <v>0.14615800000000001</v>
      </c>
      <c r="AH109" s="221">
        <v>4.0270000000000002E-3</v>
      </c>
    </row>
    <row r="110" spans="1:34" ht="15" customHeight="1" x14ac:dyDescent="0.25">
      <c r="A110" s="213" t="s">
        <v>1347</v>
      </c>
      <c r="B110" s="219" t="s">
        <v>1348</v>
      </c>
      <c r="C110" s="220">
        <v>0.24692800000000001</v>
      </c>
      <c r="D110" s="220">
        <v>0.24362</v>
      </c>
      <c r="E110" s="220">
        <v>0.24363000000000001</v>
      </c>
      <c r="F110" s="220">
        <v>0.245617</v>
      </c>
      <c r="G110" s="220">
        <v>0.247949</v>
      </c>
      <c r="H110" s="220">
        <v>0.25017400000000001</v>
      </c>
      <c r="I110" s="220">
        <v>0.25128499999999998</v>
      </c>
      <c r="J110" s="220">
        <v>0.251303</v>
      </c>
      <c r="K110" s="220">
        <v>0.250724</v>
      </c>
      <c r="L110" s="220">
        <v>0.25012099999999998</v>
      </c>
      <c r="M110" s="220">
        <v>0.25003199999999998</v>
      </c>
      <c r="N110" s="220">
        <v>0.249974</v>
      </c>
      <c r="O110" s="220">
        <v>0.249306</v>
      </c>
      <c r="P110" s="220">
        <v>0.24809800000000001</v>
      </c>
      <c r="Q110" s="220">
        <v>0.246837</v>
      </c>
      <c r="R110" s="220">
        <v>0.24634800000000001</v>
      </c>
      <c r="S110" s="220">
        <v>0.245695</v>
      </c>
      <c r="T110" s="220">
        <v>0.245203</v>
      </c>
      <c r="U110" s="220">
        <v>0.24554000000000001</v>
      </c>
      <c r="V110" s="220">
        <v>0.245668</v>
      </c>
      <c r="W110" s="220">
        <v>0.245753</v>
      </c>
      <c r="X110" s="220">
        <v>0.246474</v>
      </c>
      <c r="Y110" s="220">
        <v>0.247419</v>
      </c>
      <c r="Z110" s="220">
        <v>0.24865399999999999</v>
      </c>
      <c r="AA110" s="220">
        <v>0.249836</v>
      </c>
      <c r="AB110" s="220">
        <v>0.251139</v>
      </c>
      <c r="AC110" s="220">
        <v>0.25259700000000002</v>
      </c>
      <c r="AD110" s="220">
        <v>0.25422400000000001</v>
      </c>
      <c r="AE110" s="220">
        <v>0.25574599999999997</v>
      </c>
      <c r="AF110" s="220">
        <v>0.25748599999999999</v>
      </c>
      <c r="AG110" s="220">
        <v>0.25928499999999999</v>
      </c>
      <c r="AH110" s="221">
        <v>1.629E-3</v>
      </c>
    </row>
    <row r="111" spans="1:34" ht="15" customHeight="1" x14ac:dyDescent="0.25">
      <c r="A111" s="213" t="s">
        <v>1349</v>
      </c>
      <c r="B111" s="219" t="s">
        <v>1314</v>
      </c>
      <c r="C111" s="220">
        <v>2.2100000000000001E-4</v>
      </c>
      <c r="D111" s="220">
        <v>2.3800000000000001E-4</v>
      </c>
      <c r="E111" s="220">
        <v>2.4499999999999999E-4</v>
      </c>
      <c r="F111" s="220">
        <v>2.5099999999999998E-4</v>
      </c>
      <c r="G111" s="220">
        <v>2.5599999999999999E-4</v>
      </c>
      <c r="H111" s="220">
        <v>2.61E-4</v>
      </c>
      <c r="I111" s="220">
        <v>2.6400000000000002E-4</v>
      </c>
      <c r="J111" s="220">
        <v>2.6800000000000001E-4</v>
      </c>
      <c r="K111" s="220">
        <v>2.7E-4</v>
      </c>
      <c r="L111" s="220">
        <v>2.72E-4</v>
      </c>
      <c r="M111" s="220">
        <v>2.7399999999999999E-4</v>
      </c>
      <c r="N111" s="220">
        <v>2.7500000000000002E-4</v>
      </c>
      <c r="O111" s="220">
        <v>2.7500000000000002E-4</v>
      </c>
      <c r="P111" s="220">
        <v>2.7399999999999999E-4</v>
      </c>
      <c r="Q111" s="220">
        <v>2.7399999999999999E-4</v>
      </c>
      <c r="R111" s="220">
        <v>2.7700000000000001E-4</v>
      </c>
      <c r="S111" s="220">
        <v>2.8200000000000002E-4</v>
      </c>
      <c r="T111" s="220">
        <v>2.8899999999999998E-4</v>
      </c>
      <c r="U111" s="220">
        <v>2.99E-4</v>
      </c>
      <c r="V111" s="220">
        <v>3.0899999999999998E-4</v>
      </c>
      <c r="W111" s="220">
        <v>3.2299999999999999E-4</v>
      </c>
      <c r="X111" s="220">
        <v>3.3799999999999998E-4</v>
      </c>
      <c r="Y111" s="220">
        <v>3.5500000000000001E-4</v>
      </c>
      <c r="Z111" s="220">
        <v>3.7800000000000003E-4</v>
      </c>
      <c r="AA111" s="220">
        <v>3.97E-4</v>
      </c>
      <c r="AB111" s="220">
        <v>4.17E-4</v>
      </c>
      <c r="AC111" s="220">
        <v>4.37E-4</v>
      </c>
      <c r="AD111" s="220">
        <v>4.5800000000000002E-4</v>
      </c>
      <c r="AE111" s="220">
        <v>4.8099999999999998E-4</v>
      </c>
      <c r="AF111" s="220">
        <v>5.0500000000000002E-4</v>
      </c>
      <c r="AG111" s="220">
        <v>5.2999999999999998E-4</v>
      </c>
      <c r="AH111" s="221">
        <v>2.9655999999999998E-2</v>
      </c>
    </row>
    <row r="112" spans="1:34" ht="15" customHeight="1" x14ac:dyDescent="0.25">
      <c r="A112" s="213" t="s">
        <v>1350</v>
      </c>
      <c r="B112" s="219" t="s">
        <v>1233</v>
      </c>
      <c r="C112" s="220">
        <v>1.376155</v>
      </c>
      <c r="D112" s="220">
        <v>1.364789</v>
      </c>
      <c r="E112" s="220">
        <v>1.3422240000000001</v>
      </c>
      <c r="F112" s="220">
        <v>1.3577600000000001</v>
      </c>
      <c r="G112" s="220">
        <v>1.374492</v>
      </c>
      <c r="H112" s="220">
        <v>1.3864380000000001</v>
      </c>
      <c r="I112" s="220">
        <v>1.386625</v>
      </c>
      <c r="J112" s="220">
        <v>1.3872150000000001</v>
      </c>
      <c r="K112" s="220">
        <v>1.392139</v>
      </c>
      <c r="L112" s="220">
        <v>1.3977489999999999</v>
      </c>
      <c r="M112" s="220">
        <v>1.3971420000000001</v>
      </c>
      <c r="N112" s="220">
        <v>1.3991100000000001</v>
      </c>
      <c r="O112" s="220">
        <v>1.4041170000000001</v>
      </c>
      <c r="P112" s="220">
        <v>1.411052</v>
      </c>
      <c r="Q112" s="220">
        <v>1.4212579999999999</v>
      </c>
      <c r="R112" s="220">
        <v>1.4308920000000001</v>
      </c>
      <c r="S112" s="220">
        <v>1.442858</v>
      </c>
      <c r="T112" s="220">
        <v>1.454477</v>
      </c>
      <c r="U112" s="220">
        <v>1.468323</v>
      </c>
      <c r="V112" s="220">
        <v>1.482972</v>
      </c>
      <c r="W112" s="220">
        <v>1.4963770000000001</v>
      </c>
      <c r="X112" s="220">
        <v>1.5120100000000001</v>
      </c>
      <c r="Y112" s="220">
        <v>1.5279959999999999</v>
      </c>
      <c r="Z112" s="220">
        <v>1.5451790000000001</v>
      </c>
      <c r="AA112" s="220">
        <v>1.562783</v>
      </c>
      <c r="AB112" s="220">
        <v>1.580382</v>
      </c>
      <c r="AC112" s="220">
        <v>1.5988199999999999</v>
      </c>
      <c r="AD112" s="220">
        <v>1.619516</v>
      </c>
      <c r="AE112" s="220">
        <v>1.6408959999999999</v>
      </c>
      <c r="AF112" s="220">
        <v>1.6635040000000001</v>
      </c>
      <c r="AG112" s="220">
        <v>1.6879999999999999</v>
      </c>
      <c r="AH112" s="221">
        <v>6.8320000000000004E-3</v>
      </c>
    </row>
    <row r="113" spans="1:34" ht="15" customHeight="1" x14ac:dyDescent="0.2">
      <c r="A113" s="213" t="s">
        <v>1351</v>
      </c>
      <c r="B113" s="218" t="s">
        <v>1235</v>
      </c>
      <c r="C113" s="222">
        <v>8.5675439999999998</v>
      </c>
      <c r="D113" s="222">
        <v>8.9437990000000003</v>
      </c>
      <c r="E113" s="222">
        <v>9.0583369999999999</v>
      </c>
      <c r="F113" s="222">
        <v>9.1423629999999996</v>
      </c>
      <c r="G113" s="222">
        <v>9.1842819999999996</v>
      </c>
      <c r="H113" s="222">
        <v>9.2176740000000006</v>
      </c>
      <c r="I113" s="222">
        <v>9.240964</v>
      </c>
      <c r="J113" s="222">
        <v>9.2251740000000009</v>
      </c>
      <c r="K113" s="222">
        <v>9.250572</v>
      </c>
      <c r="L113" s="222">
        <v>9.2581710000000008</v>
      </c>
      <c r="M113" s="222">
        <v>9.1679639999999996</v>
      </c>
      <c r="N113" s="222">
        <v>9.1683699999999995</v>
      </c>
      <c r="O113" s="222">
        <v>9.1749690000000008</v>
      </c>
      <c r="P113" s="222">
        <v>9.2027350000000006</v>
      </c>
      <c r="Q113" s="222">
        <v>9.2464359999999992</v>
      </c>
      <c r="R113" s="222">
        <v>9.2748170000000005</v>
      </c>
      <c r="S113" s="222">
        <v>9.3236679999999996</v>
      </c>
      <c r="T113" s="222">
        <v>9.3713750000000005</v>
      </c>
      <c r="U113" s="222">
        <v>9.3991520000000008</v>
      </c>
      <c r="V113" s="222">
        <v>9.4403889999999997</v>
      </c>
      <c r="W113" s="222">
        <v>9.4731649999999998</v>
      </c>
      <c r="X113" s="222">
        <v>9.5310670000000002</v>
      </c>
      <c r="Y113" s="222">
        <v>9.5779010000000007</v>
      </c>
      <c r="Z113" s="222">
        <v>9.6378850000000007</v>
      </c>
      <c r="AA113" s="222">
        <v>9.6850039999999993</v>
      </c>
      <c r="AB113" s="222">
        <v>9.7318230000000003</v>
      </c>
      <c r="AC113" s="222">
        <v>9.8025669999999998</v>
      </c>
      <c r="AD113" s="222">
        <v>9.8655279999999994</v>
      </c>
      <c r="AE113" s="222">
        <v>9.9277650000000008</v>
      </c>
      <c r="AF113" s="222">
        <v>9.9804490000000001</v>
      </c>
      <c r="AG113" s="222">
        <v>10.041266</v>
      </c>
      <c r="AH113" s="223">
        <v>5.3049999999999998E-3</v>
      </c>
    </row>
    <row r="114" spans="1:34" ht="15" customHeight="1" x14ac:dyDescent="0.25">
      <c r="A114" s="213" t="s">
        <v>1352</v>
      </c>
      <c r="B114" s="219" t="s">
        <v>1237</v>
      </c>
      <c r="C114" s="220">
        <v>1.9491959999999999</v>
      </c>
      <c r="D114" s="220">
        <v>1.896423</v>
      </c>
      <c r="E114" s="220">
        <v>1.968091</v>
      </c>
      <c r="F114" s="220">
        <v>1.979063</v>
      </c>
      <c r="G114" s="220">
        <v>1.9262520000000001</v>
      </c>
      <c r="H114" s="220">
        <v>1.890258</v>
      </c>
      <c r="I114" s="220">
        <v>1.7529129999999999</v>
      </c>
      <c r="J114" s="220">
        <v>1.756445</v>
      </c>
      <c r="K114" s="220">
        <v>1.761128</v>
      </c>
      <c r="L114" s="220">
        <v>1.7841959999999999</v>
      </c>
      <c r="M114" s="220">
        <v>1.7313639999999999</v>
      </c>
      <c r="N114" s="220">
        <v>1.658603</v>
      </c>
      <c r="O114" s="220">
        <v>1.6223460000000001</v>
      </c>
      <c r="P114" s="220">
        <v>1.6224080000000001</v>
      </c>
      <c r="Q114" s="220">
        <v>1.6309530000000001</v>
      </c>
      <c r="R114" s="220">
        <v>1.647044</v>
      </c>
      <c r="S114" s="220">
        <v>1.655932</v>
      </c>
      <c r="T114" s="220">
        <v>1.649284</v>
      </c>
      <c r="U114" s="220">
        <v>1.6492789999999999</v>
      </c>
      <c r="V114" s="220">
        <v>1.649867</v>
      </c>
      <c r="W114" s="220">
        <v>1.6715679999999999</v>
      </c>
      <c r="X114" s="220">
        <v>1.6880729999999999</v>
      </c>
      <c r="Y114" s="220">
        <v>1.6943999999999999</v>
      </c>
      <c r="Z114" s="220">
        <v>1.7094769999999999</v>
      </c>
      <c r="AA114" s="220">
        <v>1.750896</v>
      </c>
      <c r="AB114" s="220">
        <v>1.8269439999999999</v>
      </c>
      <c r="AC114" s="220">
        <v>1.876036</v>
      </c>
      <c r="AD114" s="220">
        <v>1.871041</v>
      </c>
      <c r="AE114" s="220">
        <v>1.8816889999999999</v>
      </c>
      <c r="AF114" s="220">
        <v>1.904053</v>
      </c>
      <c r="AG114" s="220">
        <v>1.9243220000000001</v>
      </c>
      <c r="AH114" s="221">
        <v>-4.28E-4</v>
      </c>
    </row>
    <row r="115" spans="1:34" ht="15" customHeight="1" x14ac:dyDescent="0.2">
      <c r="A115" s="213" t="s">
        <v>1353</v>
      </c>
      <c r="B115" s="218" t="s">
        <v>1239</v>
      </c>
      <c r="C115" s="222">
        <v>10.51674</v>
      </c>
      <c r="D115" s="222">
        <v>10.840221</v>
      </c>
      <c r="E115" s="222">
        <v>11.026427999999999</v>
      </c>
      <c r="F115" s="222">
        <v>11.121426</v>
      </c>
      <c r="G115" s="222">
        <v>11.110535</v>
      </c>
      <c r="H115" s="222">
        <v>11.107932</v>
      </c>
      <c r="I115" s="222">
        <v>10.993876</v>
      </c>
      <c r="J115" s="222">
        <v>10.981619</v>
      </c>
      <c r="K115" s="222">
        <v>11.011701</v>
      </c>
      <c r="L115" s="222">
        <v>11.042367</v>
      </c>
      <c r="M115" s="222">
        <v>10.899328000000001</v>
      </c>
      <c r="N115" s="222">
        <v>10.826973000000001</v>
      </c>
      <c r="O115" s="222">
        <v>10.797314999999999</v>
      </c>
      <c r="P115" s="222">
        <v>10.825143000000001</v>
      </c>
      <c r="Q115" s="222">
        <v>10.877389000000001</v>
      </c>
      <c r="R115" s="222">
        <v>10.921861</v>
      </c>
      <c r="S115" s="222">
        <v>10.979599</v>
      </c>
      <c r="T115" s="222">
        <v>11.020659</v>
      </c>
      <c r="U115" s="222">
        <v>11.04843</v>
      </c>
      <c r="V115" s="222">
        <v>11.090256</v>
      </c>
      <c r="W115" s="222">
        <v>11.144731999999999</v>
      </c>
      <c r="X115" s="222">
        <v>11.219139</v>
      </c>
      <c r="Y115" s="222">
        <v>11.272301000000001</v>
      </c>
      <c r="Z115" s="222">
        <v>11.347362</v>
      </c>
      <c r="AA115" s="222">
        <v>11.4359</v>
      </c>
      <c r="AB115" s="222">
        <v>11.558767</v>
      </c>
      <c r="AC115" s="222">
        <v>11.678603000000001</v>
      </c>
      <c r="AD115" s="222">
        <v>11.736568</v>
      </c>
      <c r="AE115" s="222">
        <v>11.809454000000001</v>
      </c>
      <c r="AF115" s="222">
        <v>11.884501</v>
      </c>
      <c r="AG115" s="222">
        <v>11.965589</v>
      </c>
      <c r="AH115" s="223">
        <v>4.3109999999999997E-3</v>
      </c>
    </row>
    <row r="118" spans="1:34" ht="15" customHeight="1" x14ac:dyDescent="0.2">
      <c r="B118" s="218" t="s">
        <v>1354</v>
      </c>
    </row>
    <row r="119" spans="1:34" ht="15" customHeight="1" x14ac:dyDescent="0.25">
      <c r="A119" s="213" t="s">
        <v>1355</v>
      </c>
      <c r="B119" s="219" t="s">
        <v>44</v>
      </c>
      <c r="C119" s="220">
        <v>1.7680999999999999E-2</v>
      </c>
      <c r="D119" s="220">
        <v>1.7013E-2</v>
      </c>
      <c r="E119" s="220">
        <v>1.6553999999999999E-2</v>
      </c>
      <c r="F119" s="220">
        <v>1.6648E-2</v>
      </c>
      <c r="G119" s="220">
        <v>1.6645E-2</v>
      </c>
      <c r="H119" s="220">
        <v>1.6552999999999998E-2</v>
      </c>
      <c r="I119" s="220">
        <v>1.6284E-2</v>
      </c>
      <c r="J119" s="220">
        <v>1.609E-2</v>
      </c>
      <c r="K119" s="220">
        <v>1.5949999999999999E-2</v>
      </c>
      <c r="L119" s="220">
        <v>1.5796999999999999E-2</v>
      </c>
      <c r="M119" s="220">
        <v>1.5675999999999999E-2</v>
      </c>
      <c r="N119" s="220">
        <v>1.5599E-2</v>
      </c>
      <c r="O119" s="220">
        <v>1.5546000000000001E-2</v>
      </c>
      <c r="P119" s="220">
        <v>1.5505E-2</v>
      </c>
      <c r="Q119" s="220">
        <v>1.5476E-2</v>
      </c>
      <c r="R119" s="220">
        <v>1.546E-2</v>
      </c>
      <c r="S119" s="220">
        <v>1.5297E-2</v>
      </c>
      <c r="T119" s="220">
        <v>1.5129999999999999E-2</v>
      </c>
      <c r="U119" s="220">
        <v>1.4973E-2</v>
      </c>
      <c r="V119" s="220">
        <v>1.4862999999999999E-2</v>
      </c>
      <c r="W119" s="220">
        <v>1.4756999999999999E-2</v>
      </c>
      <c r="X119" s="220">
        <v>1.4234E-2</v>
      </c>
      <c r="Y119" s="220">
        <v>1.3735000000000001E-2</v>
      </c>
      <c r="Z119" s="220">
        <v>1.3221E-2</v>
      </c>
      <c r="AA119" s="220">
        <v>1.2708000000000001E-2</v>
      </c>
      <c r="AB119" s="220">
        <v>1.218E-2</v>
      </c>
      <c r="AC119" s="220">
        <v>1.2298999999999999E-2</v>
      </c>
      <c r="AD119" s="220">
        <v>1.2453000000000001E-2</v>
      </c>
      <c r="AE119" s="220">
        <v>1.2616E-2</v>
      </c>
      <c r="AF119" s="220">
        <v>1.2788000000000001E-2</v>
      </c>
      <c r="AG119" s="220">
        <v>1.2975E-2</v>
      </c>
      <c r="AH119" s="221">
        <v>-1.0264000000000001E-2</v>
      </c>
    </row>
    <row r="120" spans="1:34" ht="15" customHeight="1" x14ac:dyDescent="0.25">
      <c r="A120" s="213" t="s">
        <v>1356</v>
      </c>
      <c r="B120" s="219" t="s">
        <v>45</v>
      </c>
      <c r="C120" s="220">
        <v>2.8072E-2</v>
      </c>
      <c r="D120" s="220">
        <v>2.7210000000000002E-2</v>
      </c>
      <c r="E120" s="220">
        <v>2.6161E-2</v>
      </c>
      <c r="F120" s="220">
        <v>2.5857999999999999E-2</v>
      </c>
      <c r="G120" s="220">
        <v>2.5559999999999999E-2</v>
      </c>
      <c r="H120" s="220">
        <v>2.5165E-2</v>
      </c>
      <c r="I120" s="220">
        <v>2.4545000000000001E-2</v>
      </c>
      <c r="J120" s="220">
        <v>2.3938999999999998E-2</v>
      </c>
      <c r="K120" s="220">
        <v>2.3399E-2</v>
      </c>
      <c r="L120" s="220">
        <v>2.2872E-2</v>
      </c>
      <c r="M120" s="220">
        <v>2.2232999999999999E-2</v>
      </c>
      <c r="N120" s="220">
        <v>2.1921E-2</v>
      </c>
      <c r="O120" s="220">
        <v>2.1655000000000001E-2</v>
      </c>
      <c r="P120" s="220">
        <v>2.1420000000000002E-2</v>
      </c>
      <c r="Q120" s="220">
        <v>2.1221E-2</v>
      </c>
      <c r="R120" s="220">
        <v>2.1021000000000001E-2</v>
      </c>
      <c r="S120" s="220">
        <v>2.0412E-2</v>
      </c>
      <c r="T120" s="220">
        <v>1.9800999999999999E-2</v>
      </c>
      <c r="U120" s="220">
        <v>1.9203000000000001E-2</v>
      </c>
      <c r="V120" s="220">
        <v>1.8592999999999998E-2</v>
      </c>
      <c r="W120" s="220">
        <v>1.7961999999999999E-2</v>
      </c>
      <c r="X120" s="220">
        <v>1.6028000000000001E-2</v>
      </c>
      <c r="Y120" s="220">
        <v>1.4048E-2</v>
      </c>
      <c r="Z120" s="220">
        <v>1.204E-2</v>
      </c>
      <c r="AA120" s="220">
        <v>9.979E-3</v>
      </c>
      <c r="AB120" s="220">
        <v>7.8820000000000001E-3</v>
      </c>
      <c r="AC120" s="220">
        <v>7.9679999999999994E-3</v>
      </c>
      <c r="AD120" s="220">
        <v>8.0700000000000008E-3</v>
      </c>
      <c r="AE120" s="220">
        <v>8.1779999999999995E-3</v>
      </c>
      <c r="AF120" s="220">
        <v>8.2920000000000008E-3</v>
      </c>
      <c r="AG120" s="220">
        <v>8.4130000000000003E-3</v>
      </c>
      <c r="AH120" s="221">
        <v>-3.9371999999999997E-2</v>
      </c>
    </row>
    <row r="121" spans="1:34" ht="15" customHeight="1" x14ac:dyDescent="0.25">
      <c r="A121" s="213" t="s">
        <v>1357</v>
      </c>
      <c r="B121" s="219" t="s">
        <v>1227</v>
      </c>
      <c r="C121" s="220">
        <v>4.5753000000000002E-2</v>
      </c>
      <c r="D121" s="220">
        <v>4.4222999999999998E-2</v>
      </c>
      <c r="E121" s="220">
        <v>4.2714000000000002E-2</v>
      </c>
      <c r="F121" s="220">
        <v>4.2506000000000002E-2</v>
      </c>
      <c r="G121" s="220">
        <v>4.2204999999999999E-2</v>
      </c>
      <c r="H121" s="220">
        <v>4.1717999999999998E-2</v>
      </c>
      <c r="I121" s="220">
        <v>4.0828999999999997E-2</v>
      </c>
      <c r="J121" s="220">
        <v>4.0029000000000002E-2</v>
      </c>
      <c r="K121" s="220">
        <v>3.9349000000000002E-2</v>
      </c>
      <c r="L121" s="220">
        <v>3.8669000000000002E-2</v>
      </c>
      <c r="M121" s="220">
        <v>3.7909999999999999E-2</v>
      </c>
      <c r="N121" s="220">
        <v>3.7519999999999998E-2</v>
      </c>
      <c r="O121" s="220">
        <v>3.7200999999999998E-2</v>
      </c>
      <c r="P121" s="220">
        <v>3.6924999999999999E-2</v>
      </c>
      <c r="Q121" s="220">
        <v>3.6697E-2</v>
      </c>
      <c r="R121" s="220">
        <v>3.6481E-2</v>
      </c>
      <c r="S121" s="220">
        <v>3.5708999999999998E-2</v>
      </c>
      <c r="T121" s="220">
        <v>3.4930999999999997E-2</v>
      </c>
      <c r="U121" s="220">
        <v>3.4175999999999998E-2</v>
      </c>
      <c r="V121" s="220">
        <v>3.3454999999999999E-2</v>
      </c>
      <c r="W121" s="220">
        <v>3.2719999999999999E-2</v>
      </c>
      <c r="X121" s="220">
        <v>3.0262000000000001E-2</v>
      </c>
      <c r="Y121" s="220">
        <v>2.7782999999999999E-2</v>
      </c>
      <c r="Z121" s="220">
        <v>2.5260999999999999E-2</v>
      </c>
      <c r="AA121" s="220">
        <v>2.2686999999999999E-2</v>
      </c>
      <c r="AB121" s="220">
        <v>2.0062E-2</v>
      </c>
      <c r="AC121" s="220">
        <v>2.0268000000000001E-2</v>
      </c>
      <c r="AD121" s="220">
        <v>2.0524000000000001E-2</v>
      </c>
      <c r="AE121" s="220">
        <v>2.0795000000000001E-2</v>
      </c>
      <c r="AF121" s="220">
        <v>2.1080000000000002E-2</v>
      </c>
      <c r="AG121" s="220">
        <v>2.1387E-2</v>
      </c>
      <c r="AH121" s="221">
        <v>-2.503E-2</v>
      </c>
    </row>
    <row r="122" spans="1:34" ht="15" customHeight="1" x14ac:dyDescent="0.25">
      <c r="A122" s="213" t="s">
        <v>1358</v>
      </c>
      <c r="B122" s="219" t="s">
        <v>1229</v>
      </c>
      <c r="C122" s="220">
        <v>0.84768100000000002</v>
      </c>
      <c r="D122" s="220">
        <v>0.76222800000000002</v>
      </c>
      <c r="E122" s="220">
        <v>0.74647799999999997</v>
      </c>
      <c r="F122" s="220">
        <v>0.72919</v>
      </c>
      <c r="G122" s="220">
        <v>0.72768699999999997</v>
      </c>
      <c r="H122" s="220">
        <v>0.75674399999999997</v>
      </c>
      <c r="I122" s="220">
        <v>0.77681999999999995</v>
      </c>
      <c r="J122" s="220">
        <v>0.78416200000000003</v>
      </c>
      <c r="K122" s="220">
        <v>0.781003</v>
      </c>
      <c r="L122" s="220">
        <v>0.74800699999999998</v>
      </c>
      <c r="M122" s="220">
        <v>0.64737299999999998</v>
      </c>
      <c r="N122" s="220">
        <v>0.570909</v>
      </c>
      <c r="O122" s="220">
        <v>0.54677600000000004</v>
      </c>
      <c r="P122" s="220">
        <v>0.53958799999999996</v>
      </c>
      <c r="Q122" s="220">
        <v>0.534385</v>
      </c>
      <c r="R122" s="220">
        <v>0.53980499999999998</v>
      </c>
      <c r="S122" s="220">
        <v>0.54683199999999998</v>
      </c>
      <c r="T122" s="220">
        <v>0.53409700000000004</v>
      </c>
      <c r="U122" s="220">
        <v>0.54399799999999998</v>
      </c>
      <c r="V122" s="220">
        <v>0.55442899999999995</v>
      </c>
      <c r="W122" s="220">
        <v>0.56457999999999997</v>
      </c>
      <c r="X122" s="220">
        <v>0.57162400000000002</v>
      </c>
      <c r="Y122" s="220">
        <v>0.58524100000000001</v>
      </c>
      <c r="Z122" s="220">
        <v>0.58799000000000001</v>
      </c>
      <c r="AA122" s="220">
        <v>0.59642099999999998</v>
      </c>
      <c r="AB122" s="220">
        <v>0.62204300000000001</v>
      </c>
      <c r="AC122" s="220">
        <v>0.63908500000000001</v>
      </c>
      <c r="AD122" s="220">
        <v>0.63341000000000003</v>
      </c>
      <c r="AE122" s="220">
        <v>0.64989600000000003</v>
      </c>
      <c r="AF122" s="220">
        <v>0.67501500000000003</v>
      </c>
      <c r="AG122" s="220">
        <v>0.69107300000000005</v>
      </c>
      <c r="AH122" s="221">
        <v>-6.7860000000000004E-3</v>
      </c>
    </row>
    <row r="123" spans="1:34" x14ac:dyDescent="0.25">
      <c r="A123" s="213" t="s">
        <v>1359</v>
      </c>
      <c r="B123" s="219" t="s">
        <v>1360</v>
      </c>
      <c r="C123" s="220">
        <v>8.1876000000000004E-2</v>
      </c>
      <c r="D123" s="220">
        <v>5.5243E-2</v>
      </c>
      <c r="E123" s="220">
        <v>5.2753000000000001E-2</v>
      </c>
      <c r="F123" s="220">
        <v>5.0581000000000001E-2</v>
      </c>
      <c r="G123" s="220">
        <v>5.1288E-2</v>
      </c>
      <c r="H123" s="220">
        <v>5.4774000000000003E-2</v>
      </c>
      <c r="I123" s="220">
        <v>1.8971999999999999E-2</v>
      </c>
      <c r="J123" s="220">
        <v>1.8782E-2</v>
      </c>
      <c r="K123" s="220">
        <v>1.8648000000000001E-2</v>
      </c>
      <c r="L123" s="220">
        <v>1.8523999999999999E-2</v>
      </c>
      <c r="M123" s="220">
        <v>1.8311999999999998E-2</v>
      </c>
      <c r="N123" s="220">
        <v>1.8227E-2</v>
      </c>
      <c r="O123" s="220">
        <v>1.8182E-2</v>
      </c>
      <c r="P123" s="220">
        <v>1.8161E-2</v>
      </c>
      <c r="Q123" s="220">
        <v>1.8176999999999999E-2</v>
      </c>
      <c r="R123" s="220">
        <v>1.8193000000000001E-2</v>
      </c>
      <c r="S123" s="220">
        <v>1.8088E-2</v>
      </c>
      <c r="T123" s="220">
        <v>1.7987E-2</v>
      </c>
      <c r="U123" s="220">
        <v>1.7906999999999999E-2</v>
      </c>
      <c r="V123" s="220">
        <v>1.7825000000000001E-2</v>
      </c>
      <c r="W123" s="220">
        <v>1.7732999999999999E-2</v>
      </c>
      <c r="X123" s="220">
        <v>1.7232999999999998E-2</v>
      </c>
      <c r="Y123" s="220">
        <v>1.6723999999999999E-2</v>
      </c>
      <c r="Z123" s="220">
        <v>1.6216000000000001E-2</v>
      </c>
      <c r="AA123" s="220">
        <v>1.5692999999999999E-2</v>
      </c>
      <c r="AB123" s="220">
        <v>1.5162E-2</v>
      </c>
      <c r="AC123" s="220">
        <v>1.5334E-2</v>
      </c>
      <c r="AD123" s="220">
        <v>1.5531E-2</v>
      </c>
      <c r="AE123" s="220">
        <v>1.5739E-2</v>
      </c>
      <c r="AF123" s="220">
        <v>1.5956999999999999E-2</v>
      </c>
      <c r="AG123" s="220">
        <v>1.6188999999999999E-2</v>
      </c>
      <c r="AH123" s="221">
        <v>-5.2595000000000003E-2</v>
      </c>
    </row>
    <row r="124" spans="1:34" ht="15" customHeight="1" x14ac:dyDescent="0.25">
      <c r="A124" s="213" t="s">
        <v>1361</v>
      </c>
      <c r="B124" s="219" t="s">
        <v>1362</v>
      </c>
      <c r="C124" s="220">
        <v>0.27961599999999998</v>
      </c>
      <c r="D124" s="220">
        <v>0.27477499999999999</v>
      </c>
      <c r="E124" s="220">
        <v>0.27894200000000002</v>
      </c>
      <c r="F124" s="220">
        <v>0.28310800000000003</v>
      </c>
      <c r="G124" s="220">
        <v>0.28310800000000003</v>
      </c>
      <c r="H124" s="220">
        <v>0.18803</v>
      </c>
      <c r="I124" s="220">
        <v>9.5765000000000003E-2</v>
      </c>
      <c r="J124" s="220">
        <v>9.5765000000000003E-2</v>
      </c>
      <c r="K124" s="220">
        <v>9.5765000000000003E-2</v>
      </c>
      <c r="L124" s="220">
        <v>9.5765000000000003E-2</v>
      </c>
      <c r="M124" s="220">
        <v>9.5765000000000003E-2</v>
      </c>
      <c r="N124" s="220">
        <v>9.5765000000000003E-2</v>
      </c>
      <c r="O124" s="220">
        <v>9.5765000000000003E-2</v>
      </c>
      <c r="P124" s="220">
        <v>9.5765000000000003E-2</v>
      </c>
      <c r="Q124" s="220">
        <v>9.5765000000000003E-2</v>
      </c>
      <c r="R124" s="220">
        <v>9.5765000000000003E-2</v>
      </c>
      <c r="S124" s="220">
        <v>9.5765000000000003E-2</v>
      </c>
      <c r="T124" s="220">
        <v>9.5765000000000003E-2</v>
      </c>
      <c r="U124" s="220">
        <v>9.5765000000000003E-2</v>
      </c>
      <c r="V124" s="220">
        <v>9.5765000000000003E-2</v>
      </c>
      <c r="W124" s="220">
        <v>9.5765000000000003E-2</v>
      </c>
      <c r="X124" s="220">
        <v>9.5765000000000003E-2</v>
      </c>
      <c r="Y124" s="220">
        <v>9.5765000000000003E-2</v>
      </c>
      <c r="Z124" s="220">
        <v>9.5765000000000003E-2</v>
      </c>
      <c r="AA124" s="220">
        <v>9.5765000000000003E-2</v>
      </c>
      <c r="AB124" s="220">
        <v>9.5765000000000003E-2</v>
      </c>
      <c r="AC124" s="220">
        <v>9.5765000000000003E-2</v>
      </c>
      <c r="AD124" s="220">
        <v>9.5765000000000003E-2</v>
      </c>
      <c r="AE124" s="220">
        <v>9.5765000000000003E-2</v>
      </c>
      <c r="AF124" s="220">
        <v>9.5765000000000003E-2</v>
      </c>
      <c r="AG124" s="220">
        <v>9.5765000000000003E-2</v>
      </c>
      <c r="AH124" s="221">
        <v>-3.5087E-2</v>
      </c>
    </row>
    <row r="125" spans="1:34" ht="15" customHeight="1" x14ac:dyDescent="0.25">
      <c r="A125" s="213" t="s">
        <v>1363</v>
      </c>
      <c r="B125" s="219" t="s">
        <v>1364</v>
      </c>
      <c r="C125" s="220">
        <v>2.0615480000000002</v>
      </c>
      <c r="D125" s="220">
        <v>2.115713</v>
      </c>
      <c r="E125" s="220">
        <v>2.1806320000000001</v>
      </c>
      <c r="F125" s="220">
        <v>2.2227540000000001</v>
      </c>
      <c r="G125" s="220">
        <v>2.1876259999999998</v>
      </c>
      <c r="H125" s="220">
        <v>2.226801</v>
      </c>
      <c r="I125" s="220">
        <v>2.1984319999999999</v>
      </c>
      <c r="J125" s="220">
        <v>2.1959110000000002</v>
      </c>
      <c r="K125" s="220">
        <v>2.2093340000000001</v>
      </c>
      <c r="L125" s="220">
        <v>2.2718639999999999</v>
      </c>
      <c r="M125" s="220">
        <v>2.3198409999999998</v>
      </c>
      <c r="N125" s="220">
        <v>2.326206</v>
      </c>
      <c r="O125" s="220">
        <v>2.3192590000000002</v>
      </c>
      <c r="P125" s="220">
        <v>2.3337819999999998</v>
      </c>
      <c r="Q125" s="220">
        <v>2.3577780000000002</v>
      </c>
      <c r="R125" s="220">
        <v>2.378323</v>
      </c>
      <c r="S125" s="220">
        <v>2.3931290000000001</v>
      </c>
      <c r="T125" s="220">
        <v>2.4117679999999999</v>
      </c>
      <c r="U125" s="220">
        <v>2.4165730000000001</v>
      </c>
      <c r="V125" s="220">
        <v>2.4221650000000001</v>
      </c>
      <c r="W125" s="220">
        <v>2.4479920000000002</v>
      </c>
      <c r="X125" s="220">
        <v>2.4761150000000001</v>
      </c>
      <c r="Y125" s="220">
        <v>2.4878680000000002</v>
      </c>
      <c r="Z125" s="220">
        <v>2.520438</v>
      </c>
      <c r="AA125" s="220">
        <v>2.5741540000000001</v>
      </c>
      <c r="AB125" s="220">
        <v>2.645381</v>
      </c>
      <c r="AC125" s="220">
        <v>2.695519</v>
      </c>
      <c r="AD125" s="220">
        <v>2.7164709999999999</v>
      </c>
      <c r="AE125" s="220">
        <v>2.7315429999999998</v>
      </c>
      <c r="AF125" s="220">
        <v>2.7509839999999999</v>
      </c>
      <c r="AG125" s="220">
        <v>2.7791779999999999</v>
      </c>
      <c r="AH125" s="221">
        <v>1.0005999999999999E-2</v>
      </c>
    </row>
    <row r="126" spans="1:34" x14ac:dyDescent="0.25">
      <c r="A126" s="213" t="s">
        <v>1365</v>
      </c>
      <c r="B126" s="219" t="s">
        <v>1366</v>
      </c>
      <c r="C126" s="220">
        <v>5.5420000000000001E-3</v>
      </c>
      <c r="D126" s="220">
        <v>5.5420000000000001E-3</v>
      </c>
      <c r="E126" s="220">
        <v>5.5420000000000001E-3</v>
      </c>
      <c r="F126" s="220">
        <v>5.5420000000000001E-3</v>
      </c>
      <c r="G126" s="220">
        <v>5.5420000000000001E-3</v>
      </c>
      <c r="H126" s="220">
        <v>5.5420000000000001E-3</v>
      </c>
      <c r="I126" s="220">
        <v>5.5420000000000001E-3</v>
      </c>
      <c r="J126" s="220">
        <v>5.5420000000000001E-3</v>
      </c>
      <c r="K126" s="220">
        <v>5.5420000000000001E-3</v>
      </c>
      <c r="L126" s="220">
        <v>5.5420000000000001E-3</v>
      </c>
      <c r="M126" s="220">
        <v>5.5420000000000001E-3</v>
      </c>
      <c r="N126" s="220">
        <v>5.5420000000000001E-3</v>
      </c>
      <c r="O126" s="220">
        <v>5.5420000000000001E-3</v>
      </c>
      <c r="P126" s="220">
        <v>5.5420000000000001E-3</v>
      </c>
      <c r="Q126" s="220">
        <v>5.5420000000000001E-3</v>
      </c>
      <c r="R126" s="220">
        <v>5.5420000000000001E-3</v>
      </c>
      <c r="S126" s="220">
        <v>5.5420000000000001E-3</v>
      </c>
      <c r="T126" s="220">
        <v>5.5420000000000001E-3</v>
      </c>
      <c r="U126" s="220">
        <v>5.5420000000000001E-3</v>
      </c>
      <c r="V126" s="220">
        <v>5.5420000000000001E-3</v>
      </c>
      <c r="W126" s="220">
        <v>5.5420000000000001E-3</v>
      </c>
      <c r="X126" s="220">
        <v>5.5420000000000001E-3</v>
      </c>
      <c r="Y126" s="220">
        <v>5.5420000000000001E-3</v>
      </c>
      <c r="Z126" s="220">
        <v>5.5420000000000001E-3</v>
      </c>
      <c r="AA126" s="220">
        <v>5.5420000000000001E-3</v>
      </c>
      <c r="AB126" s="220">
        <v>5.5420000000000001E-3</v>
      </c>
      <c r="AC126" s="220">
        <v>5.5420000000000001E-3</v>
      </c>
      <c r="AD126" s="220">
        <v>5.5420000000000001E-3</v>
      </c>
      <c r="AE126" s="220">
        <v>5.5420000000000001E-3</v>
      </c>
      <c r="AF126" s="220">
        <v>5.5420000000000001E-3</v>
      </c>
      <c r="AG126" s="220">
        <v>5.5420000000000001E-3</v>
      </c>
      <c r="AH126" s="221">
        <v>0</v>
      </c>
    </row>
    <row r="127" spans="1:34" ht="15" customHeight="1" x14ac:dyDescent="0.25">
      <c r="A127" s="213" t="s">
        <v>1367</v>
      </c>
      <c r="B127" s="219" t="s">
        <v>1368</v>
      </c>
      <c r="C127" s="220">
        <v>3.336E-3</v>
      </c>
      <c r="D127" s="220">
        <v>3.4880000000000002E-3</v>
      </c>
      <c r="E127" s="220">
        <v>3.2539999999999999E-3</v>
      </c>
      <c r="F127" s="220">
        <v>3.1419999999999998E-3</v>
      </c>
      <c r="G127" s="220">
        <v>3.287E-3</v>
      </c>
      <c r="H127" s="220">
        <v>3.0860000000000002E-3</v>
      </c>
      <c r="I127" s="220">
        <v>3.179E-3</v>
      </c>
      <c r="J127" s="220">
        <v>3.4680000000000002E-3</v>
      </c>
      <c r="K127" s="220">
        <v>3.6280000000000001E-3</v>
      </c>
      <c r="L127" s="220">
        <v>3.5729999999999998E-3</v>
      </c>
      <c r="M127" s="220">
        <v>3.764E-3</v>
      </c>
      <c r="N127" s="220">
        <v>3.5439999999999998E-3</v>
      </c>
      <c r="O127" s="220">
        <v>3.738E-3</v>
      </c>
      <c r="P127" s="220">
        <v>3.6970000000000002E-3</v>
      </c>
      <c r="Q127" s="220">
        <v>3.8660000000000001E-3</v>
      </c>
      <c r="R127" s="220">
        <v>3.826E-3</v>
      </c>
      <c r="S127" s="220">
        <v>3.725E-3</v>
      </c>
      <c r="T127" s="220">
        <v>3.6719999999999999E-3</v>
      </c>
      <c r="U127" s="220">
        <v>3.6410000000000001E-3</v>
      </c>
      <c r="V127" s="220">
        <v>3.6579999999999998E-3</v>
      </c>
      <c r="W127" s="220">
        <v>3.6120000000000002E-3</v>
      </c>
      <c r="X127" s="220">
        <v>3.542E-3</v>
      </c>
      <c r="Y127" s="220">
        <v>3.473E-3</v>
      </c>
      <c r="Z127" s="220">
        <v>3.444E-3</v>
      </c>
      <c r="AA127" s="220">
        <v>3.4160000000000002E-3</v>
      </c>
      <c r="AB127" s="220">
        <v>3.372E-3</v>
      </c>
      <c r="AC127" s="220">
        <v>3.3430000000000001E-3</v>
      </c>
      <c r="AD127" s="220">
        <v>3.3140000000000001E-3</v>
      </c>
      <c r="AE127" s="220">
        <v>3.3050000000000002E-3</v>
      </c>
      <c r="AF127" s="220">
        <v>3.2130000000000001E-3</v>
      </c>
      <c r="AG127" s="220">
        <v>3.1879999999999999E-3</v>
      </c>
      <c r="AH127" s="221">
        <v>-1.513E-3</v>
      </c>
    </row>
    <row r="128" spans="1:34" ht="15" customHeight="1" x14ac:dyDescent="0.2">
      <c r="A128" s="213" t="s">
        <v>1369</v>
      </c>
      <c r="B128" s="218" t="s">
        <v>1239</v>
      </c>
      <c r="C128" s="222">
        <v>3.3253509999999999</v>
      </c>
      <c r="D128" s="222">
        <v>3.261212</v>
      </c>
      <c r="E128" s="222">
        <v>3.3103150000000001</v>
      </c>
      <c r="F128" s="222">
        <v>3.3368229999999999</v>
      </c>
      <c r="G128" s="222">
        <v>3.3007439999999999</v>
      </c>
      <c r="H128" s="222">
        <v>3.2766959999999998</v>
      </c>
      <c r="I128" s="222">
        <v>3.1395379999999999</v>
      </c>
      <c r="J128" s="222">
        <v>3.1436600000000001</v>
      </c>
      <c r="K128" s="222">
        <v>3.153267</v>
      </c>
      <c r="L128" s="222">
        <v>3.1819449999999998</v>
      </c>
      <c r="M128" s="222">
        <v>3.1285059999999998</v>
      </c>
      <c r="N128" s="222">
        <v>3.0577130000000001</v>
      </c>
      <c r="O128" s="222">
        <v>3.0264630000000001</v>
      </c>
      <c r="P128" s="222">
        <v>3.033461</v>
      </c>
      <c r="Q128" s="222">
        <v>3.0522100000000001</v>
      </c>
      <c r="R128" s="222">
        <v>3.0779350000000001</v>
      </c>
      <c r="S128" s="222">
        <v>3.0987900000000002</v>
      </c>
      <c r="T128" s="222">
        <v>3.103761</v>
      </c>
      <c r="U128" s="222">
        <v>3.1176020000000002</v>
      </c>
      <c r="V128" s="222">
        <v>3.1328390000000002</v>
      </c>
      <c r="W128" s="222">
        <v>3.1679439999999999</v>
      </c>
      <c r="X128" s="222">
        <v>3.2000829999999998</v>
      </c>
      <c r="Y128" s="222">
        <v>3.2223959999999998</v>
      </c>
      <c r="Z128" s="222">
        <v>3.2546560000000002</v>
      </c>
      <c r="AA128" s="222">
        <v>3.313679</v>
      </c>
      <c r="AB128" s="222">
        <v>3.4073259999999999</v>
      </c>
      <c r="AC128" s="222">
        <v>3.4748559999999999</v>
      </c>
      <c r="AD128" s="222">
        <v>3.4905560000000002</v>
      </c>
      <c r="AE128" s="222">
        <v>3.5225849999999999</v>
      </c>
      <c r="AF128" s="222">
        <v>3.5675569999999999</v>
      </c>
      <c r="AG128" s="222">
        <v>3.6123219999999998</v>
      </c>
      <c r="AH128" s="223">
        <v>2.7629999999999998E-3</v>
      </c>
    </row>
    <row r="130" spans="1:34" ht="15" customHeight="1" x14ac:dyDescent="0.2">
      <c r="B130" s="218" t="s">
        <v>1370</v>
      </c>
    </row>
    <row r="131" spans="1:34" ht="15" customHeight="1" x14ac:dyDescent="0.25">
      <c r="A131" s="213" t="s">
        <v>1371</v>
      </c>
      <c r="B131" s="219" t="s">
        <v>1261</v>
      </c>
      <c r="C131" s="220">
        <v>9.8833000000000004E-2</v>
      </c>
      <c r="D131" s="220">
        <v>9.4957E-2</v>
      </c>
      <c r="E131" s="220">
        <v>8.9389999999999997E-2</v>
      </c>
      <c r="F131" s="220">
        <v>8.9347999999999997E-2</v>
      </c>
      <c r="G131" s="220">
        <v>8.8530999999999999E-2</v>
      </c>
      <c r="H131" s="220">
        <v>8.8077000000000003E-2</v>
      </c>
      <c r="I131" s="220">
        <v>8.8058999999999998E-2</v>
      </c>
      <c r="J131" s="220">
        <v>8.8137999999999994E-2</v>
      </c>
      <c r="K131" s="220">
        <v>8.8152999999999995E-2</v>
      </c>
      <c r="L131" s="220">
        <v>8.8301000000000004E-2</v>
      </c>
      <c r="M131" s="220">
        <v>8.8231000000000004E-2</v>
      </c>
      <c r="N131" s="220">
        <v>8.8276999999999994E-2</v>
      </c>
      <c r="O131" s="220">
        <v>8.8402999999999995E-2</v>
      </c>
      <c r="P131" s="220">
        <v>8.8681999999999997E-2</v>
      </c>
      <c r="Q131" s="220">
        <v>8.9039999999999994E-2</v>
      </c>
      <c r="R131" s="220">
        <v>8.9427999999999994E-2</v>
      </c>
      <c r="S131" s="220">
        <v>8.9746999999999993E-2</v>
      </c>
      <c r="T131" s="220">
        <v>9.0064000000000005E-2</v>
      </c>
      <c r="U131" s="220">
        <v>9.0409000000000003E-2</v>
      </c>
      <c r="V131" s="220">
        <v>9.0748999999999996E-2</v>
      </c>
      <c r="W131" s="220">
        <v>9.0998999999999997E-2</v>
      </c>
      <c r="X131" s="220">
        <v>9.1375999999999999E-2</v>
      </c>
      <c r="Y131" s="220">
        <v>9.1855999999999993E-2</v>
      </c>
      <c r="Z131" s="220">
        <v>9.2337000000000002E-2</v>
      </c>
      <c r="AA131" s="220">
        <v>9.2845999999999998E-2</v>
      </c>
      <c r="AB131" s="220">
        <v>9.3441999999999997E-2</v>
      </c>
      <c r="AC131" s="220">
        <v>9.3954999999999997E-2</v>
      </c>
      <c r="AD131" s="220">
        <v>9.4489000000000004E-2</v>
      </c>
      <c r="AE131" s="220">
        <v>9.5089000000000007E-2</v>
      </c>
      <c r="AF131" s="220">
        <v>9.5801999999999998E-2</v>
      </c>
      <c r="AG131" s="220">
        <v>9.6521999999999997E-2</v>
      </c>
      <c r="AH131" s="221">
        <v>-7.8899999999999999E-4</v>
      </c>
    </row>
    <row r="132" spans="1:34" ht="15" customHeight="1" x14ac:dyDescent="0.25">
      <c r="A132" s="213" t="s">
        <v>1372</v>
      </c>
      <c r="B132" s="219" t="s">
        <v>1243</v>
      </c>
      <c r="C132" s="220">
        <v>2.1964589999999999</v>
      </c>
      <c r="D132" s="220">
        <v>2.3024969999999998</v>
      </c>
      <c r="E132" s="220">
        <v>2.3065039999999999</v>
      </c>
      <c r="F132" s="220">
        <v>2.301094</v>
      </c>
      <c r="G132" s="220">
        <v>2.2915580000000002</v>
      </c>
      <c r="H132" s="220">
        <v>2.2796379999999998</v>
      </c>
      <c r="I132" s="220">
        <v>2.2644799999999998</v>
      </c>
      <c r="J132" s="220">
        <v>2.249171</v>
      </c>
      <c r="K132" s="220">
        <v>2.2346870000000001</v>
      </c>
      <c r="L132" s="220">
        <v>2.2189809999999999</v>
      </c>
      <c r="M132" s="220">
        <v>2.204078</v>
      </c>
      <c r="N132" s="220">
        <v>2.1896209999999998</v>
      </c>
      <c r="O132" s="220">
        <v>2.1754760000000002</v>
      </c>
      <c r="P132" s="220">
        <v>2.164444</v>
      </c>
      <c r="Q132" s="220">
        <v>2.1553330000000002</v>
      </c>
      <c r="R132" s="220">
        <v>2.147062</v>
      </c>
      <c r="S132" s="220">
        <v>2.13897</v>
      </c>
      <c r="T132" s="220">
        <v>2.1314769999999998</v>
      </c>
      <c r="U132" s="220">
        <v>2.1250040000000001</v>
      </c>
      <c r="V132" s="220">
        <v>2.1201970000000001</v>
      </c>
      <c r="W132" s="220">
        <v>2.1161599999999998</v>
      </c>
      <c r="X132" s="220">
        <v>2.1130719999999998</v>
      </c>
      <c r="Y132" s="220">
        <v>2.1116959999999998</v>
      </c>
      <c r="Z132" s="220">
        <v>2.1117689999999998</v>
      </c>
      <c r="AA132" s="220">
        <v>2.11253</v>
      </c>
      <c r="AB132" s="220">
        <v>2.1131739999999999</v>
      </c>
      <c r="AC132" s="220">
        <v>2.114163</v>
      </c>
      <c r="AD132" s="220">
        <v>2.115335</v>
      </c>
      <c r="AE132" s="220">
        <v>2.1172070000000001</v>
      </c>
      <c r="AF132" s="220">
        <v>2.1201490000000001</v>
      </c>
      <c r="AG132" s="220">
        <v>2.1233689999999998</v>
      </c>
      <c r="AH132" s="221">
        <v>-1.127E-3</v>
      </c>
    </row>
    <row r="133" spans="1:34" ht="15" customHeight="1" x14ac:dyDescent="0.25">
      <c r="A133" s="213" t="s">
        <v>1373</v>
      </c>
      <c r="B133" s="219" t="s">
        <v>1300</v>
      </c>
      <c r="C133" s="220">
        <v>2.3990000000000001E-3</v>
      </c>
      <c r="D133" s="220">
        <v>2.4919999999999999E-3</v>
      </c>
      <c r="E133" s="220">
        <v>2.7569999999999999E-3</v>
      </c>
      <c r="F133" s="220">
        <v>2.7699999999999999E-3</v>
      </c>
      <c r="G133" s="220">
        <v>2.7820000000000002E-3</v>
      </c>
      <c r="H133" s="220">
        <v>2.7789999999999998E-3</v>
      </c>
      <c r="I133" s="220">
        <v>2.7720000000000002E-3</v>
      </c>
      <c r="J133" s="220">
        <v>2.7699999999999999E-3</v>
      </c>
      <c r="K133" s="220">
        <v>2.7529999999999998E-3</v>
      </c>
      <c r="L133" s="220">
        <v>2.745E-3</v>
      </c>
      <c r="M133" s="220">
        <v>2.7369999999999998E-3</v>
      </c>
      <c r="N133" s="220">
        <v>2.7360000000000002E-3</v>
      </c>
      <c r="O133" s="220">
        <v>2.7330000000000002E-3</v>
      </c>
      <c r="P133" s="220">
        <v>2.7360000000000002E-3</v>
      </c>
      <c r="Q133" s="220">
        <v>2.7430000000000002E-3</v>
      </c>
      <c r="R133" s="220">
        <v>2.7529999999999998E-3</v>
      </c>
      <c r="S133" s="220">
        <v>2.7680000000000001E-3</v>
      </c>
      <c r="T133" s="220">
        <v>2.7829999999999999E-3</v>
      </c>
      <c r="U133" s="220">
        <v>2.7920000000000002E-3</v>
      </c>
      <c r="V133" s="220">
        <v>2.8189999999999999E-3</v>
      </c>
      <c r="W133" s="220">
        <v>2.8419999999999999E-3</v>
      </c>
      <c r="X133" s="220">
        <v>2.8760000000000001E-3</v>
      </c>
      <c r="Y133" s="220">
        <v>2.9169999999999999E-3</v>
      </c>
      <c r="Z133" s="220">
        <v>2.9589999999999998E-3</v>
      </c>
      <c r="AA133" s="220">
        <v>3.0100000000000001E-3</v>
      </c>
      <c r="AB133" s="220">
        <v>3.0660000000000001E-3</v>
      </c>
      <c r="AC133" s="220">
        <v>3.1099999999999999E-3</v>
      </c>
      <c r="AD133" s="220">
        <v>3.1670000000000001E-3</v>
      </c>
      <c r="AE133" s="220">
        <v>3.2269999999999998E-3</v>
      </c>
      <c r="AF133" s="220">
        <v>3.2919999999999998E-3</v>
      </c>
      <c r="AG133" s="220">
        <v>3.3609999999999998E-3</v>
      </c>
      <c r="AH133" s="221">
        <v>1.1305000000000001E-2</v>
      </c>
    </row>
    <row r="134" spans="1:34" ht="15" customHeight="1" x14ac:dyDescent="0.25">
      <c r="A134" s="213" t="s">
        <v>1374</v>
      </c>
      <c r="B134" s="219" t="s">
        <v>1302</v>
      </c>
      <c r="C134" s="220">
        <v>0.65032999999999996</v>
      </c>
      <c r="D134" s="220">
        <v>0.85097199999999995</v>
      </c>
      <c r="E134" s="220">
        <v>0.938496</v>
      </c>
      <c r="F134" s="220">
        <v>0.97562099999999996</v>
      </c>
      <c r="G134" s="220">
        <v>0.99482800000000005</v>
      </c>
      <c r="H134" s="220">
        <v>1.0120610000000001</v>
      </c>
      <c r="I134" s="220">
        <v>1.0174369999999999</v>
      </c>
      <c r="J134" s="220">
        <v>1.0222830000000001</v>
      </c>
      <c r="K134" s="220">
        <v>1.030837</v>
      </c>
      <c r="L134" s="220">
        <v>1.037115</v>
      </c>
      <c r="M134" s="220">
        <v>1.046106</v>
      </c>
      <c r="N134" s="220">
        <v>1.057455</v>
      </c>
      <c r="O134" s="220">
        <v>1.07148</v>
      </c>
      <c r="P134" s="220">
        <v>1.0861689999999999</v>
      </c>
      <c r="Q134" s="220">
        <v>1.1008720000000001</v>
      </c>
      <c r="R134" s="220">
        <v>1.1154459999999999</v>
      </c>
      <c r="S134" s="220">
        <v>1.12687</v>
      </c>
      <c r="T134" s="220">
        <v>1.136951</v>
      </c>
      <c r="U134" s="220">
        <v>1.1483410000000001</v>
      </c>
      <c r="V134" s="220">
        <v>1.16025</v>
      </c>
      <c r="W134" s="220">
        <v>1.174536</v>
      </c>
      <c r="X134" s="220">
        <v>1.1885239999999999</v>
      </c>
      <c r="Y134" s="220">
        <v>1.204099</v>
      </c>
      <c r="Z134" s="220">
        <v>1.2200420000000001</v>
      </c>
      <c r="AA134" s="220">
        <v>1.236801</v>
      </c>
      <c r="AB134" s="220">
        <v>1.2526349999999999</v>
      </c>
      <c r="AC134" s="220">
        <v>1.267841</v>
      </c>
      <c r="AD134" s="220">
        <v>1.281396</v>
      </c>
      <c r="AE134" s="220">
        <v>1.293682</v>
      </c>
      <c r="AF134" s="220">
        <v>1.30498</v>
      </c>
      <c r="AG134" s="220">
        <v>1.3163910000000001</v>
      </c>
      <c r="AH134" s="221">
        <v>2.3784E-2</v>
      </c>
    </row>
    <row r="135" spans="1:34" ht="15" customHeight="1" x14ac:dyDescent="0.25">
      <c r="A135" s="213" t="s">
        <v>1375</v>
      </c>
      <c r="B135" s="219" t="s">
        <v>1327</v>
      </c>
      <c r="C135" s="220">
        <v>6.9999999999999994E-5</v>
      </c>
      <c r="D135" s="220">
        <v>7.7000000000000001E-5</v>
      </c>
      <c r="E135" s="220">
        <v>7.7999999999999999E-5</v>
      </c>
      <c r="F135" s="220">
        <v>1.1E-4</v>
      </c>
      <c r="G135" s="220">
        <v>1.2E-4</v>
      </c>
      <c r="H135" s="220">
        <v>1.4200000000000001E-4</v>
      </c>
      <c r="I135" s="220">
        <v>1.3200000000000001E-4</v>
      </c>
      <c r="J135" s="220">
        <v>1.27E-4</v>
      </c>
      <c r="K135" s="220">
        <v>1.15E-4</v>
      </c>
      <c r="L135" s="220">
        <v>1.1E-4</v>
      </c>
      <c r="M135" s="220">
        <v>5.5000000000000002E-5</v>
      </c>
      <c r="N135" s="220">
        <v>5.1E-5</v>
      </c>
      <c r="O135" s="220">
        <v>4.0000000000000003E-5</v>
      </c>
      <c r="P135" s="220">
        <v>3.6999999999999998E-5</v>
      </c>
      <c r="Q135" s="220">
        <v>3.4999999999999997E-5</v>
      </c>
      <c r="R135" s="220">
        <v>3.3000000000000003E-5</v>
      </c>
      <c r="S135" s="220">
        <v>3.1999999999999999E-5</v>
      </c>
      <c r="T135" s="220">
        <v>2.8E-5</v>
      </c>
      <c r="U135" s="220">
        <v>2.4000000000000001E-5</v>
      </c>
      <c r="V135" s="220">
        <v>2.4000000000000001E-5</v>
      </c>
      <c r="W135" s="220">
        <v>1.9000000000000001E-5</v>
      </c>
      <c r="X135" s="220">
        <v>1.5999999999999999E-5</v>
      </c>
      <c r="Y135" s="220">
        <v>1.4E-5</v>
      </c>
      <c r="Z135" s="220">
        <v>9.0000000000000002E-6</v>
      </c>
      <c r="AA135" s="220">
        <v>9.0000000000000002E-6</v>
      </c>
      <c r="AB135" s="220">
        <v>7.9999999999999996E-6</v>
      </c>
      <c r="AC135" s="220">
        <v>7.9999999999999996E-6</v>
      </c>
      <c r="AD135" s="220">
        <v>7.9999999999999996E-6</v>
      </c>
      <c r="AE135" s="220">
        <v>7.9999999999999996E-6</v>
      </c>
      <c r="AF135" s="220">
        <v>7.9999999999999996E-6</v>
      </c>
      <c r="AG135" s="220">
        <v>7.9999999999999996E-6</v>
      </c>
      <c r="AH135" s="221">
        <v>-6.9565000000000002E-2</v>
      </c>
    </row>
    <row r="136" spans="1:34" ht="15" customHeight="1" x14ac:dyDescent="0.25">
      <c r="A136" s="213" t="s">
        <v>1376</v>
      </c>
      <c r="B136" s="219" t="s">
        <v>1225</v>
      </c>
      <c r="C136" s="220">
        <v>0.856491</v>
      </c>
      <c r="D136" s="220">
        <v>0.90402300000000002</v>
      </c>
      <c r="E136" s="220">
        <v>0.92306299999999997</v>
      </c>
      <c r="F136" s="220">
        <v>0.93143500000000001</v>
      </c>
      <c r="G136" s="220">
        <v>0.93878499999999998</v>
      </c>
      <c r="H136" s="220">
        <v>0.95524900000000001</v>
      </c>
      <c r="I136" s="220">
        <v>0.95628500000000005</v>
      </c>
      <c r="J136" s="220">
        <v>0.95862800000000004</v>
      </c>
      <c r="K136" s="220">
        <v>0.95621500000000004</v>
      </c>
      <c r="L136" s="220">
        <v>0.95309500000000003</v>
      </c>
      <c r="M136" s="220">
        <v>0.94693000000000005</v>
      </c>
      <c r="N136" s="220">
        <v>0.94918599999999997</v>
      </c>
      <c r="O136" s="220">
        <v>0.94730400000000003</v>
      </c>
      <c r="P136" s="220">
        <v>0.94658900000000001</v>
      </c>
      <c r="Q136" s="220">
        <v>0.94705300000000003</v>
      </c>
      <c r="R136" s="220">
        <v>0.94844399999999995</v>
      </c>
      <c r="S136" s="220">
        <v>0.94962899999999995</v>
      </c>
      <c r="T136" s="220">
        <v>0.95056700000000005</v>
      </c>
      <c r="U136" s="220">
        <v>0.95257599999999998</v>
      </c>
      <c r="V136" s="220">
        <v>0.95555299999999999</v>
      </c>
      <c r="W136" s="220">
        <v>0.95618999999999998</v>
      </c>
      <c r="X136" s="220">
        <v>0.95777699999999999</v>
      </c>
      <c r="Y136" s="220">
        <v>0.96457800000000005</v>
      </c>
      <c r="Z136" s="220">
        <v>0.97001800000000005</v>
      </c>
      <c r="AA136" s="220">
        <v>0.97678200000000004</v>
      </c>
      <c r="AB136" s="220">
        <v>0.98182599999999998</v>
      </c>
      <c r="AC136" s="220">
        <v>0.98885800000000001</v>
      </c>
      <c r="AD136" s="220">
        <v>0.99509999999999998</v>
      </c>
      <c r="AE136" s="220">
        <v>1.0015400000000001</v>
      </c>
      <c r="AF136" s="220">
        <v>1.008424</v>
      </c>
      <c r="AG136" s="220">
        <v>1.015422</v>
      </c>
      <c r="AH136" s="221">
        <v>5.6899999999999997E-3</v>
      </c>
    </row>
    <row r="137" spans="1:34" ht="15" customHeight="1" x14ac:dyDescent="0.25">
      <c r="A137" s="213" t="s">
        <v>1377</v>
      </c>
      <c r="B137" s="219" t="s">
        <v>45</v>
      </c>
      <c r="C137" s="220">
        <v>0.20072999999999999</v>
      </c>
      <c r="D137" s="220">
        <v>0.22484000000000001</v>
      </c>
      <c r="E137" s="220">
        <v>0.31571900000000003</v>
      </c>
      <c r="F137" s="220">
        <v>0.31235600000000002</v>
      </c>
      <c r="G137" s="220">
        <v>0.30520199999999997</v>
      </c>
      <c r="H137" s="220">
        <v>0.26916800000000002</v>
      </c>
      <c r="I137" s="220">
        <v>0.26819199999999999</v>
      </c>
      <c r="J137" s="220">
        <v>0.25439699999999998</v>
      </c>
      <c r="K137" s="220">
        <v>0.25109900000000002</v>
      </c>
      <c r="L137" s="220">
        <v>0.247915</v>
      </c>
      <c r="M137" s="220">
        <v>0.26480599999999999</v>
      </c>
      <c r="N137" s="220">
        <v>0.24815100000000001</v>
      </c>
      <c r="O137" s="220">
        <v>0.24656</v>
      </c>
      <c r="P137" s="220">
        <v>0.244648</v>
      </c>
      <c r="Q137" s="220">
        <v>0.242897</v>
      </c>
      <c r="R137" s="220">
        <v>0.24099499999999999</v>
      </c>
      <c r="S137" s="220">
        <v>0.23902499999999999</v>
      </c>
      <c r="T137" s="220">
        <v>0.23944699999999999</v>
      </c>
      <c r="U137" s="220">
        <v>0.235703</v>
      </c>
      <c r="V137" s="220">
        <v>0.23477500000000001</v>
      </c>
      <c r="W137" s="220">
        <v>0.224379</v>
      </c>
      <c r="X137" s="220">
        <v>0.228903</v>
      </c>
      <c r="Y137" s="220">
        <v>0.215561</v>
      </c>
      <c r="Z137" s="220">
        <v>0.21291099999999999</v>
      </c>
      <c r="AA137" s="220">
        <v>0.203795</v>
      </c>
      <c r="AB137" s="220">
        <v>0.20577000000000001</v>
      </c>
      <c r="AC137" s="220">
        <v>0.19992799999999999</v>
      </c>
      <c r="AD137" s="220">
        <v>0.196515</v>
      </c>
      <c r="AE137" s="220">
        <v>0.19544500000000001</v>
      </c>
      <c r="AF137" s="220">
        <v>0.19497800000000001</v>
      </c>
      <c r="AG137" s="220">
        <v>0.19356799999999999</v>
      </c>
      <c r="AH137" s="221">
        <v>-1.2099999999999999E-3</v>
      </c>
    </row>
    <row r="138" spans="1:34" ht="15" customHeight="1" x14ac:dyDescent="0.25">
      <c r="A138" s="213" t="s">
        <v>1378</v>
      </c>
      <c r="B138" s="219" t="s">
        <v>47</v>
      </c>
      <c r="C138" s="220">
        <v>0</v>
      </c>
      <c r="D138" s="220">
        <v>0</v>
      </c>
      <c r="E138" s="220">
        <v>0</v>
      </c>
      <c r="F138" s="220">
        <v>0</v>
      </c>
      <c r="G138" s="220">
        <v>0</v>
      </c>
      <c r="H138" s="220">
        <v>0</v>
      </c>
      <c r="I138" s="220">
        <v>0</v>
      </c>
      <c r="J138" s="220">
        <v>0</v>
      </c>
      <c r="K138" s="220">
        <v>0</v>
      </c>
      <c r="L138" s="220">
        <v>0</v>
      </c>
      <c r="M138" s="220">
        <v>0</v>
      </c>
      <c r="N138" s="220">
        <v>0</v>
      </c>
      <c r="O138" s="220">
        <v>0</v>
      </c>
      <c r="P138" s="220">
        <v>0</v>
      </c>
      <c r="Q138" s="220">
        <v>0</v>
      </c>
      <c r="R138" s="220">
        <v>0</v>
      </c>
      <c r="S138" s="220">
        <v>0</v>
      </c>
      <c r="T138" s="220">
        <v>0</v>
      </c>
      <c r="U138" s="220">
        <v>0</v>
      </c>
      <c r="V138" s="220">
        <v>0</v>
      </c>
      <c r="W138" s="220">
        <v>0</v>
      </c>
      <c r="X138" s="220">
        <v>0</v>
      </c>
      <c r="Y138" s="220">
        <v>0</v>
      </c>
      <c r="Z138" s="220">
        <v>0</v>
      </c>
      <c r="AA138" s="220">
        <v>0</v>
      </c>
      <c r="AB138" s="220">
        <v>0</v>
      </c>
      <c r="AC138" s="220">
        <v>0</v>
      </c>
      <c r="AD138" s="220">
        <v>0</v>
      </c>
      <c r="AE138" s="220">
        <v>0</v>
      </c>
      <c r="AF138" s="220">
        <v>0</v>
      </c>
      <c r="AG138" s="220">
        <v>0</v>
      </c>
      <c r="AH138" s="221" t="s">
        <v>1246</v>
      </c>
    </row>
    <row r="139" spans="1:34" ht="15" customHeight="1" x14ac:dyDescent="0.25">
      <c r="A139" s="213" t="s">
        <v>1379</v>
      </c>
      <c r="B139" s="219" t="s">
        <v>1332</v>
      </c>
      <c r="C139" s="220">
        <v>0.48769200000000001</v>
      </c>
      <c r="D139" s="220">
        <v>0.51044400000000001</v>
      </c>
      <c r="E139" s="220">
        <v>0.40878599999999998</v>
      </c>
      <c r="F139" s="220">
        <v>0.40008199999999999</v>
      </c>
      <c r="G139" s="220">
        <v>0.39104800000000001</v>
      </c>
      <c r="H139" s="220">
        <v>0.39413999999999999</v>
      </c>
      <c r="I139" s="220">
        <v>0.40593400000000002</v>
      </c>
      <c r="J139" s="220">
        <v>0.40536499999999998</v>
      </c>
      <c r="K139" s="220">
        <v>0.41491899999999998</v>
      </c>
      <c r="L139" s="220">
        <v>0.41976000000000002</v>
      </c>
      <c r="M139" s="220">
        <v>0.41111799999999998</v>
      </c>
      <c r="N139" s="220">
        <v>0.41689599999999999</v>
      </c>
      <c r="O139" s="220">
        <v>0.41484599999999999</v>
      </c>
      <c r="P139" s="220">
        <v>0.41455500000000001</v>
      </c>
      <c r="Q139" s="220">
        <v>0.422404</v>
      </c>
      <c r="R139" s="220">
        <v>0.42626599999999998</v>
      </c>
      <c r="S139" s="220">
        <v>0.44388100000000003</v>
      </c>
      <c r="T139" s="220">
        <v>0.457818</v>
      </c>
      <c r="U139" s="220">
        <v>0.45813700000000002</v>
      </c>
      <c r="V139" s="220">
        <v>0.46505099999999999</v>
      </c>
      <c r="W139" s="220">
        <v>0.463563</v>
      </c>
      <c r="X139" s="220">
        <v>0.46478599999999998</v>
      </c>
      <c r="Y139" s="220">
        <v>0.46467999999999998</v>
      </c>
      <c r="Z139" s="220">
        <v>0.44906800000000002</v>
      </c>
      <c r="AA139" s="220">
        <v>0.44618000000000002</v>
      </c>
      <c r="AB139" s="220">
        <v>0.44853700000000002</v>
      </c>
      <c r="AC139" s="220">
        <v>0.45358999999999999</v>
      </c>
      <c r="AD139" s="220">
        <v>0.46114899999999998</v>
      </c>
      <c r="AE139" s="220">
        <v>0.46717900000000001</v>
      </c>
      <c r="AF139" s="220">
        <v>0.46949400000000002</v>
      </c>
      <c r="AG139" s="220">
        <v>0.47910599999999998</v>
      </c>
      <c r="AH139" s="221">
        <v>-5.9199999999999997E-4</v>
      </c>
    </row>
    <row r="140" spans="1:34" ht="15" customHeight="1" x14ac:dyDescent="0.25">
      <c r="A140" s="213" t="s">
        <v>1380</v>
      </c>
      <c r="B140" s="219" t="s">
        <v>1227</v>
      </c>
      <c r="C140" s="220">
        <v>4.4906050000000004</v>
      </c>
      <c r="D140" s="220">
        <v>4.8878110000000001</v>
      </c>
      <c r="E140" s="220">
        <v>4.9820359999999999</v>
      </c>
      <c r="F140" s="220">
        <v>5.010046</v>
      </c>
      <c r="G140" s="220">
        <v>5.0100730000000002</v>
      </c>
      <c r="H140" s="220">
        <v>4.998475</v>
      </c>
      <c r="I140" s="220">
        <v>5.0005199999999999</v>
      </c>
      <c r="J140" s="220">
        <v>4.9781079999999998</v>
      </c>
      <c r="K140" s="220">
        <v>4.9760249999999999</v>
      </c>
      <c r="L140" s="220">
        <v>4.9652770000000004</v>
      </c>
      <c r="M140" s="220">
        <v>4.9613230000000001</v>
      </c>
      <c r="N140" s="220">
        <v>4.9496359999999999</v>
      </c>
      <c r="O140" s="220">
        <v>4.9441079999999999</v>
      </c>
      <c r="P140" s="220">
        <v>4.9451239999999999</v>
      </c>
      <c r="Q140" s="220">
        <v>4.9576330000000004</v>
      </c>
      <c r="R140" s="220">
        <v>4.9676739999999997</v>
      </c>
      <c r="S140" s="220">
        <v>4.9881539999999998</v>
      </c>
      <c r="T140" s="220">
        <v>5.0063519999999997</v>
      </c>
      <c r="U140" s="220">
        <v>5.0101950000000004</v>
      </c>
      <c r="V140" s="220">
        <v>5.0265979999999999</v>
      </c>
      <c r="W140" s="220">
        <v>5.0258459999999996</v>
      </c>
      <c r="X140" s="220">
        <v>5.044454</v>
      </c>
      <c r="Y140" s="220">
        <v>5.0524839999999998</v>
      </c>
      <c r="Z140" s="220">
        <v>5.0561550000000004</v>
      </c>
      <c r="AA140" s="220">
        <v>5.0689440000000001</v>
      </c>
      <c r="AB140" s="220">
        <v>5.0953929999999996</v>
      </c>
      <c r="AC140" s="220">
        <v>5.1183430000000003</v>
      </c>
      <c r="AD140" s="220">
        <v>5.143993</v>
      </c>
      <c r="AE140" s="220">
        <v>5.1701490000000003</v>
      </c>
      <c r="AF140" s="220">
        <v>5.193835</v>
      </c>
      <c r="AG140" s="220">
        <v>5.224386</v>
      </c>
      <c r="AH140" s="221">
        <v>5.058E-3</v>
      </c>
    </row>
    <row r="141" spans="1:34" ht="15" customHeight="1" x14ac:dyDescent="0.25">
      <c r="A141" s="213" t="s">
        <v>1381</v>
      </c>
      <c r="B141" s="219" t="s">
        <v>1229</v>
      </c>
      <c r="C141" s="220">
        <v>2.8477190000000001</v>
      </c>
      <c r="D141" s="220">
        <v>2.7625760000000001</v>
      </c>
      <c r="E141" s="220">
        <v>2.7963840000000002</v>
      </c>
      <c r="F141" s="220">
        <v>2.8085559999999998</v>
      </c>
      <c r="G141" s="220">
        <v>2.8357329999999998</v>
      </c>
      <c r="H141" s="220">
        <v>2.8940350000000001</v>
      </c>
      <c r="I141" s="220">
        <v>2.93188</v>
      </c>
      <c r="J141" s="220">
        <v>2.9409529999999999</v>
      </c>
      <c r="K141" s="220">
        <v>2.9541140000000001</v>
      </c>
      <c r="L141" s="220">
        <v>2.9340549999999999</v>
      </c>
      <c r="M141" s="220">
        <v>2.7422780000000002</v>
      </c>
      <c r="N141" s="220">
        <v>2.6646169999999998</v>
      </c>
      <c r="O141" s="220">
        <v>2.6401219999999999</v>
      </c>
      <c r="P141" s="220">
        <v>2.6419009999999998</v>
      </c>
      <c r="Q141" s="220">
        <v>2.6532179999999999</v>
      </c>
      <c r="R141" s="220">
        <v>2.6694300000000002</v>
      </c>
      <c r="S141" s="220">
        <v>2.697451</v>
      </c>
      <c r="T141" s="220">
        <v>2.6987990000000002</v>
      </c>
      <c r="U141" s="220">
        <v>2.7235510000000001</v>
      </c>
      <c r="V141" s="220">
        <v>2.7404289999999998</v>
      </c>
      <c r="W141" s="220">
        <v>2.7654070000000002</v>
      </c>
      <c r="X141" s="220">
        <v>2.7873030000000001</v>
      </c>
      <c r="Y141" s="220">
        <v>2.8179310000000002</v>
      </c>
      <c r="Z141" s="220">
        <v>2.837183</v>
      </c>
      <c r="AA141" s="220">
        <v>2.8576199999999998</v>
      </c>
      <c r="AB141" s="220">
        <v>2.8918780000000002</v>
      </c>
      <c r="AC141" s="220">
        <v>2.9261370000000002</v>
      </c>
      <c r="AD141" s="220">
        <v>2.9363239999999999</v>
      </c>
      <c r="AE141" s="220">
        <v>2.9653209999999999</v>
      </c>
      <c r="AF141" s="220">
        <v>3.0017230000000001</v>
      </c>
      <c r="AG141" s="220">
        <v>3.0311029999999999</v>
      </c>
      <c r="AH141" s="221">
        <v>2.0820000000000001E-3</v>
      </c>
    </row>
    <row r="142" spans="1:34" ht="15" customHeight="1" x14ac:dyDescent="0.25">
      <c r="A142" s="213" t="s">
        <v>1382</v>
      </c>
      <c r="B142" s="219" t="s">
        <v>1271</v>
      </c>
      <c r="C142" s="220">
        <v>0</v>
      </c>
      <c r="D142" s="220">
        <v>0</v>
      </c>
      <c r="E142" s="220">
        <v>0</v>
      </c>
      <c r="F142" s="220">
        <v>0</v>
      </c>
      <c r="G142" s="220">
        <v>0</v>
      </c>
      <c r="H142" s="220">
        <v>0</v>
      </c>
      <c r="I142" s="220">
        <v>0</v>
      </c>
      <c r="J142" s="220">
        <v>0</v>
      </c>
      <c r="K142" s="220">
        <v>0</v>
      </c>
      <c r="L142" s="220">
        <v>0</v>
      </c>
      <c r="M142" s="220">
        <v>0</v>
      </c>
      <c r="N142" s="220">
        <v>0</v>
      </c>
      <c r="O142" s="220">
        <v>0</v>
      </c>
      <c r="P142" s="220">
        <v>0</v>
      </c>
      <c r="Q142" s="220">
        <v>0</v>
      </c>
      <c r="R142" s="220">
        <v>0</v>
      </c>
      <c r="S142" s="220">
        <v>0</v>
      </c>
      <c r="T142" s="220">
        <v>0</v>
      </c>
      <c r="U142" s="220">
        <v>0</v>
      </c>
      <c r="V142" s="220">
        <v>0</v>
      </c>
      <c r="W142" s="220">
        <v>0</v>
      </c>
      <c r="X142" s="220">
        <v>0</v>
      </c>
      <c r="Y142" s="220">
        <v>0</v>
      </c>
      <c r="Z142" s="220">
        <v>0</v>
      </c>
      <c r="AA142" s="220">
        <v>0</v>
      </c>
      <c r="AB142" s="220">
        <v>0</v>
      </c>
      <c r="AC142" s="220">
        <v>0</v>
      </c>
      <c r="AD142" s="220">
        <v>0</v>
      </c>
      <c r="AE142" s="220">
        <v>0</v>
      </c>
      <c r="AF142" s="220">
        <v>0</v>
      </c>
      <c r="AG142" s="220">
        <v>0</v>
      </c>
      <c r="AH142" s="221" t="s">
        <v>1246</v>
      </c>
    </row>
    <row r="143" spans="1:34" ht="15" customHeight="1" x14ac:dyDescent="0.25">
      <c r="A143" s="213" t="s">
        <v>1383</v>
      </c>
      <c r="B143" s="219" t="s">
        <v>1273</v>
      </c>
      <c r="C143" s="220">
        <v>0.28741899999999998</v>
      </c>
      <c r="D143" s="220">
        <v>0.28118500000000002</v>
      </c>
      <c r="E143" s="220">
        <v>0.279584</v>
      </c>
      <c r="F143" s="220">
        <v>0.28892000000000001</v>
      </c>
      <c r="G143" s="220">
        <v>0.28322599999999998</v>
      </c>
      <c r="H143" s="220">
        <v>0.283387</v>
      </c>
      <c r="I143" s="220">
        <v>0.28504499999999999</v>
      </c>
      <c r="J143" s="220">
        <v>0.28822799999999998</v>
      </c>
      <c r="K143" s="220">
        <v>0.29441000000000001</v>
      </c>
      <c r="L143" s="220">
        <v>0.29430099999999998</v>
      </c>
      <c r="M143" s="220">
        <v>0.30094799999999999</v>
      </c>
      <c r="N143" s="220">
        <v>0.31120399999999998</v>
      </c>
      <c r="O143" s="220">
        <v>0.31890200000000002</v>
      </c>
      <c r="P143" s="220">
        <v>0.33055299999999999</v>
      </c>
      <c r="Q143" s="220">
        <v>0.33546500000000001</v>
      </c>
      <c r="R143" s="220">
        <v>0.33269900000000002</v>
      </c>
      <c r="S143" s="220">
        <v>0.32720300000000002</v>
      </c>
      <c r="T143" s="220">
        <v>0.32995400000000003</v>
      </c>
      <c r="U143" s="220">
        <v>0.32271499999999997</v>
      </c>
      <c r="V143" s="220">
        <v>0.32466800000000001</v>
      </c>
      <c r="W143" s="220">
        <v>0.32738400000000001</v>
      </c>
      <c r="X143" s="220">
        <v>0.33183200000000002</v>
      </c>
      <c r="Y143" s="220">
        <v>0.33252900000000002</v>
      </c>
      <c r="Z143" s="220">
        <v>0.34967700000000002</v>
      </c>
      <c r="AA143" s="220">
        <v>0.34900799999999998</v>
      </c>
      <c r="AB143" s="220">
        <v>0.33699800000000002</v>
      </c>
      <c r="AC143" s="220">
        <v>0.34682600000000002</v>
      </c>
      <c r="AD143" s="220">
        <v>0.343306</v>
      </c>
      <c r="AE143" s="220">
        <v>0.34277299999999999</v>
      </c>
      <c r="AF143" s="220">
        <v>0.33455099999999999</v>
      </c>
      <c r="AG143" s="220">
        <v>0.32361899999999999</v>
      </c>
      <c r="AH143" s="221">
        <v>3.9620000000000002E-3</v>
      </c>
    </row>
    <row r="144" spans="1:34" ht="15" customHeight="1" x14ac:dyDescent="0.25">
      <c r="A144" s="213" t="s">
        <v>1384</v>
      </c>
      <c r="B144" s="219" t="s">
        <v>1275</v>
      </c>
      <c r="C144" s="220">
        <v>0</v>
      </c>
      <c r="D144" s="220">
        <v>0</v>
      </c>
      <c r="E144" s="220">
        <v>0</v>
      </c>
      <c r="F144" s="220">
        <v>0</v>
      </c>
      <c r="G144" s="220">
        <v>0</v>
      </c>
      <c r="H144" s="220">
        <v>0</v>
      </c>
      <c r="I144" s="220">
        <v>0</v>
      </c>
      <c r="J144" s="220">
        <v>0</v>
      </c>
      <c r="K144" s="220">
        <v>0</v>
      </c>
      <c r="L144" s="220">
        <v>0</v>
      </c>
      <c r="M144" s="220">
        <v>0</v>
      </c>
      <c r="N144" s="220">
        <v>0</v>
      </c>
      <c r="O144" s="220">
        <v>0</v>
      </c>
      <c r="P144" s="220">
        <v>0</v>
      </c>
      <c r="Q144" s="220">
        <v>0</v>
      </c>
      <c r="R144" s="220">
        <v>0</v>
      </c>
      <c r="S144" s="220">
        <v>0</v>
      </c>
      <c r="T144" s="220">
        <v>0</v>
      </c>
      <c r="U144" s="220">
        <v>0</v>
      </c>
      <c r="V144" s="220">
        <v>0</v>
      </c>
      <c r="W144" s="220">
        <v>0</v>
      </c>
      <c r="X144" s="220">
        <v>0</v>
      </c>
      <c r="Y144" s="220">
        <v>0</v>
      </c>
      <c r="Z144" s="220">
        <v>0</v>
      </c>
      <c r="AA144" s="220">
        <v>0</v>
      </c>
      <c r="AB144" s="220">
        <v>0</v>
      </c>
      <c r="AC144" s="220">
        <v>0</v>
      </c>
      <c r="AD144" s="220">
        <v>0</v>
      </c>
      <c r="AE144" s="220">
        <v>0</v>
      </c>
      <c r="AF144" s="220">
        <v>0</v>
      </c>
      <c r="AG144" s="220">
        <v>0</v>
      </c>
      <c r="AH144" s="221" t="s">
        <v>1246</v>
      </c>
    </row>
    <row r="145" spans="1:34" ht="15" customHeight="1" x14ac:dyDescent="0.25">
      <c r="A145" s="213" t="s">
        <v>1385</v>
      </c>
      <c r="B145" s="219" t="s">
        <v>1310</v>
      </c>
      <c r="C145" s="220">
        <v>4.6810999999999998E-2</v>
      </c>
      <c r="D145" s="220">
        <v>4.8954999999999999E-2</v>
      </c>
      <c r="E145" s="220">
        <v>4.4031000000000001E-2</v>
      </c>
      <c r="F145" s="220">
        <v>4.3520999999999997E-2</v>
      </c>
      <c r="G145" s="220">
        <v>4.3104999999999997E-2</v>
      </c>
      <c r="H145" s="220">
        <v>4.3598999999999999E-2</v>
      </c>
      <c r="I145" s="220">
        <v>4.3313999999999998E-2</v>
      </c>
      <c r="J145" s="220">
        <v>4.3691000000000001E-2</v>
      </c>
      <c r="K145" s="220">
        <v>4.3815E-2</v>
      </c>
      <c r="L145" s="220">
        <v>4.3756000000000003E-2</v>
      </c>
      <c r="M145" s="220">
        <v>4.1973000000000003E-2</v>
      </c>
      <c r="N145" s="220">
        <v>4.1793999999999998E-2</v>
      </c>
      <c r="O145" s="220">
        <v>4.1924000000000003E-2</v>
      </c>
      <c r="P145" s="220">
        <v>4.1902000000000002E-2</v>
      </c>
      <c r="Q145" s="220">
        <v>4.2186000000000001E-2</v>
      </c>
      <c r="R145" s="220">
        <v>4.2581000000000001E-2</v>
      </c>
      <c r="S145" s="220">
        <v>4.2941E-2</v>
      </c>
      <c r="T145" s="220">
        <v>4.3237999999999999E-2</v>
      </c>
      <c r="U145" s="220">
        <v>4.3951999999999998E-2</v>
      </c>
      <c r="V145" s="220">
        <v>4.4245E-2</v>
      </c>
      <c r="W145" s="220">
        <v>4.5284999999999999E-2</v>
      </c>
      <c r="X145" s="220">
        <v>4.5711000000000002E-2</v>
      </c>
      <c r="Y145" s="220">
        <v>4.6439000000000001E-2</v>
      </c>
      <c r="Z145" s="220">
        <v>4.6989999999999997E-2</v>
      </c>
      <c r="AA145" s="220">
        <v>4.7486E-2</v>
      </c>
      <c r="AB145" s="220">
        <v>4.7918000000000002E-2</v>
      </c>
      <c r="AC145" s="220">
        <v>4.8446999999999997E-2</v>
      </c>
      <c r="AD145" s="220">
        <v>4.9093999999999999E-2</v>
      </c>
      <c r="AE145" s="220">
        <v>4.9494000000000003E-2</v>
      </c>
      <c r="AF145" s="220">
        <v>4.9980999999999998E-2</v>
      </c>
      <c r="AG145" s="220">
        <v>5.0566E-2</v>
      </c>
      <c r="AH145" s="221">
        <v>2.575E-3</v>
      </c>
    </row>
    <row r="146" spans="1:34" ht="15" customHeight="1" x14ac:dyDescent="0.25">
      <c r="A146" s="213" t="s">
        <v>1386</v>
      </c>
      <c r="B146" s="219" t="s">
        <v>1277</v>
      </c>
      <c r="C146" s="220">
        <v>3.1819489999999999</v>
      </c>
      <c r="D146" s="220">
        <v>3.0927150000000001</v>
      </c>
      <c r="E146" s="220">
        <v>3.119999</v>
      </c>
      <c r="F146" s="220">
        <v>3.1409980000000002</v>
      </c>
      <c r="G146" s="220">
        <v>3.162064</v>
      </c>
      <c r="H146" s="220">
        <v>3.2210209999999999</v>
      </c>
      <c r="I146" s="220">
        <v>3.2602389999999999</v>
      </c>
      <c r="J146" s="220">
        <v>3.2728709999999999</v>
      </c>
      <c r="K146" s="220">
        <v>3.292338</v>
      </c>
      <c r="L146" s="220">
        <v>3.272113</v>
      </c>
      <c r="M146" s="220">
        <v>3.0851980000000001</v>
      </c>
      <c r="N146" s="220">
        <v>3.0176150000000002</v>
      </c>
      <c r="O146" s="220">
        <v>3.0009489999999999</v>
      </c>
      <c r="P146" s="220">
        <v>3.0143559999999998</v>
      </c>
      <c r="Q146" s="220">
        <v>3.030869</v>
      </c>
      <c r="R146" s="220">
        <v>3.0447099999999998</v>
      </c>
      <c r="S146" s="220">
        <v>3.0675949999999998</v>
      </c>
      <c r="T146" s="220">
        <v>3.0719910000000001</v>
      </c>
      <c r="U146" s="220">
        <v>3.0902189999999998</v>
      </c>
      <c r="V146" s="220">
        <v>3.1093419999999998</v>
      </c>
      <c r="W146" s="220">
        <v>3.1380759999999999</v>
      </c>
      <c r="X146" s="220">
        <v>3.164847</v>
      </c>
      <c r="Y146" s="220">
        <v>3.1968990000000002</v>
      </c>
      <c r="Z146" s="220">
        <v>3.2338499999999999</v>
      </c>
      <c r="AA146" s="220">
        <v>3.2541150000000001</v>
      </c>
      <c r="AB146" s="220">
        <v>3.2767940000000002</v>
      </c>
      <c r="AC146" s="220">
        <v>3.3214100000000002</v>
      </c>
      <c r="AD146" s="220">
        <v>3.3287239999999998</v>
      </c>
      <c r="AE146" s="220">
        <v>3.3575889999999999</v>
      </c>
      <c r="AF146" s="220">
        <v>3.3862549999999998</v>
      </c>
      <c r="AG146" s="220">
        <v>3.4052880000000001</v>
      </c>
      <c r="AH146" s="221">
        <v>2.264E-3</v>
      </c>
    </row>
    <row r="147" spans="1:34" ht="15" customHeight="1" x14ac:dyDescent="0.25">
      <c r="A147" s="213" t="s">
        <v>1387</v>
      </c>
      <c r="B147" s="219" t="s">
        <v>1279</v>
      </c>
      <c r="C147" s="220">
        <v>0</v>
      </c>
      <c r="D147" s="220">
        <v>0</v>
      </c>
      <c r="E147" s="220">
        <v>0</v>
      </c>
      <c r="F147" s="220">
        <v>0</v>
      </c>
      <c r="G147" s="220">
        <v>0</v>
      </c>
      <c r="H147" s="220">
        <v>0</v>
      </c>
      <c r="I147" s="220">
        <v>0</v>
      </c>
      <c r="J147" s="220">
        <v>0</v>
      </c>
      <c r="K147" s="220">
        <v>0</v>
      </c>
      <c r="L147" s="220">
        <v>0</v>
      </c>
      <c r="M147" s="220">
        <v>0</v>
      </c>
      <c r="N147" s="220">
        <v>0</v>
      </c>
      <c r="O147" s="220">
        <v>0</v>
      </c>
      <c r="P147" s="220">
        <v>0</v>
      </c>
      <c r="Q147" s="220">
        <v>0</v>
      </c>
      <c r="R147" s="220">
        <v>0</v>
      </c>
      <c r="S147" s="220">
        <v>0</v>
      </c>
      <c r="T147" s="220">
        <v>0</v>
      </c>
      <c r="U147" s="220">
        <v>0</v>
      </c>
      <c r="V147" s="220">
        <v>0</v>
      </c>
      <c r="W147" s="220">
        <v>0</v>
      </c>
      <c r="X147" s="220">
        <v>0</v>
      </c>
      <c r="Y147" s="220">
        <v>0</v>
      </c>
      <c r="Z147" s="220">
        <v>0</v>
      </c>
      <c r="AA147" s="220">
        <v>0</v>
      </c>
      <c r="AB147" s="220">
        <v>0</v>
      </c>
      <c r="AC147" s="220">
        <v>0</v>
      </c>
      <c r="AD147" s="220">
        <v>0</v>
      </c>
      <c r="AE147" s="220">
        <v>0</v>
      </c>
      <c r="AF147" s="220">
        <v>0</v>
      </c>
      <c r="AG147" s="220">
        <v>0</v>
      </c>
      <c r="AH147" s="221" t="s">
        <v>1246</v>
      </c>
    </row>
    <row r="148" spans="1:34" ht="15" customHeight="1" x14ac:dyDescent="0.25">
      <c r="A148" s="213" t="s">
        <v>1388</v>
      </c>
      <c r="B148" s="219" t="s">
        <v>1342</v>
      </c>
      <c r="C148" s="220">
        <v>0.117439</v>
      </c>
      <c r="D148" s="220">
        <v>8.9923000000000003E-2</v>
      </c>
      <c r="E148" s="220">
        <v>8.7110999999999994E-2</v>
      </c>
      <c r="F148" s="220">
        <v>8.4804000000000004E-2</v>
      </c>
      <c r="G148" s="220">
        <v>8.5147E-2</v>
      </c>
      <c r="H148" s="220">
        <v>8.8262999999999994E-2</v>
      </c>
      <c r="I148" s="220">
        <v>5.2054000000000003E-2</v>
      </c>
      <c r="J148" s="220">
        <v>5.1397999999999999E-2</v>
      </c>
      <c r="K148" s="220">
        <v>5.0757999999999998E-2</v>
      </c>
      <c r="L148" s="220">
        <v>5.0192000000000001E-2</v>
      </c>
      <c r="M148" s="220">
        <v>4.9525E-2</v>
      </c>
      <c r="N148" s="220">
        <v>4.9064999999999998E-2</v>
      </c>
      <c r="O148" s="220">
        <v>4.8589E-2</v>
      </c>
      <c r="P148" s="220">
        <v>4.8162000000000003E-2</v>
      </c>
      <c r="Q148" s="220">
        <v>4.7794999999999997E-2</v>
      </c>
      <c r="R148" s="220">
        <v>4.7725999999999998E-2</v>
      </c>
      <c r="S148" s="220">
        <v>4.7518999999999999E-2</v>
      </c>
      <c r="T148" s="220">
        <v>4.7329999999999997E-2</v>
      </c>
      <c r="U148" s="220">
        <v>4.7329999999999997E-2</v>
      </c>
      <c r="V148" s="220">
        <v>4.7201E-2</v>
      </c>
      <c r="W148" s="220">
        <v>4.7078000000000002E-2</v>
      </c>
      <c r="X148" s="220">
        <v>4.6584E-2</v>
      </c>
      <c r="Y148" s="220">
        <v>4.6112E-2</v>
      </c>
      <c r="Z148" s="220">
        <v>4.5663000000000002E-2</v>
      </c>
      <c r="AA148" s="220">
        <v>4.5192000000000003E-2</v>
      </c>
      <c r="AB148" s="220">
        <v>4.4719000000000002E-2</v>
      </c>
      <c r="AC148" s="220">
        <v>4.4972999999999999E-2</v>
      </c>
      <c r="AD148" s="220">
        <v>4.5243999999999999E-2</v>
      </c>
      <c r="AE148" s="220">
        <v>4.5520999999999999E-2</v>
      </c>
      <c r="AF148" s="220">
        <v>4.5942999999999998E-2</v>
      </c>
      <c r="AG148" s="220">
        <v>4.6267999999999997E-2</v>
      </c>
      <c r="AH148" s="221">
        <v>-3.0571999999999998E-2</v>
      </c>
    </row>
    <row r="149" spans="1:34" ht="15" customHeight="1" x14ac:dyDescent="0.25">
      <c r="A149" s="213" t="s">
        <v>1389</v>
      </c>
      <c r="B149" s="219" t="s">
        <v>1283</v>
      </c>
      <c r="C149" s="220">
        <v>0</v>
      </c>
      <c r="D149" s="220">
        <v>0</v>
      </c>
      <c r="E149" s="220">
        <v>0</v>
      </c>
      <c r="F149" s="220">
        <v>0</v>
      </c>
      <c r="G149" s="220">
        <v>0</v>
      </c>
      <c r="H149" s="220">
        <v>0</v>
      </c>
      <c r="I149" s="220">
        <v>0</v>
      </c>
      <c r="J149" s="220">
        <v>0</v>
      </c>
      <c r="K149" s="220">
        <v>0</v>
      </c>
      <c r="L149" s="220">
        <v>0</v>
      </c>
      <c r="M149" s="220">
        <v>0</v>
      </c>
      <c r="N149" s="220">
        <v>0</v>
      </c>
      <c r="O149" s="220">
        <v>0</v>
      </c>
      <c r="P149" s="220">
        <v>0</v>
      </c>
      <c r="Q149" s="220">
        <v>0</v>
      </c>
      <c r="R149" s="220">
        <v>0</v>
      </c>
      <c r="S149" s="220">
        <v>0</v>
      </c>
      <c r="T149" s="220">
        <v>0</v>
      </c>
      <c r="U149" s="220">
        <v>0</v>
      </c>
      <c r="V149" s="220">
        <v>0</v>
      </c>
      <c r="W149" s="220">
        <v>0</v>
      </c>
      <c r="X149" s="220">
        <v>0</v>
      </c>
      <c r="Y149" s="220">
        <v>0</v>
      </c>
      <c r="Z149" s="220">
        <v>0</v>
      </c>
      <c r="AA149" s="220">
        <v>0</v>
      </c>
      <c r="AB149" s="220">
        <v>0</v>
      </c>
      <c r="AC149" s="220">
        <v>0</v>
      </c>
      <c r="AD149" s="220">
        <v>0</v>
      </c>
      <c r="AE149" s="220">
        <v>0</v>
      </c>
      <c r="AF149" s="220">
        <v>0</v>
      </c>
      <c r="AG149" s="220">
        <v>0</v>
      </c>
      <c r="AH149" s="221" t="s">
        <v>1246</v>
      </c>
    </row>
    <row r="150" spans="1:34" ht="15" customHeight="1" x14ac:dyDescent="0.25">
      <c r="A150" s="213" t="s">
        <v>1390</v>
      </c>
      <c r="B150" s="219" t="s">
        <v>1285</v>
      </c>
      <c r="C150" s="220">
        <v>0</v>
      </c>
      <c r="D150" s="220">
        <v>0</v>
      </c>
      <c r="E150" s="220">
        <v>0</v>
      </c>
      <c r="F150" s="220">
        <v>0</v>
      </c>
      <c r="G150" s="220">
        <v>0</v>
      </c>
      <c r="H150" s="220">
        <v>0</v>
      </c>
      <c r="I150" s="220">
        <v>0</v>
      </c>
      <c r="J150" s="220">
        <v>0</v>
      </c>
      <c r="K150" s="220">
        <v>0</v>
      </c>
      <c r="L150" s="220">
        <v>0</v>
      </c>
      <c r="M150" s="220">
        <v>0</v>
      </c>
      <c r="N150" s="220">
        <v>0</v>
      </c>
      <c r="O150" s="220">
        <v>0</v>
      </c>
      <c r="P150" s="220">
        <v>0</v>
      </c>
      <c r="Q150" s="220">
        <v>0</v>
      </c>
      <c r="R150" s="220">
        <v>0</v>
      </c>
      <c r="S150" s="220">
        <v>0</v>
      </c>
      <c r="T150" s="220">
        <v>0</v>
      </c>
      <c r="U150" s="220">
        <v>0</v>
      </c>
      <c r="V150" s="220">
        <v>0</v>
      </c>
      <c r="W150" s="220">
        <v>0</v>
      </c>
      <c r="X150" s="220">
        <v>0</v>
      </c>
      <c r="Y150" s="220">
        <v>0</v>
      </c>
      <c r="Z150" s="220">
        <v>0</v>
      </c>
      <c r="AA150" s="220">
        <v>0</v>
      </c>
      <c r="AB150" s="220">
        <v>0</v>
      </c>
      <c r="AC150" s="220">
        <v>0</v>
      </c>
      <c r="AD150" s="220">
        <v>0</v>
      </c>
      <c r="AE150" s="220">
        <v>0</v>
      </c>
      <c r="AF150" s="220">
        <v>0</v>
      </c>
      <c r="AG150" s="220">
        <v>0</v>
      </c>
      <c r="AH150" s="221" t="s">
        <v>1246</v>
      </c>
    </row>
    <row r="151" spans="1:34" ht="15" customHeight="1" x14ac:dyDescent="0.25">
      <c r="A151" s="213" t="s">
        <v>1391</v>
      </c>
      <c r="B151" s="219" t="s">
        <v>1287</v>
      </c>
      <c r="C151" s="220">
        <v>0.117439</v>
      </c>
      <c r="D151" s="220">
        <v>8.9923000000000003E-2</v>
      </c>
      <c r="E151" s="220">
        <v>8.7110999999999994E-2</v>
      </c>
      <c r="F151" s="220">
        <v>8.4804000000000004E-2</v>
      </c>
      <c r="G151" s="220">
        <v>8.5147E-2</v>
      </c>
      <c r="H151" s="220">
        <v>8.8262999999999994E-2</v>
      </c>
      <c r="I151" s="220">
        <v>5.2054000000000003E-2</v>
      </c>
      <c r="J151" s="220">
        <v>5.1397999999999999E-2</v>
      </c>
      <c r="K151" s="220">
        <v>5.0757999999999998E-2</v>
      </c>
      <c r="L151" s="220">
        <v>5.0192000000000001E-2</v>
      </c>
      <c r="M151" s="220">
        <v>4.9525E-2</v>
      </c>
      <c r="N151" s="220">
        <v>4.9064999999999998E-2</v>
      </c>
      <c r="O151" s="220">
        <v>4.8589E-2</v>
      </c>
      <c r="P151" s="220">
        <v>4.8162000000000003E-2</v>
      </c>
      <c r="Q151" s="220">
        <v>4.7794999999999997E-2</v>
      </c>
      <c r="R151" s="220">
        <v>4.7725999999999998E-2</v>
      </c>
      <c r="S151" s="220">
        <v>4.7518999999999999E-2</v>
      </c>
      <c r="T151" s="220">
        <v>4.7329999999999997E-2</v>
      </c>
      <c r="U151" s="220">
        <v>4.7329999999999997E-2</v>
      </c>
      <c r="V151" s="220">
        <v>4.7201E-2</v>
      </c>
      <c r="W151" s="220">
        <v>4.7078000000000002E-2</v>
      </c>
      <c r="X151" s="220">
        <v>4.6584E-2</v>
      </c>
      <c r="Y151" s="220">
        <v>4.6112E-2</v>
      </c>
      <c r="Z151" s="220">
        <v>4.5663000000000002E-2</v>
      </c>
      <c r="AA151" s="220">
        <v>4.5192000000000003E-2</v>
      </c>
      <c r="AB151" s="220">
        <v>4.4719000000000002E-2</v>
      </c>
      <c r="AC151" s="220">
        <v>4.4972999999999999E-2</v>
      </c>
      <c r="AD151" s="220">
        <v>4.5243999999999999E-2</v>
      </c>
      <c r="AE151" s="220">
        <v>4.5520999999999999E-2</v>
      </c>
      <c r="AF151" s="220">
        <v>4.5942999999999998E-2</v>
      </c>
      <c r="AG151" s="220">
        <v>4.6267999999999997E-2</v>
      </c>
      <c r="AH151" s="221">
        <v>-3.0571999999999998E-2</v>
      </c>
    </row>
    <row r="152" spans="1:34" ht="15" customHeight="1" x14ac:dyDescent="0.25">
      <c r="A152" s="213" t="s">
        <v>1392</v>
      </c>
      <c r="B152" s="219" t="s">
        <v>1362</v>
      </c>
      <c r="C152" s="220">
        <v>0.27961599999999998</v>
      </c>
      <c r="D152" s="220">
        <v>0.27477499999999999</v>
      </c>
      <c r="E152" s="220">
        <v>0.27894200000000002</v>
      </c>
      <c r="F152" s="220">
        <v>0.28310800000000003</v>
      </c>
      <c r="G152" s="220">
        <v>0.28310800000000003</v>
      </c>
      <c r="H152" s="220">
        <v>0.18803</v>
      </c>
      <c r="I152" s="220">
        <v>9.5765000000000003E-2</v>
      </c>
      <c r="J152" s="220">
        <v>9.5765000000000003E-2</v>
      </c>
      <c r="K152" s="220">
        <v>9.5765000000000003E-2</v>
      </c>
      <c r="L152" s="220">
        <v>9.5765000000000003E-2</v>
      </c>
      <c r="M152" s="220">
        <v>9.5765000000000003E-2</v>
      </c>
      <c r="N152" s="220">
        <v>9.5765000000000003E-2</v>
      </c>
      <c r="O152" s="220">
        <v>9.5765000000000003E-2</v>
      </c>
      <c r="P152" s="220">
        <v>9.5765000000000003E-2</v>
      </c>
      <c r="Q152" s="220">
        <v>9.5765000000000003E-2</v>
      </c>
      <c r="R152" s="220">
        <v>9.5765000000000003E-2</v>
      </c>
      <c r="S152" s="220">
        <v>9.5765000000000003E-2</v>
      </c>
      <c r="T152" s="220">
        <v>9.5765000000000003E-2</v>
      </c>
      <c r="U152" s="220">
        <v>9.5765000000000003E-2</v>
      </c>
      <c r="V152" s="220">
        <v>9.5765000000000003E-2</v>
      </c>
      <c r="W152" s="220">
        <v>9.5765000000000003E-2</v>
      </c>
      <c r="X152" s="220">
        <v>9.5765000000000003E-2</v>
      </c>
      <c r="Y152" s="220">
        <v>9.5765000000000003E-2</v>
      </c>
      <c r="Z152" s="220">
        <v>9.5765000000000003E-2</v>
      </c>
      <c r="AA152" s="220">
        <v>9.5765000000000003E-2</v>
      </c>
      <c r="AB152" s="220">
        <v>9.5765000000000003E-2</v>
      </c>
      <c r="AC152" s="220">
        <v>9.5765000000000003E-2</v>
      </c>
      <c r="AD152" s="220">
        <v>9.5765000000000003E-2</v>
      </c>
      <c r="AE152" s="220">
        <v>9.5765000000000003E-2</v>
      </c>
      <c r="AF152" s="220">
        <v>9.5765000000000003E-2</v>
      </c>
      <c r="AG152" s="220">
        <v>9.5765000000000003E-2</v>
      </c>
      <c r="AH152" s="221">
        <v>-3.5087E-2</v>
      </c>
    </row>
    <row r="153" spans="1:34" ht="15" customHeight="1" x14ac:dyDescent="0.25">
      <c r="A153" s="213" t="s">
        <v>1393</v>
      </c>
      <c r="B153" s="219" t="s">
        <v>1289</v>
      </c>
      <c r="C153" s="220">
        <v>0.12955700000000001</v>
      </c>
      <c r="D153" s="220">
        <v>0.12639700000000001</v>
      </c>
      <c r="E153" s="220">
        <v>0.12503700000000001</v>
      </c>
      <c r="F153" s="220">
        <v>0.125164</v>
      </c>
      <c r="G153" s="220">
        <v>0.12548200000000001</v>
      </c>
      <c r="H153" s="220">
        <v>0.126279</v>
      </c>
      <c r="I153" s="220">
        <v>0.12659500000000001</v>
      </c>
      <c r="J153" s="220">
        <v>0.12698400000000001</v>
      </c>
      <c r="K153" s="220">
        <v>0.12731600000000001</v>
      </c>
      <c r="L153" s="220">
        <v>0.12764800000000001</v>
      </c>
      <c r="M153" s="220">
        <v>0.12806400000000001</v>
      </c>
      <c r="N153" s="220">
        <v>0.12934899999999999</v>
      </c>
      <c r="O153" s="220">
        <v>0.12978400000000001</v>
      </c>
      <c r="P153" s="220">
        <v>0.13034200000000001</v>
      </c>
      <c r="Q153" s="220">
        <v>0.13102800000000001</v>
      </c>
      <c r="R153" s="220">
        <v>0.13167100000000001</v>
      </c>
      <c r="S153" s="220">
        <v>0.13219400000000001</v>
      </c>
      <c r="T153" s="220">
        <v>0.132746</v>
      </c>
      <c r="U153" s="220">
        <v>0.133328</v>
      </c>
      <c r="V153" s="220">
        <v>0.13400799999999999</v>
      </c>
      <c r="W153" s="220">
        <v>0.134746</v>
      </c>
      <c r="X153" s="220">
        <v>0.13547999999999999</v>
      </c>
      <c r="Y153" s="220">
        <v>0.136383</v>
      </c>
      <c r="Z153" s="220">
        <v>0.13747300000000001</v>
      </c>
      <c r="AA153" s="220">
        <v>0.13853799999999999</v>
      </c>
      <c r="AB153" s="220">
        <v>0.14024700000000001</v>
      </c>
      <c r="AC153" s="220">
        <v>0.14067399999999999</v>
      </c>
      <c r="AD153" s="220">
        <v>0.14283299999999999</v>
      </c>
      <c r="AE153" s="220">
        <v>0.14381099999999999</v>
      </c>
      <c r="AF153" s="220">
        <v>0.14497299999999999</v>
      </c>
      <c r="AG153" s="220">
        <v>0.14615800000000001</v>
      </c>
      <c r="AH153" s="221">
        <v>4.0270000000000002E-3</v>
      </c>
    </row>
    <row r="154" spans="1:34" ht="15" customHeight="1" x14ac:dyDescent="0.25">
      <c r="A154" s="213" t="s">
        <v>1394</v>
      </c>
      <c r="B154" s="219" t="s">
        <v>1395</v>
      </c>
      <c r="C154" s="220">
        <v>2.3084750000000001</v>
      </c>
      <c r="D154" s="220">
        <v>2.3593320000000002</v>
      </c>
      <c r="E154" s="220">
        <v>2.4242629999999998</v>
      </c>
      <c r="F154" s="220">
        <v>2.4683709999999999</v>
      </c>
      <c r="G154" s="220">
        <v>2.435575</v>
      </c>
      <c r="H154" s="220">
        <v>2.4769749999999999</v>
      </c>
      <c r="I154" s="220">
        <v>2.4497179999999998</v>
      </c>
      <c r="J154" s="220">
        <v>2.4472139999999998</v>
      </c>
      <c r="K154" s="220">
        <v>2.4600580000000001</v>
      </c>
      <c r="L154" s="220">
        <v>2.5219849999999999</v>
      </c>
      <c r="M154" s="220">
        <v>2.5698729999999999</v>
      </c>
      <c r="N154" s="220">
        <v>2.5761810000000001</v>
      </c>
      <c r="O154" s="220">
        <v>2.5685660000000001</v>
      </c>
      <c r="P154" s="220">
        <v>2.58188</v>
      </c>
      <c r="Q154" s="220">
        <v>2.604616</v>
      </c>
      <c r="R154" s="220">
        <v>2.6246710000000002</v>
      </c>
      <c r="S154" s="220">
        <v>2.6388240000000001</v>
      </c>
      <c r="T154" s="220">
        <v>2.656971</v>
      </c>
      <c r="U154" s="220">
        <v>2.6621130000000002</v>
      </c>
      <c r="V154" s="220">
        <v>2.6678329999999999</v>
      </c>
      <c r="W154" s="220">
        <v>2.693746</v>
      </c>
      <c r="X154" s="220">
        <v>2.7225890000000001</v>
      </c>
      <c r="Y154" s="220">
        <v>2.7352880000000002</v>
      </c>
      <c r="Z154" s="220">
        <v>2.7690920000000001</v>
      </c>
      <c r="AA154" s="220">
        <v>2.8239909999999999</v>
      </c>
      <c r="AB154" s="220">
        <v>2.8965190000000001</v>
      </c>
      <c r="AC154" s="220">
        <v>2.9481169999999999</v>
      </c>
      <c r="AD154" s="220">
        <v>2.9706950000000001</v>
      </c>
      <c r="AE154" s="220">
        <v>2.9872890000000001</v>
      </c>
      <c r="AF154" s="220">
        <v>3.00847</v>
      </c>
      <c r="AG154" s="220">
        <v>3.0384630000000001</v>
      </c>
      <c r="AH154" s="221">
        <v>9.2010000000000008E-3</v>
      </c>
    </row>
    <row r="155" spans="1:34" ht="15" customHeight="1" x14ac:dyDescent="0.25">
      <c r="A155" s="213" t="s">
        <v>1396</v>
      </c>
      <c r="B155" s="219" t="s">
        <v>1314</v>
      </c>
      <c r="C155" s="220">
        <v>2.2100000000000001E-4</v>
      </c>
      <c r="D155" s="220">
        <v>2.3800000000000001E-4</v>
      </c>
      <c r="E155" s="220">
        <v>2.4499999999999999E-4</v>
      </c>
      <c r="F155" s="220">
        <v>2.5099999999999998E-4</v>
      </c>
      <c r="G155" s="220">
        <v>2.5599999999999999E-4</v>
      </c>
      <c r="H155" s="220">
        <v>2.61E-4</v>
      </c>
      <c r="I155" s="220">
        <v>2.6400000000000002E-4</v>
      </c>
      <c r="J155" s="220">
        <v>2.6800000000000001E-4</v>
      </c>
      <c r="K155" s="220">
        <v>2.7E-4</v>
      </c>
      <c r="L155" s="220">
        <v>2.72E-4</v>
      </c>
      <c r="M155" s="220">
        <v>2.7399999999999999E-4</v>
      </c>
      <c r="N155" s="220">
        <v>2.7500000000000002E-4</v>
      </c>
      <c r="O155" s="220">
        <v>2.7500000000000002E-4</v>
      </c>
      <c r="P155" s="220">
        <v>2.7399999999999999E-4</v>
      </c>
      <c r="Q155" s="220">
        <v>2.7399999999999999E-4</v>
      </c>
      <c r="R155" s="220">
        <v>2.7700000000000001E-4</v>
      </c>
      <c r="S155" s="220">
        <v>2.8200000000000002E-4</v>
      </c>
      <c r="T155" s="220">
        <v>2.8899999999999998E-4</v>
      </c>
      <c r="U155" s="220">
        <v>2.99E-4</v>
      </c>
      <c r="V155" s="220">
        <v>3.0899999999999998E-4</v>
      </c>
      <c r="W155" s="220">
        <v>3.2299999999999999E-4</v>
      </c>
      <c r="X155" s="220">
        <v>3.3799999999999998E-4</v>
      </c>
      <c r="Y155" s="220">
        <v>3.5500000000000001E-4</v>
      </c>
      <c r="Z155" s="220">
        <v>3.7800000000000003E-4</v>
      </c>
      <c r="AA155" s="220">
        <v>3.97E-4</v>
      </c>
      <c r="AB155" s="220">
        <v>4.17E-4</v>
      </c>
      <c r="AC155" s="220">
        <v>4.37E-4</v>
      </c>
      <c r="AD155" s="220">
        <v>4.5800000000000002E-4</v>
      </c>
      <c r="AE155" s="220">
        <v>4.8099999999999998E-4</v>
      </c>
      <c r="AF155" s="220">
        <v>5.0500000000000002E-4</v>
      </c>
      <c r="AG155" s="220">
        <v>5.2999999999999998E-4</v>
      </c>
      <c r="AH155" s="221">
        <v>2.9655999999999998E-2</v>
      </c>
    </row>
    <row r="156" spans="1:34" x14ac:dyDescent="0.25">
      <c r="A156" s="213" t="s">
        <v>1397</v>
      </c>
      <c r="B156" s="219" t="s">
        <v>1366</v>
      </c>
      <c r="C156" s="220">
        <v>5.5420000000000001E-3</v>
      </c>
      <c r="D156" s="220">
        <v>5.5420000000000001E-3</v>
      </c>
      <c r="E156" s="220">
        <v>5.5420000000000001E-3</v>
      </c>
      <c r="F156" s="220">
        <v>5.5420000000000001E-3</v>
      </c>
      <c r="G156" s="220">
        <v>5.5420000000000001E-3</v>
      </c>
      <c r="H156" s="220">
        <v>5.5420000000000001E-3</v>
      </c>
      <c r="I156" s="220">
        <v>5.5420000000000001E-3</v>
      </c>
      <c r="J156" s="220">
        <v>5.5420000000000001E-3</v>
      </c>
      <c r="K156" s="220">
        <v>5.5420000000000001E-3</v>
      </c>
      <c r="L156" s="220">
        <v>5.5420000000000001E-3</v>
      </c>
      <c r="M156" s="220">
        <v>5.5420000000000001E-3</v>
      </c>
      <c r="N156" s="220">
        <v>5.5420000000000001E-3</v>
      </c>
      <c r="O156" s="220">
        <v>5.5420000000000001E-3</v>
      </c>
      <c r="P156" s="220">
        <v>5.5420000000000001E-3</v>
      </c>
      <c r="Q156" s="220">
        <v>5.5420000000000001E-3</v>
      </c>
      <c r="R156" s="220">
        <v>5.5420000000000001E-3</v>
      </c>
      <c r="S156" s="220">
        <v>5.5420000000000001E-3</v>
      </c>
      <c r="T156" s="220">
        <v>5.5420000000000001E-3</v>
      </c>
      <c r="U156" s="220">
        <v>5.5420000000000001E-3</v>
      </c>
      <c r="V156" s="220">
        <v>5.5420000000000001E-3</v>
      </c>
      <c r="W156" s="220">
        <v>5.5420000000000001E-3</v>
      </c>
      <c r="X156" s="220">
        <v>5.5420000000000001E-3</v>
      </c>
      <c r="Y156" s="220">
        <v>5.5420000000000001E-3</v>
      </c>
      <c r="Z156" s="220">
        <v>5.5420000000000001E-3</v>
      </c>
      <c r="AA156" s="220">
        <v>5.5420000000000001E-3</v>
      </c>
      <c r="AB156" s="220">
        <v>5.5420000000000001E-3</v>
      </c>
      <c r="AC156" s="220">
        <v>5.5420000000000001E-3</v>
      </c>
      <c r="AD156" s="220">
        <v>5.5420000000000001E-3</v>
      </c>
      <c r="AE156" s="220">
        <v>5.5420000000000001E-3</v>
      </c>
      <c r="AF156" s="220">
        <v>5.5420000000000001E-3</v>
      </c>
      <c r="AG156" s="220">
        <v>5.5420000000000001E-3</v>
      </c>
      <c r="AH156" s="221">
        <v>0</v>
      </c>
    </row>
    <row r="157" spans="1:34" x14ac:dyDescent="0.25">
      <c r="A157" s="213" t="s">
        <v>1398</v>
      </c>
      <c r="B157" s="219" t="s">
        <v>1368</v>
      </c>
      <c r="C157" s="220">
        <v>3.336E-3</v>
      </c>
      <c r="D157" s="220">
        <v>3.4880000000000002E-3</v>
      </c>
      <c r="E157" s="220">
        <v>3.2539999999999999E-3</v>
      </c>
      <c r="F157" s="220">
        <v>3.1419999999999998E-3</v>
      </c>
      <c r="G157" s="220">
        <v>3.287E-3</v>
      </c>
      <c r="H157" s="220">
        <v>3.0860000000000002E-3</v>
      </c>
      <c r="I157" s="220">
        <v>3.179E-3</v>
      </c>
      <c r="J157" s="220">
        <v>3.4680000000000002E-3</v>
      </c>
      <c r="K157" s="220">
        <v>3.6280000000000001E-3</v>
      </c>
      <c r="L157" s="220">
        <v>3.5729999999999998E-3</v>
      </c>
      <c r="M157" s="220">
        <v>3.764E-3</v>
      </c>
      <c r="N157" s="220">
        <v>3.5439999999999998E-3</v>
      </c>
      <c r="O157" s="220">
        <v>3.738E-3</v>
      </c>
      <c r="P157" s="220">
        <v>3.6970000000000002E-3</v>
      </c>
      <c r="Q157" s="220">
        <v>3.8660000000000001E-3</v>
      </c>
      <c r="R157" s="220">
        <v>3.826E-3</v>
      </c>
      <c r="S157" s="220">
        <v>3.725E-3</v>
      </c>
      <c r="T157" s="220">
        <v>3.6719999999999999E-3</v>
      </c>
      <c r="U157" s="220">
        <v>3.6410000000000001E-3</v>
      </c>
      <c r="V157" s="220">
        <v>3.6579999999999998E-3</v>
      </c>
      <c r="W157" s="220">
        <v>3.6120000000000002E-3</v>
      </c>
      <c r="X157" s="220">
        <v>3.542E-3</v>
      </c>
      <c r="Y157" s="220">
        <v>3.473E-3</v>
      </c>
      <c r="Z157" s="220">
        <v>3.444E-3</v>
      </c>
      <c r="AA157" s="220">
        <v>3.4160000000000002E-3</v>
      </c>
      <c r="AB157" s="220">
        <v>3.372E-3</v>
      </c>
      <c r="AC157" s="220">
        <v>3.3430000000000001E-3</v>
      </c>
      <c r="AD157" s="220">
        <v>3.3140000000000001E-3</v>
      </c>
      <c r="AE157" s="220">
        <v>3.3050000000000002E-3</v>
      </c>
      <c r="AF157" s="220">
        <v>3.2130000000000001E-3</v>
      </c>
      <c r="AG157" s="220">
        <v>3.1879999999999999E-3</v>
      </c>
      <c r="AH157" s="221">
        <v>-1.513E-3</v>
      </c>
    </row>
    <row r="158" spans="1:34" ht="15" customHeight="1" x14ac:dyDescent="0.2">
      <c r="A158" s="213" t="s">
        <v>1399</v>
      </c>
      <c r="B158" s="218" t="s">
        <v>1239</v>
      </c>
      <c r="C158" s="222">
        <v>10.51674</v>
      </c>
      <c r="D158" s="222">
        <v>10.840221</v>
      </c>
      <c r="E158" s="222">
        <v>11.026427999999999</v>
      </c>
      <c r="F158" s="222">
        <v>11.121426</v>
      </c>
      <c r="G158" s="222">
        <v>11.110535</v>
      </c>
      <c r="H158" s="222">
        <v>11.107931000000001</v>
      </c>
      <c r="I158" s="222">
        <v>10.993876999999999</v>
      </c>
      <c r="J158" s="222">
        <v>10.981617999999999</v>
      </c>
      <c r="K158" s="222">
        <v>11.011702</v>
      </c>
      <c r="L158" s="222">
        <v>11.042368</v>
      </c>
      <c r="M158" s="222">
        <v>10.899329</v>
      </c>
      <c r="N158" s="222">
        <v>10.826974</v>
      </c>
      <c r="O158" s="222">
        <v>10.797314999999999</v>
      </c>
      <c r="P158" s="222">
        <v>10.825143000000001</v>
      </c>
      <c r="Q158" s="222">
        <v>10.877389000000001</v>
      </c>
      <c r="R158" s="222">
        <v>10.921862000000001</v>
      </c>
      <c r="S158" s="222">
        <v>10.979599</v>
      </c>
      <c r="T158" s="222">
        <v>11.020659</v>
      </c>
      <c r="U158" s="222">
        <v>11.048431000000001</v>
      </c>
      <c r="V158" s="222">
        <v>11.090256999999999</v>
      </c>
      <c r="W158" s="222">
        <v>11.144733</v>
      </c>
      <c r="X158" s="222">
        <v>11.219139</v>
      </c>
      <c r="Y158" s="222">
        <v>11.272302</v>
      </c>
      <c r="Z158" s="222">
        <v>11.347363</v>
      </c>
      <c r="AA158" s="222">
        <v>11.435900999999999</v>
      </c>
      <c r="AB158" s="222">
        <v>11.558768000000001</v>
      </c>
      <c r="AC158" s="222">
        <v>11.678603000000001</v>
      </c>
      <c r="AD158" s="222">
        <v>11.736568</v>
      </c>
      <c r="AE158" s="222">
        <v>11.809454000000001</v>
      </c>
      <c r="AF158" s="222">
        <v>11.884501</v>
      </c>
      <c r="AG158" s="222">
        <v>11.965589</v>
      </c>
      <c r="AH158" s="223">
        <v>4.3109999999999997E-3</v>
      </c>
    </row>
    <row r="160" spans="1:34" ht="15" customHeight="1" x14ac:dyDescent="0.2">
      <c r="B160" s="218" t="s">
        <v>1400</v>
      </c>
    </row>
    <row r="161" spans="1:34" ht="15" customHeight="1" x14ac:dyDescent="0.25">
      <c r="A161" s="213" t="s">
        <v>1401</v>
      </c>
      <c r="B161" s="219" t="s">
        <v>1402</v>
      </c>
      <c r="C161" s="220">
        <v>8.5675439999999998</v>
      </c>
      <c r="D161" s="220">
        <v>8.9437990000000003</v>
      </c>
      <c r="E161" s="220">
        <v>9.0583369999999999</v>
      </c>
      <c r="F161" s="220">
        <v>9.1423629999999996</v>
      </c>
      <c r="G161" s="220">
        <v>9.1842819999999996</v>
      </c>
      <c r="H161" s="220">
        <v>9.2176740000000006</v>
      </c>
      <c r="I161" s="220">
        <v>9.240964</v>
      </c>
      <c r="J161" s="220">
        <v>9.2251740000000009</v>
      </c>
      <c r="K161" s="220">
        <v>9.250572</v>
      </c>
      <c r="L161" s="220">
        <v>9.2581710000000008</v>
      </c>
      <c r="M161" s="220">
        <v>9.1679639999999996</v>
      </c>
      <c r="N161" s="220">
        <v>9.1683699999999995</v>
      </c>
      <c r="O161" s="220">
        <v>9.1749690000000008</v>
      </c>
      <c r="P161" s="220">
        <v>9.2027350000000006</v>
      </c>
      <c r="Q161" s="220">
        <v>9.2464359999999992</v>
      </c>
      <c r="R161" s="220">
        <v>9.2748170000000005</v>
      </c>
      <c r="S161" s="220">
        <v>9.3236679999999996</v>
      </c>
      <c r="T161" s="220">
        <v>9.3713750000000005</v>
      </c>
      <c r="U161" s="220">
        <v>9.3991520000000008</v>
      </c>
      <c r="V161" s="220">
        <v>9.4403889999999997</v>
      </c>
      <c r="W161" s="220">
        <v>9.4731649999999998</v>
      </c>
      <c r="X161" s="220">
        <v>9.5310670000000002</v>
      </c>
      <c r="Y161" s="220">
        <v>9.5779010000000007</v>
      </c>
      <c r="Z161" s="220">
        <v>9.6378850000000007</v>
      </c>
      <c r="AA161" s="220">
        <v>9.6850039999999993</v>
      </c>
      <c r="AB161" s="220">
        <v>9.7318230000000003</v>
      </c>
      <c r="AC161" s="220">
        <v>9.8025669999999998</v>
      </c>
      <c r="AD161" s="220">
        <v>9.8655279999999994</v>
      </c>
      <c r="AE161" s="220">
        <v>9.9277650000000008</v>
      </c>
      <c r="AF161" s="220">
        <v>9.9804490000000001</v>
      </c>
      <c r="AG161" s="220">
        <v>10.041266</v>
      </c>
      <c r="AH161" s="221">
        <v>5.3049999999999998E-3</v>
      </c>
    </row>
    <row r="162" spans="1:34" ht="15" customHeight="1" x14ac:dyDescent="0.25">
      <c r="A162" s="213" t="s">
        <v>1403</v>
      </c>
      <c r="B162" s="219" t="s">
        <v>1404</v>
      </c>
      <c r="C162" s="220">
        <v>10.51674</v>
      </c>
      <c r="D162" s="220">
        <v>10.840221</v>
      </c>
      <c r="E162" s="220">
        <v>11.026427999999999</v>
      </c>
      <c r="F162" s="220">
        <v>11.121426</v>
      </c>
      <c r="G162" s="220">
        <v>11.110535</v>
      </c>
      <c r="H162" s="220">
        <v>11.107931000000001</v>
      </c>
      <c r="I162" s="220">
        <v>10.993876999999999</v>
      </c>
      <c r="J162" s="220">
        <v>10.981617999999999</v>
      </c>
      <c r="K162" s="220">
        <v>11.011702</v>
      </c>
      <c r="L162" s="220">
        <v>11.042368</v>
      </c>
      <c r="M162" s="220">
        <v>10.899329</v>
      </c>
      <c r="N162" s="220">
        <v>10.826974</v>
      </c>
      <c r="O162" s="220">
        <v>10.797314999999999</v>
      </c>
      <c r="P162" s="220">
        <v>10.825143000000001</v>
      </c>
      <c r="Q162" s="220">
        <v>10.877389000000001</v>
      </c>
      <c r="R162" s="220">
        <v>10.921862000000001</v>
      </c>
      <c r="S162" s="220">
        <v>10.979599</v>
      </c>
      <c r="T162" s="220">
        <v>11.020659</v>
      </c>
      <c r="U162" s="220">
        <v>11.048431000000001</v>
      </c>
      <c r="V162" s="220">
        <v>11.090256999999999</v>
      </c>
      <c r="W162" s="220">
        <v>11.144733</v>
      </c>
      <c r="X162" s="220">
        <v>11.219139</v>
      </c>
      <c r="Y162" s="220">
        <v>11.272302</v>
      </c>
      <c r="Z162" s="220">
        <v>11.347363</v>
      </c>
      <c r="AA162" s="220">
        <v>11.435900999999999</v>
      </c>
      <c r="AB162" s="220">
        <v>11.558768000000001</v>
      </c>
      <c r="AC162" s="220">
        <v>11.678603000000001</v>
      </c>
      <c r="AD162" s="220">
        <v>11.736568</v>
      </c>
      <c r="AE162" s="220">
        <v>11.809454000000001</v>
      </c>
      <c r="AF162" s="220">
        <v>11.884501</v>
      </c>
      <c r="AG162" s="220">
        <v>11.965589</v>
      </c>
      <c r="AH162" s="221">
        <v>4.3109999999999997E-3</v>
      </c>
    </row>
    <row r="163" spans="1:34" ht="15" customHeight="1" x14ac:dyDescent="0.25">
      <c r="A163" s="213" t="s">
        <v>1405</v>
      </c>
      <c r="B163" s="219" t="s">
        <v>1406</v>
      </c>
      <c r="C163" s="220">
        <v>0.15634000000000001</v>
      </c>
      <c r="D163" s="220">
        <v>0.163859</v>
      </c>
      <c r="E163" s="220">
        <v>0.16417599999999999</v>
      </c>
      <c r="F163" s="220">
        <v>0.16380400000000001</v>
      </c>
      <c r="G163" s="220">
        <v>0.16314000000000001</v>
      </c>
      <c r="H163" s="220">
        <v>0.16230700000000001</v>
      </c>
      <c r="I163" s="220">
        <v>0.161245</v>
      </c>
      <c r="J163" s="220">
        <v>0.16017400000000001</v>
      </c>
      <c r="K163" s="220">
        <v>0.15915199999999999</v>
      </c>
      <c r="L163" s="220">
        <v>0.15805</v>
      </c>
      <c r="M163" s="220">
        <v>0.15698699999999999</v>
      </c>
      <c r="N163" s="220">
        <v>0.155976</v>
      </c>
      <c r="O163" s="220">
        <v>0.15498000000000001</v>
      </c>
      <c r="P163" s="220">
        <v>0.15421199999999999</v>
      </c>
      <c r="Q163" s="220">
        <v>0.153583</v>
      </c>
      <c r="R163" s="220">
        <v>0.15301400000000001</v>
      </c>
      <c r="S163" s="220">
        <v>0.15245800000000001</v>
      </c>
      <c r="T163" s="220">
        <v>0.151947</v>
      </c>
      <c r="U163" s="220">
        <v>0.151507</v>
      </c>
      <c r="V163" s="220">
        <v>0.151195</v>
      </c>
      <c r="W163" s="220">
        <v>0.15093000000000001</v>
      </c>
      <c r="X163" s="220">
        <v>0.15073700000000001</v>
      </c>
      <c r="Y163" s="220">
        <v>0.15067</v>
      </c>
      <c r="Z163" s="220">
        <v>0.150704</v>
      </c>
      <c r="AA163" s="220">
        <v>0.15079300000000001</v>
      </c>
      <c r="AB163" s="220">
        <v>0.15087700000000001</v>
      </c>
      <c r="AC163" s="220">
        <v>0.150978</v>
      </c>
      <c r="AD163" s="220">
        <v>0.15109900000000001</v>
      </c>
      <c r="AE163" s="220">
        <v>0.15127099999999999</v>
      </c>
      <c r="AF163" s="220">
        <v>0.15152299999999999</v>
      </c>
      <c r="AG163" s="220">
        <v>0.15179500000000001</v>
      </c>
      <c r="AH163" s="221">
        <v>-9.8299999999999993E-4</v>
      </c>
    </row>
    <row r="164" spans="1:34" ht="15" customHeight="1" x14ac:dyDescent="0.25">
      <c r="A164" s="213" t="s">
        <v>1407</v>
      </c>
      <c r="B164" s="219" t="s">
        <v>1408</v>
      </c>
      <c r="C164" s="220">
        <v>54.504367999999999</v>
      </c>
      <c r="D164" s="220">
        <v>54.960903000000002</v>
      </c>
      <c r="E164" s="220">
        <v>55.420825999999998</v>
      </c>
      <c r="F164" s="220">
        <v>55.871174000000003</v>
      </c>
      <c r="G164" s="220">
        <v>56.312271000000003</v>
      </c>
      <c r="H164" s="220">
        <v>56.744948999999998</v>
      </c>
      <c r="I164" s="220">
        <v>57.170485999999997</v>
      </c>
      <c r="J164" s="220">
        <v>57.589168999999998</v>
      </c>
      <c r="K164" s="220">
        <v>58.000221000000003</v>
      </c>
      <c r="L164" s="220">
        <v>58.405903000000002</v>
      </c>
      <c r="M164" s="220">
        <v>58.805126000000001</v>
      </c>
      <c r="N164" s="220">
        <v>59.194431000000002</v>
      </c>
      <c r="O164" s="220">
        <v>59.573878999999998</v>
      </c>
      <c r="P164" s="220">
        <v>59.943851000000002</v>
      </c>
      <c r="Q164" s="220">
        <v>60.304229999999997</v>
      </c>
      <c r="R164" s="220">
        <v>60.655548000000003</v>
      </c>
      <c r="S164" s="220">
        <v>60.999588000000003</v>
      </c>
      <c r="T164" s="220">
        <v>61.338664999999999</v>
      </c>
      <c r="U164" s="220">
        <v>61.673392999999997</v>
      </c>
      <c r="V164" s="220">
        <v>62.004565999999997</v>
      </c>
      <c r="W164" s="220">
        <v>62.333336000000003</v>
      </c>
      <c r="X164" s="220">
        <v>62.660156000000001</v>
      </c>
      <c r="Y164" s="220">
        <v>62.985508000000003</v>
      </c>
      <c r="Z164" s="220">
        <v>63.309795000000001</v>
      </c>
      <c r="AA164" s="220">
        <v>63.633690000000001</v>
      </c>
      <c r="AB164" s="220">
        <v>63.957549999999998</v>
      </c>
      <c r="AC164" s="220">
        <v>64.278992000000002</v>
      </c>
      <c r="AD164" s="220">
        <v>64.593231000000003</v>
      </c>
      <c r="AE164" s="220">
        <v>64.901336999999998</v>
      </c>
      <c r="AF164" s="220">
        <v>65.211662000000004</v>
      </c>
      <c r="AG164" s="220">
        <v>65.529662999999999</v>
      </c>
      <c r="AH164" s="221">
        <v>6.1599999999999997E-3</v>
      </c>
    </row>
    <row r="165" spans="1:34" ht="15" customHeight="1" x14ac:dyDescent="0.25">
      <c r="A165" s="213" t="s">
        <v>1409</v>
      </c>
      <c r="B165" s="219" t="s">
        <v>1410</v>
      </c>
      <c r="C165" s="224">
        <v>18171.386718999998</v>
      </c>
      <c r="D165" s="224">
        <v>18739.230468999998</v>
      </c>
      <c r="E165" s="224">
        <v>19535.0625</v>
      </c>
      <c r="F165" s="224">
        <v>20170.175781000002</v>
      </c>
      <c r="G165" s="224">
        <v>20682.980468999998</v>
      </c>
      <c r="H165" s="224">
        <v>21192.648438</v>
      </c>
      <c r="I165" s="224">
        <v>21653.730468999998</v>
      </c>
      <c r="J165" s="224">
        <v>22078.480468999998</v>
      </c>
      <c r="K165" s="224">
        <v>22477.355468999998</v>
      </c>
      <c r="L165" s="224">
        <v>22858.132812</v>
      </c>
      <c r="M165" s="224">
        <v>23288.818359000001</v>
      </c>
      <c r="N165" s="224">
        <v>23759.802734000001</v>
      </c>
      <c r="O165" s="224">
        <v>24256.835938</v>
      </c>
      <c r="P165" s="224">
        <v>24769.533202999999</v>
      </c>
      <c r="Q165" s="224">
        <v>25310.607422000001</v>
      </c>
      <c r="R165" s="224">
        <v>25841.998047000001</v>
      </c>
      <c r="S165" s="224">
        <v>26331.703125</v>
      </c>
      <c r="T165" s="224">
        <v>26809.158202999999</v>
      </c>
      <c r="U165" s="224">
        <v>27307.626952999999</v>
      </c>
      <c r="V165" s="224">
        <v>27826.453125</v>
      </c>
      <c r="W165" s="224">
        <v>28370.613281000002</v>
      </c>
      <c r="X165" s="224">
        <v>28925.115234000001</v>
      </c>
      <c r="Y165" s="224">
        <v>29509.078125</v>
      </c>
      <c r="Z165" s="224">
        <v>30115.902343999998</v>
      </c>
      <c r="AA165" s="224">
        <v>30722.546875</v>
      </c>
      <c r="AB165" s="224">
        <v>31317.330077999999</v>
      </c>
      <c r="AC165" s="224">
        <v>31908.9375</v>
      </c>
      <c r="AD165" s="224">
        <v>32501.925781000002</v>
      </c>
      <c r="AE165" s="224">
        <v>33120.199219000002</v>
      </c>
      <c r="AF165" s="224">
        <v>33745.574219000002</v>
      </c>
      <c r="AG165" s="224">
        <v>34364.589844000002</v>
      </c>
      <c r="AH165" s="221">
        <v>2.1465999999999999E-2</v>
      </c>
    </row>
    <row r="166" spans="1:34" ht="15" customHeight="1" x14ac:dyDescent="0.2">
      <c r="B166" s="218" t="s">
        <v>1411</v>
      </c>
    </row>
    <row r="167" spans="1:34" ht="15" customHeight="1" thickBot="1" x14ac:dyDescent="0.3">
      <c r="A167" s="213" t="s">
        <v>1412</v>
      </c>
      <c r="B167" s="219" t="s">
        <v>1413</v>
      </c>
      <c r="C167" s="224">
        <v>468.78430200000003</v>
      </c>
      <c r="D167" s="224">
        <v>486.19561800000002</v>
      </c>
      <c r="E167" s="224">
        <v>499.83804300000003</v>
      </c>
      <c r="F167" s="224">
        <v>501.44506799999999</v>
      </c>
      <c r="G167" s="224">
        <v>501.50607300000001</v>
      </c>
      <c r="H167" s="224">
        <v>501.01016199999998</v>
      </c>
      <c r="I167" s="224">
        <v>499.98956299999998</v>
      </c>
      <c r="J167" s="224">
        <v>497.94915800000001</v>
      </c>
      <c r="K167" s="224">
        <v>498.77099600000003</v>
      </c>
      <c r="L167" s="224">
        <v>496.86956800000002</v>
      </c>
      <c r="M167" s="224">
        <v>487.64306599999998</v>
      </c>
      <c r="N167" s="224">
        <v>481.91384900000003</v>
      </c>
      <c r="O167" s="224">
        <v>480.658997</v>
      </c>
      <c r="P167" s="224">
        <v>481.41455100000002</v>
      </c>
      <c r="Q167" s="224">
        <v>483.18743899999998</v>
      </c>
      <c r="R167" s="224">
        <v>484.64306599999998</v>
      </c>
      <c r="S167" s="224">
        <v>487.19509900000003</v>
      </c>
      <c r="T167" s="224">
        <v>488.40988199999998</v>
      </c>
      <c r="U167" s="224">
        <v>489.79031400000002</v>
      </c>
      <c r="V167" s="224">
        <v>491.96493500000003</v>
      </c>
      <c r="W167" s="224">
        <v>494.15679899999998</v>
      </c>
      <c r="X167" s="224">
        <v>497.52218599999998</v>
      </c>
      <c r="Y167" s="224">
        <v>499.24771099999998</v>
      </c>
      <c r="Z167" s="224">
        <v>501.643372</v>
      </c>
      <c r="AA167" s="224">
        <v>503.23666400000002</v>
      </c>
      <c r="AB167" s="224">
        <v>506.39810199999999</v>
      </c>
      <c r="AC167" s="224">
        <v>510.02899200000002</v>
      </c>
      <c r="AD167" s="224">
        <v>512.00024399999995</v>
      </c>
      <c r="AE167" s="224">
        <v>515.28918499999997</v>
      </c>
      <c r="AF167" s="224">
        <v>518.29089399999998</v>
      </c>
      <c r="AG167" s="224">
        <v>521.25482199999999</v>
      </c>
      <c r="AH167" s="221">
        <v>3.5430000000000001E-3</v>
      </c>
    </row>
    <row r="168" spans="1:34" ht="15" customHeight="1" x14ac:dyDescent="0.2">
      <c r="B168" s="354" t="s">
        <v>1414</v>
      </c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4"/>
      <c r="N168" s="354"/>
      <c r="O168" s="354"/>
      <c r="P168" s="354"/>
      <c r="Q168" s="354"/>
      <c r="R168" s="354"/>
      <c r="S168" s="354"/>
      <c r="T168" s="354"/>
      <c r="U168" s="354"/>
      <c r="V168" s="354"/>
      <c r="W168" s="354"/>
      <c r="X168" s="354"/>
      <c r="Y168" s="354"/>
      <c r="Z168" s="354"/>
      <c r="AA168" s="354"/>
      <c r="AB168" s="354"/>
      <c r="AC168" s="354"/>
      <c r="AD168" s="354"/>
      <c r="AE168" s="354"/>
      <c r="AF168" s="354"/>
      <c r="AG168" s="354"/>
      <c r="AH168" s="225"/>
    </row>
    <row r="169" spans="1:34" ht="15" customHeight="1" x14ac:dyDescent="0.2">
      <c r="B169" s="226" t="s">
        <v>1415</v>
      </c>
    </row>
    <row r="170" spans="1:34" ht="15" customHeight="1" x14ac:dyDescent="0.2">
      <c r="B170" s="226" t="s">
        <v>1416</v>
      </c>
    </row>
    <row r="171" spans="1:34" ht="15" customHeight="1" x14ac:dyDescent="0.2">
      <c r="B171" s="226" t="s">
        <v>1417</v>
      </c>
    </row>
    <row r="172" spans="1:34" ht="15" customHeight="1" x14ac:dyDescent="0.2">
      <c r="B172" s="226" t="s">
        <v>1418</v>
      </c>
    </row>
    <row r="173" spans="1:34" ht="15" customHeight="1" x14ac:dyDescent="0.2">
      <c r="B173" s="226" t="s">
        <v>1419</v>
      </c>
    </row>
    <row r="174" spans="1:34" ht="15" customHeight="1" x14ac:dyDescent="0.2">
      <c r="B174" s="226" t="s">
        <v>1420</v>
      </c>
    </row>
    <row r="175" spans="1:34" ht="15" customHeight="1" x14ac:dyDescent="0.2">
      <c r="B175" s="226" t="s">
        <v>1421</v>
      </c>
    </row>
    <row r="176" spans="1:34" ht="15" customHeight="1" x14ac:dyDescent="0.2">
      <c r="B176" s="226" t="s">
        <v>1422</v>
      </c>
    </row>
    <row r="177" spans="2:2" ht="15" customHeight="1" x14ac:dyDescent="0.2">
      <c r="B177" s="226" t="s">
        <v>1423</v>
      </c>
    </row>
    <row r="178" spans="2:2" ht="15" customHeight="1" x14ac:dyDescent="0.2">
      <c r="B178" s="226" t="s">
        <v>1424</v>
      </c>
    </row>
    <row r="179" spans="2:2" ht="15" customHeight="1" x14ac:dyDescent="0.2">
      <c r="B179" s="226" t="s">
        <v>1425</v>
      </c>
    </row>
    <row r="180" spans="2:2" ht="15" customHeight="1" x14ac:dyDescent="0.2">
      <c r="B180" s="226" t="s">
        <v>1426</v>
      </c>
    </row>
    <row r="181" spans="2:2" ht="15" customHeight="1" x14ac:dyDescent="0.2">
      <c r="B181" s="226" t="s">
        <v>1427</v>
      </c>
    </row>
    <row r="182" spans="2:2" ht="15" customHeight="1" x14ac:dyDescent="0.2">
      <c r="B182" s="226" t="s">
        <v>1428</v>
      </c>
    </row>
    <row r="183" spans="2:2" ht="15" customHeight="1" x14ac:dyDescent="0.2">
      <c r="B183" s="226" t="s">
        <v>1429</v>
      </c>
    </row>
    <row r="184" spans="2:2" ht="15" customHeight="1" x14ac:dyDescent="0.2">
      <c r="B184" s="226" t="s">
        <v>1430</v>
      </c>
    </row>
    <row r="185" spans="2:2" ht="15" customHeight="1" x14ac:dyDescent="0.2">
      <c r="B185" s="226" t="s">
        <v>1431</v>
      </c>
    </row>
    <row r="186" spans="2:2" ht="15" customHeight="1" x14ac:dyDescent="0.2">
      <c r="B186" s="226" t="s">
        <v>1432</v>
      </c>
    </row>
    <row r="187" spans="2:2" ht="15" customHeight="1" x14ac:dyDescent="0.2">
      <c r="B187" s="226" t="s">
        <v>1433</v>
      </c>
    </row>
    <row r="188" spans="2:2" ht="15" customHeight="1" x14ac:dyDescent="0.2">
      <c r="B188" s="226" t="s">
        <v>1434</v>
      </c>
    </row>
    <row r="189" spans="2:2" ht="15" customHeight="1" x14ac:dyDescent="0.2">
      <c r="B189" s="226" t="s">
        <v>1435</v>
      </c>
    </row>
    <row r="190" spans="2:2" ht="15" customHeight="1" x14ac:dyDescent="0.2">
      <c r="B190" s="226" t="s">
        <v>1436</v>
      </c>
    </row>
    <row r="191" spans="2:2" ht="15" customHeight="1" x14ac:dyDescent="0.2">
      <c r="B191" s="226" t="s">
        <v>1437</v>
      </c>
    </row>
    <row r="192" spans="2:2" ht="15" customHeight="1" x14ac:dyDescent="0.2">
      <c r="B192" s="226" t="s">
        <v>1438</v>
      </c>
    </row>
    <row r="193" spans="2:34" ht="15" customHeight="1" x14ac:dyDescent="0.2">
      <c r="B193" s="226" t="s">
        <v>1439</v>
      </c>
    </row>
    <row r="194" spans="2:34" ht="15" customHeight="1" x14ac:dyDescent="0.2">
      <c r="B194" s="226" t="s">
        <v>1440</v>
      </c>
    </row>
    <row r="195" spans="2:34" ht="15" customHeight="1" x14ac:dyDescent="0.2">
      <c r="B195" s="226" t="s">
        <v>1441</v>
      </c>
    </row>
    <row r="196" spans="2:34" ht="15" customHeight="1" x14ac:dyDescent="0.2">
      <c r="B196" s="226" t="s">
        <v>1442</v>
      </c>
    </row>
    <row r="197" spans="2:34" ht="15" customHeight="1" x14ac:dyDescent="0.2">
      <c r="B197" s="226" t="s">
        <v>1443</v>
      </c>
    </row>
    <row r="198" spans="2:34" ht="15" customHeight="1" x14ac:dyDescent="0.2">
      <c r="B198" s="226" t="s">
        <v>1444</v>
      </c>
    </row>
    <row r="199" spans="2:34" ht="15" customHeight="1" x14ac:dyDescent="0.2">
      <c r="B199" s="226" t="s">
        <v>1445</v>
      </c>
    </row>
    <row r="200" spans="2:34" ht="15" customHeight="1" x14ac:dyDescent="0.2">
      <c r="B200" s="226" t="s">
        <v>1446</v>
      </c>
    </row>
    <row r="201" spans="2:34" ht="15" customHeight="1" x14ac:dyDescent="0.2">
      <c r="B201" s="226" t="s">
        <v>1447</v>
      </c>
    </row>
    <row r="202" spans="2:34" ht="15" customHeight="1" x14ac:dyDescent="0.2">
      <c r="B202" s="226" t="s">
        <v>1448</v>
      </c>
    </row>
    <row r="203" spans="2:34" ht="15" customHeight="1" x14ac:dyDescent="0.2">
      <c r="B203" s="226" t="s">
        <v>1449</v>
      </c>
    </row>
    <row r="204" spans="2:34" ht="15" customHeight="1" x14ac:dyDescent="0.2">
      <c r="B204" s="226" t="s">
        <v>1450</v>
      </c>
    </row>
    <row r="205" spans="2:34" ht="15" customHeight="1" x14ac:dyDescent="0.2">
      <c r="B205" s="226" t="s">
        <v>1451</v>
      </c>
    </row>
    <row r="208" spans="2:34" ht="15" customHeight="1" x14ac:dyDescent="0.2">
      <c r="B208" s="353"/>
      <c r="C208" s="353"/>
      <c r="D208" s="353"/>
      <c r="E208" s="353"/>
      <c r="F208" s="353"/>
      <c r="G208" s="353"/>
      <c r="H208" s="353"/>
      <c r="I208" s="353"/>
      <c r="J208" s="353"/>
      <c r="K208" s="353"/>
      <c r="L208" s="353"/>
      <c r="M208" s="353"/>
      <c r="N208" s="353"/>
      <c r="O208" s="353"/>
      <c r="P208" s="353"/>
      <c r="Q208" s="353"/>
      <c r="R208" s="353"/>
      <c r="S208" s="353"/>
      <c r="T208" s="353"/>
      <c r="U208" s="353"/>
      <c r="V208" s="353"/>
      <c r="W208" s="353"/>
      <c r="X208" s="353"/>
      <c r="Y208" s="353"/>
      <c r="Z208" s="353"/>
      <c r="AA208" s="353"/>
      <c r="AB208" s="353"/>
      <c r="AC208" s="353"/>
      <c r="AD208" s="353"/>
      <c r="AE208" s="353"/>
      <c r="AF208" s="353"/>
      <c r="AG208" s="353"/>
      <c r="AH208" s="353"/>
    </row>
    <row r="411" spans="2:34" ht="15" customHeight="1" x14ac:dyDescent="0.2">
      <c r="B411" s="353"/>
      <c r="C411" s="353"/>
      <c r="D411" s="353"/>
      <c r="E411" s="353"/>
      <c r="F411" s="353"/>
      <c r="G411" s="353"/>
      <c r="H411" s="353"/>
      <c r="I411" s="353"/>
      <c r="J411" s="353"/>
      <c r="K411" s="353"/>
      <c r="L411" s="353"/>
      <c r="M411" s="353"/>
      <c r="N411" s="353"/>
      <c r="O411" s="353"/>
      <c r="P411" s="353"/>
      <c r="Q411" s="353"/>
      <c r="R411" s="353"/>
      <c r="S411" s="353"/>
      <c r="T411" s="353"/>
      <c r="U411" s="353"/>
      <c r="V411" s="353"/>
      <c r="W411" s="353"/>
      <c r="X411" s="353"/>
      <c r="Y411" s="353"/>
      <c r="Z411" s="353"/>
      <c r="AA411" s="353"/>
      <c r="AB411" s="353"/>
      <c r="AC411" s="353"/>
      <c r="AD411" s="353"/>
      <c r="AE411" s="353"/>
      <c r="AF411" s="353"/>
      <c r="AG411" s="353"/>
      <c r="AH411" s="353"/>
    </row>
    <row r="523" spans="2:34" ht="15" customHeight="1" x14ac:dyDescent="0.2">
      <c r="B523" s="353"/>
      <c r="C523" s="353"/>
      <c r="D523" s="353"/>
      <c r="E523" s="353"/>
      <c r="F523" s="353"/>
      <c r="G523" s="353"/>
      <c r="H523" s="353"/>
      <c r="I523" s="353"/>
      <c r="J523" s="353"/>
      <c r="K523" s="353"/>
      <c r="L523" s="353"/>
      <c r="M523" s="353"/>
      <c r="N523" s="353"/>
      <c r="O523" s="353"/>
      <c r="P523" s="353"/>
      <c r="Q523" s="353"/>
      <c r="R523" s="353"/>
      <c r="S523" s="353"/>
      <c r="T523" s="353"/>
      <c r="U523" s="353"/>
      <c r="V523" s="353"/>
      <c r="W523" s="353"/>
      <c r="X523" s="353"/>
      <c r="Y523" s="353"/>
      <c r="Z523" s="353"/>
      <c r="AA523" s="353"/>
      <c r="AB523" s="353"/>
      <c r="AC523" s="353"/>
      <c r="AD523" s="353"/>
      <c r="AE523" s="353"/>
      <c r="AF523" s="353"/>
      <c r="AG523" s="353"/>
      <c r="AH523" s="353"/>
    </row>
    <row r="708" spans="2:34" ht="15" customHeight="1" x14ac:dyDescent="0.2">
      <c r="B708" s="353"/>
      <c r="C708" s="353"/>
      <c r="D708" s="353"/>
      <c r="E708" s="353"/>
      <c r="F708" s="353"/>
      <c r="G708" s="353"/>
      <c r="H708" s="353"/>
      <c r="I708" s="353"/>
      <c r="J708" s="353"/>
      <c r="K708" s="353"/>
      <c r="L708" s="353"/>
      <c r="M708" s="353"/>
      <c r="N708" s="353"/>
      <c r="O708" s="353"/>
      <c r="P708" s="353"/>
      <c r="Q708" s="353"/>
      <c r="R708" s="353"/>
      <c r="S708" s="353"/>
      <c r="T708" s="353"/>
      <c r="U708" s="353"/>
      <c r="V708" s="353"/>
      <c r="W708" s="353"/>
      <c r="X708" s="353"/>
      <c r="Y708" s="353"/>
      <c r="Z708" s="353"/>
      <c r="AA708" s="353"/>
      <c r="AB708" s="353"/>
      <c r="AC708" s="353"/>
      <c r="AD708" s="353"/>
      <c r="AE708" s="353"/>
      <c r="AF708" s="353"/>
      <c r="AG708" s="353"/>
      <c r="AH708" s="353"/>
    </row>
    <row r="933" spans="2:34" ht="15" customHeight="1" x14ac:dyDescent="0.2">
      <c r="B933" s="353"/>
      <c r="C933" s="353"/>
      <c r="D933" s="353"/>
      <c r="E933" s="353"/>
      <c r="F933" s="353"/>
      <c r="G933" s="353"/>
      <c r="H933" s="353"/>
      <c r="I933" s="353"/>
      <c r="J933" s="353"/>
      <c r="K933" s="353"/>
      <c r="L933" s="353"/>
      <c r="M933" s="353"/>
      <c r="N933" s="353"/>
      <c r="O933" s="353"/>
      <c r="P933" s="353"/>
      <c r="Q933" s="353"/>
      <c r="R933" s="353"/>
      <c r="S933" s="353"/>
      <c r="T933" s="353"/>
      <c r="U933" s="353"/>
      <c r="V933" s="353"/>
      <c r="W933" s="353"/>
      <c r="X933" s="353"/>
      <c r="Y933" s="353"/>
      <c r="Z933" s="353"/>
      <c r="AA933" s="353"/>
      <c r="AB933" s="353"/>
      <c r="AC933" s="353"/>
      <c r="AD933" s="353"/>
      <c r="AE933" s="353"/>
      <c r="AF933" s="353"/>
      <c r="AG933" s="353"/>
      <c r="AH933" s="353"/>
    </row>
    <row r="1158" spans="2:34" ht="15" customHeight="1" x14ac:dyDescent="0.2">
      <c r="B1158" s="353"/>
      <c r="C1158" s="353"/>
      <c r="D1158" s="353"/>
      <c r="E1158" s="353"/>
      <c r="F1158" s="353"/>
      <c r="G1158" s="353"/>
      <c r="H1158" s="353"/>
      <c r="I1158" s="353"/>
      <c r="J1158" s="353"/>
      <c r="K1158" s="353"/>
      <c r="L1158" s="353"/>
      <c r="M1158" s="353"/>
      <c r="N1158" s="353"/>
      <c r="O1158" s="353"/>
      <c r="P1158" s="353"/>
      <c r="Q1158" s="353"/>
      <c r="R1158" s="353"/>
      <c r="S1158" s="353"/>
      <c r="T1158" s="353"/>
      <c r="U1158" s="353"/>
      <c r="V1158" s="353"/>
      <c r="W1158" s="353"/>
      <c r="X1158" s="353"/>
      <c r="Y1158" s="353"/>
      <c r="Z1158" s="353"/>
      <c r="AA1158" s="353"/>
      <c r="AB1158" s="353"/>
      <c r="AC1158" s="353"/>
      <c r="AD1158" s="353"/>
      <c r="AE1158" s="353"/>
      <c r="AF1158" s="353"/>
      <c r="AG1158" s="353"/>
      <c r="AH1158" s="353"/>
    </row>
    <row r="1383" spans="2:34" ht="15" customHeight="1" x14ac:dyDescent="0.2">
      <c r="B1383" s="353"/>
      <c r="C1383" s="353"/>
      <c r="D1383" s="353"/>
      <c r="E1383" s="353"/>
      <c r="F1383" s="353"/>
      <c r="G1383" s="353"/>
      <c r="H1383" s="353"/>
      <c r="I1383" s="353"/>
      <c r="J1383" s="353"/>
      <c r="K1383" s="353"/>
      <c r="L1383" s="353"/>
      <c r="M1383" s="353"/>
      <c r="N1383" s="353"/>
      <c r="O1383" s="353"/>
      <c r="P1383" s="353"/>
      <c r="Q1383" s="353"/>
      <c r="R1383" s="353"/>
      <c r="S1383" s="353"/>
      <c r="T1383" s="353"/>
      <c r="U1383" s="353"/>
      <c r="V1383" s="353"/>
      <c r="W1383" s="353"/>
      <c r="X1383" s="353"/>
      <c r="Y1383" s="353"/>
      <c r="Z1383" s="353"/>
      <c r="AA1383" s="353"/>
      <c r="AB1383" s="353"/>
      <c r="AC1383" s="353"/>
      <c r="AD1383" s="353"/>
      <c r="AE1383" s="353"/>
      <c r="AF1383" s="353"/>
      <c r="AG1383" s="353"/>
      <c r="AH1383" s="353"/>
    </row>
    <row r="1608" spans="2:34" ht="15" customHeight="1" x14ac:dyDescent="0.2">
      <c r="B1608" s="353"/>
      <c r="C1608" s="353"/>
      <c r="D1608" s="353"/>
      <c r="E1608" s="353"/>
      <c r="F1608" s="353"/>
      <c r="G1608" s="353"/>
      <c r="H1608" s="353"/>
      <c r="I1608" s="353"/>
      <c r="J1608" s="353"/>
      <c r="K1608" s="353"/>
      <c r="L1608" s="353"/>
      <c r="M1608" s="353"/>
      <c r="N1608" s="353"/>
      <c r="O1608" s="353"/>
      <c r="P1608" s="353"/>
      <c r="Q1608" s="353"/>
      <c r="R1608" s="353"/>
      <c r="S1608" s="353"/>
      <c r="T1608" s="353"/>
      <c r="U1608" s="353"/>
      <c r="V1608" s="353"/>
      <c r="W1608" s="353"/>
      <c r="X1608" s="353"/>
      <c r="Y1608" s="353"/>
      <c r="Z1608" s="353"/>
      <c r="AA1608" s="353"/>
      <c r="AB1608" s="353"/>
      <c r="AC1608" s="353"/>
      <c r="AD1608" s="353"/>
      <c r="AE1608" s="353"/>
      <c r="AF1608" s="353"/>
      <c r="AG1608" s="353"/>
      <c r="AH1608" s="353"/>
    </row>
    <row r="1833" spans="2:34" ht="15" customHeight="1" x14ac:dyDescent="0.2">
      <c r="B1833" s="353"/>
      <c r="C1833" s="353"/>
      <c r="D1833" s="353"/>
      <c r="E1833" s="353"/>
      <c r="F1833" s="353"/>
      <c r="G1833" s="353"/>
      <c r="H1833" s="353"/>
      <c r="I1833" s="353"/>
      <c r="J1833" s="353"/>
      <c r="K1833" s="353"/>
      <c r="L1833" s="353"/>
      <c r="M1833" s="353"/>
      <c r="N1833" s="353"/>
      <c r="O1833" s="353"/>
      <c r="P1833" s="353"/>
      <c r="Q1833" s="353"/>
      <c r="R1833" s="353"/>
      <c r="S1833" s="353"/>
      <c r="T1833" s="353"/>
      <c r="U1833" s="353"/>
      <c r="V1833" s="353"/>
      <c r="W1833" s="353"/>
      <c r="X1833" s="353"/>
      <c r="Y1833" s="353"/>
      <c r="Z1833" s="353"/>
      <c r="AA1833" s="353"/>
      <c r="AB1833" s="353"/>
      <c r="AC1833" s="353"/>
      <c r="AD1833" s="353"/>
      <c r="AE1833" s="353"/>
      <c r="AF1833" s="353"/>
      <c r="AG1833" s="353"/>
      <c r="AH1833" s="353"/>
    </row>
    <row r="2058" spans="2:34" ht="15" customHeight="1" x14ac:dyDescent="0.2">
      <c r="B2058" s="353"/>
      <c r="C2058" s="353"/>
      <c r="D2058" s="353"/>
      <c r="E2058" s="353"/>
      <c r="F2058" s="353"/>
      <c r="G2058" s="353"/>
      <c r="H2058" s="353"/>
      <c r="I2058" s="353"/>
      <c r="J2058" s="353"/>
      <c r="K2058" s="353"/>
      <c r="L2058" s="353"/>
      <c r="M2058" s="353"/>
      <c r="N2058" s="353"/>
      <c r="O2058" s="353"/>
      <c r="P2058" s="353"/>
      <c r="Q2058" s="353"/>
      <c r="R2058" s="353"/>
      <c r="S2058" s="353"/>
      <c r="T2058" s="353"/>
      <c r="U2058" s="353"/>
      <c r="V2058" s="353"/>
      <c r="W2058" s="353"/>
      <c r="X2058" s="353"/>
      <c r="Y2058" s="353"/>
      <c r="Z2058" s="353"/>
      <c r="AA2058" s="353"/>
      <c r="AB2058" s="353"/>
      <c r="AC2058" s="353"/>
      <c r="AD2058" s="353"/>
      <c r="AE2058" s="353"/>
      <c r="AF2058" s="353"/>
      <c r="AG2058" s="353"/>
      <c r="AH2058" s="353"/>
    </row>
    <row r="2283" spans="2:34" ht="15" customHeight="1" x14ac:dyDescent="0.2">
      <c r="B2283" s="353"/>
      <c r="C2283" s="353"/>
      <c r="D2283" s="353"/>
      <c r="E2283" s="353"/>
      <c r="F2283" s="353"/>
      <c r="G2283" s="353"/>
      <c r="H2283" s="353"/>
      <c r="I2283" s="353"/>
      <c r="J2283" s="353"/>
      <c r="K2283" s="353"/>
      <c r="L2283" s="353"/>
      <c r="M2283" s="353"/>
      <c r="N2283" s="353"/>
      <c r="O2283" s="353"/>
      <c r="P2283" s="353"/>
      <c r="Q2283" s="353"/>
      <c r="R2283" s="353"/>
      <c r="S2283" s="353"/>
      <c r="T2283" s="353"/>
      <c r="U2283" s="353"/>
      <c r="V2283" s="353"/>
      <c r="W2283" s="353"/>
      <c r="X2283" s="353"/>
      <c r="Y2283" s="353"/>
      <c r="Z2283" s="353"/>
      <c r="AA2283" s="353"/>
      <c r="AB2283" s="353"/>
      <c r="AC2283" s="353"/>
      <c r="AD2283" s="353"/>
      <c r="AE2283" s="353"/>
      <c r="AF2283" s="353"/>
      <c r="AG2283" s="353"/>
      <c r="AH2283" s="353"/>
    </row>
    <row r="2508" spans="2:34" ht="15" customHeight="1" x14ac:dyDescent="0.2">
      <c r="B2508" s="353"/>
      <c r="C2508" s="353"/>
      <c r="D2508" s="353"/>
      <c r="E2508" s="353"/>
      <c r="F2508" s="353"/>
      <c r="G2508" s="353"/>
      <c r="H2508" s="353"/>
      <c r="I2508" s="353"/>
      <c r="J2508" s="353"/>
      <c r="K2508" s="353"/>
      <c r="L2508" s="353"/>
      <c r="M2508" s="353"/>
      <c r="N2508" s="353"/>
      <c r="O2508" s="353"/>
      <c r="P2508" s="353"/>
      <c r="Q2508" s="353"/>
      <c r="R2508" s="353"/>
      <c r="S2508" s="353"/>
      <c r="T2508" s="353"/>
      <c r="U2508" s="353"/>
      <c r="V2508" s="353"/>
      <c r="W2508" s="353"/>
      <c r="X2508" s="353"/>
      <c r="Y2508" s="353"/>
      <c r="Z2508" s="353"/>
      <c r="AA2508" s="353"/>
      <c r="AB2508" s="353"/>
      <c r="AC2508" s="353"/>
      <c r="AD2508" s="353"/>
      <c r="AE2508" s="353"/>
      <c r="AF2508" s="353"/>
      <c r="AG2508" s="353"/>
      <c r="AH2508" s="353"/>
    </row>
    <row r="2711" spans="2:34" ht="15" customHeight="1" x14ac:dyDescent="0.2">
      <c r="B2711" s="353"/>
      <c r="C2711" s="353"/>
      <c r="D2711" s="353"/>
      <c r="E2711" s="353"/>
      <c r="F2711" s="353"/>
      <c r="G2711" s="353"/>
      <c r="H2711" s="353"/>
      <c r="I2711" s="353"/>
      <c r="J2711" s="353"/>
      <c r="K2711" s="353"/>
      <c r="L2711" s="353"/>
      <c r="M2711" s="353"/>
      <c r="N2711" s="353"/>
      <c r="O2711" s="353"/>
      <c r="P2711" s="353"/>
      <c r="Q2711" s="353"/>
      <c r="R2711" s="353"/>
      <c r="S2711" s="353"/>
      <c r="T2711" s="353"/>
      <c r="U2711" s="353"/>
      <c r="V2711" s="353"/>
      <c r="W2711" s="353"/>
      <c r="X2711" s="353"/>
      <c r="Y2711" s="353"/>
      <c r="Z2711" s="353"/>
      <c r="AA2711" s="353"/>
      <c r="AB2711" s="353"/>
      <c r="AC2711" s="353"/>
      <c r="AD2711" s="353"/>
      <c r="AE2711" s="353"/>
      <c r="AF2711" s="353"/>
      <c r="AG2711" s="353"/>
      <c r="AH2711" s="353"/>
    </row>
    <row r="2911" spans="2:34" ht="15" customHeight="1" x14ac:dyDescent="0.2">
      <c r="B2911" s="353"/>
      <c r="C2911" s="353"/>
      <c r="D2911" s="353"/>
      <c r="E2911" s="353"/>
      <c r="F2911" s="353"/>
      <c r="G2911" s="353"/>
      <c r="H2911" s="353"/>
      <c r="I2911" s="353"/>
      <c r="J2911" s="353"/>
      <c r="K2911" s="353"/>
      <c r="L2911" s="353"/>
      <c r="M2911" s="353"/>
      <c r="N2911" s="353"/>
      <c r="O2911" s="353"/>
      <c r="P2911" s="353"/>
      <c r="Q2911" s="353"/>
      <c r="R2911" s="353"/>
      <c r="S2911" s="353"/>
      <c r="T2911" s="353"/>
      <c r="U2911" s="353"/>
      <c r="V2911" s="353"/>
      <c r="W2911" s="353"/>
      <c r="X2911" s="353"/>
      <c r="Y2911" s="353"/>
      <c r="Z2911" s="353"/>
      <c r="AA2911" s="353"/>
      <c r="AB2911" s="353"/>
      <c r="AC2911" s="353"/>
      <c r="AD2911" s="353"/>
      <c r="AE2911" s="353"/>
      <c r="AF2911" s="353"/>
      <c r="AG2911" s="353"/>
      <c r="AH2911" s="353"/>
    </row>
    <row r="3111" spans="2:34" ht="15" customHeight="1" x14ac:dyDescent="0.2">
      <c r="B3111" s="353"/>
      <c r="C3111" s="353"/>
      <c r="D3111" s="353"/>
      <c r="E3111" s="353"/>
      <c r="F3111" s="353"/>
      <c r="G3111" s="353"/>
      <c r="H3111" s="353"/>
      <c r="I3111" s="353"/>
      <c r="J3111" s="353"/>
      <c r="K3111" s="353"/>
      <c r="L3111" s="353"/>
      <c r="M3111" s="353"/>
      <c r="N3111" s="353"/>
      <c r="O3111" s="353"/>
      <c r="P3111" s="353"/>
      <c r="Q3111" s="353"/>
      <c r="R3111" s="353"/>
      <c r="S3111" s="353"/>
      <c r="T3111" s="353"/>
      <c r="U3111" s="353"/>
      <c r="V3111" s="353"/>
      <c r="W3111" s="353"/>
      <c r="X3111" s="353"/>
      <c r="Y3111" s="353"/>
      <c r="Z3111" s="353"/>
      <c r="AA3111" s="353"/>
      <c r="AB3111" s="353"/>
      <c r="AC3111" s="353"/>
      <c r="AD3111" s="353"/>
      <c r="AE3111" s="353"/>
      <c r="AF3111" s="353"/>
      <c r="AG3111" s="353"/>
      <c r="AH3111" s="353"/>
    </row>
    <row r="3311" spans="2:34" ht="15" customHeight="1" x14ac:dyDescent="0.2">
      <c r="B3311" s="353"/>
      <c r="C3311" s="353"/>
      <c r="D3311" s="353"/>
      <c r="E3311" s="353"/>
      <c r="F3311" s="353"/>
      <c r="G3311" s="353"/>
      <c r="H3311" s="353"/>
      <c r="I3311" s="353"/>
      <c r="J3311" s="353"/>
      <c r="K3311" s="353"/>
      <c r="L3311" s="353"/>
      <c r="M3311" s="353"/>
      <c r="N3311" s="353"/>
      <c r="O3311" s="353"/>
      <c r="P3311" s="353"/>
      <c r="Q3311" s="353"/>
      <c r="R3311" s="353"/>
      <c r="S3311" s="353"/>
      <c r="T3311" s="353"/>
      <c r="U3311" s="353"/>
      <c r="V3311" s="353"/>
      <c r="W3311" s="353"/>
      <c r="X3311" s="353"/>
      <c r="Y3311" s="353"/>
      <c r="Z3311" s="353"/>
      <c r="AA3311" s="353"/>
      <c r="AB3311" s="353"/>
      <c r="AC3311" s="353"/>
      <c r="AD3311" s="353"/>
      <c r="AE3311" s="353"/>
      <c r="AF3311" s="353"/>
      <c r="AG3311" s="353"/>
      <c r="AH3311" s="353"/>
    </row>
    <row r="3511" spans="2:34" ht="15" customHeight="1" x14ac:dyDescent="0.2">
      <c r="B3511" s="353"/>
      <c r="C3511" s="353"/>
      <c r="D3511" s="353"/>
      <c r="E3511" s="353"/>
      <c r="F3511" s="353"/>
      <c r="G3511" s="353"/>
      <c r="H3511" s="353"/>
      <c r="I3511" s="353"/>
      <c r="J3511" s="353"/>
      <c r="K3511" s="353"/>
      <c r="L3511" s="353"/>
      <c r="M3511" s="353"/>
      <c r="N3511" s="353"/>
      <c r="O3511" s="353"/>
      <c r="P3511" s="353"/>
      <c r="Q3511" s="353"/>
      <c r="R3511" s="353"/>
      <c r="S3511" s="353"/>
      <c r="T3511" s="353"/>
      <c r="U3511" s="353"/>
      <c r="V3511" s="353"/>
      <c r="W3511" s="353"/>
      <c r="X3511" s="353"/>
      <c r="Y3511" s="353"/>
      <c r="Z3511" s="353"/>
      <c r="AA3511" s="353"/>
      <c r="AB3511" s="353"/>
      <c r="AC3511" s="353"/>
      <c r="AD3511" s="353"/>
      <c r="AE3511" s="353"/>
      <c r="AF3511" s="353"/>
      <c r="AG3511" s="353"/>
      <c r="AH3511" s="353"/>
    </row>
    <row r="3711" spans="2:34" ht="15" customHeight="1" x14ac:dyDescent="0.2">
      <c r="B3711" s="353"/>
      <c r="C3711" s="353"/>
      <c r="D3711" s="353"/>
      <c r="E3711" s="353"/>
      <c r="F3711" s="353"/>
      <c r="G3711" s="353"/>
      <c r="H3711" s="353"/>
      <c r="I3711" s="353"/>
      <c r="J3711" s="353"/>
      <c r="K3711" s="353"/>
      <c r="L3711" s="353"/>
      <c r="M3711" s="353"/>
      <c r="N3711" s="353"/>
      <c r="O3711" s="353"/>
      <c r="P3711" s="353"/>
      <c r="Q3711" s="353"/>
      <c r="R3711" s="353"/>
      <c r="S3711" s="353"/>
      <c r="T3711" s="353"/>
      <c r="U3711" s="353"/>
      <c r="V3711" s="353"/>
      <c r="W3711" s="353"/>
      <c r="X3711" s="353"/>
      <c r="Y3711" s="353"/>
      <c r="Z3711" s="353"/>
      <c r="AA3711" s="353"/>
      <c r="AB3711" s="353"/>
      <c r="AC3711" s="353"/>
      <c r="AD3711" s="353"/>
      <c r="AE3711" s="353"/>
      <c r="AF3711" s="353"/>
      <c r="AG3711" s="353"/>
      <c r="AH3711" s="353"/>
    </row>
    <row r="3911" spans="2:34" ht="15" customHeight="1" x14ac:dyDescent="0.2">
      <c r="B3911" s="353"/>
      <c r="C3911" s="353"/>
      <c r="D3911" s="353"/>
      <c r="E3911" s="353"/>
      <c r="F3911" s="353"/>
      <c r="G3911" s="353"/>
      <c r="H3911" s="353"/>
      <c r="I3911" s="353"/>
      <c r="J3911" s="353"/>
      <c r="K3911" s="353"/>
      <c r="L3911" s="353"/>
      <c r="M3911" s="353"/>
      <c r="N3911" s="353"/>
      <c r="O3911" s="353"/>
      <c r="P3911" s="353"/>
      <c r="Q3911" s="353"/>
      <c r="R3911" s="353"/>
      <c r="S3911" s="353"/>
      <c r="T3911" s="353"/>
      <c r="U3911" s="353"/>
      <c r="V3911" s="353"/>
      <c r="W3911" s="353"/>
      <c r="X3911" s="353"/>
      <c r="Y3911" s="353"/>
      <c r="Z3911" s="353"/>
      <c r="AA3911" s="353"/>
      <c r="AB3911" s="353"/>
      <c r="AC3911" s="353"/>
      <c r="AD3911" s="353"/>
      <c r="AE3911" s="353"/>
      <c r="AF3911" s="353"/>
      <c r="AG3911" s="353"/>
      <c r="AH3911" s="353"/>
    </row>
    <row r="4111" spans="2:34" ht="15" customHeight="1" x14ac:dyDescent="0.2">
      <c r="B4111" s="353"/>
      <c r="C4111" s="353"/>
      <c r="D4111" s="353"/>
      <c r="E4111" s="353"/>
      <c r="F4111" s="353"/>
      <c r="G4111" s="353"/>
      <c r="H4111" s="353"/>
      <c r="I4111" s="353"/>
      <c r="J4111" s="353"/>
      <c r="K4111" s="353"/>
      <c r="L4111" s="353"/>
      <c r="M4111" s="353"/>
      <c r="N4111" s="353"/>
      <c r="O4111" s="353"/>
      <c r="P4111" s="353"/>
      <c r="Q4111" s="353"/>
      <c r="R4111" s="353"/>
      <c r="S4111" s="353"/>
      <c r="T4111" s="353"/>
      <c r="U4111" s="353"/>
      <c r="V4111" s="353"/>
      <c r="W4111" s="353"/>
      <c r="X4111" s="353"/>
      <c r="Y4111" s="353"/>
      <c r="Z4111" s="353"/>
      <c r="AA4111" s="353"/>
      <c r="AB4111" s="353"/>
      <c r="AC4111" s="353"/>
      <c r="AD4111" s="353"/>
      <c r="AE4111" s="353"/>
      <c r="AF4111" s="353"/>
      <c r="AG4111" s="353"/>
      <c r="AH4111" s="353"/>
    </row>
    <row r="4311" spans="2:34" ht="15" customHeight="1" x14ac:dyDescent="0.2">
      <c r="B4311" s="353"/>
      <c r="C4311" s="353"/>
      <c r="D4311" s="353"/>
      <c r="E4311" s="353"/>
      <c r="F4311" s="353"/>
      <c r="G4311" s="353"/>
      <c r="H4311" s="353"/>
      <c r="I4311" s="353"/>
      <c r="J4311" s="353"/>
      <c r="K4311" s="353"/>
      <c r="L4311" s="353"/>
      <c r="M4311" s="353"/>
      <c r="N4311" s="353"/>
      <c r="O4311" s="353"/>
      <c r="P4311" s="353"/>
      <c r="Q4311" s="353"/>
      <c r="R4311" s="353"/>
      <c r="S4311" s="353"/>
      <c r="T4311" s="353"/>
      <c r="U4311" s="353"/>
      <c r="V4311" s="353"/>
      <c r="W4311" s="353"/>
      <c r="X4311" s="353"/>
      <c r="Y4311" s="353"/>
      <c r="Z4311" s="353"/>
      <c r="AA4311" s="353"/>
      <c r="AB4311" s="353"/>
      <c r="AC4311" s="353"/>
      <c r="AD4311" s="353"/>
      <c r="AE4311" s="353"/>
      <c r="AF4311" s="353"/>
      <c r="AG4311" s="353"/>
      <c r="AH4311" s="353"/>
    </row>
    <row r="4423" spans="2:34" ht="15" customHeight="1" x14ac:dyDescent="0.2">
      <c r="B4423" s="353"/>
      <c r="C4423" s="353"/>
      <c r="D4423" s="353"/>
      <c r="E4423" s="353"/>
      <c r="F4423" s="353"/>
      <c r="G4423" s="353"/>
      <c r="H4423" s="353"/>
      <c r="I4423" s="353"/>
      <c r="J4423" s="353"/>
      <c r="K4423" s="353"/>
      <c r="L4423" s="353"/>
      <c r="M4423" s="353"/>
      <c r="N4423" s="353"/>
      <c r="O4423" s="353"/>
      <c r="P4423" s="353"/>
      <c r="Q4423" s="353"/>
      <c r="R4423" s="353"/>
      <c r="S4423" s="353"/>
      <c r="T4423" s="353"/>
      <c r="U4423" s="353"/>
      <c r="V4423" s="353"/>
      <c r="W4423" s="353"/>
      <c r="X4423" s="353"/>
      <c r="Y4423" s="353"/>
      <c r="Z4423" s="353"/>
      <c r="AA4423" s="353"/>
      <c r="AB4423" s="353"/>
      <c r="AC4423" s="353"/>
      <c r="AD4423" s="353"/>
      <c r="AE4423" s="353"/>
      <c r="AF4423" s="353"/>
      <c r="AG4423" s="353"/>
      <c r="AH4423" s="353"/>
    </row>
    <row r="4498" spans="2:34" ht="15" customHeight="1" x14ac:dyDescent="0.2">
      <c r="B4498" s="353"/>
      <c r="C4498" s="353"/>
      <c r="D4498" s="353"/>
      <c r="E4498" s="353"/>
      <c r="F4498" s="353"/>
      <c r="G4498" s="353"/>
      <c r="H4498" s="353"/>
      <c r="I4498" s="353"/>
      <c r="J4498" s="353"/>
      <c r="K4498" s="353"/>
      <c r="L4498" s="353"/>
      <c r="M4498" s="353"/>
      <c r="N4498" s="353"/>
      <c r="O4498" s="353"/>
      <c r="P4498" s="353"/>
      <c r="Q4498" s="353"/>
      <c r="R4498" s="353"/>
      <c r="S4498" s="353"/>
      <c r="T4498" s="353"/>
      <c r="U4498" s="353"/>
      <c r="V4498" s="353"/>
      <c r="W4498" s="353"/>
      <c r="X4498" s="353"/>
      <c r="Y4498" s="353"/>
      <c r="Z4498" s="353"/>
      <c r="AA4498" s="353"/>
      <c r="AB4498" s="353"/>
      <c r="AC4498" s="353"/>
      <c r="AD4498" s="353"/>
      <c r="AE4498" s="353"/>
      <c r="AF4498" s="353"/>
      <c r="AG4498" s="353"/>
      <c r="AH4498" s="353"/>
    </row>
    <row r="4573" spans="2:34" ht="15" customHeight="1" x14ac:dyDescent="0.2">
      <c r="B4573" s="353"/>
      <c r="C4573" s="353"/>
      <c r="D4573" s="353"/>
      <c r="E4573" s="353"/>
      <c r="F4573" s="353"/>
      <c r="G4573" s="353"/>
      <c r="H4573" s="353"/>
      <c r="I4573" s="353"/>
      <c r="J4573" s="353"/>
      <c r="K4573" s="353"/>
      <c r="L4573" s="353"/>
      <c r="M4573" s="353"/>
      <c r="N4573" s="353"/>
      <c r="O4573" s="353"/>
      <c r="P4573" s="353"/>
      <c r="Q4573" s="353"/>
      <c r="R4573" s="353"/>
      <c r="S4573" s="353"/>
      <c r="T4573" s="353"/>
      <c r="U4573" s="353"/>
      <c r="V4573" s="353"/>
      <c r="W4573" s="353"/>
      <c r="X4573" s="353"/>
      <c r="Y4573" s="353"/>
      <c r="Z4573" s="353"/>
      <c r="AA4573" s="353"/>
      <c r="AB4573" s="353"/>
      <c r="AC4573" s="353"/>
      <c r="AD4573" s="353"/>
      <c r="AE4573" s="353"/>
      <c r="AF4573" s="353"/>
      <c r="AG4573" s="353"/>
      <c r="AH4573" s="353"/>
    </row>
    <row r="4648" spans="2:34" ht="15" customHeight="1" x14ac:dyDescent="0.2">
      <c r="B4648" s="353"/>
      <c r="C4648" s="353"/>
      <c r="D4648" s="353"/>
      <c r="E4648" s="353"/>
      <c r="F4648" s="353"/>
      <c r="G4648" s="353"/>
      <c r="H4648" s="353"/>
      <c r="I4648" s="353"/>
      <c r="J4648" s="353"/>
      <c r="K4648" s="353"/>
      <c r="L4648" s="353"/>
      <c r="M4648" s="353"/>
      <c r="N4648" s="353"/>
      <c r="O4648" s="353"/>
      <c r="P4648" s="353"/>
      <c r="Q4648" s="353"/>
      <c r="R4648" s="353"/>
      <c r="S4648" s="353"/>
      <c r="T4648" s="353"/>
      <c r="U4648" s="353"/>
      <c r="V4648" s="353"/>
      <c r="W4648" s="353"/>
      <c r="X4648" s="353"/>
      <c r="Y4648" s="353"/>
      <c r="Z4648" s="353"/>
      <c r="AA4648" s="353"/>
      <c r="AB4648" s="353"/>
      <c r="AC4648" s="353"/>
      <c r="AD4648" s="353"/>
      <c r="AE4648" s="353"/>
      <c r="AF4648" s="353"/>
      <c r="AG4648" s="353"/>
      <c r="AH4648" s="353"/>
    </row>
    <row r="4723" spans="2:34" ht="15" customHeight="1" x14ac:dyDescent="0.2">
      <c r="B4723" s="353"/>
      <c r="C4723" s="353"/>
      <c r="D4723" s="353"/>
      <c r="E4723" s="353"/>
      <c r="F4723" s="353"/>
      <c r="G4723" s="353"/>
      <c r="H4723" s="353"/>
      <c r="I4723" s="353"/>
      <c r="J4723" s="353"/>
      <c r="K4723" s="353"/>
      <c r="L4723" s="353"/>
      <c r="M4723" s="353"/>
      <c r="N4723" s="353"/>
      <c r="O4723" s="353"/>
      <c r="P4723" s="353"/>
      <c r="Q4723" s="353"/>
      <c r="R4723" s="353"/>
      <c r="S4723" s="353"/>
      <c r="T4723" s="353"/>
      <c r="U4723" s="353"/>
      <c r="V4723" s="353"/>
      <c r="W4723" s="353"/>
      <c r="X4723" s="353"/>
      <c r="Y4723" s="353"/>
      <c r="Z4723" s="353"/>
      <c r="AA4723" s="353"/>
      <c r="AB4723" s="353"/>
      <c r="AC4723" s="353"/>
      <c r="AD4723" s="353"/>
      <c r="AE4723" s="353"/>
      <c r="AF4723" s="353"/>
      <c r="AG4723" s="353"/>
      <c r="AH4723" s="353"/>
    </row>
    <row r="4798" spans="2:34" ht="15" customHeight="1" x14ac:dyDescent="0.2">
      <c r="B4798" s="353"/>
      <c r="C4798" s="353"/>
      <c r="D4798" s="353"/>
      <c r="E4798" s="353"/>
      <c r="F4798" s="353"/>
      <c r="G4798" s="353"/>
      <c r="H4798" s="353"/>
      <c r="I4798" s="353"/>
      <c r="J4798" s="353"/>
      <c r="K4798" s="353"/>
      <c r="L4798" s="353"/>
      <c r="M4798" s="353"/>
      <c r="N4798" s="353"/>
      <c r="O4798" s="353"/>
      <c r="P4798" s="353"/>
      <c r="Q4798" s="353"/>
      <c r="R4798" s="353"/>
      <c r="S4798" s="353"/>
      <c r="T4798" s="353"/>
      <c r="U4798" s="353"/>
      <c r="V4798" s="353"/>
      <c r="W4798" s="353"/>
      <c r="X4798" s="353"/>
      <c r="Y4798" s="353"/>
      <c r="Z4798" s="353"/>
      <c r="AA4798" s="353"/>
      <c r="AB4798" s="353"/>
      <c r="AC4798" s="353"/>
      <c r="AD4798" s="353"/>
      <c r="AE4798" s="353"/>
      <c r="AF4798" s="353"/>
      <c r="AG4798" s="353"/>
      <c r="AH4798" s="353"/>
    </row>
    <row r="4873" spans="2:34" ht="15" customHeight="1" x14ac:dyDescent="0.2">
      <c r="B4873" s="353"/>
      <c r="C4873" s="353"/>
      <c r="D4873" s="353"/>
      <c r="E4873" s="353"/>
      <c r="F4873" s="353"/>
      <c r="G4873" s="353"/>
      <c r="H4873" s="353"/>
      <c r="I4873" s="353"/>
      <c r="J4873" s="353"/>
      <c r="K4873" s="353"/>
      <c r="L4873" s="353"/>
      <c r="M4873" s="353"/>
      <c r="N4873" s="353"/>
      <c r="O4873" s="353"/>
      <c r="P4873" s="353"/>
      <c r="Q4873" s="353"/>
      <c r="R4873" s="353"/>
      <c r="S4873" s="353"/>
      <c r="T4873" s="353"/>
      <c r="U4873" s="353"/>
      <c r="V4873" s="353"/>
      <c r="W4873" s="353"/>
      <c r="X4873" s="353"/>
      <c r="Y4873" s="353"/>
      <c r="Z4873" s="353"/>
      <c r="AA4873" s="353"/>
      <c r="AB4873" s="353"/>
      <c r="AC4873" s="353"/>
      <c r="AD4873" s="353"/>
      <c r="AE4873" s="353"/>
      <c r="AF4873" s="353"/>
      <c r="AG4873" s="353"/>
      <c r="AH4873" s="353"/>
    </row>
    <row r="4948" spans="2:34" ht="15" customHeight="1" x14ac:dyDescent="0.2">
      <c r="B4948" s="353"/>
      <c r="C4948" s="353"/>
      <c r="D4948" s="353"/>
      <c r="E4948" s="353"/>
      <c r="F4948" s="353"/>
      <c r="G4948" s="353"/>
      <c r="H4948" s="353"/>
      <c r="I4948" s="353"/>
      <c r="J4948" s="353"/>
      <c r="K4948" s="353"/>
      <c r="L4948" s="353"/>
      <c r="M4948" s="353"/>
      <c r="N4948" s="353"/>
      <c r="O4948" s="353"/>
      <c r="P4948" s="353"/>
      <c r="Q4948" s="353"/>
      <c r="R4948" s="353"/>
      <c r="S4948" s="353"/>
      <c r="T4948" s="353"/>
      <c r="U4948" s="353"/>
      <c r="V4948" s="353"/>
      <c r="W4948" s="353"/>
      <c r="X4948" s="353"/>
      <c r="Y4948" s="353"/>
      <c r="Z4948" s="353"/>
      <c r="AA4948" s="353"/>
      <c r="AB4948" s="353"/>
      <c r="AC4948" s="353"/>
      <c r="AD4948" s="353"/>
      <c r="AE4948" s="353"/>
      <c r="AF4948" s="353"/>
      <c r="AG4948" s="353"/>
      <c r="AH4948" s="353"/>
    </row>
    <row r="5023" spans="2:34" ht="15" customHeight="1" x14ac:dyDescent="0.2">
      <c r="B5023" s="353"/>
      <c r="C5023" s="353"/>
      <c r="D5023" s="353"/>
      <c r="E5023" s="353"/>
      <c r="F5023" s="353"/>
      <c r="G5023" s="353"/>
      <c r="H5023" s="353"/>
      <c r="I5023" s="353"/>
      <c r="J5023" s="353"/>
      <c r="K5023" s="353"/>
      <c r="L5023" s="353"/>
      <c r="M5023" s="353"/>
      <c r="N5023" s="353"/>
      <c r="O5023" s="353"/>
      <c r="P5023" s="353"/>
      <c r="Q5023" s="353"/>
      <c r="R5023" s="353"/>
      <c r="S5023" s="353"/>
      <c r="T5023" s="353"/>
      <c r="U5023" s="353"/>
      <c r="V5023" s="353"/>
      <c r="W5023" s="353"/>
      <c r="X5023" s="353"/>
      <c r="Y5023" s="353"/>
      <c r="Z5023" s="353"/>
      <c r="AA5023" s="353"/>
      <c r="AB5023" s="353"/>
      <c r="AC5023" s="353"/>
      <c r="AD5023" s="353"/>
      <c r="AE5023" s="353"/>
      <c r="AF5023" s="353"/>
      <c r="AG5023" s="353"/>
      <c r="AH5023" s="353"/>
    </row>
  </sheetData>
  <mergeCells count="31">
    <mergeCell ref="B5023:AH5023"/>
    <mergeCell ref="B4573:AH4573"/>
    <mergeCell ref="B4648:AH4648"/>
    <mergeCell ref="B4723:AH4723"/>
    <mergeCell ref="B4798:AH4798"/>
    <mergeCell ref="B4873:AH4873"/>
    <mergeCell ref="B4948:AH4948"/>
    <mergeCell ref="B4498:AH4498"/>
    <mergeCell ref="B2508:AH2508"/>
    <mergeCell ref="B2711:AH2711"/>
    <mergeCell ref="B2911:AH2911"/>
    <mergeCell ref="B3111:AH3111"/>
    <mergeCell ref="B3311:AH3311"/>
    <mergeCell ref="B3511:AH3511"/>
    <mergeCell ref="B3711:AH3711"/>
    <mergeCell ref="B3911:AH3911"/>
    <mergeCell ref="B4111:AH4111"/>
    <mergeCell ref="B4311:AH4311"/>
    <mergeCell ref="B4423:AH4423"/>
    <mergeCell ref="B2283:AH2283"/>
    <mergeCell ref="B168:AG168"/>
    <mergeCell ref="B208:AH208"/>
    <mergeCell ref="B411:AH411"/>
    <mergeCell ref="B523:AH523"/>
    <mergeCell ref="B708:AH708"/>
    <mergeCell ref="B933:AH933"/>
    <mergeCell ref="B1158:AH1158"/>
    <mergeCell ref="B1383:AH1383"/>
    <mergeCell ref="B1608:AH1608"/>
    <mergeCell ref="B1833:AH1833"/>
    <mergeCell ref="B2058:AH2058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D4F15-5D62-41B4-B7AB-277D6B736654}">
  <sheetPr codeName="Sheet23">
    <tabColor rgb="FF00B0F0"/>
  </sheetPr>
  <dimension ref="A1:R12"/>
  <sheetViews>
    <sheetView workbookViewId="0"/>
  </sheetViews>
  <sheetFormatPr defaultRowHeight="15" x14ac:dyDescent="0.25"/>
  <cols>
    <col min="1" max="1" width="22.75" style="187" customWidth="1"/>
    <col min="2" max="2" width="9.375" style="187" bestFit="1" customWidth="1"/>
    <col min="3" max="15" width="9.125" style="187" bestFit="1" customWidth="1"/>
    <col min="16" max="16" width="9.625" style="187" bestFit="1" customWidth="1"/>
    <col min="17" max="17" width="9.125" style="187" bestFit="1" customWidth="1"/>
    <col min="18" max="18" width="9.625" style="187" bestFit="1" customWidth="1"/>
    <col min="19" max="16384" width="9" style="187"/>
  </cols>
  <sheetData>
    <row r="1" spans="1:18" s="181" customFormat="1" ht="15.75" thickBot="1" x14ac:dyDescent="0.3">
      <c r="A1" s="179" t="s">
        <v>610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</row>
    <row r="2" spans="1:18" s="183" customFormat="1" ht="15.75" thickBot="1" x14ac:dyDescent="0.3">
      <c r="A2" s="182"/>
      <c r="B2" s="182"/>
      <c r="C2" s="182"/>
      <c r="D2" s="355" t="s">
        <v>611</v>
      </c>
      <c r="E2" s="356"/>
      <c r="F2" s="356"/>
      <c r="G2" s="356"/>
      <c r="H2" s="356"/>
      <c r="I2" s="357"/>
      <c r="J2" s="182"/>
      <c r="K2" s="182"/>
      <c r="L2" s="182"/>
      <c r="M2" s="182"/>
      <c r="N2" s="182"/>
      <c r="O2" s="182"/>
      <c r="P2" s="182"/>
      <c r="Q2" s="182"/>
      <c r="R2" s="182"/>
    </row>
    <row r="3" spans="1:18" s="186" customFormat="1" ht="45" x14ac:dyDescent="0.25">
      <c r="A3" s="184">
        <f>10^12</f>
        <v>1000000000000</v>
      </c>
      <c r="B3" s="184" t="s">
        <v>582</v>
      </c>
      <c r="C3" s="184" t="s">
        <v>583</v>
      </c>
      <c r="D3" s="184" t="s">
        <v>597</v>
      </c>
      <c r="E3" s="185" t="s">
        <v>598</v>
      </c>
      <c r="F3" s="185" t="s">
        <v>599</v>
      </c>
      <c r="G3" s="185" t="s">
        <v>600</v>
      </c>
      <c r="H3" s="185" t="s">
        <v>601</v>
      </c>
      <c r="I3" s="185" t="s">
        <v>602</v>
      </c>
      <c r="J3" s="185" t="s">
        <v>603</v>
      </c>
      <c r="K3" s="185" t="s">
        <v>584</v>
      </c>
      <c r="L3" s="185" t="s">
        <v>584</v>
      </c>
      <c r="M3" s="185" t="s">
        <v>604</v>
      </c>
      <c r="N3" s="185" t="s">
        <v>605</v>
      </c>
      <c r="O3" s="185" t="s">
        <v>606</v>
      </c>
      <c r="P3" s="185" t="s">
        <v>607</v>
      </c>
      <c r="Q3" s="185" t="s">
        <v>608</v>
      </c>
      <c r="R3" s="185" t="s">
        <v>602</v>
      </c>
    </row>
    <row r="4" spans="1:18" s="186" customFormat="1" x14ac:dyDescent="0.25">
      <c r="A4" s="184" t="s">
        <v>609</v>
      </c>
      <c r="B4" s="184">
        <v>33.299999999999997</v>
      </c>
      <c r="C4" s="184">
        <v>834.1</v>
      </c>
      <c r="D4" s="184">
        <v>70.3</v>
      </c>
      <c r="E4" s="184">
        <v>21.1</v>
      </c>
      <c r="F4" s="184">
        <v>31</v>
      </c>
      <c r="G4" s="184">
        <v>0.1</v>
      </c>
      <c r="H4" s="184">
        <v>316.5</v>
      </c>
      <c r="I4" s="184">
        <v>438.9</v>
      </c>
      <c r="J4" s="184">
        <v>0</v>
      </c>
      <c r="K4" s="184">
        <v>29.9</v>
      </c>
      <c r="L4" s="184">
        <v>11.3</v>
      </c>
      <c r="M4" s="184">
        <v>1.2</v>
      </c>
      <c r="N4" s="184">
        <v>17.3</v>
      </c>
      <c r="O4" s="184">
        <v>169.6</v>
      </c>
      <c r="P4" s="184">
        <v>1535.7</v>
      </c>
      <c r="Q4" s="184">
        <v>312.5</v>
      </c>
      <c r="R4" s="184">
        <v>1848.2</v>
      </c>
    </row>
    <row r="5" spans="1:18" s="186" customFormat="1" x14ac:dyDescent="0.25">
      <c r="B5" s="186">
        <f>B4*$A$3</f>
        <v>33299999999999.996</v>
      </c>
      <c r="C5" s="186">
        <f t="shared" ref="C5:R5" si="0">C4*$A$3</f>
        <v>834100000000000</v>
      </c>
      <c r="D5" s="186">
        <f t="shared" si="0"/>
        <v>70300000000000</v>
      </c>
      <c r="E5" s="186">
        <f t="shared" si="0"/>
        <v>21100000000000</v>
      </c>
      <c r="F5" s="186">
        <f t="shared" si="0"/>
        <v>31000000000000</v>
      </c>
      <c r="G5" s="186">
        <f t="shared" si="0"/>
        <v>100000000000</v>
      </c>
      <c r="H5" s="186">
        <f t="shared" si="0"/>
        <v>316500000000000</v>
      </c>
      <c r="I5" s="186">
        <f t="shared" si="0"/>
        <v>438900000000000</v>
      </c>
      <c r="J5" s="186">
        <f t="shared" si="0"/>
        <v>0</v>
      </c>
      <c r="K5" s="186">
        <f t="shared" si="0"/>
        <v>29900000000000</v>
      </c>
      <c r="L5" s="186">
        <f t="shared" si="0"/>
        <v>11300000000000</v>
      </c>
      <c r="M5" s="186">
        <f t="shared" si="0"/>
        <v>1200000000000</v>
      </c>
      <c r="N5" s="186">
        <f t="shared" si="0"/>
        <v>17300000000000</v>
      </c>
      <c r="O5" s="186">
        <f t="shared" si="0"/>
        <v>169600000000000</v>
      </c>
      <c r="P5" s="186">
        <f t="shared" si="0"/>
        <v>1535700000000000</v>
      </c>
      <c r="Q5" s="186">
        <f t="shared" si="0"/>
        <v>312500000000000</v>
      </c>
      <c r="R5" s="186">
        <f t="shared" si="0"/>
        <v>1848200000000000</v>
      </c>
    </row>
    <row r="6" spans="1:18" s="186" customFormat="1" x14ac:dyDescent="0.25"/>
    <row r="7" spans="1:18" s="186" customFormat="1" ht="30" x14ac:dyDescent="0.25">
      <c r="A7" s="186" t="s">
        <v>612</v>
      </c>
      <c r="B7" s="186" t="s">
        <v>582</v>
      </c>
      <c r="C7" s="186" t="s">
        <v>583</v>
      </c>
      <c r="D7" s="186" t="s">
        <v>597</v>
      </c>
      <c r="E7" s="186" t="s">
        <v>613</v>
      </c>
      <c r="F7" s="186" t="s">
        <v>597</v>
      </c>
      <c r="G7" s="186" t="s">
        <v>614</v>
      </c>
      <c r="H7" s="186" t="s">
        <v>597</v>
      </c>
    </row>
    <row r="8" spans="1:18" x14ac:dyDescent="0.25">
      <c r="E8" s="187" t="s">
        <v>616</v>
      </c>
      <c r="H8" s="188" t="s">
        <v>615</v>
      </c>
    </row>
    <row r="10" spans="1:18" x14ac:dyDescent="0.25">
      <c r="B10" s="187" t="s">
        <v>582</v>
      </c>
      <c r="C10" s="187" t="s">
        <v>583</v>
      </c>
      <c r="D10" s="187" t="s">
        <v>597</v>
      </c>
      <c r="E10" s="187" t="s">
        <v>598</v>
      </c>
      <c r="F10" s="187" t="s">
        <v>599</v>
      </c>
      <c r="G10" s="187" t="s">
        <v>600</v>
      </c>
      <c r="H10" s="187" t="s">
        <v>601</v>
      </c>
      <c r="I10" s="187" t="s">
        <v>602</v>
      </c>
      <c r="J10" s="187" t="s">
        <v>603</v>
      </c>
      <c r="K10" s="187" t="s">
        <v>584</v>
      </c>
      <c r="L10" s="187" t="s">
        <v>584</v>
      </c>
      <c r="M10" s="187" t="s">
        <v>604</v>
      </c>
      <c r="N10" s="187" t="s">
        <v>605</v>
      </c>
      <c r="O10" s="187" t="s">
        <v>606</v>
      </c>
      <c r="P10" s="187" t="s">
        <v>607</v>
      </c>
      <c r="Q10" s="187" t="s">
        <v>608</v>
      </c>
      <c r="R10" s="187" t="s">
        <v>602</v>
      </c>
    </row>
    <row r="11" spans="1:18" x14ac:dyDescent="0.25">
      <c r="A11" s="187" t="s">
        <v>1193</v>
      </c>
      <c r="B11" s="205" t="s">
        <v>582</v>
      </c>
      <c r="C11" s="205" t="s">
        <v>583</v>
      </c>
      <c r="D11" s="20" t="s">
        <v>1190</v>
      </c>
      <c r="E11" s="205" t="s">
        <v>1191</v>
      </c>
      <c r="F11" s="20" t="s">
        <v>1190</v>
      </c>
      <c r="G11" s="20" t="s">
        <v>250</v>
      </c>
      <c r="H11" s="20" t="s">
        <v>1190</v>
      </c>
      <c r="K11" s="187" t="s">
        <v>584</v>
      </c>
      <c r="L11" s="187" t="s">
        <v>584</v>
      </c>
    </row>
    <row r="12" spans="1:18" x14ac:dyDescent="0.25">
      <c r="B12" s="187">
        <v>33299999999999.996</v>
      </c>
      <c r="C12" s="187">
        <v>834100000000000</v>
      </c>
      <c r="D12" s="187">
        <v>70300000000000</v>
      </c>
      <c r="E12" s="187">
        <v>21100000000000</v>
      </c>
      <c r="F12" s="187">
        <v>31000000000000</v>
      </c>
      <c r="G12" s="187">
        <v>100000000000</v>
      </c>
      <c r="H12" s="187">
        <v>316500000000000</v>
      </c>
      <c r="I12" s="187">
        <v>438900000000000</v>
      </c>
      <c r="J12" s="187">
        <v>0</v>
      </c>
      <c r="K12" s="187">
        <v>29900000000000</v>
      </c>
      <c r="L12" s="187">
        <v>11300000000000</v>
      </c>
      <c r="M12" s="187">
        <v>1200000000000</v>
      </c>
      <c r="N12" s="187">
        <v>17300000000000</v>
      </c>
      <c r="O12" s="187">
        <v>169600000000000</v>
      </c>
      <c r="P12" s="187">
        <v>1535700000000000</v>
      </c>
      <c r="Q12" s="187">
        <v>312500000000000</v>
      </c>
      <c r="R12" s="187">
        <v>1848200000000000</v>
      </c>
    </row>
  </sheetData>
  <mergeCells count="1">
    <mergeCell ref="D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About</vt:lpstr>
      <vt:lpstr>E3 Data&gt;</vt:lpstr>
      <vt:lpstr>Pathways-natural gas</vt:lpstr>
      <vt:lpstr>E3-Pathways-electricity</vt:lpstr>
      <vt:lpstr>Pathways-petroleum diesel</vt:lpstr>
      <vt:lpstr>Pathways-refinery gas</vt:lpstr>
      <vt:lpstr>Pathways-pet coke</vt:lpstr>
      <vt:lpstr>AEO 2.9</vt:lpstr>
      <vt:lpstr>SEDS</vt:lpstr>
      <vt:lpstr>AEO Industrial growth rate</vt:lpstr>
      <vt:lpstr>CARB Data&gt;</vt:lpstr>
      <vt:lpstr>CPUC_Public Facility Data</vt:lpstr>
      <vt:lpstr>CHP Estimated Industry Breakdow</vt:lpstr>
      <vt:lpstr>subset_fuel consump</vt:lpstr>
      <vt:lpstr>Calculations&gt;</vt:lpstr>
      <vt:lpstr>Growth rates</vt:lpstr>
      <vt:lpstr>CHP Distribution_calcs</vt:lpstr>
      <vt:lpstr>Summary_carb_combusted</vt:lpstr>
      <vt:lpstr>CARB_In-State Fuel Heat Content</vt:lpstr>
      <vt:lpstr>calcs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BIFUbC-crude-oil</vt:lpstr>
      <vt:lpstr>BIFUbC-heavy-or-residual-oil</vt:lpstr>
      <vt:lpstr>BIFUbC-LPG-propane-or-butane</vt:lpstr>
      <vt:lpstr>BIFUbC-hydrogen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2014-03-20T21:01:41Z</dcterms:created>
  <dcterms:modified xsi:type="dcterms:W3CDTF">2021-07-20T18:33:52Z</dcterms:modified>
</cp:coreProperties>
</file>