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A/trans/BNVP/"/>
    </mc:Choice>
  </mc:AlternateContent>
  <xr:revisionPtr revIDLastSave="0" documentId="8_{2D280FCC-6CA8-F04E-9DBD-4595E2676D92}" xr6:coauthVersionLast="47" xr6:coauthVersionMax="47" xr10:uidLastSave="{00000000-0000-0000-0000-000000000000}"/>
  <bookViews>
    <workbookView xWindow="0" yWindow="500" windowWidth="28800" windowHeight="15980" firstSheet="22" activeTab="26"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CARB ACT ISOR" sheetId="36" r:id="rId13"/>
    <sheet name="LDV Shares" sheetId="28" r:id="rId14"/>
    <sheet name="Freight HDVs" sheetId="33" r:id="rId15"/>
    <sheet name="Hydrogen Vehicle Calcs" sheetId="31" r:id="rId16"/>
    <sheet name="Passenger Aircraft" sheetId="22" r:id="rId17"/>
    <sheet name="Ships" sheetId="25" r:id="rId18"/>
    <sheet name="Motorbikes" sheetId="23"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About!$A$113</definedName>
    <definedName name="cpi_2014to2012">About!#REF!</definedName>
    <definedName name="cpi_2016to2012">About!$A$114</definedName>
    <definedName name="cpi_2017to2012">About!$A$115</definedName>
    <definedName name="cpi_2018to2012">About!$A$116</definedName>
    <definedName name="cpi_2019to2012">About!$A$117</definedName>
    <definedName name="cpi_2020to2012">About!$A$118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4" l="1"/>
  <c r="B5" i="14"/>
  <c r="B2" i="14"/>
  <c r="B8" i="13"/>
  <c r="B5" i="13"/>
  <c r="G146" i="40"/>
  <c r="B80" i="36"/>
  <c r="B2" i="8" s="1"/>
  <c r="D8" i="36"/>
  <c r="C8" i="36"/>
  <c r="B8" i="36"/>
  <c r="B72" i="36"/>
  <c r="B65" i="36"/>
  <c r="B58" i="36"/>
  <c r="B2" i="13" l="1"/>
  <c r="D30" i="36"/>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N2" i="2"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Q2" i="2"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M2" i="2"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E27" i="36"/>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52" i="40"/>
  <c r="F4" i="2" s="1"/>
  <c r="AC40" i="40"/>
  <c r="AA78" i="40"/>
  <c r="AA56" i="40"/>
  <c r="J59" i="40"/>
  <c r="J79" i="40"/>
  <c r="M147" i="40"/>
  <c r="M153" i="40" s="1"/>
  <c r="L2" i="2" s="1"/>
  <c r="K148" i="40"/>
  <c r="K154" i="40" s="1"/>
  <c r="J5" i="2" s="1"/>
  <c r="W148" i="40"/>
  <c r="W154" i="40" s="1"/>
  <c r="V5" i="2" s="1"/>
  <c r="J35" i="40"/>
  <c r="M146" i="40"/>
  <c r="M152" i="40" s="1"/>
  <c r="L4" i="2" s="1"/>
  <c r="J36" i="40"/>
  <c r="AA36" i="40"/>
  <c r="AC38" i="40"/>
  <c r="AD147" i="40"/>
  <c r="AD153" i="40" s="1"/>
  <c r="AC2" i="2" s="1"/>
  <c r="G148" i="40"/>
  <c r="G154" i="40" s="1"/>
  <c r="F5" i="2" s="1"/>
  <c r="D148" i="40"/>
  <c r="D154" i="40" s="1"/>
  <c r="C5" i="2" s="1"/>
  <c r="H148" i="40"/>
  <c r="H154" i="40" s="1"/>
  <c r="G5" i="2" s="1"/>
  <c r="V148" i="40"/>
  <c r="V154" i="40" s="1"/>
  <c r="U5" i="2" s="1"/>
  <c r="AA59" i="40"/>
  <c r="J54" i="40"/>
  <c r="J58" i="40"/>
  <c r="Y147" i="40"/>
  <c r="Y153" i="40" s="1"/>
  <c r="X2" i="2" s="1"/>
  <c r="Y146" i="40"/>
  <c r="Y152" i="40" s="1"/>
  <c r="X4" i="2" s="1"/>
  <c r="K146" i="40"/>
  <c r="K152" i="40" s="1"/>
  <c r="J4" i="2" s="1"/>
  <c r="J41" i="40"/>
  <c r="AA39" i="40"/>
  <c r="AC36" i="40"/>
  <c r="G147" i="40"/>
  <c r="G153" i="40" s="1"/>
  <c r="F2" i="2" s="1"/>
  <c r="N148" i="40"/>
  <c r="N154" i="40" s="1"/>
  <c r="M5" i="2" s="1"/>
  <c r="AA58" i="40"/>
  <c r="J60" i="40"/>
  <c r="J56" i="40"/>
  <c r="C147" i="40"/>
  <c r="C153" i="40" s="1"/>
  <c r="B2" i="2" s="1"/>
  <c r="AG148" i="40"/>
  <c r="AG154" i="40" s="1"/>
  <c r="AF5" i="2" s="1"/>
  <c r="J40" i="40"/>
  <c r="AC34" i="40"/>
  <c r="AC146" i="40" s="1"/>
  <c r="AC152" i="40" s="1"/>
  <c r="AB4" i="2" s="1"/>
  <c r="H147" i="40"/>
  <c r="H153" i="40" s="1"/>
  <c r="G2" i="2" s="1"/>
  <c r="AA74" i="40"/>
  <c r="AA148" i="40" s="1"/>
  <c r="AA154" i="40" s="1"/>
  <c r="Z5" i="2" s="1"/>
  <c r="J55" i="40"/>
  <c r="J78" i="40"/>
  <c r="K147" i="40"/>
  <c r="K153" i="40" s="1"/>
  <c r="J2" i="2" s="1"/>
  <c r="C148" i="40"/>
  <c r="C154" i="40" s="1"/>
  <c r="B5" i="2" s="1"/>
  <c r="AG147" i="40"/>
  <c r="AG153" i="40" s="1"/>
  <c r="AF2" i="2" s="1"/>
  <c r="H146" i="40"/>
  <c r="H152" i="40" s="1"/>
  <c r="G4" i="2" s="1"/>
  <c r="AA38" i="40"/>
  <c r="D146" i="40"/>
  <c r="D152" i="40" s="1"/>
  <c r="C4" i="2" s="1"/>
  <c r="J37" i="40"/>
  <c r="AA34" i="40"/>
  <c r="AC41" i="40"/>
  <c r="V147" i="40"/>
  <c r="V153" i="40" s="1"/>
  <c r="U2" i="2" s="1"/>
  <c r="AA57" i="40"/>
  <c r="AA54" i="40"/>
  <c r="J75" i="40"/>
  <c r="Y148" i="40"/>
  <c r="Y154" i="40" s="1"/>
  <c r="X5" i="2" s="1"/>
  <c r="R148" i="40"/>
  <c r="R154" i="40" s="1"/>
  <c r="Q5" i="2" s="1"/>
  <c r="AD146" i="40"/>
  <c r="AD152" i="40" s="1"/>
  <c r="AC4" i="2" s="1"/>
  <c r="U146" i="40"/>
  <c r="U152" i="40" s="1"/>
  <c r="T4" i="2" s="1"/>
  <c r="J39" i="40"/>
  <c r="AA41" i="40"/>
  <c r="D147" i="40"/>
  <c r="D153" i="40" s="1"/>
  <c r="C2" i="2" s="1"/>
  <c r="AA75" i="40"/>
  <c r="W147" i="40"/>
  <c r="W153" i="40" s="1"/>
  <c r="V2" i="2"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D2" i="2"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O2" i="2" s="1"/>
  <c r="P81" i="40"/>
  <c r="P87" i="40"/>
  <c r="P86" i="40"/>
  <c r="P67" i="40"/>
  <c r="P82" i="40"/>
  <c r="P83" i="40"/>
  <c r="P85" i="40"/>
  <c r="T57" i="40"/>
  <c r="T79" i="40"/>
  <c r="T76" i="40"/>
  <c r="T60" i="40"/>
  <c r="T54" i="40"/>
  <c r="T147" i="40" s="1"/>
  <c r="T153" i="40" s="1"/>
  <c r="S2" i="2"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T2" i="2" s="1"/>
  <c r="U76" i="40"/>
  <c r="U57" i="40"/>
  <c r="U55" i="40"/>
  <c r="U58" i="40"/>
  <c r="U74" i="40"/>
  <c r="U78" i="40"/>
  <c r="U75" i="40"/>
  <c r="U59" i="40"/>
  <c r="U56" i="40"/>
  <c r="U60" i="40"/>
  <c r="U73" i="40"/>
  <c r="U79" i="40"/>
  <c r="I66" i="40"/>
  <c r="I61" i="40"/>
  <c r="I147" i="40" s="1"/>
  <c r="I153" i="40" s="1"/>
  <c r="H2" i="2"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K2" i="2" s="1"/>
  <c r="L76" i="40"/>
  <c r="AC78" i="40"/>
  <c r="AC57" i="40"/>
  <c r="AC59" i="40"/>
  <c r="AC73" i="40"/>
  <c r="AC54" i="40"/>
  <c r="AC58" i="40"/>
  <c r="AC75" i="40"/>
  <c r="AC56" i="40"/>
  <c r="AC55" i="40"/>
  <c r="AC74" i="40"/>
  <c r="AC60" i="40"/>
  <c r="AC79" i="40"/>
  <c r="AC76" i="40"/>
  <c r="Q61" i="40"/>
  <c r="Q147" i="40" s="1"/>
  <c r="Q153" i="40" s="1"/>
  <c r="P2" i="2"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T148" i="40" l="1"/>
  <c r="T154" i="40" s="1"/>
  <c r="S5" i="2" s="1"/>
  <c r="L148" i="40"/>
  <c r="L154" i="40" s="1"/>
  <c r="K5" i="2" s="1"/>
  <c r="E147" i="40"/>
  <c r="E153" i="40" s="1"/>
  <c r="D2" i="2" s="1"/>
  <c r="AF146" i="40"/>
  <c r="AF152" i="40" s="1"/>
  <c r="AE4" i="2" s="1"/>
  <c r="AC147" i="40"/>
  <c r="AC153" i="40" s="1"/>
  <c r="AB2" i="2" s="1"/>
  <c r="AF147" i="40"/>
  <c r="AF153" i="40" s="1"/>
  <c r="AE2" i="2" s="1"/>
  <c r="X146" i="40"/>
  <c r="X152" i="40" s="1"/>
  <c r="W4" i="2" s="1"/>
  <c r="AA146" i="40"/>
  <c r="AA152" i="40" s="1"/>
  <c r="Z4" i="2" s="1"/>
  <c r="F146" i="40"/>
  <c r="F152" i="40" s="1"/>
  <c r="E4" i="2" s="1"/>
  <c r="F147" i="40"/>
  <c r="F153" i="40" s="1"/>
  <c r="E2" i="2" s="1"/>
  <c r="E148" i="40"/>
  <c r="E154" i="40" s="1"/>
  <c r="D5" i="2" s="1"/>
  <c r="AB146" i="40"/>
  <c r="AB152" i="40" s="1"/>
  <c r="AA4" i="2" s="1"/>
  <c r="S147" i="40"/>
  <c r="S153" i="40" s="1"/>
  <c r="R2" i="2" s="1"/>
  <c r="J147" i="40"/>
  <c r="J153" i="40" s="1"/>
  <c r="I2" i="2" s="1"/>
  <c r="J146" i="40"/>
  <c r="J152" i="40" s="1"/>
  <c r="I4" i="2" s="1"/>
  <c r="X147" i="40"/>
  <c r="X153" i="40" s="1"/>
  <c r="W2" i="2" s="1"/>
  <c r="U148" i="40"/>
  <c r="U154" i="40" s="1"/>
  <c r="T5" i="2" s="1"/>
  <c r="AB147" i="40"/>
  <c r="AB153" i="40" s="1"/>
  <c r="AA2" i="2" s="1"/>
  <c r="F148" i="40"/>
  <c r="F154" i="40" s="1"/>
  <c r="E5" i="2" s="1"/>
  <c r="AB148" i="40"/>
  <c r="AB154" i="40" s="1"/>
  <c r="AA5" i="2" s="1"/>
  <c r="Z147" i="40"/>
  <c r="Z153" i="40" s="1"/>
  <c r="Y2" i="2" s="1"/>
  <c r="AC148" i="40"/>
  <c r="AC154" i="40" s="1"/>
  <c r="AB5" i="2" s="1"/>
  <c r="X148" i="40"/>
  <c r="X154" i="40" s="1"/>
  <c r="W5" i="2" s="1"/>
  <c r="AF148" i="40"/>
  <c r="AF154" i="40" s="1"/>
  <c r="AE5" i="2" s="1"/>
  <c r="AA147" i="40"/>
  <c r="AA153" i="40" s="1"/>
  <c r="Z2" i="2" s="1"/>
  <c r="D31" i="36" l="1"/>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K2" i="8"/>
  <c r="S2" i="8"/>
  <c r="AA2" i="8"/>
  <c r="D2" i="8"/>
  <c r="L2" i="8"/>
  <c r="T2" i="8"/>
  <c r="AB2" i="8"/>
  <c r="E2" i="8"/>
  <c r="M2" i="8"/>
  <c r="U2" i="8"/>
  <c r="AC2" i="8"/>
  <c r="F2" i="8"/>
  <c r="N2" i="8"/>
  <c r="V2" i="8"/>
  <c r="AD2" i="8"/>
  <c r="G2" i="8"/>
  <c r="O2" i="8"/>
  <c r="W2" i="8"/>
  <c r="AE2" i="8"/>
  <c r="H2" i="8"/>
  <c r="P2" i="8"/>
  <c r="X2" i="8"/>
  <c r="AF2" i="8"/>
  <c r="I2" i="8"/>
  <c r="Q2" i="8"/>
  <c r="Y2" i="8"/>
  <c r="C2" i="8"/>
  <c r="J2" i="8"/>
  <c r="R2" i="8"/>
  <c r="Z2" i="8"/>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P4" i="33" l="1"/>
  <c r="B8" i="10" s="1"/>
  <c r="P5" i="33"/>
  <c r="B6" i="10" s="1"/>
  <c r="P3" i="33"/>
  <c r="B3" i="10" s="1"/>
  <c r="B2" i="10"/>
  <c r="G2" i="10" l="1"/>
  <c r="O2" i="10"/>
  <c r="W2" i="10"/>
  <c r="AE2" i="10"/>
  <c r="H2" i="10"/>
  <c r="P2" i="10"/>
  <c r="X2" i="10"/>
  <c r="AF2" i="10"/>
  <c r="I2" i="10"/>
  <c r="Q2" i="10"/>
  <c r="Y2" i="10"/>
  <c r="C2" i="10"/>
  <c r="J2" i="10"/>
  <c r="R2" i="10"/>
  <c r="Z2" i="10"/>
  <c r="K2" i="10"/>
  <c r="S2" i="10"/>
  <c r="AA2" i="10"/>
  <c r="D2" i="10"/>
  <c r="L2" i="10"/>
  <c r="T2" i="10"/>
  <c r="AB2" i="10"/>
  <c r="E2" i="10"/>
  <c r="M2" i="10"/>
  <c r="U2" i="10"/>
  <c r="AC2" i="10"/>
  <c r="F2" i="10"/>
  <c r="N2" i="10"/>
  <c r="V2" i="10"/>
  <c r="AD2" i="10"/>
  <c r="B2" i="9"/>
  <c r="B5" i="9"/>
  <c r="I2" i="9" l="1"/>
  <c r="Q2" i="9"/>
  <c r="Y2" i="9"/>
  <c r="C2" i="9"/>
  <c r="J2" i="9"/>
  <c r="R2" i="9"/>
  <c r="Z2" i="9"/>
  <c r="K2" i="9"/>
  <c r="S2" i="9"/>
  <c r="AA2" i="9"/>
  <c r="D2" i="9"/>
  <c r="L2" i="9"/>
  <c r="T2" i="9"/>
  <c r="AB2" i="9"/>
  <c r="E2" i="9"/>
  <c r="M2" i="9"/>
  <c r="U2" i="9"/>
  <c r="AC2" i="9"/>
  <c r="F2" i="9"/>
  <c r="N2" i="9"/>
  <c r="V2" i="9"/>
  <c r="AD2" i="9"/>
  <c r="G2" i="9"/>
  <c r="O2" i="9"/>
  <c r="W2" i="9"/>
  <c r="AE2" i="9"/>
  <c r="H2" i="9"/>
  <c r="P2" i="9"/>
  <c r="X2" i="9"/>
  <c r="AF2" i="9"/>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G2" i="13" s="1"/>
  <c r="H5" i="13"/>
  <c r="H2" i="13" s="1"/>
  <c r="I5" i="13"/>
  <c r="I2" i="13" s="1"/>
  <c r="J5" i="13"/>
  <c r="J2" i="13" s="1"/>
  <c r="K5" i="13"/>
  <c r="K2" i="13" s="1"/>
  <c r="L5" i="13"/>
  <c r="M5" i="13"/>
  <c r="N5" i="13"/>
  <c r="O5" i="13"/>
  <c r="O2" i="13" s="1"/>
  <c r="P5" i="13"/>
  <c r="P2" i="13" s="1"/>
  <c r="Q5" i="13"/>
  <c r="Q2" i="13" s="1"/>
  <c r="R5" i="13"/>
  <c r="R2" i="13" s="1"/>
  <c r="S5" i="13"/>
  <c r="S2" i="13" s="1"/>
  <c r="T5" i="13"/>
  <c r="U5" i="13"/>
  <c r="V5" i="13"/>
  <c r="W5" i="13"/>
  <c r="W2" i="13" s="1"/>
  <c r="X5" i="13"/>
  <c r="X2" i="13" s="1"/>
  <c r="Y5" i="13"/>
  <c r="Y2" i="13" s="1"/>
  <c r="Z5" i="13"/>
  <c r="Z2" i="13" s="1"/>
  <c r="AA5" i="13"/>
  <c r="AA2" i="13" s="1"/>
  <c r="AB5" i="13"/>
  <c r="AC5" i="13"/>
  <c r="AD5" i="13"/>
  <c r="AE5" i="13"/>
  <c r="AE2" i="13" s="1"/>
  <c r="AF5" i="13"/>
  <c r="AF2" i="13" s="1"/>
  <c r="C5" i="13"/>
  <c r="B5" i="12"/>
  <c r="B5" i="11"/>
  <c r="G5" i="11" s="1"/>
  <c r="C2" i="13" l="1"/>
  <c r="AD2" i="13"/>
  <c r="V2" i="13"/>
  <c r="N2" i="13"/>
  <c r="F2" i="13"/>
  <c r="AC2" i="13"/>
  <c r="U2" i="13"/>
  <c r="M2" i="13"/>
  <c r="E2" i="13"/>
  <c r="AB2" i="13"/>
  <c r="T2" i="13"/>
  <c r="L2" i="13"/>
  <c r="D2" i="13"/>
  <c r="V8" i="14"/>
  <c r="O4" i="17"/>
  <c r="O2" i="17" s="1"/>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<sst xmlns="http://schemas.openxmlformats.org/spreadsheetml/2006/main" count="4784" uniqueCount="1514">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</sst>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83">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14" fontId="0" fillId="0" borderId="0" xfId="0" applyNumberFormat="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5" Type="http://schemas.openxmlformats.org/officeDocument/2006/relationships/printerSettings" Target="../printerSettings/printerSettings1.bin"/><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
  <sheetViews>
    <sheetView workbookViewId="0">
      <selection activeCell="A17" sqref="A17:XFD22"/>
    </sheetView>
  </sheetViews>
  <sheetFormatPr baseColWidth="10" defaultColWidth="8.83203125" defaultRowHeight="15" x14ac:dyDescent="0.2"/>
  <cols>
    <col min="2" max="2" width="56.5" customWidth="1"/>
    <col min="4" max="4" width="59" customWidth="1"/>
    <col min="6" max="6" width="44" customWidth="1"/>
  </cols>
  <sheetData>
    <row r="1" spans="1:6" x14ac:dyDescent="0.2">
      <c r="A1" s="1" t="s">
        <v>13</v>
      </c>
      <c r="B1" t="s">
        <v>1513</v>
      </c>
      <c r="C1" s="82">
        <v>44624</v>
      </c>
    </row>
    <row r="3" spans="1:6" x14ac:dyDescent="0.2">
      <c r="A3" s="1" t="s">
        <v>14</v>
      </c>
      <c r="B3" s="2" t="s">
        <v>240</v>
      </c>
      <c r="D3" s="2" t="s">
        <v>241</v>
      </c>
    </row>
    <row r="4" spans="1:6" x14ac:dyDescent="0.2">
      <c r="B4" s="5" t="s">
        <v>12</v>
      </c>
      <c r="D4" t="s">
        <v>245</v>
      </c>
    </row>
    <row r="5" spans="1:6" x14ac:dyDescent="0.2">
      <c r="B5" s="7">
        <v>2021</v>
      </c>
      <c r="D5" s="20">
        <v>2020</v>
      </c>
    </row>
    <row r="6" spans="1:6" x14ac:dyDescent="0.2">
      <c r="B6" s="5" t="s">
        <v>1500</v>
      </c>
      <c r="D6" t="s">
        <v>246</v>
      </c>
    </row>
    <row r="7" spans="1:6" x14ac:dyDescent="0.2">
      <c r="B7" s="5" t="s">
        <v>1149</v>
      </c>
      <c r="D7" t="s">
        <v>247</v>
      </c>
    </row>
    <row r="8" spans="1:6" x14ac:dyDescent="0.2">
      <c r="B8" s="5" t="s">
        <v>1501</v>
      </c>
    </row>
    <row r="9" spans="1:6" x14ac:dyDescent="0.2">
      <c r="B9" s="5"/>
      <c r="F9" s="5"/>
    </row>
    <row r="10" spans="1:6" x14ac:dyDescent="0.2">
      <c r="B10" s="2" t="s">
        <v>1223</v>
      </c>
      <c r="F10" s="5"/>
    </row>
    <row r="11" spans="1:6" x14ac:dyDescent="0.2">
      <c r="B11" s="5" t="s">
        <v>1224</v>
      </c>
      <c r="F11" s="5"/>
    </row>
    <row r="12" spans="1:6" x14ac:dyDescent="0.2">
      <c r="B12" s="7">
        <v>2019</v>
      </c>
      <c r="F12" s="5"/>
    </row>
    <row r="13" spans="1:6" x14ac:dyDescent="0.2">
      <c r="B13" s="5" t="s">
        <v>1225</v>
      </c>
      <c r="F13" s="5"/>
    </row>
    <row r="14" spans="1:6" x14ac:dyDescent="0.2">
      <c r="B14" s="36" t="s">
        <v>1169</v>
      </c>
      <c r="F14" s="5"/>
    </row>
    <row r="15" spans="1:6" x14ac:dyDescent="0.2">
      <c r="B15" s="5" t="s">
        <v>1226</v>
      </c>
      <c r="F15" s="5"/>
    </row>
    <row r="16" spans="1:6" x14ac:dyDescent="0.2">
      <c r="B16" s="5"/>
      <c r="F16" s="5"/>
    </row>
    <row r="17" spans="2:4" ht="16" x14ac:dyDescent="0.2">
      <c r="B17" s="14" t="s">
        <v>91</v>
      </c>
      <c r="D17" s="2" t="s">
        <v>1237</v>
      </c>
    </row>
    <row r="18" spans="2:4" ht="16" x14ac:dyDescent="0.2">
      <c r="B18" s="13" t="s">
        <v>245</v>
      </c>
      <c r="D18" t="s">
        <v>245</v>
      </c>
    </row>
    <row r="19" spans="2:4" x14ac:dyDescent="0.2">
      <c r="B19" s="15">
        <v>2020</v>
      </c>
      <c r="D19" s="20">
        <v>2020</v>
      </c>
    </row>
    <row r="20" spans="2:4" x14ac:dyDescent="0.2">
      <c r="B20" t="s">
        <v>1233</v>
      </c>
      <c r="D20" t="s">
        <v>1231</v>
      </c>
    </row>
    <row r="21" spans="2:4" x14ac:dyDescent="0.2">
      <c r="B21" s="12" t="s">
        <v>1234</v>
      </c>
      <c r="D21" s="36" t="s">
        <v>1152</v>
      </c>
    </row>
    <row r="22" spans="2:4" ht="16" x14ac:dyDescent="0.2">
      <c r="B22" s="13" t="s">
        <v>1235</v>
      </c>
      <c r="D22" t="s">
        <v>1232</v>
      </c>
    </row>
    <row r="24" spans="2:4" x14ac:dyDescent="0.2">
      <c r="B24" s="2" t="s">
        <v>1227</v>
      </c>
      <c r="D24" s="2" t="s">
        <v>1230</v>
      </c>
    </row>
    <row r="25" spans="2:4" x14ac:dyDescent="0.2">
      <c r="B25" t="s">
        <v>248</v>
      </c>
      <c r="D25" t="s">
        <v>245</v>
      </c>
    </row>
    <row r="26" spans="2:4" x14ac:dyDescent="0.2">
      <c r="B26" s="20">
        <v>2021</v>
      </c>
      <c r="D26" s="20">
        <v>2020</v>
      </c>
    </row>
    <row r="27" spans="2:4" x14ac:dyDescent="0.2">
      <c r="B27" t="s">
        <v>1228</v>
      </c>
      <c r="D27" t="s">
        <v>1231</v>
      </c>
    </row>
    <row r="28" spans="2:4" x14ac:dyDescent="0.2">
      <c r="B28" s="12" t="s">
        <v>1505</v>
      </c>
      <c r="D28" s="36" t="s">
        <v>1152</v>
      </c>
    </row>
    <row r="29" spans="2:4" x14ac:dyDescent="0.2">
      <c r="B29" t="s">
        <v>1229</v>
      </c>
      <c r="D29" t="s">
        <v>1232</v>
      </c>
    </row>
    <row r="30" spans="2:4" x14ac:dyDescent="0.2">
      <c r="B30" s="13"/>
    </row>
    <row r="31" spans="2:4" ht="16" x14ac:dyDescent="0.2">
      <c r="B31" s="14" t="s">
        <v>7</v>
      </c>
    </row>
    <row r="32" spans="2:4" ht="16" x14ac:dyDescent="0.2">
      <c r="B32" s="13" t="s">
        <v>83</v>
      </c>
    </row>
    <row r="33" spans="2:4" x14ac:dyDescent="0.2">
      <c r="B33" s="15">
        <v>2012</v>
      </c>
    </row>
    <row r="34" spans="2:4" ht="16" x14ac:dyDescent="0.2">
      <c r="B34" s="13" t="s">
        <v>84</v>
      </c>
    </row>
    <row r="35" spans="2:4" ht="32" x14ac:dyDescent="0.2">
      <c r="B35" s="13" t="s">
        <v>85</v>
      </c>
    </row>
    <row r="36" spans="2:4" x14ac:dyDescent="0.2">
      <c r="B36" s="13"/>
    </row>
    <row r="37" spans="2:4" ht="16" x14ac:dyDescent="0.2">
      <c r="B37" s="14" t="s">
        <v>1162</v>
      </c>
      <c r="D37" s="14" t="s">
        <v>1157</v>
      </c>
    </row>
    <row r="38" spans="2:4" ht="16" x14ac:dyDescent="0.2">
      <c r="B38" s="13" t="s">
        <v>1165</v>
      </c>
      <c r="D38" s="13" t="s">
        <v>1160</v>
      </c>
    </row>
    <row r="39" spans="2:4" x14ac:dyDescent="0.2">
      <c r="B39" s="15">
        <v>2019</v>
      </c>
      <c r="D39" s="15">
        <v>2012</v>
      </c>
    </row>
    <row r="40" spans="2:4" ht="32" x14ac:dyDescent="0.2">
      <c r="B40" s="13" t="s">
        <v>1166</v>
      </c>
      <c r="D40" s="13" t="s">
        <v>1161</v>
      </c>
    </row>
    <row r="41" spans="2:4" ht="48" x14ac:dyDescent="0.2">
      <c r="B41" s="13" t="s">
        <v>1163</v>
      </c>
      <c r="D41" s="13" t="s">
        <v>1159</v>
      </c>
    </row>
    <row r="42" spans="2:4" ht="16" x14ac:dyDescent="0.2">
      <c r="B42" s="13" t="s">
        <v>1164</v>
      </c>
      <c r="D42" s="13" t="s">
        <v>1158</v>
      </c>
    </row>
    <row r="43" spans="2:4" x14ac:dyDescent="0.2">
      <c r="B43" s="13"/>
    </row>
    <row r="44" spans="2:4" x14ac:dyDescent="0.2">
      <c r="B44" s="2" t="s">
        <v>9</v>
      </c>
    </row>
    <row r="45" spans="2:4" x14ac:dyDescent="0.2">
      <c r="B45" s="6" t="s">
        <v>135</v>
      </c>
    </row>
    <row r="47" spans="2:4" ht="16" x14ac:dyDescent="0.2">
      <c r="B47" s="14" t="s">
        <v>10</v>
      </c>
    </row>
    <row r="48" spans="2:4" ht="16" x14ac:dyDescent="0.2">
      <c r="B48" s="13" t="s">
        <v>86</v>
      </c>
    </row>
    <row r="49" spans="1:2" x14ac:dyDescent="0.2">
      <c r="B49" s="15">
        <v>2016</v>
      </c>
    </row>
    <row r="50" spans="1:2" ht="16" x14ac:dyDescent="0.2">
      <c r="B50" s="13" t="s">
        <v>87</v>
      </c>
    </row>
    <row r="51" spans="1:2" ht="32" x14ac:dyDescent="0.2">
      <c r="B51" s="28" t="s">
        <v>88</v>
      </c>
    </row>
    <row r="53" spans="1:2" x14ac:dyDescent="0.2">
      <c r="A53" s="1" t="s">
        <v>5</v>
      </c>
    </row>
    <row r="54" spans="1:2" x14ac:dyDescent="0.2">
      <c r="A54" t="s">
        <v>15</v>
      </c>
    </row>
    <row r="55" spans="1:2" x14ac:dyDescent="0.2">
      <c r="A55" t="s">
        <v>16</v>
      </c>
    </row>
    <row r="56" spans="1:2" x14ac:dyDescent="0.2">
      <c r="A56" t="s">
        <v>17</v>
      </c>
    </row>
    <row r="58" spans="1:2" x14ac:dyDescent="0.2">
      <c r="A58" s="1" t="s">
        <v>223</v>
      </c>
    </row>
    <row r="59" spans="1:2" x14ac:dyDescent="0.2">
      <c r="A59" t="s">
        <v>190</v>
      </c>
    </row>
    <row r="60" spans="1:2" x14ac:dyDescent="0.2">
      <c r="A60" s="32" t="s">
        <v>1502</v>
      </c>
    </row>
    <row r="61" spans="1:2" x14ac:dyDescent="0.2">
      <c r="A61" t="s">
        <v>1503</v>
      </c>
    </row>
    <row r="62" spans="1:2" x14ac:dyDescent="0.2">
      <c r="A62" t="s">
        <v>154</v>
      </c>
    </row>
    <row r="63" spans="1:2" x14ac:dyDescent="0.2">
      <c r="A63" t="s">
        <v>155</v>
      </c>
    </row>
    <row r="65" spans="1:1" x14ac:dyDescent="0.2">
      <c r="A65" t="s">
        <v>35</v>
      </c>
    </row>
    <row r="66" spans="1:1" x14ac:dyDescent="0.2">
      <c r="A66" t="s">
        <v>36</v>
      </c>
    </row>
    <row r="67" spans="1:1" x14ac:dyDescent="0.2">
      <c r="A67" t="s">
        <v>197</v>
      </c>
    </row>
    <row r="68" spans="1:1" x14ac:dyDescent="0.2">
      <c r="A68" t="s">
        <v>198</v>
      </c>
    </row>
    <row r="70" spans="1:1" x14ac:dyDescent="0.2">
      <c r="A70" s="1" t="s">
        <v>225</v>
      </c>
    </row>
    <row r="71" spans="1:1" x14ac:dyDescent="0.2">
      <c r="A71" s="37" t="s">
        <v>1236</v>
      </c>
    </row>
    <row r="72" spans="1:1" x14ac:dyDescent="0.2">
      <c r="A72" s="37" t="s">
        <v>1244</v>
      </c>
    </row>
    <row r="73" spans="1:1" x14ac:dyDescent="0.2">
      <c r="A73" s="37" t="s">
        <v>1245</v>
      </c>
    </row>
    <row r="74" spans="1:1" x14ac:dyDescent="0.2">
      <c r="A74" s="37" t="s">
        <v>1246</v>
      </c>
    </row>
    <row r="75" spans="1:1" x14ac:dyDescent="0.2">
      <c r="A75" s="37"/>
    </row>
    <row r="76" spans="1:1" x14ac:dyDescent="0.2">
      <c r="A76" s="1" t="s">
        <v>6</v>
      </c>
    </row>
    <row r="77" spans="1:1" x14ac:dyDescent="0.2">
      <c r="A77" t="s">
        <v>1238</v>
      </c>
    </row>
    <row r="78" spans="1:1" x14ac:dyDescent="0.2">
      <c r="A78" t="s">
        <v>1239</v>
      </c>
    </row>
    <row r="79" spans="1:1" x14ac:dyDescent="0.2">
      <c r="A79" t="s">
        <v>1240</v>
      </c>
    </row>
    <row r="80" spans="1:1" x14ac:dyDescent="0.2">
      <c r="A80" t="s">
        <v>1247</v>
      </c>
    </row>
    <row r="81" spans="1:1" x14ac:dyDescent="0.2">
      <c r="A81" t="s">
        <v>1248</v>
      </c>
    </row>
    <row r="82" spans="1:1" x14ac:dyDescent="0.2">
      <c r="A82" t="s">
        <v>1249</v>
      </c>
    </row>
    <row r="84" spans="1:1" x14ac:dyDescent="0.2">
      <c r="A84" s="1" t="s">
        <v>7</v>
      </c>
    </row>
    <row r="85" spans="1:1" x14ac:dyDescent="0.2">
      <c r="A85" t="s">
        <v>81</v>
      </c>
    </row>
    <row r="86" spans="1:1" x14ac:dyDescent="0.2">
      <c r="A86" t="s">
        <v>82</v>
      </c>
    </row>
    <row r="87" spans="1:1" x14ac:dyDescent="0.2">
      <c r="A87" t="s">
        <v>90</v>
      </c>
    </row>
    <row r="88" spans="1:1" x14ac:dyDescent="0.2">
      <c r="A88" t="s">
        <v>233</v>
      </c>
    </row>
    <row r="89" spans="1:1" x14ac:dyDescent="0.2">
      <c r="A89" t="s">
        <v>234</v>
      </c>
    </row>
    <row r="91" spans="1:1" x14ac:dyDescent="0.2">
      <c r="A91" s="1" t="s">
        <v>8</v>
      </c>
    </row>
    <row r="92" spans="1:1" x14ac:dyDescent="0.2">
      <c r="A92" t="s">
        <v>89</v>
      </c>
    </row>
    <row r="93" spans="1:1" x14ac:dyDescent="0.2">
      <c r="A93" t="s">
        <v>1241</v>
      </c>
    </row>
    <row r="94" spans="1:1" x14ac:dyDescent="0.2">
      <c r="A94" t="s">
        <v>1242</v>
      </c>
    </row>
    <row r="95" spans="1:1" x14ac:dyDescent="0.2">
      <c r="A95" t="s">
        <v>1243</v>
      </c>
    </row>
    <row r="97" spans="1:2" x14ac:dyDescent="0.2">
      <c r="A97" s="1" t="s">
        <v>132</v>
      </c>
    </row>
    <row r="98" spans="1:2" x14ac:dyDescent="0.2">
      <c r="A98" t="s">
        <v>131</v>
      </c>
    </row>
    <row r="100" spans="1:2" x14ac:dyDescent="0.2">
      <c r="A100" s="1" t="s">
        <v>93</v>
      </c>
    </row>
    <row r="101" spans="1:2" x14ac:dyDescent="0.2">
      <c r="A101" t="s">
        <v>131</v>
      </c>
    </row>
    <row r="102" spans="1:2" x14ac:dyDescent="0.2">
      <c r="A102" s="16"/>
    </row>
    <row r="103" spans="1:2" x14ac:dyDescent="0.2">
      <c r="A103" s="1" t="s">
        <v>10</v>
      </c>
    </row>
    <row r="104" spans="1:2" x14ac:dyDescent="0.2">
      <c r="A104" s="16" t="s">
        <v>151</v>
      </c>
    </row>
    <row r="105" spans="1:2" x14ac:dyDescent="0.2">
      <c r="A105" s="16" t="s">
        <v>152</v>
      </c>
    </row>
    <row r="106" spans="1:2" x14ac:dyDescent="0.2">
      <c r="A106" s="16" t="s">
        <v>153</v>
      </c>
    </row>
    <row r="107" spans="1:2" x14ac:dyDescent="0.2">
      <c r="A107" s="16"/>
    </row>
    <row r="108" spans="1:2" x14ac:dyDescent="0.2">
      <c r="A108" s="1" t="s">
        <v>74</v>
      </c>
    </row>
    <row r="109" spans="1:2" x14ac:dyDescent="0.2">
      <c r="A109" t="s">
        <v>75</v>
      </c>
    </row>
    <row r="110" spans="1:2" x14ac:dyDescent="0.2">
      <c r="A110" t="s">
        <v>76</v>
      </c>
    </row>
    <row r="111" spans="1:2" x14ac:dyDescent="0.2">
      <c r="A111" t="s">
        <v>77</v>
      </c>
      <c r="B111" t="s">
        <v>79</v>
      </c>
    </row>
    <row r="112" spans="1:2" x14ac:dyDescent="0.2">
      <c r="A112" t="s">
        <v>78</v>
      </c>
      <c r="B112" t="s">
        <v>80</v>
      </c>
    </row>
    <row r="113" spans="1:2" x14ac:dyDescent="0.2">
      <c r="A113">
        <v>0.98699999999999999</v>
      </c>
      <c r="B113" t="s">
        <v>251</v>
      </c>
    </row>
    <row r="114" spans="1:2" x14ac:dyDescent="0.2">
      <c r="A114">
        <v>0.95299999999999996</v>
      </c>
      <c r="B114" t="s">
        <v>250</v>
      </c>
    </row>
    <row r="115" spans="1:2" x14ac:dyDescent="0.2">
      <c r="A115" s="19">
        <v>0.93665959530026111</v>
      </c>
      <c r="B115" t="s">
        <v>249</v>
      </c>
    </row>
    <row r="116" spans="1:2" x14ac:dyDescent="0.2">
      <c r="A116" s="19">
        <v>0.91400000000000003</v>
      </c>
      <c r="B116" t="s">
        <v>252</v>
      </c>
    </row>
    <row r="117" spans="1:2" x14ac:dyDescent="0.2">
      <c r="A117" s="19">
        <v>0.89805481563188172</v>
      </c>
      <c r="B117" t="s">
        <v>253</v>
      </c>
    </row>
    <row r="118" spans="1:2" x14ac:dyDescent="0.2">
      <c r="A118" s="19">
        <v>0.88711067149387013</v>
      </c>
      <c r="B118" t="s">
        <v>1150</v>
      </c>
    </row>
    <row r="119" spans="1:2" x14ac:dyDescent="0.2">
      <c r="A119" t="s">
        <v>34</v>
      </c>
    </row>
  </sheetData>
  <hyperlinks>
    <hyperlink ref="B51" r:id="rId1" xr:uid="{00000000-0004-0000-0000-000000000000}"/>
    <hyperlink ref="B14" r:id="rId2" xr:uid="{00000000-0004-0000-0000-000002000000}"/>
    <hyperlink ref="D28" r:id="rId3" xr:uid="{00000000-0004-0000-0000-000003000000}"/>
    <hyperlink ref="D21" r:id="rId4" xr:uid="{00000000-0004-0000-0000-000004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00" zoomScale="80" zoomScaleNormal="80" workbookViewId="0">
      <selection activeCell="G147" sqref="G147"/>
    </sheetView>
  </sheetViews>
  <sheetFormatPr baseColWidth="10" defaultColWidth="8.83203125" defaultRowHeight="15" x14ac:dyDescent="0.2"/>
  <cols>
    <col min="1" max="1" width="25.5" style="1" customWidth="1"/>
    <col min="2" max="2" width="21.5" customWidth="1"/>
    <col min="3" max="3" width="21.1640625" bestFit="1" customWidth="1"/>
    <col min="4" max="32" width="12.1640625" customWidth="1"/>
    <col min="33" max="33" width="12.1640625" bestFit="1" customWidth="1"/>
    <col min="34" max="35" width="12.33203125" bestFit="1" customWidth="1"/>
  </cols>
  <sheetData>
    <row r="2" spans="1:33" x14ac:dyDescent="0.2">
      <c r="B2" s="1" t="s">
        <v>1258</v>
      </c>
    </row>
    <row r="4" spans="1:33" x14ac:dyDescent="0.2">
      <c r="A4" s="1" t="s">
        <v>1409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2">
      <c r="B5" s="51" t="s">
        <v>1402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2">
      <c r="B6" s="51" t="s">
        <v>1403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2">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2">
      <c r="B9" s="51" t="s">
        <v>1404</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2">
      <c r="B10" s="51" t="s">
        <v>1405</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2">
      <c r="A13" s="1" t="s">
        <v>1408</v>
      </c>
      <c r="B13" s="50" t="s">
        <v>1406</v>
      </c>
      <c r="C13" s="52"/>
    </row>
    <row r="14" spans="1:33" x14ac:dyDescent="0.2">
      <c r="A14" s="1" t="s">
        <v>1413</v>
      </c>
      <c r="B14" t="s">
        <v>371</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2">
      <c r="B15" t="s">
        <v>373</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2">
      <c r="B16" t="s">
        <v>375</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2">
      <c r="B17" t="s">
        <v>377</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2">
      <c r="B18" t="s">
        <v>379</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2">
      <c r="A19" s="1" t="s">
        <v>1413</v>
      </c>
      <c r="B19" t="s">
        <v>381</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2">
      <c r="B20" t="s">
        <v>201</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2">
      <c r="B21" t="s">
        <v>202</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2">
      <c r="B22" s="50" t="s">
        <v>163</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2">
      <c r="B23" t="s">
        <v>167</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2">
      <c r="B24" t="s">
        <v>174</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2">
      <c r="B25" t="s">
        <v>175</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2">
      <c r="B26" t="s">
        <v>176</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2">
      <c r="B27" t="s">
        <v>177</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2">
      <c r="B28" t="s">
        <v>178</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2">
      <c r="B29" t="s">
        <v>201</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2">
      <c r="B30" t="s">
        <v>202</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2">
      <c r="A32" s="56"/>
      <c r="B32" s="56" t="s">
        <v>1410</v>
      </c>
    </row>
    <row r="33" spans="1:33" x14ac:dyDescent="0.2">
      <c r="A33" s="59" t="s">
        <v>1406</v>
      </c>
      <c r="B33" s="59" t="s">
        <v>1406</v>
      </c>
      <c r="C33" s="52"/>
    </row>
    <row r="34" spans="1:33" x14ac:dyDescent="0.2">
      <c r="B34" t="s">
        <v>371</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2">
      <c r="B35" t="s">
        <v>373</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2">
      <c r="B36" t="s">
        <v>375</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2">
      <c r="B37" t="s">
        <v>377</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2">
      <c r="B38" t="s">
        <v>379</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2">
      <c r="B39" t="s">
        <v>381</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2">
      <c r="B40" t="s">
        <v>201</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2">
      <c r="B41" t="s">
        <v>202</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2">
      <c r="A42" s="59" t="s">
        <v>1417</v>
      </c>
      <c r="B42" t="s">
        <v>167</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2">
      <c r="B43" t="s">
        <v>174</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2">
      <c r="B44" t="s">
        <v>175</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2">
      <c r="B45" t="s">
        <v>176</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2">
      <c r="B46" t="s">
        <v>177</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2">
      <c r="B47" t="s">
        <v>178</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2">
      <c r="B48" t="s">
        <v>201</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2">
      <c r="B49" t="s">
        <v>202</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2">
      <c r="C50" s="52"/>
    </row>
    <row r="51" spans="1:35" s="57" customFormat="1" x14ac:dyDescent="0.2">
      <c r="A51" s="56"/>
      <c r="B51" s="56" t="s">
        <v>1411</v>
      </c>
    </row>
    <row r="52" spans="1:35" x14ac:dyDescent="0.2">
      <c r="A52" s="59" t="s">
        <v>1406</v>
      </c>
    </row>
    <row r="53" spans="1:35" x14ac:dyDescent="0.2">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
      <c r="B54" s="58" t="s">
        <v>373</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2">
      <c r="B55" t="s">
        <v>375</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2">
      <c r="B56" t="s">
        <v>377</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2">
      <c r="B57" t="s">
        <v>379</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2">
      <c r="B58" t="s">
        <v>381</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2">
      <c r="B59" t="s">
        <v>201</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2">
      <c r="B60" t="s">
        <v>202</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2">
      <c r="A61" s="59" t="s">
        <v>163</v>
      </c>
      <c r="B61" t="s">
        <v>167</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2">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
      <c r="B63" t="s">
        <v>175</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2">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
      <c r="B65" t="s">
        <v>177</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2">
      <c r="B66" t="s">
        <v>178</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2">
      <c r="B67" t="s">
        <v>201</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2">
      <c r="B68" s="58" t="s">
        <v>202</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2">
      <c r="A70" s="56"/>
      <c r="B70" s="56" t="s">
        <v>1412</v>
      </c>
    </row>
    <row r="71" spans="1:35" x14ac:dyDescent="0.2">
      <c r="A71" s="59" t="s">
        <v>1406</v>
      </c>
    </row>
    <row r="72" spans="1:35" x14ac:dyDescent="0.2">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
      <c r="B73" t="s">
        <v>373</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2">
      <c r="B74" t="s">
        <v>375</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2">
      <c r="B75" t="s">
        <v>377</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2">
      <c r="B76" t="s">
        <v>379</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2">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
      <c r="B78" t="s">
        <v>201</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2">
      <c r="B79" t="s">
        <v>202</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2">
      <c r="A80" s="59" t="s">
        <v>1417</v>
      </c>
      <c r="B80" t="s">
        <v>167</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2">
      <c r="B81" t="s">
        <v>174</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2">
      <c r="B82" t="s">
        <v>175</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2">
      <c r="B83" t="s">
        <v>176</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2">
      <c r="B84" t="s">
        <v>177</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2">
      <c r="B85" t="s">
        <v>178</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2">
      <c r="B86" t="s">
        <v>201</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2">
      <c r="B87" t="s">
        <v>202</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2">
      <c r="A90" s="60" t="s">
        <v>1407</v>
      </c>
      <c r="B90" s="60" t="s">
        <v>53</v>
      </c>
    </row>
    <row r="91" spans="1:33" x14ac:dyDescent="0.2">
      <c r="B91" s="54" t="s">
        <v>33</v>
      </c>
    </row>
    <row r="92" spans="1:33" x14ac:dyDescent="0.2">
      <c r="A92" s="1" t="s">
        <v>371</v>
      </c>
      <c r="B92" s="53" t="s">
        <v>168</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2">
      <c r="A93" s="1" t="s">
        <v>373</v>
      </c>
      <c r="B93" t="s">
        <v>169</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2">
      <c r="A94" s="1" t="s">
        <v>375</v>
      </c>
      <c r="B94" t="s">
        <v>170</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2">
      <c r="A95" s="1" t="s">
        <v>377</v>
      </c>
      <c r="B95" t="s">
        <v>171</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2">
      <c r="A96" s="1" t="s">
        <v>379</v>
      </c>
      <c r="B96" t="s">
        <v>172</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2">
      <c r="A97" s="1" t="s">
        <v>381</v>
      </c>
      <c r="B97" t="s">
        <v>173</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2">
      <c r="A98" s="1" t="s">
        <v>201</v>
      </c>
      <c r="B98" t="s">
        <v>219</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2">
      <c r="A99" s="1" t="s">
        <v>202</v>
      </c>
      <c r="B99" t="s">
        <v>220</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2">
      <c r="B100" t="s">
        <v>167</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2">
      <c r="B101" t="s">
        <v>174</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2">
      <c r="B102" t="s">
        <v>175</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2">
      <c r="B103" t="s">
        <v>176</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2">
      <c r="B104" t="s">
        <v>177</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2">
      <c r="B105" t="s">
        <v>178</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2">
      <c r="B106" t="s">
        <v>221</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2">
      <c r="B107" t="s">
        <v>222</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6" thickBot="1" x14ac:dyDescent="0.25">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6" thickTop="1" x14ac:dyDescent="0.2">
      <c r="B109" t="s">
        <v>168</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2">
      <c r="B110" t="s">
        <v>169</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2">
      <c r="B111" t="s">
        <v>170</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2">
      <c r="B112" t="s">
        <v>171</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2">
      <c r="B113" t="s">
        <v>172</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2">
      <c r="B114" t="s">
        <v>173</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2">
      <c r="B115" t="s">
        <v>219</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2">
      <c r="B116" t="s">
        <v>220</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2">
      <c r="B117" t="s">
        <v>167</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2">
      <c r="B118" t="s">
        <v>174</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2">
      <c r="B119" t="s">
        <v>175</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2">
      <c r="B120" t="s">
        <v>176</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2">
      <c r="B121" t="s">
        <v>177</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2">
      <c r="B122" t="s">
        <v>178</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2">
      <c r="B123" t="s">
        <v>221</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2">
      <c r="B124" t="s">
        <v>222</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6" thickBot="1" x14ac:dyDescent="0.25">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6" thickTop="1" x14ac:dyDescent="0.2">
      <c r="B126" t="s">
        <v>168</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2">
      <c r="B127" t="s">
        <v>169</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2">
      <c r="B128" t="s">
        <v>170</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2">
      <c r="B129" t="s">
        <v>171</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2">
      <c r="B130" t="s">
        <v>172</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2">
      <c r="B131" t="s">
        <v>173</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2">
      <c r="B132" t="s">
        <v>219</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2">
      <c r="B133" t="s">
        <v>220</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2">
      <c r="B134" t="s">
        <v>167</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2">
      <c r="B135" t="s">
        <v>174</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2">
      <c r="B136" t="s">
        <v>175</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2">
      <c r="B137" t="s">
        <v>176</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2">
      <c r="B138" t="s">
        <v>177</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2">
      <c r="B139" t="s">
        <v>178</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2">
      <c r="B140" t="s">
        <v>221</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2">
      <c r="B141" t="s">
        <v>222</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2">
      <c r="A144" s="64"/>
      <c r="B144" s="64" t="s">
        <v>1494</v>
      </c>
    </row>
    <row r="145" spans="1:35" x14ac:dyDescent="0.2">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
      <c r="B146" t="s">
        <v>1414</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2">
      <c r="B147" t="s">
        <v>1415</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2">
      <c r="B148" t="s">
        <v>1416</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2">
      <c r="A150" s="64"/>
      <c r="B150" s="64" t="s">
        <v>1495</v>
      </c>
    </row>
    <row r="151" spans="1:35" x14ac:dyDescent="0.2">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2">
      <c r="B152" t="s">
        <v>1414</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2">
      <c r="B153" t="s">
        <v>1415</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2">
      <c r="B154" t="s">
        <v>1416</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2">
      <c r="C157" s="1"/>
      <c r="E157" s="3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baseColWidth="10" defaultColWidth="8.83203125" defaultRowHeight="15" x14ac:dyDescent="0.2"/>
  <cols>
    <col min="1" max="1" width="26" bestFit="1" customWidth="1"/>
  </cols>
  <sheetData>
    <row r="1" spans="1:33" s="2" customFormat="1" x14ac:dyDescent="0.2">
      <c r="A1" s="2" t="s">
        <v>207</v>
      </c>
    </row>
    <row r="2" spans="1:33" x14ac:dyDescent="0.2">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2">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2">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2">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2">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2">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2">
      <c r="A9" s="2" t="s">
        <v>208</v>
      </c>
    </row>
    <row r="10" spans="1:33" x14ac:dyDescent="0.2">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2">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2">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2">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2">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2">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2">
      <c r="A17" s="2" t="s">
        <v>209</v>
      </c>
    </row>
    <row r="18" spans="1:33" x14ac:dyDescent="0.2">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2">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2">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2">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2">
      <c r="A23" t="s">
        <v>211</v>
      </c>
    </row>
    <row r="24" spans="1:33" x14ac:dyDescent="0.2">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2">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2">
      <c r="A27" s="2" t="s">
        <v>213</v>
      </c>
    </row>
    <row r="28" spans="1:33" x14ac:dyDescent="0.2">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2">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2">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2">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2">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2">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2">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2">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2">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2">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2">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2">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2">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2">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2">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2">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2">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2">
      <c r="A46" s="2" t="s">
        <v>212</v>
      </c>
    </row>
    <row r="47" spans="1:33" x14ac:dyDescent="0.2">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2">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2">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2">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2">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2">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2">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2">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2">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2">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2">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2">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2">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2">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2">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2">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2">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2">
      <c r="A65" s="2" t="s">
        <v>204</v>
      </c>
    </row>
    <row r="67" spans="1:33" x14ac:dyDescent="0.2">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2">
      <c r="A68" t="s">
        <v>24</v>
      </c>
    </row>
    <row r="69" spans="1:33" x14ac:dyDescent="0.2">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2">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2">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2">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2">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2">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2">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2">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2">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2">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2">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2">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2">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2">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2">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2">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2">
      <c r="A86" t="s">
        <v>23</v>
      </c>
    </row>
    <row r="87" spans="1:33" x14ac:dyDescent="0.2">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2">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2">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2">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2">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2">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2">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2">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2">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2">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2">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2">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2">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2">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2">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2">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2">
      <c r="A104" t="s">
        <v>200</v>
      </c>
    </row>
    <row r="105" spans="1:33" x14ac:dyDescent="0.2">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2">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2">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2">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2">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2">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2">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2">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2">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2">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2">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2">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2">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2">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2">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2">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2">
      <c r="A122" s="20" t="str">
        <f>A6</f>
        <v>Plug-in 10 Gasoline Hybrid</v>
      </c>
    </row>
    <row r="123" spans="1:33" x14ac:dyDescent="0.2">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2">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2">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2">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2">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2">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2">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2">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2">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2">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2">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2">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2">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2">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2">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2">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2">
      <c r="A140" t="str">
        <f>A7</f>
        <v>Plug-in 40 Gasoline Hybrid</v>
      </c>
    </row>
    <row r="141" spans="1:33" x14ac:dyDescent="0.2">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2">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2">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2">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2">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2">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2">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2">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2">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2">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2">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2">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2">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2">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2">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2">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2">
      <c r="A158" s="2" t="s">
        <v>205</v>
      </c>
    </row>
    <row r="160" spans="1:33" x14ac:dyDescent="0.2">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2">
      <c r="A161" t="str">
        <f t="shared" ref="A161:A169" si="10">A68</f>
        <v>100 Mile Electric Vehicle</v>
      </c>
    </row>
    <row r="162" spans="1:33" x14ac:dyDescent="0.2">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2">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2">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2">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2">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2">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2">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2">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2">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2">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2">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2">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2">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2">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2">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2">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2">
      <c r="A179" t="str">
        <f t="shared" ref="A179:A187" si="28">A86</f>
        <v>200 Mile Electric Vehicle</v>
      </c>
    </row>
    <row r="180" spans="1:33" x14ac:dyDescent="0.2">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2">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2">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2">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2">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2">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2">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2">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2">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2">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2">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2">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2">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2">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2">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2">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2">
      <c r="A197" t="str">
        <f t="shared" ref="A197:A205" si="46">A104</f>
        <v>300 Mile Electric Vehicle</v>
      </c>
    </row>
    <row r="198" spans="1:33" x14ac:dyDescent="0.2">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2">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2">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2">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2">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2">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2">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2">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2">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2">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2">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2">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2">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2">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2">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2">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2">
      <c r="A215" s="21" t="str">
        <f t="shared" ref="A215:A247" si="64">A122</f>
        <v>Plug-in 10 Gasoline Hybrid</v>
      </c>
      <c r="B215" t="str">
        <f>IF(B123=0,"",B29)</f>
        <v/>
      </c>
    </row>
    <row r="216" spans="1:33" x14ac:dyDescent="0.2">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2">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2">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2">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2">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2">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2">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2">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2">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2">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2">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2">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2">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2">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2">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2">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2">
      <c r="A232" s="21"/>
    </row>
    <row r="233" spans="1:33" x14ac:dyDescent="0.2">
      <c r="A233" s="21" t="str">
        <f t="shared" si="64"/>
        <v>Plug-in 40 Gasoline Hybrid</v>
      </c>
    </row>
    <row r="234" spans="1:33" x14ac:dyDescent="0.2">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2">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2">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2">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2">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2">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2">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2">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2">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2">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2">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2">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2">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2">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2">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2">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2">
      <c r="A251" s="2" t="s">
        <v>206</v>
      </c>
    </row>
    <row r="252" spans="1:33" x14ac:dyDescent="0.2">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2">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2">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baseColWidth="10" defaultColWidth="8.83203125" defaultRowHeight="15" x14ac:dyDescent="0.2"/>
  <cols>
    <col min="1" max="1" width="43.5" customWidth="1"/>
  </cols>
  <sheetData>
    <row r="1" spans="1:4" x14ac:dyDescent="0.2">
      <c r="A1" t="s">
        <v>239</v>
      </c>
      <c r="B1">
        <v>43060</v>
      </c>
      <c r="D1" t="s">
        <v>243</v>
      </c>
    </row>
    <row r="2" spans="1:4" x14ac:dyDescent="0.2">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37" workbookViewId="0">
      <selection activeCell="I34" sqref="I34"/>
    </sheetView>
  </sheetViews>
  <sheetFormatPr baseColWidth="10" defaultColWidth="8.83203125" defaultRowHeight="15" x14ac:dyDescent="0.2"/>
  <cols>
    <col min="1" max="1" width="30.5" customWidth="1"/>
    <col min="2" max="2" width="16.5" customWidth="1"/>
    <col min="3" max="3" width="20" customWidth="1"/>
    <col min="4" max="5" width="16.5" customWidth="1"/>
    <col min="6" max="6" width="25.5" customWidth="1"/>
    <col min="7" max="11" width="16" customWidth="1"/>
    <col min="12" max="12" width="13.5" customWidth="1"/>
  </cols>
  <sheetData>
    <row r="1" spans="1:4" x14ac:dyDescent="0.2">
      <c r="A1" t="s">
        <v>1167</v>
      </c>
    </row>
    <row r="2" spans="1:4" x14ac:dyDescent="0.2">
      <c r="A2" s="32" t="s">
        <v>1168</v>
      </c>
    </row>
    <row r="3" spans="1:4" x14ac:dyDescent="0.2">
      <c r="A3" s="12" t="s">
        <v>1169</v>
      </c>
    </row>
    <row r="5" spans="1:4" x14ac:dyDescent="0.2">
      <c r="A5" s="81" t="s">
        <v>1509</v>
      </c>
      <c r="B5" s="81"/>
      <c r="C5" s="81"/>
      <c r="D5" s="81"/>
    </row>
    <row r="7" spans="1:4" x14ac:dyDescent="0.2">
      <c r="B7" t="s">
        <v>1170</v>
      </c>
      <c r="C7" t="s">
        <v>1171</v>
      </c>
      <c r="D7" t="s">
        <v>1172</v>
      </c>
    </row>
    <row r="8" spans="1:4" x14ac:dyDescent="0.2">
      <c r="A8" t="s">
        <v>1508</v>
      </c>
      <c r="B8">
        <f>'Table 44'!K36/SUM('Table 44'!K36,'Table 49'!K36,'Table 49'!U36)</f>
        <v>0.67491530146662049</v>
      </c>
      <c r="C8">
        <f>'Table 49'!K36/SUM('Table 44'!K36,'Table 49'!K36,'Table 49'!U36)</f>
        <v>0.19259262430771532</v>
      </c>
      <c r="D8">
        <f>'Table 49'!U36/SUM('Table 44'!K36,'Table 49'!K36,'Table 49'!U36)</f>
        <v>0.13249207422566411</v>
      </c>
    </row>
    <row r="10" spans="1:4" x14ac:dyDescent="0.2">
      <c r="A10" s="81" t="s">
        <v>1510</v>
      </c>
      <c r="B10" s="81"/>
      <c r="C10" s="81"/>
      <c r="D10" s="81"/>
    </row>
    <row r="17" spans="1:7" ht="16" x14ac:dyDescent="0.2">
      <c r="F17" s="33"/>
      <c r="G17" s="33"/>
    </row>
    <row r="18" spans="1:7" x14ac:dyDescent="0.2">
      <c r="A18" s="1" t="s">
        <v>1174</v>
      </c>
    </row>
    <row r="21" spans="1:7" x14ac:dyDescent="0.2">
      <c r="C21" t="s">
        <v>1175</v>
      </c>
      <c r="D21" t="s">
        <v>1176</v>
      </c>
    </row>
    <row r="22" spans="1:7" x14ac:dyDescent="0.2">
      <c r="C22" t="s">
        <v>1177</v>
      </c>
      <c r="D22">
        <v>45000</v>
      </c>
    </row>
    <row r="23" spans="1:7" x14ac:dyDescent="0.2">
      <c r="C23" t="s">
        <v>1178</v>
      </c>
      <c r="D23">
        <v>50000</v>
      </c>
    </row>
    <row r="24" spans="1:7" x14ac:dyDescent="0.2">
      <c r="C24" t="s">
        <v>1171</v>
      </c>
      <c r="D24">
        <v>55000</v>
      </c>
    </row>
    <row r="25" spans="1:7" x14ac:dyDescent="0.2">
      <c r="C25" t="s">
        <v>1172</v>
      </c>
      <c r="D25">
        <v>85000</v>
      </c>
    </row>
    <row r="26" spans="1:7" x14ac:dyDescent="0.2">
      <c r="C26" t="s">
        <v>1173</v>
      </c>
      <c r="D26">
        <v>120000</v>
      </c>
    </row>
    <row r="27" spans="1:7" x14ac:dyDescent="0.2">
      <c r="C27" t="s">
        <v>1179</v>
      </c>
      <c r="D27">
        <v>130000</v>
      </c>
      <c r="E27">
        <f>D27*cpi_2018to2012</f>
        <v>118820</v>
      </c>
    </row>
    <row r="29" spans="1:7" x14ac:dyDescent="0.2">
      <c r="D29" t="s">
        <v>1180</v>
      </c>
      <c r="E29" t="s">
        <v>1181</v>
      </c>
    </row>
    <row r="30" spans="1:7" x14ac:dyDescent="0.2">
      <c r="A30" s="1"/>
      <c r="C30" t="s">
        <v>1182</v>
      </c>
      <c r="D30">
        <f>D23*B8+D24*C8+D25*D8</f>
        <v>55600.185719436813</v>
      </c>
      <c r="E30">
        <f>D30*cpi_2018to2012</f>
        <v>50818.569747565249</v>
      </c>
    </row>
    <row r="31" spans="1:7" x14ac:dyDescent="0.2">
      <c r="A31" s="1" t="s">
        <v>1183</v>
      </c>
      <c r="C31" t="s">
        <v>1184</v>
      </c>
      <c r="D31">
        <f>(D22/D23)*D30</f>
        <v>50040.167147493135</v>
      </c>
      <c r="E31">
        <f>D31*cpi_2018to2012</f>
        <v>45736.712772808729</v>
      </c>
    </row>
    <row r="34" spans="1:5" x14ac:dyDescent="0.2">
      <c r="A34" s="81" t="s">
        <v>1185</v>
      </c>
      <c r="B34" s="80"/>
      <c r="C34" s="80"/>
      <c r="D34" s="80"/>
      <c r="E34" s="80"/>
    </row>
    <row r="56" spans="1:2" x14ac:dyDescent="0.2">
      <c r="A56" t="s">
        <v>1511</v>
      </c>
    </row>
    <row r="58" spans="1:2" x14ac:dyDescent="0.2">
      <c r="A58" t="s">
        <v>1507</v>
      </c>
      <c r="B58">
        <f>43.631*2020^2-177806*2020+1.81207*10^8</f>
        <v>70812.40000000596</v>
      </c>
    </row>
    <row r="65" spans="1:2" x14ac:dyDescent="0.2">
      <c r="A65" t="s">
        <v>1506</v>
      </c>
      <c r="B65">
        <f>102.869*2020^2-418784*2020+4.26289*10^8</f>
        <v>91987.599999964237</v>
      </c>
    </row>
    <row r="72" spans="1:2" x14ac:dyDescent="0.2">
      <c r="A72" t="s">
        <v>1172</v>
      </c>
      <c r="B72">
        <f>151.393*2020^2-616223*2020+6.27158*10^8</f>
        <v>131537.20000004768</v>
      </c>
    </row>
    <row r="80" spans="1:2" x14ac:dyDescent="0.2">
      <c r="A80" t="s">
        <v>1512</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topLeftCell="A10" workbookViewId="0"/>
  </sheetViews>
  <sheetFormatPr baseColWidth="10" defaultColWidth="8.83203125" defaultRowHeight="15" x14ac:dyDescent="0.2"/>
  <cols>
    <col min="1" max="1" width="3.5" customWidth="1"/>
    <col min="2" max="2" width="41.5" customWidth="1"/>
  </cols>
  <sheetData>
    <row r="1" spans="2:36" x14ac:dyDescent="0.2">
      <c r="B1" s="1" t="s">
        <v>199</v>
      </c>
    </row>
    <row r="3" spans="2:36" x14ac:dyDescent="0.2">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2">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2">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2">
      <c r="B6" s="1"/>
    </row>
    <row r="7" spans="2:36" x14ac:dyDescent="0.2">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2">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2">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2">
      <c r="B10" s="1"/>
    </row>
    <row r="11" spans="2:36" x14ac:dyDescent="0.2">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2">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2">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2">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2">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2">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2">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2">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2">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2">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2">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2">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2">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2">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2">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2">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2">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2">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2">
      <c r="B31" t="s">
        <v>179</v>
      </c>
    </row>
    <row r="32" spans="2:36" x14ac:dyDescent="0.2">
      <c r="B32" t="s">
        <v>180</v>
      </c>
    </row>
    <row r="33" spans="2:36" x14ac:dyDescent="0.2">
      <c r="B33" t="s">
        <v>184</v>
      </c>
    </row>
    <row r="34" spans="2:36" x14ac:dyDescent="0.2">
      <c r="B34" t="s">
        <v>183</v>
      </c>
    </row>
    <row r="36" spans="2:36" x14ac:dyDescent="0.2">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2">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2">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2">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2">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2">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2">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2">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2">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2">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2">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2">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2">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2">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2">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2">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2">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2">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2">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2">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2">
      <c r="B57" s="1"/>
    </row>
    <row r="58" spans="2:36" x14ac:dyDescent="0.2">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2">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2">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2">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2">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2">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2">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2">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2">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2">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2">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2">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2">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2">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2">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2">
      <c r="B76" t="s">
        <v>203</v>
      </c>
    </row>
    <row r="77" spans="2:36" x14ac:dyDescent="0.2">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2">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2">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2">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2">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2">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2">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2">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2">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2">
      <c r="B87" t="s">
        <v>192</v>
      </c>
    </row>
    <row r="88" spans="2:36" x14ac:dyDescent="0.2">
      <c r="B88" t="s">
        <v>194</v>
      </c>
    </row>
    <row r="89" spans="2:36" x14ac:dyDescent="0.2">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2">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2">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2">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2">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2">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2">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2">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2">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2">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2">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2">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2">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2">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2">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2">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2">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2">
      <c r="B107" t="s">
        <v>195</v>
      </c>
    </row>
    <row r="108" spans="2:36" x14ac:dyDescent="0.2">
      <c r="B108" t="s">
        <v>196</v>
      </c>
    </row>
    <row r="109" spans="2:36" x14ac:dyDescent="0.2">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2">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2">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2">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2">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2">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2">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2">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2">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2">
      <c r="B118" s="5"/>
    </row>
    <row r="119" spans="2:36" x14ac:dyDescent="0.2">
      <c r="B119"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N1" workbookViewId="0">
      <selection activeCell="AD37" sqref="AD37"/>
    </sheetView>
  </sheetViews>
  <sheetFormatPr baseColWidth="10" defaultColWidth="8.83203125" defaultRowHeight="15" x14ac:dyDescent="0.2"/>
  <cols>
    <col min="13" max="13" width="33.5" customWidth="1"/>
    <col min="16" max="16" width="14.83203125" customWidth="1"/>
  </cols>
  <sheetData>
    <row r="2" spans="13:16" x14ac:dyDescent="0.2">
      <c r="N2">
        <v>2018</v>
      </c>
      <c r="O2">
        <v>2025</v>
      </c>
      <c r="P2" t="s">
        <v>1153</v>
      </c>
    </row>
    <row r="3" spans="13:16" x14ac:dyDescent="0.2">
      <c r="M3" t="s">
        <v>1154</v>
      </c>
      <c r="N3">
        <v>239000</v>
      </c>
      <c r="O3">
        <v>212000</v>
      </c>
      <c r="P3">
        <f>TREND(N3:O3,$N$2:$O$2,2020)</f>
        <v>231285.71428571455</v>
      </c>
    </row>
    <row r="4" spans="13:16" x14ac:dyDescent="0.2">
      <c r="M4" t="s">
        <v>1155</v>
      </c>
      <c r="N4">
        <v>528000</v>
      </c>
      <c r="O4">
        <v>384000</v>
      </c>
      <c r="P4">
        <f t="shared" ref="P4:P5" si="0">TREND(N4:O4,$N$2:$O$2,2020)</f>
        <v>486857.14285714179</v>
      </c>
    </row>
    <row r="5" spans="13:16" x14ac:dyDescent="0.2">
      <c r="M5" t="s">
        <v>1156</v>
      </c>
      <c r="N5">
        <v>428000</v>
      </c>
      <c r="O5">
        <v>331000</v>
      </c>
      <c r="P5">
        <f t="shared" si="0"/>
        <v>400285.71428571269</v>
      </c>
    </row>
    <row r="7" spans="13:16" ht="96" x14ac:dyDescent="0.2">
      <c r="M7" s="13" t="s">
        <v>244</v>
      </c>
      <c r="N7">
        <f>AVERAGE(209069,246431)</f>
        <v>227750</v>
      </c>
      <c r="P7" s="13" t="s">
        <v>1151</v>
      </c>
    </row>
    <row r="8" spans="13:16" x14ac:dyDescent="0.2">
      <c r="M8" t="s">
        <v>1504</v>
      </c>
      <c r="N8">
        <v>125000</v>
      </c>
    </row>
    <row r="30" spans="13:16" x14ac:dyDescent="0.2">
      <c r="N30">
        <v>2018</v>
      </c>
      <c r="O30">
        <v>2025</v>
      </c>
      <c r="P30" t="s">
        <v>1153</v>
      </c>
    </row>
    <row r="31" spans="13:16" x14ac:dyDescent="0.2">
      <c r="M31" t="s">
        <v>1154</v>
      </c>
      <c r="N31">
        <v>549000</v>
      </c>
      <c r="O31">
        <v>530000</v>
      </c>
      <c r="P31">
        <f>TREND(N31:O31,$N$2:$O$2,2020)</f>
        <v>543571.42857142817</v>
      </c>
    </row>
    <row r="32" spans="13:16" x14ac:dyDescent="0.2">
      <c r="M32" t="s">
        <v>1155</v>
      </c>
      <c r="N32">
        <v>660000</v>
      </c>
      <c r="O32">
        <v>574000</v>
      </c>
      <c r="P32">
        <f t="shared" ref="P32:P33" si="1">TREND(N32:O32,$N$2:$O$2,2020)</f>
        <v>635428.5714285709</v>
      </c>
    </row>
    <row r="33" spans="13:16" x14ac:dyDescent="0.2">
      <c r="M33" t="s">
        <v>1156</v>
      </c>
      <c r="N33">
        <v>641000</v>
      </c>
      <c r="O33">
        <v>556000</v>
      </c>
      <c r="P33">
        <f t="shared" si="1"/>
        <v>616714.28571428731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baseColWidth="10" defaultColWidth="8.83203125" defaultRowHeight="15" x14ac:dyDescent="0.2"/>
  <cols>
    <col min="1" max="1" width="26.1640625" customWidth="1"/>
    <col min="2" max="2" width="15.83203125" customWidth="1"/>
    <col min="3" max="35" width="10.5" bestFit="1" customWidth="1"/>
  </cols>
  <sheetData>
    <row r="1" spans="1:35" x14ac:dyDescent="0.2">
      <c r="A1" s="1" t="s">
        <v>217</v>
      </c>
    </row>
    <row r="2" spans="1:35" s="1" customFormat="1" x14ac:dyDescent="0.2">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2">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2">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2">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2">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2">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2">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2">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2">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2">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2">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2">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2">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2">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2">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2">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2">
      <c r="A21" s="1" t="s">
        <v>218</v>
      </c>
    </row>
    <row r="22" spans="1:35" x14ac:dyDescent="0.2">
      <c r="A22" t="s">
        <v>168</v>
      </c>
    </row>
    <row r="23" spans="1:35" x14ac:dyDescent="0.2">
      <c r="A23" t="s">
        <v>169</v>
      </c>
      <c r="B23" t="s">
        <v>223</v>
      </c>
    </row>
    <row r="24" spans="1:35" x14ac:dyDescent="0.2">
      <c r="A24" t="s">
        <v>170</v>
      </c>
      <c r="B24" t="s">
        <v>223</v>
      </c>
    </row>
    <row r="25" spans="1:35" x14ac:dyDescent="0.2">
      <c r="A25" t="s">
        <v>171</v>
      </c>
      <c r="B25" t="s">
        <v>223</v>
      </c>
    </row>
    <row r="26" spans="1:35" x14ac:dyDescent="0.2">
      <c r="A26" t="s">
        <v>172</v>
      </c>
      <c r="B26" t="s">
        <v>223</v>
      </c>
    </row>
    <row r="27" spans="1:35" x14ac:dyDescent="0.2">
      <c r="A27" t="s">
        <v>173</v>
      </c>
    </row>
    <row r="28" spans="1:35" x14ac:dyDescent="0.2">
      <c r="A28" t="s">
        <v>219</v>
      </c>
    </row>
    <row r="29" spans="1:35" x14ac:dyDescent="0.2">
      <c r="A29" t="s">
        <v>220</v>
      </c>
    </row>
    <row r="30" spans="1:35" x14ac:dyDescent="0.2">
      <c r="A30" t="s">
        <v>167</v>
      </c>
    </row>
    <row r="31" spans="1:35" x14ac:dyDescent="0.2">
      <c r="A31" t="s">
        <v>174</v>
      </c>
    </row>
    <row r="32" spans="1:35" x14ac:dyDescent="0.2">
      <c r="A32" t="s">
        <v>175</v>
      </c>
      <c r="B32" t="s">
        <v>224</v>
      </c>
    </row>
    <row r="33" spans="1:35" x14ac:dyDescent="0.2">
      <c r="A33" t="s">
        <v>176</v>
      </c>
    </row>
    <row r="34" spans="1:35" x14ac:dyDescent="0.2">
      <c r="A34" t="s">
        <v>177</v>
      </c>
    </row>
    <row r="35" spans="1:35" x14ac:dyDescent="0.2">
      <c r="A35" t="s">
        <v>178</v>
      </c>
    </row>
    <row r="36" spans="1:35" x14ac:dyDescent="0.2">
      <c r="A36" t="s">
        <v>221</v>
      </c>
      <c r="B36" t="s">
        <v>225</v>
      </c>
    </row>
    <row r="37" spans="1:35" x14ac:dyDescent="0.2">
      <c r="A37" t="s">
        <v>222</v>
      </c>
      <c r="B37" t="s">
        <v>225</v>
      </c>
    </row>
    <row r="40" spans="1:35" x14ac:dyDescent="0.2">
      <c r="A40" s="1" t="s">
        <v>226</v>
      </c>
    </row>
    <row r="41" spans="1:35" x14ac:dyDescent="0.2">
      <c r="A41" s="2" t="s">
        <v>227</v>
      </c>
      <c r="B41" s="17"/>
    </row>
    <row r="42" spans="1:35" s="1" customFormat="1" x14ac:dyDescent="0.2">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2">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2">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2">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2">
      <c r="A47" s="2" t="s">
        <v>228</v>
      </c>
      <c r="B47" s="17"/>
    </row>
    <row r="48" spans="1:35" s="1" customFormat="1" x14ac:dyDescent="0.2">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2">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2">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2">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2">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2">
      <c r="A59" t="s">
        <v>230</v>
      </c>
    </row>
    <row r="60" spans="1:35" x14ac:dyDescent="0.2">
      <c r="A60" t="s">
        <v>231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baseColWidth="10" defaultColWidth="8.83203125" defaultRowHeight="15" x14ac:dyDescent="0.2"/>
  <cols>
    <col min="1" max="1" width="31.1640625" customWidth="1"/>
    <col min="2" max="2" width="20.5" customWidth="1"/>
    <col min="3" max="3" width="21.5" customWidth="1"/>
  </cols>
  <sheetData>
    <row r="1" spans="1:3" x14ac:dyDescent="0.2">
      <c r="A1" t="s">
        <v>37</v>
      </c>
    </row>
    <row r="2" spans="1:3" x14ac:dyDescent="0.2">
      <c r="A2" t="s">
        <v>38</v>
      </c>
    </row>
    <row r="4" spans="1:3" x14ac:dyDescent="0.2">
      <c r="A4" s="2" t="s">
        <v>39</v>
      </c>
      <c r="B4" s="9" t="s">
        <v>40</v>
      </c>
      <c r="C4" s="9" t="s">
        <v>41</v>
      </c>
    </row>
    <row r="5" spans="1:3" x14ac:dyDescent="0.2">
      <c r="A5" t="s">
        <v>42</v>
      </c>
      <c r="B5" s="8">
        <v>84000000</v>
      </c>
      <c r="C5" s="8">
        <v>41000000</v>
      </c>
    </row>
    <row r="6" spans="1:3" x14ac:dyDescent="0.2">
      <c r="A6" t="s">
        <v>43</v>
      </c>
      <c r="B6" s="8">
        <v>90000000</v>
      </c>
      <c r="C6" s="8">
        <v>45000000</v>
      </c>
    </row>
    <row r="7" spans="1:3" x14ac:dyDescent="0.2">
      <c r="A7" t="s">
        <v>44</v>
      </c>
      <c r="B7" s="8">
        <v>298000000</v>
      </c>
      <c r="C7" s="8">
        <v>149000000</v>
      </c>
    </row>
    <row r="8" spans="1:3" x14ac:dyDescent="0.2">
      <c r="A8" t="s">
        <v>45</v>
      </c>
      <c r="B8" s="8">
        <v>81000000</v>
      </c>
      <c r="C8" s="8">
        <v>30000000</v>
      </c>
    </row>
    <row r="9" spans="1:3" x14ac:dyDescent="0.2">
      <c r="A9" t="s">
        <v>46</v>
      </c>
      <c r="B9" s="8">
        <v>88000000</v>
      </c>
      <c r="C9" s="8">
        <v>40000000</v>
      </c>
    </row>
    <row r="10" spans="1:3" x14ac:dyDescent="0.2">
      <c r="A10" t="s">
        <v>47</v>
      </c>
      <c r="B10" s="8">
        <v>209000000</v>
      </c>
      <c r="C10" s="8">
        <v>84000000</v>
      </c>
    </row>
    <row r="12" spans="1:3" x14ac:dyDescent="0.2">
      <c r="A12" t="s">
        <v>48</v>
      </c>
    </row>
    <row r="13" spans="1:3" x14ac:dyDescent="0.2">
      <c r="A13" t="s">
        <v>49</v>
      </c>
    </row>
    <row r="14" spans="1:3" x14ac:dyDescent="0.2">
      <c r="A14" t="s">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baseColWidth="10" defaultColWidth="8.83203125" defaultRowHeight="15" x14ac:dyDescent="0.2"/>
  <cols>
    <col min="2" max="2" width="52.1640625" customWidth="1"/>
    <col min="3" max="3" width="17.5" customWidth="1"/>
    <col min="4" max="4" width="22.5" customWidth="1"/>
    <col min="5" max="5" width="47.5" customWidth="1"/>
  </cols>
  <sheetData>
    <row r="1" spans="1:5" x14ac:dyDescent="0.2">
      <c r="A1" t="s">
        <v>92</v>
      </c>
      <c r="E1" s="2" t="s">
        <v>94</v>
      </c>
    </row>
    <row r="2" spans="1:5" x14ac:dyDescent="0.2">
      <c r="A2" t="s">
        <v>99</v>
      </c>
      <c r="E2" t="s">
        <v>95</v>
      </c>
    </row>
    <row r="3" spans="1:5" x14ac:dyDescent="0.2">
      <c r="A3" t="s">
        <v>133</v>
      </c>
      <c r="E3" t="s">
        <v>96</v>
      </c>
    </row>
    <row r="4" spans="1:5" x14ac:dyDescent="0.2">
      <c r="A4" t="s">
        <v>134</v>
      </c>
      <c r="E4" t="s">
        <v>97</v>
      </c>
    </row>
    <row r="5" spans="1:5" x14ac:dyDescent="0.2">
      <c r="E5" t="s">
        <v>98</v>
      </c>
    </row>
    <row r="6" spans="1:5" x14ac:dyDescent="0.2">
      <c r="A6" t="s">
        <v>100</v>
      </c>
    </row>
    <row r="7" spans="1:5" x14ac:dyDescent="0.2">
      <c r="A7" t="s">
        <v>101</v>
      </c>
    </row>
    <row r="8" spans="1:5" x14ac:dyDescent="0.2">
      <c r="A8" t="s">
        <v>102</v>
      </c>
    </row>
    <row r="9" spans="1:5" x14ac:dyDescent="0.2">
      <c r="A9" t="s">
        <v>104</v>
      </c>
    </row>
    <row r="10" spans="1:5" x14ac:dyDescent="0.2">
      <c r="A10" t="s">
        <v>105</v>
      </c>
    </row>
    <row r="11" spans="1:5" x14ac:dyDescent="0.2">
      <c r="A11" t="s">
        <v>106</v>
      </c>
    </row>
    <row r="13" spans="1:5" x14ac:dyDescent="0.2">
      <c r="A13" t="s">
        <v>107</v>
      </c>
      <c r="E13" s="2" t="s">
        <v>126</v>
      </c>
    </row>
    <row r="14" spans="1:5" x14ac:dyDescent="0.2">
      <c r="A14" t="s">
        <v>108</v>
      </c>
      <c r="E14" t="s">
        <v>103</v>
      </c>
    </row>
    <row r="15" spans="1:5" x14ac:dyDescent="0.2">
      <c r="A15" t="s">
        <v>109</v>
      </c>
    </row>
    <row r="16" spans="1:5" x14ac:dyDescent="0.2">
      <c r="E16" s="2" t="s">
        <v>127</v>
      </c>
    </row>
    <row r="17" spans="1:5" x14ac:dyDescent="0.2">
      <c r="A17" t="s">
        <v>115</v>
      </c>
      <c r="E17" t="s">
        <v>128</v>
      </c>
    </row>
    <row r="18" spans="1:5" x14ac:dyDescent="0.2">
      <c r="A18" t="s">
        <v>110</v>
      </c>
    </row>
    <row r="19" spans="1:5" x14ac:dyDescent="0.2">
      <c r="A19" t="s">
        <v>116</v>
      </c>
      <c r="E19" s="2" t="s">
        <v>129</v>
      </c>
    </row>
    <row r="20" spans="1:5" x14ac:dyDescent="0.2">
      <c r="A20" t="s">
        <v>118</v>
      </c>
      <c r="E20" t="s">
        <v>130</v>
      </c>
    </row>
    <row r="21" spans="1:5" x14ac:dyDescent="0.2">
      <c r="A21" t="s">
        <v>137</v>
      </c>
    </row>
    <row r="22" spans="1:5" x14ac:dyDescent="0.2">
      <c r="A22" t="s">
        <v>119</v>
      </c>
    </row>
    <row r="23" spans="1:5" x14ac:dyDescent="0.2">
      <c r="A23" t="s">
        <v>120</v>
      </c>
    </row>
    <row r="25" spans="1:5" ht="32" x14ac:dyDescent="0.2">
      <c r="B25" s="14" t="s">
        <v>111</v>
      </c>
      <c r="C25" s="3" t="s">
        <v>113</v>
      </c>
      <c r="D25" s="3" t="s">
        <v>53</v>
      </c>
      <c r="E25" s="3" t="s">
        <v>123</v>
      </c>
    </row>
    <row r="26" spans="1:5" x14ac:dyDescent="0.2">
      <c r="B26" t="s">
        <v>112</v>
      </c>
      <c r="C26">
        <v>500</v>
      </c>
      <c r="D26">
        <v>5900000</v>
      </c>
      <c r="E26">
        <v>1984</v>
      </c>
    </row>
    <row r="27" spans="1:5" x14ac:dyDescent="0.2">
      <c r="B27" t="s">
        <v>114</v>
      </c>
      <c r="C27">
        <v>500</v>
      </c>
      <c r="D27">
        <v>7050000</v>
      </c>
      <c r="E27">
        <v>1984</v>
      </c>
    </row>
    <row r="28" spans="1:5" x14ac:dyDescent="0.2">
      <c r="B28" t="s">
        <v>117</v>
      </c>
      <c r="C28">
        <v>500</v>
      </c>
      <c r="D28">
        <v>7050000</v>
      </c>
      <c r="E28">
        <v>1983</v>
      </c>
    </row>
    <row r="29" spans="1:5" x14ac:dyDescent="0.2">
      <c r="B29" t="s">
        <v>124</v>
      </c>
      <c r="C29">
        <v>1030</v>
      </c>
      <c r="D29">
        <v>6000000</v>
      </c>
      <c r="E29">
        <v>1999</v>
      </c>
    </row>
    <row r="30" spans="1:5" x14ac:dyDescent="0.2">
      <c r="B30" t="s">
        <v>121</v>
      </c>
      <c r="C30">
        <v>1800</v>
      </c>
      <c r="D30">
        <v>6000000</v>
      </c>
      <c r="E30">
        <v>2009</v>
      </c>
    </row>
    <row r="31" spans="1:5" x14ac:dyDescent="0.2">
      <c r="B31" t="s">
        <v>122</v>
      </c>
      <c r="C31">
        <v>2800</v>
      </c>
      <c r="D31">
        <v>22000000</v>
      </c>
      <c r="E31">
        <v>2014</v>
      </c>
    </row>
    <row r="33" spans="1:5" x14ac:dyDescent="0.2">
      <c r="A33" t="s">
        <v>125</v>
      </c>
    </row>
    <row r="34" spans="1:5" x14ac:dyDescent="0.2">
      <c r="A34" t="s">
        <v>138</v>
      </c>
    </row>
    <row r="35" spans="1:5" x14ac:dyDescent="0.2">
      <c r="A35" s="11">
        <v>10000000</v>
      </c>
    </row>
    <row r="37" spans="1:5" x14ac:dyDescent="0.2">
      <c r="A37" t="s">
        <v>136</v>
      </c>
    </row>
    <row r="42" spans="1:5" x14ac:dyDescent="0.2">
      <c r="A42" s="2" t="s">
        <v>139</v>
      </c>
      <c r="B42" s="17"/>
      <c r="E42" s="2" t="s">
        <v>141</v>
      </c>
    </row>
    <row r="43" spans="1:5" x14ac:dyDescent="0.2">
      <c r="A43" t="s">
        <v>140</v>
      </c>
      <c r="E43" t="s">
        <v>142</v>
      </c>
    </row>
    <row r="44" spans="1:5" x14ac:dyDescent="0.2">
      <c r="A44" t="s">
        <v>143</v>
      </c>
    </row>
    <row r="45" spans="1:5" x14ac:dyDescent="0.2">
      <c r="E45" s="2" t="s">
        <v>146</v>
      </c>
    </row>
    <row r="46" spans="1:5" x14ac:dyDescent="0.2">
      <c r="A46" t="s">
        <v>144</v>
      </c>
      <c r="E46" t="s">
        <v>147</v>
      </c>
    </row>
    <row r="47" spans="1:5" x14ac:dyDescent="0.2">
      <c r="A47" t="s">
        <v>145</v>
      </c>
      <c r="E47" t="s">
        <v>148</v>
      </c>
    </row>
    <row r="48" spans="1:5" x14ac:dyDescent="0.2">
      <c r="A48" t="s">
        <v>150</v>
      </c>
      <c r="E48" t="s">
        <v>149</v>
      </c>
    </row>
    <row r="49" spans="1:1" x14ac:dyDescent="0.2">
      <c r="A49" s="11">
        <v>30000</v>
      </c>
    </row>
    <row r="51" spans="1:1" x14ac:dyDescent="0.2">
      <c r="A51" t="s">
        <v>136</v>
      </c>
    </row>
    <row r="53" spans="1:1" x14ac:dyDescent="0.2">
      <c r="A53" t="s">
        <v>233</v>
      </c>
    </row>
    <row r="54" spans="1:1" x14ac:dyDescent="0.2">
      <c r="A54" t="s">
        <v>234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baseColWidth="10" defaultColWidth="8.83203125" defaultRowHeight="15" x14ac:dyDescent="0.2"/>
  <cols>
    <col min="1" max="1" width="16.5" customWidth="1"/>
    <col min="2" max="2" width="12.5" customWidth="1"/>
  </cols>
  <sheetData>
    <row r="1" spans="1:3" x14ac:dyDescent="0.2">
      <c r="A1" s="1" t="s">
        <v>51</v>
      </c>
    </row>
    <row r="2" spans="1:3" x14ac:dyDescent="0.2">
      <c r="A2" s="2" t="s">
        <v>52</v>
      </c>
      <c r="B2" s="2" t="s">
        <v>39</v>
      </c>
      <c r="C2" s="2" t="s">
        <v>53</v>
      </c>
    </row>
    <row r="3" spans="1:3" x14ac:dyDescent="0.2">
      <c r="A3" t="s">
        <v>54</v>
      </c>
      <c r="B3" t="s">
        <v>55</v>
      </c>
      <c r="C3">
        <v>8700</v>
      </c>
    </row>
    <row r="4" spans="1:3" x14ac:dyDescent="0.2">
      <c r="A4" t="s">
        <v>56</v>
      </c>
      <c r="B4" t="s">
        <v>57</v>
      </c>
      <c r="C4">
        <v>4600</v>
      </c>
    </row>
    <row r="5" spans="1:3" x14ac:dyDescent="0.2">
      <c r="A5" t="s">
        <v>58</v>
      </c>
      <c r="B5" t="s">
        <v>59</v>
      </c>
      <c r="C5">
        <v>10500</v>
      </c>
    </row>
    <row r="6" spans="1:3" x14ac:dyDescent="0.2">
      <c r="A6" t="s">
        <v>60</v>
      </c>
      <c r="B6" t="s">
        <v>61</v>
      </c>
      <c r="C6">
        <v>6500</v>
      </c>
    </row>
    <row r="7" spans="1:3" x14ac:dyDescent="0.2">
      <c r="A7" t="s">
        <v>62</v>
      </c>
      <c r="B7" t="s">
        <v>63</v>
      </c>
      <c r="C7">
        <v>3000</v>
      </c>
    </row>
    <row r="8" spans="1:3" x14ac:dyDescent="0.2">
      <c r="A8" t="s">
        <v>64</v>
      </c>
      <c r="B8" t="s">
        <v>65</v>
      </c>
      <c r="C8">
        <v>10000</v>
      </c>
    </row>
    <row r="9" spans="1:3" x14ac:dyDescent="0.2">
      <c r="A9" t="s">
        <v>66</v>
      </c>
      <c r="B9" t="s">
        <v>67</v>
      </c>
      <c r="C9">
        <v>13000</v>
      </c>
    </row>
    <row r="10" spans="1:3" x14ac:dyDescent="0.2">
      <c r="A10" t="s">
        <v>68</v>
      </c>
      <c r="B10" t="s">
        <v>69</v>
      </c>
      <c r="C10">
        <v>9000</v>
      </c>
    </row>
    <row r="11" spans="1:3" x14ac:dyDescent="0.2">
      <c r="A11" t="s">
        <v>70</v>
      </c>
      <c r="B11" t="s">
        <v>71</v>
      </c>
      <c r="C11">
        <v>19000</v>
      </c>
    </row>
    <row r="12" spans="1:3" x14ac:dyDescent="0.2">
      <c r="A12" t="s">
        <v>72</v>
      </c>
      <c r="B12" t="s">
        <v>73</v>
      </c>
      <c r="C12">
        <v>5500</v>
      </c>
    </row>
    <row r="14" spans="1:3" x14ac:dyDescent="0.2">
      <c r="A14" s="1" t="s">
        <v>1250</v>
      </c>
    </row>
    <row r="15" spans="1:3" x14ac:dyDescent="0.2">
      <c r="A15" t="s">
        <v>1251</v>
      </c>
    </row>
    <row r="16" spans="1:3" x14ac:dyDescent="0.2">
      <c r="A16" t="s">
        <v>1252</v>
      </c>
    </row>
    <row r="17" spans="1:3" x14ac:dyDescent="0.2">
      <c r="A17" t="s">
        <v>1253</v>
      </c>
    </row>
    <row r="19" spans="1:3" x14ac:dyDescent="0.2">
      <c r="A19" t="s">
        <v>1254</v>
      </c>
      <c r="B19" s="38">
        <v>29799</v>
      </c>
      <c r="C19" t="s">
        <v>1255</v>
      </c>
    </row>
    <row r="20" spans="1:3" x14ac:dyDescent="0.2">
      <c r="A20" t="s">
        <v>1256</v>
      </c>
      <c r="B20" s="38">
        <v>20338</v>
      </c>
      <c r="C20" t="s">
        <v>1257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I34" sqref="I34"/>
    </sheetView>
  </sheetViews>
  <sheetFormatPr baseColWidth="10" defaultColWidth="8.83203125" defaultRowHeight="15" x14ac:dyDescent="0.2"/>
  <sheetData>
    <row r="1" spans="1:11" x14ac:dyDescent="0.2">
      <c r="A1" t="s">
        <v>1210</v>
      </c>
    </row>
    <row r="2" spans="1:11" x14ac:dyDescent="0.2">
      <c r="A2" t="s">
        <v>1211</v>
      </c>
    </row>
    <row r="3" spans="1:11" x14ac:dyDescent="0.2">
      <c r="A3" t="s">
        <v>1212</v>
      </c>
    </row>
    <row r="4" spans="1:11" x14ac:dyDescent="0.2">
      <c r="A4" t="s">
        <v>257</v>
      </c>
    </row>
    <row r="5" spans="1:11" x14ac:dyDescent="0.2">
      <c r="A5" t="s">
        <v>1189</v>
      </c>
      <c r="B5" t="s">
        <v>1213</v>
      </c>
      <c r="C5" t="s">
        <v>1214</v>
      </c>
      <c r="D5" t="s">
        <v>1215</v>
      </c>
      <c r="E5" t="s">
        <v>1216</v>
      </c>
      <c r="F5" t="s">
        <v>1217</v>
      </c>
      <c r="G5" t="s">
        <v>1218</v>
      </c>
      <c r="H5" t="s">
        <v>1219</v>
      </c>
      <c r="I5" t="s">
        <v>1220</v>
      </c>
      <c r="J5" t="s">
        <v>1221</v>
      </c>
      <c r="K5" t="s">
        <v>1222</v>
      </c>
    </row>
    <row r="6" spans="1:11" x14ac:dyDescent="0.2">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H4" sqref="H4"/>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77">
        <f>'LDV Cost Calcs'!C153</f>
        <v>49995.669646960996</v>
      </c>
      <c r="C2" s="77">
        <f>'LDV Cost Calcs'!D153</f>
        <v>49322.031336574968</v>
      </c>
      <c r="D2" s="77">
        <f>'LDV Cost Calcs'!E153</f>
        <v>48398.610285169394</v>
      </c>
      <c r="E2" s="77">
        <f>'LDV Cost Calcs'!F153</f>
        <v>47740.753353193082</v>
      </c>
      <c r="F2" s="77">
        <f>'LDV Cost Calcs'!G153</f>
        <v>47128.673676952247</v>
      </c>
      <c r="G2" s="77">
        <f>'LDV Cost Calcs'!H153</f>
        <v>46586.655155213499</v>
      </c>
      <c r="H2" s="77">
        <f>'LDV Cost Calcs'!I153</f>
        <v>46021.601242640994</v>
      </c>
      <c r="I2" s="77">
        <f>'LDV Cost Calcs'!J153</f>
        <v>45408.295378041585</v>
      </c>
      <c r="J2" s="77">
        <f>'LDV Cost Calcs'!K153</f>
        <v>44819.94304152899</v>
      </c>
      <c r="K2" s="77">
        <f>'LDV Cost Calcs'!L153</f>
        <v>44271.263392948036</v>
      </c>
      <c r="L2" s="77">
        <f>'LDV Cost Calcs'!M153</f>
        <v>43703.913836957596</v>
      </c>
      <c r="M2" s="77">
        <f>'LDV Cost Calcs'!N153</f>
        <v>43228.433987532226</v>
      </c>
      <c r="N2" s="77">
        <f>'LDV Cost Calcs'!O153</f>
        <v>42768.507034356458</v>
      </c>
      <c r="O2" s="77">
        <f>'LDV Cost Calcs'!P153</f>
        <v>42332.115813258963</v>
      </c>
      <c r="P2" s="77">
        <f>'LDV Cost Calcs'!Q153</f>
        <v>41864.140756710221</v>
      </c>
      <c r="Q2" s="77">
        <f>'LDV Cost Calcs'!R153</f>
        <v>41450.036147431747</v>
      </c>
      <c r="R2" s="77">
        <f>'LDV Cost Calcs'!S153</f>
        <v>41051.496570448107</v>
      </c>
      <c r="S2" s="77">
        <f>'LDV Cost Calcs'!T153</f>
        <v>40656.178978299096</v>
      </c>
      <c r="T2" s="77">
        <f>'LDV Cost Calcs'!U153</f>
        <v>40272.02279711375</v>
      </c>
      <c r="U2" s="77">
        <f>'LDV Cost Calcs'!V153</f>
        <v>39916.310742718561</v>
      </c>
      <c r="V2" s="77">
        <f>'LDV Cost Calcs'!W153</f>
        <v>39566.155380538941</v>
      </c>
      <c r="W2" s="77">
        <f>'LDV Cost Calcs'!X153</f>
        <v>39276.758173214599</v>
      </c>
      <c r="X2" s="77">
        <f>'LDV Cost Calcs'!Y153</f>
        <v>38993.075084140262</v>
      </c>
      <c r="Y2" s="77">
        <f>'LDV Cost Calcs'!Z153</f>
        <v>38707.023360794548</v>
      </c>
      <c r="Z2" s="77">
        <f>'LDV Cost Calcs'!AA153</f>
        <v>38416.634530435425</v>
      </c>
      <c r="AA2" s="77">
        <f>'LDV Cost Calcs'!AB153</f>
        <v>38120.48145951597</v>
      </c>
      <c r="AB2" s="77">
        <f>'LDV Cost Calcs'!AC153</f>
        <v>37835.721191988036</v>
      </c>
      <c r="AC2" s="77">
        <f>'LDV Cost Calcs'!AD153</f>
        <v>37550.630364970923</v>
      </c>
      <c r="AD2" s="77">
        <f>'LDV Cost Calcs'!AE153</f>
        <v>37269.208736578592</v>
      </c>
      <c r="AE2" s="77">
        <f>'LDV Cost Calcs'!AF153</f>
        <v>36980.328996869255</v>
      </c>
      <c r="AF2" s="77">
        <f>'LDV Cost Calcs'!AG153</f>
        <v>36683.241130522299</v>
      </c>
      <c r="AG2" s="4"/>
    </row>
    <row r="3" spans="1:36" x14ac:dyDescent="0.2">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2">
      <c r="A4" t="s">
        <v>2</v>
      </c>
      <c r="B4" s="78">
        <f>'LDV Cost Calcs'!C152</f>
        <v>32342.6363589045</v>
      </c>
      <c r="C4" s="78">
        <f>'LDV Cost Calcs'!D152</f>
        <v>32480.692011164818</v>
      </c>
      <c r="D4" s="78">
        <f>'LDV Cost Calcs'!E152</f>
        <v>32441.801705668731</v>
      </c>
      <c r="E4" s="78">
        <f>'LDV Cost Calcs'!F152</f>
        <v>32574.570580372208</v>
      </c>
      <c r="F4" s="78">
        <f>'LDV Cost Calcs'!G152</f>
        <v>32706.423286912028</v>
      </c>
      <c r="G4" s="78">
        <f>'LDV Cost Calcs'!H152</f>
        <v>32878.340097433967</v>
      </c>
      <c r="H4" s="78">
        <f>'LDV Cost Calcs'!I152</f>
        <v>33013.800110431417</v>
      </c>
      <c r="I4" s="78">
        <f>'LDV Cost Calcs'!J152</f>
        <v>33043.448375334156</v>
      </c>
      <c r="J4" s="78">
        <f>'LDV Cost Calcs'!K152</f>
        <v>33069.100581680039</v>
      </c>
      <c r="K4" s="78">
        <f>'LDV Cost Calcs'!L152</f>
        <v>33089.790840772759</v>
      </c>
      <c r="L4" s="78">
        <f>'LDV Cost Calcs'!M152</f>
        <v>33068.211323912845</v>
      </c>
      <c r="M4" s="78">
        <f>'LDV Cost Calcs'!N152</f>
        <v>33092.699395976269</v>
      </c>
      <c r="N4" s="78">
        <f>'LDV Cost Calcs'!O152</f>
        <v>33109.134157298249</v>
      </c>
      <c r="O4" s="78">
        <f>'LDV Cost Calcs'!P152</f>
        <v>33124.075618155315</v>
      </c>
      <c r="P4" s="78">
        <f>'LDV Cost Calcs'!Q152</f>
        <v>33088.30642035279</v>
      </c>
      <c r="Q4" s="78">
        <f>'LDV Cost Calcs'!R152</f>
        <v>33079.593212175285</v>
      </c>
      <c r="R4" s="78">
        <f>'LDV Cost Calcs'!S152</f>
        <v>33065.906001882548</v>
      </c>
      <c r="S4" s="78">
        <f>'LDV Cost Calcs'!T152</f>
        <v>33041.631094119446</v>
      </c>
      <c r="T4" s="78">
        <f>'LDV Cost Calcs'!U152</f>
        <v>33018.570505033043</v>
      </c>
      <c r="U4" s="78">
        <f>'LDV Cost Calcs'!V152</f>
        <v>33004.622648786302</v>
      </c>
      <c r="V4" s="78">
        <f>'LDV Cost Calcs'!W152</f>
        <v>32984.345421344427</v>
      </c>
      <c r="W4" s="78">
        <f>'LDV Cost Calcs'!X152</f>
        <v>32963.260869766171</v>
      </c>
      <c r="X4" s="78">
        <f>'LDV Cost Calcs'!Y152</f>
        <v>32947.295428304387</v>
      </c>
      <c r="Y4" s="78">
        <f>'LDV Cost Calcs'!Z152</f>
        <v>32926.990321657853</v>
      </c>
      <c r="Z4" s="78">
        <f>'LDV Cost Calcs'!AA152</f>
        <v>32903.086497998935</v>
      </c>
      <c r="AA4" s="78">
        <f>'LDV Cost Calcs'!AB152</f>
        <v>32874.893000348791</v>
      </c>
      <c r="AB4" s="78">
        <f>'LDV Cost Calcs'!AC152</f>
        <v>32855.090893436885</v>
      </c>
      <c r="AC4" s="78">
        <f>'LDV Cost Calcs'!AD152</f>
        <v>32833.969782459295</v>
      </c>
      <c r="AD4" s="78">
        <f>'LDV Cost Calcs'!AE152</f>
        <v>32816.713883340315</v>
      </c>
      <c r="AE4" s="78">
        <f>'LDV Cost Calcs'!AF152</f>
        <v>32792.249589179504</v>
      </c>
      <c r="AF4" s="78">
        <f>'LDV Cost Calcs'!AG152</f>
        <v>32757.347853553154</v>
      </c>
      <c r="AG4" s="4"/>
      <c r="AH4" s="4"/>
      <c r="AI4" s="4"/>
      <c r="AJ4" s="4"/>
    </row>
    <row r="5" spans="1:36" x14ac:dyDescent="0.2">
      <c r="A5" t="s">
        <v>3</v>
      </c>
      <c r="B5" s="79">
        <f>'LDV Cost Calcs'!C154</f>
        <v>35443.546139439881</v>
      </c>
      <c r="C5" s="79">
        <f>'LDV Cost Calcs'!D154</f>
        <v>35360.226658704581</v>
      </c>
      <c r="D5" s="79">
        <f>'LDV Cost Calcs'!E154</f>
        <v>35160.970095567725</v>
      </c>
      <c r="E5" s="79">
        <f>'LDV Cost Calcs'!F154</f>
        <v>35258.109905479396</v>
      </c>
      <c r="F5" s="79">
        <f>'LDV Cost Calcs'!G154</f>
        <v>35355.449623954009</v>
      </c>
      <c r="G5" s="79">
        <f>'LDV Cost Calcs'!H154</f>
        <v>35460.547725955621</v>
      </c>
      <c r="H5" s="79">
        <f>'LDV Cost Calcs'!I154</f>
        <v>35551.20579131179</v>
      </c>
      <c r="I5" s="79">
        <f>'LDV Cost Calcs'!J154</f>
        <v>35554.318338786885</v>
      </c>
      <c r="J5" s="79">
        <f>'LDV Cost Calcs'!K154</f>
        <v>35536.489675236815</v>
      </c>
      <c r="K5" s="79">
        <f>'LDV Cost Calcs'!L154</f>
        <v>35520.644078929421</v>
      </c>
      <c r="L5" s="79">
        <f>'LDV Cost Calcs'!M154</f>
        <v>35462.402789417509</v>
      </c>
      <c r="M5" s="79">
        <f>'LDV Cost Calcs'!N154</f>
        <v>35452.156437686608</v>
      </c>
      <c r="N5" s="79">
        <f>'LDV Cost Calcs'!O154</f>
        <v>35431.010191396104</v>
      </c>
      <c r="O5" s="79">
        <f>'LDV Cost Calcs'!P154</f>
        <v>35416.023111929855</v>
      </c>
      <c r="P5" s="79">
        <f>'LDV Cost Calcs'!Q154</f>
        <v>35340.805878521307</v>
      </c>
      <c r="Q5" s="79">
        <f>'LDV Cost Calcs'!R154</f>
        <v>35303.583721348135</v>
      </c>
      <c r="R5" s="79">
        <f>'LDV Cost Calcs'!S154</f>
        <v>35259.184047524141</v>
      </c>
      <c r="S5" s="79">
        <f>'LDV Cost Calcs'!T154</f>
        <v>35209.798529518819</v>
      </c>
      <c r="T5" s="79">
        <f>'LDV Cost Calcs'!U154</f>
        <v>35152.544641794288</v>
      </c>
      <c r="U5" s="79">
        <f>'LDV Cost Calcs'!V154</f>
        <v>35102.71435404833</v>
      </c>
      <c r="V5" s="79">
        <f>'LDV Cost Calcs'!W154</f>
        <v>35056.315093809841</v>
      </c>
      <c r="W5" s="79">
        <f>'LDV Cost Calcs'!X154</f>
        <v>35002.779446931898</v>
      </c>
      <c r="X5" s="79">
        <f>'LDV Cost Calcs'!Y154</f>
        <v>34954.454782612971</v>
      </c>
      <c r="Y5" s="79">
        <f>'LDV Cost Calcs'!Z154</f>
        <v>34903.217715993742</v>
      </c>
      <c r="Z5" s="79">
        <f>'LDV Cost Calcs'!AA154</f>
        <v>34847.527806000588</v>
      </c>
      <c r="AA5" s="79">
        <f>'LDV Cost Calcs'!AB154</f>
        <v>34781.757500783431</v>
      </c>
      <c r="AB5" s="79">
        <f>'LDV Cost Calcs'!AC154</f>
        <v>34733.004464959042</v>
      </c>
      <c r="AC5" s="79">
        <f>'LDV Cost Calcs'!AD154</f>
        <v>34681.426394065616</v>
      </c>
      <c r="AD5" s="79">
        <f>'LDV Cost Calcs'!AE154</f>
        <v>34631.950895522496</v>
      </c>
      <c r="AE5" s="79">
        <f>'LDV Cost Calcs'!AF154</f>
        <v>34576.622556316885</v>
      </c>
      <c r="AF5" s="79">
        <f>'LDV Cost Calcs'!AG154</f>
        <v>34512.987662623018</v>
      </c>
      <c r="AG5" s="4"/>
      <c r="AH5" s="4"/>
      <c r="AI5" s="4"/>
      <c r="AJ5" s="4"/>
    </row>
    <row r="6" spans="1:36" x14ac:dyDescent="0.2">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2">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2">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baseColWidth="10" defaultColWidth="9" defaultRowHeight="15" x14ac:dyDescent="0.2"/>
  <cols>
    <col min="1" max="1" width="24.5" style="5" customWidth="1"/>
    <col min="2" max="16384" width="9" style="5"/>
  </cols>
  <sheetData>
    <row r="1" spans="1:36" x14ac:dyDescent="0.2">
      <c r="A1" s="35"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2">
      <c r="A2" s="5" t="s">
        <v>0</v>
      </c>
      <c r="B2" s="22">
        <f>'CARB ACT ISOR'!B80</f>
        <v>74481.20175540229</v>
      </c>
      <c r="C2" s="22">
        <f>$B$2</f>
        <v>74481.20175540229</v>
      </c>
      <c r="D2" s="22">
        <f t="shared" ref="D2:AF2" si="0">$B$2</f>
        <v>74481.20175540229</v>
      </c>
      <c r="E2" s="22">
        <f t="shared" si="0"/>
        <v>74481.20175540229</v>
      </c>
      <c r="F2" s="22">
        <f t="shared" si="0"/>
        <v>74481.20175540229</v>
      </c>
      <c r="G2" s="22">
        <f t="shared" si="0"/>
        <v>74481.20175540229</v>
      </c>
      <c r="H2" s="22">
        <f t="shared" si="0"/>
        <v>74481.20175540229</v>
      </c>
      <c r="I2" s="22">
        <f t="shared" si="0"/>
        <v>74481.20175540229</v>
      </c>
      <c r="J2" s="22">
        <f t="shared" si="0"/>
        <v>74481.20175540229</v>
      </c>
      <c r="K2" s="22">
        <f t="shared" si="0"/>
        <v>74481.20175540229</v>
      </c>
      <c r="L2" s="22">
        <f t="shared" si="0"/>
        <v>74481.20175540229</v>
      </c>
      <c r="M2" s="22">
        <f t="shared" si="0"/>
        <v>74481.20175540229</v>
      </c>
      <c r="N2" s="22">
        <f t="shared" si="0"/>
        <v>74481.20175540229</v>
      </c>
      <c r="O2" s="22">
        <f t="shared" si="0"/>
        <v>74481.20175540229</v>
      </c>
      <c r="P2" s="22">
        <f t="shared" si="0"/>
        <v>74481.20175540229</v>
      </c>
      <c r="Q2" s="22">
        <f t="shared" si="0"/>
        <v>74481.20175540229</v>
      </c>
      <c r="R2" s="22">
        <f t="shared" si="0"/>
        <v>74481.20175540229</v>
      </c>
      <c r="S2" s="22">
        <f t="shared" si="0"/>
        <v>74481.20175540229</v>
      </c>
      <c r="T2" s="22">
        <f t="shared" si="0"/>
        <v>74481.20175540229</v>
      </c>
      <c r="U2" s="22">
        <f t="shared" si="0"/>
        <v>74481.20175540229</v>
      </c>
      <c r="V2" s="22">
        <f t="shared" si="0"/>
        <v>74481.20175540229</v>
      </c>
      <c r="W2" s="22">
        <f t="shared" si="0"/>
        <v>74481.20175540229</v>
      </c>
      <c r="X2" s="22">
        <f t="shared" si="0"/>
        <v>74481.20175540229</v>
      </c>
      <c r="Y2" s="22">
        <f t="shared" si="0"/>
        <v>74481.20175540229</v>
      </c>
      <c r="Z2" s="22">
        <f t="shared" si="0"/>
        <v>74481.20175540229</v>
      </c>
      <c r="AA2" s="22">
        <f t="shared" si="0"/>
        <v>74481.20175540229</v>
      </c>
      <c r="AB2" s="22">
        <f t="shared" si="0"/>
        <v>74481.20175540229</v>
      </c>
      <c r="AC2" s="22">
        <f t="shared" si="0"/>
        <v>74481.20175540229</v>
      </c>
      <c r="AD2" s="22">
        <f t="shared" si="0"/>
        <v>74481.20175540229</v>
      </c>
      <c r="AE2" s="22">
        <f t="shared" si="0"/>
        <v>74481.20175540229</v>
      </c>
      <c r="AF2" s="22">
        <f t="shared" si="0"/>
        <v>74481.20175540229</v>
      </c>
      <c r="AG2" s="22"/>
      <c r="AH2" s="22"/>
      <c r="AI2" s="22"/>
      <c r="AJ2" s="22"/>
    </row>
    <row r="3" spans="1:36" x14ac:dyDescent="0.2">
      <c r="A3" s="5" t="s">
        <v>1</v>
      </c>
      <c r="B3" s="22">
        <f>B4*'BNVP-LDVs-psgr'!B3/'BNVP-LDVs-psgr'!B4</f>
        <v>52858.138973016466</v>
      </c>
      <c r="C3" s="22">
        <f>$B3*'BNVP-LDVs-psgr'!C3/'BNVP-LDVs-psgr'!$B3</f>
        <v>52162.359206462534</v>
      </c>
      <c r="D3" s="22">
        <f>$B3*'BNVP-LDVs-psgr'!D3/'BNVP-LDVs-psgr'!$B3</f>
        <v>52414.645711810881</v>
      </c>
      <c r="E3" s="22">
        <f>$B3*'BNVP-LDVs-psgr'!E3/'BNVP-LDVs-psgr'!$B3</f>
        <v>52720.506281889328</v>
      </c>
      <c r="F3" s="22">
        <f>$B3*'BNVP-LDVs-psgr'!F3/'BNVP-LDVs-psgr'!$B3</f>
        <v>52960.99514236203</v>
      </c>
      <c r="G3" s="22">
        <f>$B3*'BNVP-LDVs-psgr'!G3/'BNVP-LDVs-psgr'!$B3</f>
        <v>53224.874361735805</v>
      </c>
      <c r="H3" s="22">
        <f>$B3*'BNVP-LDVs-psgr'!H3/'BNVP-LDVs-psgr'!$B3</f>
        <v>53496.783358740562</v>
      </c>
      <c r="I3" s="22">
        <f>$B3*'BNVP-LDVs-psgr'!I3/'BNVP-LDVs-psgr'!$B3</f>
        <v>53562.571618416245</v>
      </c>
      <c r="J3" s="22">
        <f>$B3*'BNVP-LDVs-psgr'!J3/'BNVP-LDVs-psgr'!$B3</f>
        <v>53656.731968491287</v>
      </c>
      <c r="K3" s="22">
        <f>$B3*'BNVP-LDVs-psgr'!K3/'BNVP-LDVs-psgr'!$B3</f>
        <v>53730.110084948603</v>
      </c>
      <c r="L3" s="22">
        <f>$B3*'BNVP-LDVs-psgr'!L3/'BNVP-LDVs-psgr'!$B3</f>
        <v>53738.209251669061</v>
      </c>
      <c r="M3" s="22">
        <f>$B3*'BNVP-LDVs-psgr'!M3/'BNVP-LDVs-psgr'!$B3</f>
        <v>53907.989225805773</v>
      </c>
      <c r="N3" s="22">
        <f>$B3*'BNVP-LDVs-psgr'!N3/'BNVP-LDVs-psgr'!$B3</f>
        <v>53956.787490975476</v>
      </c>
      <c r="O3" s="22">
        <f>$B3*'BNVP-LDVs-psgr'!O3/'BNVP-LDVs-psgr'!$B3</f>
        <v>54046.015919240308</v>
      </c>
      <c r="P3" s="22">
        <f>$B3*'BNVP-LDVs-psgr'!P3/'BNVP-LDVs-psgr'!$B3</f>
        <v>54078.469957011868</v>
      </c>
      <c r="Q3" s="22">
        <f>$B3*'BNVP-LDVs-psgr'!Q3/'BNVP-LDVs-psgr'!$B3</f>
        <v>54183.207418486396</v>
      </c>
      <c r="R3" s="22">
        <f>$B3*'BNVP-LDVs-psgr'!R3/'BNVP-LDVs-psgr'!$B3</f>
        <v>54215.857272984773</v>
      </c>
      <c r="S3" s="22">
        <f>$B3*'BNVP-LDVs-psgr'!S3/'BNVP-LDVs-psgr'!$B3</f>
        <v>54254.335832011035</v>
      </c>
      <c r="T3" s="22">
        <f>$B3*'BNVP-LDVs-psgr'!T3/'BNVP-LDVs-psgr'!$B3</f>
        <v>54299.088496330369</v>
      </c>
      <c r="U3" s="22">
        <f>$B3*'BNVP-LDVs-psgr'!U3/'BNVP-LDVs-psgr'!$B3</f>
        <v>54363.651939529649</v>
      </c>
      <c r="V3" s="22">
        <f>$B3*'BNVP-LDVs-psgr'!V3/'BNVP-LDVs-psgr'!$B3</f>
        <v>54398.634808547686</v>
      </c>
      <c r="W3" s="22">
        <f>$B3*'BNVP-LDVs-psgr'!W3/'BNVP-LDVs-psgr'!$B3</f>
        <v>54447.389172016126</v>
      </c>
      <c r="X3" s="22">
        <f>$B3*'BNVP-LDVs-psgr'!X3/'BNVP-LDVs-psgr'!$B3</f>
        <v>54501.60698872411</v>
      </c>
      <c r="Y3" s="22">
        <f>$B3*'BNVP-LDVs-psgr'!Y3/'BNVP-LDVs-psgr'!$B3</f>
        <v>54541.616275867731</v>
      </c>
      <c r="Z3" s="22">
        <f>$B3*'BNVP-LDVs-psgr'!Z3/'BNVP-LDVs-psgr'!$B3</f>
        <v>54582.630665485463</v>
      </c>
      <c r="AA3" s="22">
        <f>$B3*'BNVP-LDVs-psgr'!AA3/'BNVP-LDVs-psgr'!$B3</f>
        <v>54619.55278361385</v>
      </c>
      <c r="AB3" s="22">
        <f>$B3*'BNVP-LDVs-psgr'!AB3/'BNVP-LDVs-psgr'!$B3</f>
        <v>54678.395142577669</v>
      </c>
      <c r="AC3" s="22">
        <f>$B3*'BNVP-LDVs-psgr'!AC3/'BNVP-LDVs-psgr'!$B3</f>
        <v>54716.751468068942</v>
      </c>
      <c r="AD3" s="22">
        <f>$B3*'BNVP-LDVs-psgr'!AD3/'BNVP-LDVs-psgr'!$B3</f>
        <v>54768.123563151748</v>
      </c>
      <c r="AE3" s="22">
        <f>$B3*'BNVP-LDVs-psgr'!AE3/'BNVP-LDVs-psgr'!$B3</f>
        <v>54796.092587419873</v>
      </c>
      <c r="AF3" s="22">
        <f>$B3*'BNVP-LDVs-psgr'!AF3/'BNVP-LDVs-psgr'!$B3</f>
        <v>54814.650653879682</v>
      </c>
      <c r="AG3" s="22"/>
      <c r="AH3" s="22"/>
      <c r="AI3" s="22"/>
      <c r="AJ3" s="22"/>
    </row>
    <row r="4" spans="1:36" x14ac:dyDescent="0.2">
      <c r="A4" s="5" t="s">
        <v>2</v>
      </c>
      <c r="B4" s="22">
        <f>'CARB ACT ISOR'!E31</f>
        <v>45736.712772808729</v>
      </c>
      <c r="C4" s="22">
        <f>B4</f>
        <v>45736.712772808729</v>
      </c>
      <c r="D4" s="22">
        <f t="shared" ref="D4:AF4" si="1">C4</f>
        <v>45736.712772808729</v>
      </c>
      <c r="E4" s="22">
        <f t="shared" si="1"/>
        <v>45736.712772808729</v>
      </c>
      <c r="F4" s="22">
        <f t="shared" si="1"/>
        <v>45736.712772808729</v>
      </c>
      <c r="G4" s="22">
        <f t="shared" si="1"/>
        <v>45736.712772808729</v>
      </c>
      <c r="H4" s="22">
        <f t="shared" si="1"/>
        <v>45736.712772808729</v>
      </c>
      <c r="I4" s="22">
        <f t="shared" si="1"/>
        <v>45736.712772808729</v>
      </c>
      <c r="J4" s="22">
        <f t="shared" si="1"/>
        <v>45736.712772808729</v>
      </c>
      <c r="K4" s="22">
        <f t="shared" si="1"/>
        <v>45736.712772808729</v>
      </c>
      <c r="L4" s="22">
        <f t="shared" si="1"/>
        <v>45736.712772808729</v>
      </c>
      <c r="M4" s="22">
        <f t="shared" si="1"/>
        <v>45736.712772808729</v>
      </c>
      <c r="N4" s="22">
        <f t="shared" si="1"/>
        <v>45736.712772808729</v>
      </c>
      <c r="O4" s="22">
        <f t="shared" si="1"/>
        <v>45736.712772808729</v>
      </c>
      <c r="P4" s="22">
        <f t="shared" si="1"/>
        <v>45736.712772808729</v>
      </c>
      <c r="Q4" s="22">
        <f t="shared" si="1"/>
        <v>45736.712772808729</v>
      </c>
      <c r="R4" s="22">
        <f t="shared" si="1"/>
        <v>45736.712772808729</v>
      </c>
      <c r="S4" s="22">
        <f t="shared" si="1"/>
        <v>45736.712772808729</v>
      </c>
      <c r="T4" s="22">
        <f t="shared" si="1"/>
        <v>45736.712772808729</v>
      </c>
      <c r="U4" s="22">
        <f t="shared" si="1"/>
        <v>45736.712772808729</v>
      </c>
      <c r="V4" s="22">
        <f t="shared" si="1"/>
        <v>45736.712772808729</v>
      </c>
      <c r="W4" s="22">
        <f t="shared" si="1"/>
        <v>45736.712772808729</v>
      </c>
      <c r="X4" s="22">
        <f t="shared" si="1"/>
        <v>45736.712772808729</v>
      </c>
      <c r="Y4" s="22">
        <f t="shared" si="1"/>
        <v>45736.712772808729</v>
      </c>
      <c r="Z4" s="22">
        <f t="shared" si="1"/>
        <v>45736.712772808729</v>
      </c>
      <c r="AA4" s="22">
        <f t="shared" si="1"/>
        <v>45736.712772808729</v>
      </c>
      <c r="AB4" s="22">
        <f t="shared" si="1"/>
        <v>45736.712772808729</v>
      </c>
      <c r="AC4" s="22">
        <f t="shared" si="1"/>
        <v>45736.712772808729</v>
      </c>
      <c r="AD4" s="22">
        <f t="shared" si="1"/>
        <v>45736.712772808729</v>
      </c>
      <c r="AE4" s="22">
        <f t="shared" si="1"/>
        <v>45736.712772808729</v>
      </c>
      <c r="AF4" s="22">
        <f t="shared" si="1"/>
        <v>45736.712772808729</v>
      </c>
      <c r="AG4" s="22"/>
      <c r="AH4" s="22"/>
      <c r="AI4" s="22"/>
      <c r="AJ4" s="22"/>
    </row>
    <row r="5" spans="1:36" x14ac:dyDescent="0.2">
      <c r="A5" s="5" t="s">
        <v>3</v>
      </c>
      <c r="B5" s="22">
        <f>'CARB ACT ISOR'!E30</f>
        <v>50818.569747565249</v>
      </c>
      <c r="C5" s="22">
        <f>B5</f>
        <v>50818.569747565249</v>
      </c>
      <c r="D5" s="22">
        <f t="shared" ref="D5:AF5" si="2">C5</f>
        <v>50818.569747565249</v>
      </c>
      <c r="E5" s="22">
        <f t="shared" si="2"/>
        <v>50818.569747565249</v>
      </c>
      <c r="F5" s="22">
        <f t="shared" si="2"/>
        <v>50818.569747565249</v>
      </c>
      <c r="G5" s="22">
        <f t="shared" si="2"/>
        <v>50818.569747565249</v>
      </c>
      <c r="H5" s="22">
        <f t="shared" si="2"/>
        <v>50818.569747565249</v>
      </c>
      <c r="I5" s="22">
        <f t="shared" si="2"/>
        <v>50818.569747565249</v>
      </c>
      <c r="J5" s="22">
        <f t="shared" si="2"/>
        <v>50818.569747565249</v>
      </c>
      <c r="K5" s="22">
        <f t="shared" si="2"/>
        <v>50818.569747565249</v>
      </c>
      <c r="L5" s="22">
        <f t="shared" si="2"/>
        <v>50818.569747565249</v>
      </c>
      <c r="M5" s="22">
        <f t="shared" si="2"/>
        <v>50818.569747565249</v>
      </c>
      <c r="N5" s="22">
        <f t="shared" si="2"/>
        <v>50818.569747565249</v>
      </c>
      <c r="O5" s="22">
        <f t="shared" si="2"/>
        <v>50818.569747565249</v>
      </c>
      <c r="P5" s="22">
        <f t="shared" si="2"/>
        <v>50818.569747565249</v>
      </c>
      <c r="Q5" s="22">
        <f t="shared" si="2"/>
        <v>50818.569747565249</v>
      </c>
      <c r="R5" s="22">
        <f t="shared" si="2"/>
        <v>50818.569747565249</v>
      </c>
      <c r="S5" s="22">
        <f t="shared" si="2"/>
        <v>50818.569747565249</v>
      </c>
      <c r="T5" s="22">
        <f t="shared" si="2"/>
        <v>50818.569747565249</v>
      </c>
      <c r="U5" s="22">
        <f t="shared" si="2"/>
        <v>50818.569747565249</v>
      </c>
      <c r="V5" s="22">
        <f t="shared" si="2"/>
        <v>50818.569747565249</v>
      </c>
      <c r="W5" s="22">
        <f t="shared" si="2"/>
        <v>50818.569747565249</v>
      </c>
      <c r="X5" s="22">
        <f t="shared" si="2"/>
        <v>50818.569747565249</v>
      </c>
      <c r="Y5" s="22">
        <f t="shared" si="2"/>
        <v>50818.569747565249</v>
      </c>
      <c r="Z5" s="22">
        <f t="shared" si="2"/>
        <v>50818.569747565249</v>
      </c>
      <c r="AA5" s="22">
        <f t="shared" si="2"/>
        <v>50818.569747565249</v>
      </c>
      <c r="AB5" s="22">
        <f t="shared" si="2"/>
        <v>50818.569747565249</v>
      </c>
      <c r="AC5" s="22">
        <f t="shared" si="2"/>
        <v>50818.569747565249</v>
      </c>
      <c r="AD5" s="22">
        <f t="shared" si="2"/>
        <v>50818.569747565249</v>
      </c>
      <c r="AE5" s="22">
        <f t="shared" si="2"/>
        <v>50818.569747565249</v>
      </c>
      <c r="AF5" s="22">
        <f t="shared" si="2"/>
        <v>50818.569747565249</v>
      </c>
      <c r="AG5" s="22"/>
      <c r="AH5" s="22"/>
      <c r="AI5" s="22"/>
      <c r="AJ5" s="22"/>
    </row>
    <row r="6" spans="1:36" x14ac:dyDescent="0.2">
      <c r="A6" s="5" t="s">
        <v>4</v>
      </c>
      <c r="B6" s="22">
        <f>B4*'BNVP-LDVs-psgr'!B6/'BNVP-LDVs-psgr'!B4</f>
        <v>53742.427050155078</v>
      </c>
      <c r="C6" s="22">
        <f>$B6*'BNVP-LDVs-psgr'!C6/'BNVP-LDVs-psgr'!$B6</f>
        <v>52530.33283111285</v>
      </c>
      <c r="D6" s="22">
        <f>$B6*'BNVP-LDVs-psgr'!D6/'BNVP-LDVs-psgr'!$B6</f>
        <v>52497.281614898508</v>
      </c>
      <c r="E6" s="22">
        <f>$B6*'BNVP-LDVs-psgr'!E6/'BNVP-LDVs-psgr'!$B6</f>
        <v>52431.778789868244</v>
      </c>
      <c r="F6" s="22">
        <f>$B6*'BNVP-LDVs-psgr'!F6/'BNVP-LDVs-psgr'!$B6</f>
        <v>52268.591965806489</v>
      </c>
      <c r="G6" s="22">
        <f>$B6*'BNVP-LDVs-psgr'!G6/'BNVP-LDVs-psgr'!$B6</f>
        <v>52643.345612858022</v>
      </c>
      <c r="H6" s="22">
        <f>$B6*'BNVP-LDVs-psgr'!H6/'BNVP-LDVs-psgr'!$B6</f>
        <v>52906.227640347519</v>
      </c>
      <c r="I6" s="22">
        <f>$B6*'BNVP-LDVs-psgr'!I6/'BNVP-LDVs-psgr'!$B6</f>
        <v>53044.386099338342</v>
      </c>
      <c r="J6" s="22">
        <f>$B6*'BNVP-LDVs-psgr'!J6/'BNVP-LDVs-psgr'!$B6</f>
        <v>53183.092025474842</v>
      </c>
      <c r="K6" s="22">
        <f>$B6*'BNVP-LDVs-psgr'!K6/'BNVP-LDVs-psgr'!$B6</f>
        <v>53303.715155566446</v>
      </c>
      <c r="L6" s="22">
        <f>$B6*'BNVP-LDVs-psgr'!L6/'BNVP-LDVs-psgr'!$B6</f>
        <v>53393.846233720826</v>
      </c>
      <c r="M6" s="22">
        <f>$B6*'BNVP-LDVs-psgr'!M6/'BNVP-LDVs-psgr'!$B6</f>
        <v>53575.325582965925</v>
      </c>
      <c r="N6" s="22">
        <f>$B6*'BNVP-LDVs-psgr'!N6/'BNVP-LDVs-psgr'!$B6</f>
        <v>53710.381924351954</v>
      </c>
      <c r="O6" s="22">
        <f>$B6*'BNVP-LDVs-psgr'!O6/'BNVP-LDVs-psgr'!$B6</f>
        <v>53869.276397986243</v>
      </c>
      <c r="P6" s="22">
        <f>$B6*'BNVP-LDVs-psgr'!P6/'BNVP-LDVs-psgr'!$B6</f>
        <v>53962.963224498671</v>
      </c>
      <c r="Q6" s="22">
        <f>$B6*'BNVP-LDVs-psgr'!Q6/'BNVP-LDVs-psgr'!$B6</f>
        <v>54078.688085074238</v>
      </c>
      <c r="R6" s="22">
        <f>$B6*'BNVP-LDVs-psgr'!R6/'BNVP-LDVs-psgr'!$B6</f>
        <v>54157.225873301664</v>
      </c>
      <c r="S6" s="22">
        <f>$B6*'BNVP-LDVs-psgr'!S6/'BNVP-LDVs-psgr'!$B6</f>
        <v>54226.816953546237</v>
      </c>
      <c r="T6" s="22">
        <f>$B6*'BNVP-LDVs-psgr'!T6/'BNVP-LDVs-psgr'!$B6</f>
        <v>54289.856154325375</v>
      </c>
      <c r="U6" s="22">
        <f>$B6*'BNVP-LDVs-psgr'!U6/'BNVP-LDVs-psgr'!$B6</f>
        <v>54357.065430371855</v>
      </c>
      <c r="V6" s="22">
        <f>$B6*'BNVP-LDVs-psgr'!V6/'BNVP-LDVs-psgr'!$B6</f>
        <v>54406.62284702414</v>
      </c>
      <c r="W6" s="22">
        <f>$B6*'BNVP-LDVs-psgr'!W6/'BNVP-LDVs-psgr'!$B6</f>
        <v>54485.371660663819</v>
      </c>
      <c r="X6" s="22">
        <f>$B6*'BNVP-LDVs-psgr'!X6/'BNVP-LDVs-psgr'!$B6</f>
        <v>54562.163989784145</v>
      </c>
      <c r="Y6" s="22">
        <f>$B6*'BNVP-LDVs-psgr'!Y6/'BNVP-LDVs-psgr'!$B6</f>
        <v>54632.816932308859</v>
      </c>
      <c r="Z6" s="22">
        <f>$B6*'BNVP-LDVs-psgr'!Z6/'BNVP-LDVs-psgr'!$B6</f>
        <v>54702.10472362057</v>
      </c>
      <c r="AA6" s="22">
        <f>$B6*'BNVP-LDVs-psgr'!AA6/'BNVP-LDVs-psgr'!$B6</f>
        <v>54769.585831649696</v>
      </c>
      <c r="AB6" s="22">
        <f>$B6*'BNVP-LDVs-psgr'!AB6/'BNVP-LDVs-psgr'!$B6</f>
        <v>54844.916861371639</v>
      </c>
      <c r="AC6" s="22">
        <f>$B6*'BNVP-LDVs-psgr'!AC6/'BNVP-LDVs-psgr'!$B6</f>
        <v>54913.139291104293</v>
      </c>
      <c r="AD6" s="22">
        <f>$B6*'BNVP-LDVs-psgr'!AD6/'BNVP-LDVs-psgr'!$B6</f>
        <v>54987.45262293546</v>
      </c>
      <c r="AE6" s="22">
        <f>$B6*'BNVP-LDVs-psgr'!AE6/'BNVP-LDVs-psgr'!$B6</f>
        <v>55054.168260411898</v>
      </c>
      <c r="AF6" s="22">
        <f>$B6*'BNVP-LDVs-psgr'!AF6/'BNVP-LDVs-psgr'!$B6</f>
        <v>55110.063053798614</v>
      </c>
      <c r="AG6" s="22"/>
      <c r="AH6" s="22"/>
      <c r="AI6" s="22"/>
      <c r="AJ6" s="22"/>
    </row>
    <row r="7" spans="1:36" x14ac:dyDescent="0.2">
      <c r="A7" s="5" t="s">
        <v>215</v>
      </c>
      <c r="B7" s="22">
        <f>B4*'BNVP-LDVs-psgr'!B7/'BNVP-LDVs-psgr'!B4</f>
        <v>54808.201602567642</v>
      </c>
      <c r="C7" s="22">
        <f>$B7*'BNVP-LDVs-psgr'!C7/'BNVP-LDVs-psgr'!$B7</f>
        <v>55029.968809358827</v>
      </c>
      <c r="D7" s="22">
        <f>$B7*'BNVP-LDVs-psgr'!D7/'BNVP-LDVs-psgr'!$B7</f>
        <v>55127.346919370895</v>
      </c>
      <c r="E7" s="22">
        <f>$B7*'BNVP-LDVs-psgr'!E7/'BNVP-LDVs-psgr'!$B7</f>
        <v>55338.728764946958</v>
      </c>
      <c r="F7" s="22">
        <f>$B7*'BNVP-LDVs-psgr'!F7/'BNVP-LDVs-psgr'!$B7</f>
        <v>55606.744757674598</v>
      </c>
      <c r="G7" s="22">
        <f>$B7*'BNVP-LDVs-psgr'!G7/'BNVP-LDVs-psgr'!$B7</f>
        <v>55837.44970843623</v>
      </c>
      <c r="H7" s="22">
        <f>$B7*'BNVP-LDVs-psgr'!H7/'BNVP-LDVs-psgr'!$B7</f>
        <v>56080.531786639804</v>
      </c>
      <c r="I7" s="22">
        <f>$B7*'BNVP-LDVs-psgr'!I7/'BNVP-LDVs-psgr'!$B7</f>
        <v>56178.846970314713</v>
      </c>
      <c r="J7" s="22">
        <f>$B7*'BNVP-LDVs-psgr'!J7/'BNVP-LDVs-psgr'!$B7</f>
        <v>56255.891228100736</v>
      </c>
      <c r="K7" s="22">
        <f>$B7*'BNVP-LDVs-psgr'!K7/'BNVP-LDVs-psgr'!$B7</f>
        <v>56338.95214505992</v>
      </c>
      <c r="L7" s="22">
        <f>$B7*'BNVP-LDVs-psgr'!L7/'BNVP-LDVs-psgr'!$B7</f>
        <v>56406.796278249894</v>
      </c>
      <c r="M7" s="22">
        <f>$B7*'BNVP-LDVs-psgr'!M7/'BNVP-LDVs-psgr'!$B7</f>
        <v>56489.78739937763</v>
      </c>
      <c r="N7" s="22">
        <f>$B7*'BNVP-LDVs-psgr'!N7/'BNVP-LDVs-psgr'!$B7</f>
        <v>56566.787711640143</v>
      </c>
      <c r="O7" s="22">
        <f>$B7*'BNVP-LDVs-psgr'!O7/'BNVP-LDVs-psgr'!$B7</f>
        <v>56645.746184729171</v>
      </c>
      <c r="P7" s="22">
        <f>$B7*'BNVP-LDVs-psgr'!P7/'BNVP-LDVs-psgr'!$B7</f>
        <v>56695.982380665439</v>
      </c>
      <c r="Q7" s="22">
        <f>$B7*'BNVP-LDVs-psgr'!Q7/'BNVP-LDVs-psgr'!$B7</f>
        <v>56751.727277223843</v>
      </c>
      <c r="R7" s="22">
        <f>$B7*'BNVP-LDVs-psgr'!R7/'BNVP-LDVs-psgr'!$B7</f>
        <v>56803.257281072532</v>
      </c>
      <c r="S7" s="22">
        <f>$B7*'BNVP-LDVs-psgr'!S7/'BNVP-LDVs-psgr'!$B7</f>
        <v>56851.497833235793</v>
      </c>
      <c r="T7" s="22">
        <f>$B7*'BNVP-LDVs-psgr'!T7/'BNVP-LDVs-psgr'!$B7</f>
        <v>56898.100768391014</v>
      </c>
      <c r="U7" s="22">
        <f>$B7*'BNVP-LDVs-psgr'!U7/'BNVP-LDVs-psgr'!$B7</f>
        <v>56947.658393743848</v>
      </c>
      <c r="V7" s="22">
        <f>$B7*'BNVP-LDVs-psgr'!V7/'BNVP-LDVs-psgr'!$B7</f>
        <v>56994.010580912058</v>
      </c>
      <c r="W7" s="22">
        <f>$B7*'BNVP-LDVs-psgr'!W7/'BNVP-LDVs-psgr'!$B7</f>
        <v>57039.918142783681</v>
      </c>
      <c r="X7" s="22">
        <f>$B7*'BNVP-LDVs-psgr'!X7/'BNVP-LDVs-psgr'!$B7</f>
        <v>57086.892029857845</v>
      </c>
      <c r="Y7" s="22">
        <f>$B7*'BNVP-LDVs-psgr'!Y7/'BNVP-LDVs-psgr'!$B7</f>
        <v>57131.690613518826</v>
      </c>
      <c r="Z7" s="22">
        <f>$B7*'BNVP-LDVs-psgr'!Z7/'BNVP-LDVs-psgr'!$B7</f>
        <v>57174.823144833019</v>
      </c>
      <c r="AA7" s="22">
        <f>$B7*'BNVP-LDVs-psgr'!AA7/'BNVP-LDVs-psgr'!$B7</f>
        <v>57217.349486426021</v>
      </c>
      <c r="AB7" s="22">
        <f>$B7*'BNVP-LDVs-psgr'!AB7/'BNVP-LDVs-psgr'!$B7</f>
        <v>57261.650451659138</v>
      </c>
      <c r="AC7" s="22">
        <f>$B7*'BNVP-LDVs-psgr'!AC7/'BNVP-LDVs-psgr'!$B7</f>
        <v>57304.329310069006</v>
      </c>
      <c r="AD7" s="22">
        <f>$B7*'BNVP-LDVs-psgr'!AD7/'BNVP-LDVs-psgr'!$B7</f>
        <v>57349.956396099464</v>
      </c>
      <c r="AE7" s="22">
        <f>$B7*'BNVP-LDVs-psgr'!AE7/'BNVP-LDVs-psgr'!$B7</f>
        <v>57391.757636554743</v>
      </c>
      <c r="AF7" s="22">
        <f>$B7*'BNVP-LDVs-psgr'!AF7/'BNVP-LDVs-psgr'!$B7</f>
        <v>57408.088568596184</v>
      </c>
      <c r="AG7" s="22"/>
      <c r="AH7" s="22"/>
      <c r="AI7" s="22"/>
      <c r="AJ7" s="22"/>
    </row>
    <row r="8" spans="1:36" x14ac:dyDescent="0.2">
      <c r="A8" s="5" t="s">
        <v>216</v>
      </c>
      <c r="B8" s="22">
        <f>B5*'BNVP-LDVs-psgr'!B8/'BNVP-LDVs-psgr'!B5</f>
        <v>100270.38105558667</v>
      </c>
      <c r="C8" s="22">
        <f>$B8*'BNVP-LDVs-psgr'!C8/'BNVP-LDVs-psgr'!$B8</f>
        <v>98056.469376590452</v>
      </c>
      <c r="D8" s="22">
        <f>$B8*'BNVP-LDVs-psgr'!D8/'BNVP-LDVs-psgr'!$B8</f>
        <v>96153.043391354367</v>
      </c>
      <c r="E8" s="22">
        <f>$B8*'BNVP-LDVs-psgr'!E8/'BNVP-LDVs-psgr'!$B8</f>
        <v>94468.761445760683</v>
      </c>
      <c r="F8" s="22">
        <f>$B8*'BNVP-LDVs-psgr'!F8/'BNVP-LDVs-psgr'!$B8</f>
        <v>92578.935859485966</v>
      </c>
      <c r="G8" s="22">
        <f>$B8*'BNVP-LDVs-psgr'!G8/'BNVP-LDVs-psgr'!$B8</f>
        <v>90679.98699064125</v>
      </c>
      <c r="H8" s="22">
        <f>$B8*'BNVP-LDVs-psgr'!H8/'BNVP-LDVs-psgr'!$B8</f>
        <v>88936.173916500105</v>
      </c>
      <c r="I8" s="22">
        <f>$B8*'BNVP-LDVs-psgr'!I8/'BNVP-LDVs-psgr'!$B8</f>
        <v>87400.952060678654</v>
      </c>
      <c r="J8" s="22">
        <f>$B8*'BNVP-LDVs-psgr'!J8/'BNVP-LDVs-psgr'!$B8</f>
        <v>85927.838710415832</v>
      </c>
      <c r="K8" s="22">
        <f>$B8*'BNVP-LDVs-psgr'!K8/'BNVP-LDVs-psgr'!$B8</f>
        <v>84525.89551729188</v>
      </c>
      <c r="L8" s="22">
        <f>$B8*'BNVP-LDVs-psgr'!L8/'BNVP-LDVs-psgr'!$B8</f>
        <v>83199.064398663439</v>
      </c>
      <c r="M8" s="22">
        <f>$B8*'BNVP-LDVs-psgr'!M8/'BNVP-LDVs-psgr'!$B8</f>
        <v>81910.83277314411</v>
      </c>
      <c r="N8" s="22">
        <f>$B8*'BNVP-LDVs-psgr'!N8/'BNVP-LDVs-psgr'!$B8</f>
        <v>80701.867009838359</v>
      </c>
      <c r="O8" s="22">
        <f>$B8*'BNVP-LDVs-psgr'!O8/'BNVP-LDVs-psgr'!$B8</f>
        <v>79543.928342661136</v>
      </c>
      <c r="P8" s="22">
        <f>$B8*'BNVP-LDVs-psgr'!P8/'BNVP-LDVs-psgr'!$B8</f>
        <v>78416.762304889256</v>
      </c>
      <c r="Q8" s="22">
        <f>$B8*'BNVP-LDVs-psgr'!Q8/'BNVP-LDVs-psgr'!$B8</f>
        <v>77323.389387839241</v>
      </c>
      <c r="R8" s="22">
        <f>$B8*'BNVP-LDVs-psgr'!R8/'BNVP-LDVs-psgr'!$B8</f>
        <v>76293.168809747483</v>
      </c>
      <c r="S8" s="22">
        <f>$B8*'BNVP-LDVs-psgr'!S8/'BNVP-LDVs-psgr'!$B8</f>
        <v>75309.520141789151</v>
      </c>
      <c r="T8" s="22">
        <f>$B8*'BNVP-LDVs-psgr'!T8/'BNVP-LDVs-psgr'!$B8</f>
        <v>74369.701986623259</v>
      </c>
      <c r="U8" s="22">
        <f>$B8*'BNVP-LDVs-psgr'!U8/'BNVP-LDVs-psgr'!$B8</f>
        <v>73471.850135135159</v>
      </c>
      <c r="V8" s="22">
        <f>$B8*'BNVP-LDVs-psgr'!V8/'BNVP-LDVs-psgr'!$B8</f>
        <v>72621.543765687442</v>
      </c>
      <c r="W8" s="22">
        <f>$B8*'BNVP-LDVs-psgr'!W8/'BNVP-LDVs-psgr'!$B8</f>
        <v>71810.861957593763</v>
      </c>
      <c r="X8" s="22">
        <f>$B8*'BNVP-LDVs-psgr'!X8/'BNVP-LDVs-psgr'!$B8</f>
        <v>71036.388012334835</v>
      </c>
      <c r="Y8" s="22">
        <f>$B8*'BNVP-LDVs-psgr'!Y8/'BNVP-LDVs-psgr'!$B8</f>
        <v>70301.722173859889</v>
      </c>
      <c r="Z8" s="22">
        <f>$B8*'BNVP-LDVs-psgr'!Z8/'BNVP-LDVs-psgr'!$B8</f>
        <v>69600.096649459723</v>
      </c>
      <c r="AA8" s="22">
        <f>$B8*'BNVP-LDVs-psgr'!AA8/'BNVP-LDVs-psgr'!$B8</f>
        <v>68932.653237231643</v>
      </c>
      <c r="AB8" s="22">
        <f>$B8*'BNVP-LDVs-psgr'!AB8/'BNVP-LDVs-psgr'!$B8</f>
        <v>68290.631332319579</v>
      </c>
      <c r="AC8" s="22">
        <f>$B8*'BNVP-LDVs-psgr'!AC8/'BNVP-LDVs-psgr'!$B8</f>
        <v>67683.622354521824</v>
      </c>
      <c r="AD8" s="22">
        <f>$B8*'BNVP-LDVs-psgr'!AD8/'BNVP-LDVs-psgr'!$B8</f>
        <v>67103.38806466783</v>
      </c>
      <c r="AE8" s="22">
        <f>$B8*'BNVP-LDVs-psgr'!AE8/'BNVP-LDVs-psgr'!$B8</f>
        <v>66554.566208093835</v>
      </c>
      <c r="AF8" s="22">
        <f>$B8*'BNVP-LDVs-psgr'!AF8/'BNVP-LDVs-psgr'!$B8</f>
        <v>66001.764603427568</v>
      </c>
      <c r="AG8" s="22"/>
      <c r="AH8" s="22"/>
      <c r="AI8" s="22"/>
      <c r="AJ8"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C2" sqref="C2:AF2"/>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2">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2">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2">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2">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2">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R1" workbookViewId="0">
      <selection activeCell="B5" sqref="B5:AF5"/>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'Freight HDVs'!N7*cpi_2020to2012</f>
        <v>202039.45543272892</v>
      </c>
      <c r="C2" s="4">
        <f>$B$2</f>
        <v>202039.45543272892</v>
      </c>
      <c r="D2" s="4">
        <f t="shared" ref="D2:AF2" si="0">$B$2</f>
        <v>202039.45543272892</v>
      </c>
      <c r="E2" s="4">
        <f t="shared" si="0"/>
        <v>202039.45543272892</v>
      </c>
      <c r="F2" s="4">
        <f t="shared" si="0"/>
        <v>202039.45543272892</v>
      </c>
      <c r="G2" s="4">
        <f t="shared" si="0"/>
        <v>202039.45543272892</v>
      </c>
      <c r="H2" s="4">
        <f t="shared" si="0"/>
        <v>202039.45543272892</v>
      </c>
      <c r="I2" s="4">
        <f t="shared" si="0"/>
        <v>202039.45543272892</v>
      </c>
      <c r="J2" s="4">
        <f t="shared" si="0"/>
        <v>202039.45543272892</v>
      </c>
      <c r="K2" s="4">
        <f t="shared" si="0"/>
        <v>202039.45543272892</v>
      </c>
      <c r="L2" s="4">
        <f t="shared" si="0"/>
        <v>202039.45543272892</v>
      </c>
      <c r="M2" s="4">
        <f t="shared" si="0"/>
        <v>202039.45543272892</v>
      </c>
      <c r="N2" s="4">
        <f t="shared" si="0"/>
        <v>202039.45543272892</v>
      </c>
      <c r="O2" s="4">
        <f t="shared" si="0"/>
        <v>202039.45543272892</v>
      </c>
      <c r="P2" s="4">
        <f t="shared" si="0"/>
        <v>202039.45543272892</v>
      </c>
      <c r="Q2" s="4">
        <f t="shared" si="0"/>
        <v>202039.45543272892</v>
      </c>
      <c r="R2" s="4">
        <f t="shared" si="0"/>
        <v>202039.45543272892</v>
      </c>
      <c r="S2" s="4">
        <f t="shared" si="0"/>
        <v>202039.45543272892</v>
      </c>
      <c r="T2" s="4">
        <f t="shared" si="0"/>
        <v>202039.45543272892</v>
      </c>
      <c r="U2" s="4">
        <f t="shared" si="0"/>
        <v>202039.45543272892</v>
      </c>
      <c r="V2" s="4">
        <f t="shared" si="0"/>
        <v>202039.45543272892</v>
      </c>
      <c r="W2" s="4">
        <f t="shared" si="0"/>
        <v>202039.45543272892</v>
      </c>
      <c r="X2" s="4">
        <f t="shared" si="0"/>
        <v>202039.45543272892</v>
      </c>
      <c r="Y2" s="4">
        <f t="shared" si="0"/>
        <v>202039.45543272892</v>
      </c>
      <c r="Z2" s="4">
        <f t="shared" si="0"/>
        <v>202039.45543272892</v>
      </c>
      <c r="AA2" s="4">
        <f t="shared" si="0"/>
        <v>202039.45543272892</v>
      </c>
      <c r="AB2" s="4">
        <f t="shared" si="0"/>
        <v>202039.45543272892</v>
      </c>
      <c r="AC2" s="4">
        <f t="shared" si="0"/>
        <v>202039.45543272892</v>
      </c>
      <c r="AD2" s="4">
        <f t="shared" si="0"/>
        <v>202039.45543272892</v>
      </c>
      <c r="AE2" s="4">
        <f t="shared" si="0"/>
        <v>202039.45543272892</v>
      </c>
      <c r="AF2" s="4">
        <f t="shared" si="0"/>
        <v>202039.45543272892</v>
      </c>
      <c r="AG2" s="4"/>
      <c r="AH2" s="4"/>
      <c r="AI2" s="4"/>
      <c r="AJ2" s="4"/>
    </row>
    <row r="3" spans="1:36" x14ac:dyDescent="0.2">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2">
      <c r="A4" t="s">
        <v>2</v>
      </c>
      <c r="B4" s="4">
        <f>B5</f>
        <v>110888.83393673376</v>
      </c>
      <c r="C4" s="4">
        <f t="shared" ref="C4:AF4" si="1">C5</f>
        <v>110888.83393673376</v>
      </c>
      <c r="D4" s="4">
        <f t="shared" si="1"/>
        <v>110888.83393673376</v>
      </c>
      <c r="E4" s="4">
        <f t="shared" si="1"/>
        <v>110888.83393673376</v>
      </c>
      <c r="F4" s="4">
        <f t="shared" si="1"/>
        <v>110888.83393673376</v>
      </c>
      <c r="G4" s="4">
        <f t="shared" si="1"/>
        <v>110888.83393673376</v>
      </c>
      <c r="H4" s="4">
        <f t="shared" si="1"/>
        <v>110888.83393673376</v>
      </c>
      <c r="I4" s="4">
        <f t="shared" si="1"/>
        <v>110888.83393673376</v>
      </c>
      <c r="J4" s="4">
        <f t="shared" si="1"/>
        <v>110888.83393673376</v>
      </c>
      <c r="K4" s="4">
        <f t="shared" si="1"/>
        <v>110888.83393673376</v>
      </c>
      <c r="L4" s="4">
        <f t="shared" si="1"/>
        <v>110888.83393673376</v>
      </c>
      <c r="M4" s="4">
        <f t="shared" si="1"/>
        <v>110888.83393673376</v>
      </c>
      <c r="N4" s="4">
        <f t="shared" si="1"/>
        <v>110888.83393673376</v>
      </c>
      <c r="O4" s="4">
        <f t="shared" si="1"/>
        <v>110888.83393673376</v>
      </c>
      <c r="P4" s="4">
        <f t="shared" si="1"/>
        <v>110888.83393673376</v>
      </c>
      <c r="Q4" s="4">
        <f t="shared" si="1"/>
        <v>110888.83393673376</v>
      </c>
      <c r="R4" s="4">
        <f t="shared" si="1"/>
        <v>110888.83393673376</v>
      </c>
      <c r="S4" s="4">
        <f t="shared" si="1"/>
        <v>110888.83393673376</v>
      </c>
      <c r="T4" s="4">
        <f t="shared" si="1"/>
        <v>110888.83393673376</v>
      </c>
      <c r="U4" s="4">
        <f t="shared" si="1"/>
        <v>110888.83393673376</v>
      </c>
      <c r="V4" s="4">
        <f t="shared" si="1"/>
        <v>110888.83393673376</v>
      </c>
      <c r="W4" s="4">
        <f t="shared" si="1"/>
        <v>110888.83393673376</v>
      </c>
      <c r="X4" s="4">
        <f t="shared" si="1"/>
        <v>110888.83393673376</v>
      </c>
      <c r="Y4" s="4">
        <f t="shared" si="1"/>
        <v>110888.83393673376</v>
      </c>
      <c r="Z4" s="4">
        <f t="shared" si="1"/>
        <v>110888.83393673376</v>
      </c>
      <c r="AA4" s="4">
        <f t="shared" si="1"/>
        <v>110888.83393673376</v>
      </c>
      <c r="AB4" s="4">
        <f t="shared" si="1"/>
        <v>110888.83393673376</v>
      </c>
      <c r="AC4" s="4">
        <f t="shared" si="1"/>
        <v>110888.83393673376</v>
      </c>
      <c r="AD4" s="4">
        <f t="shared" si="1"/>
        <v>110888.83393673376</v>
      </c>
      <c r="AE4" s="4">
        <f t="shared" si="1"/>
        <v>110888.83393673376</v>
      </c>
      <c r="AF4" s="4">
        <f t="shared" si="1"/>
        <v>110888.83393673376</v>
      </c>
      <c r="AG4" s="4"/>
      <c r="AH4" s="4"/>
      <c r="AI4" s="4"/>
      <c r="AJ4" s="4"/>
    </row>
    <row r="5" spans="1:36" x14ac:dyDescent="0.2">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2">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2">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2">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baseColWidth="10" defaultColWidth="8.83203125" defaultRowHeight="15" x14ac:dyDescent="0.2"/>
  <cols>
    <col min="1" max="1" width="24.5" customWidth="1"/>
    <col min="2" max="35" width="10"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baseColWidth="10" defaultColWidth="8.83203125" defaultRowHeight="15" x14ac:dyDescent="0.2"/>
  <cols>
    <col min="1" max="1" width="24.5" customWidth="1"/>
    <col min="2" max="35" width="10.164062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8" sqref="B8"/>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'BNVP-rail-frgt'!B2/'BNVP-rail-frgt'!B5*'BNVP-rail-psgr'!B5/10</f>
        <v>41666.666666666664</v>
      </c>
      <c r="C2" s="4">
        <f>'BNVP-rail-frgt'!C2/'BNVP-rail-frgt'!C5*'BNVP-rail-psgr'!C5/10</f>
        <v>41666.666666666664</v>
      </c>
      <c r="D2" s="4">
        <f>'BNVP-rail-frgt'!D2/'BNVP-rail-frgt'!D5*'BNVP-rail-psgr'!D5/10</f>
        <v>41666.666666666664</v>
      </c>
      <c r="E2" s="4">
        <f>'BNVP-rail-frgt'!E2/'BNVP-rail-frgt'!E5*'BNVP-rail-psgr'!E5/10</f>
        <v>41666.666666666664</v>
      </c>
      <c r="F2" s="4">
        <f>'BNVP-rail-frgt'!F2/'BNVP-rail-frgt'!F5*'BNVP-rail-psgr'!F5/10</f>
        <v>41666.666666666664</v>
      </c>
      <c r="G2" s="4">
        <f>'BNVP-rail-frgt'!G2/'BNVP-rail-frgt'!G5*'BNVP-rail-psgr'!G5/10</f>
        <v>41666.666666666664</v>
      </c>
      <c r="H2" s="4">
        <f>'BNVP-rail-frgt'!H2/'BNVP-rail-frgt'!H5*'BNVP-rail-psgr'!H5/10</f>
        <v>41666.666666666664</v>
      </c>
      <c r="I2" s="4">
        <f>'BNVP-rail-frgt'!I2/'BNVP-rail-frgt'!I5*'BNVP-rail-psgr'!I5/10</f>
        <v>41666.666666666664</v>
      </c>
      <c r="J2" s="4">
        <f>'BNVP-rail-frgt'!J2/'BNVP-rail-frgt'!J5*'BNVP-rail-psgr'!J5/10</f>
        <v>41666.666666666664</v>
      </c>
      <c r="K2" s="4">
        <f>'BNVP-rail-frgt'!K2/'BNVP-rail-frgt'!K5*'BNVP-rail-psgr'!K5/10</f>
        <v>41666.666666666664</v>
      </c>
      <c r="L2" s="4">
        <f>'BNVP-rail-frgt'!L2/'BNVP-rail-frgt'!L5*'BNVP-rail-psgr'!L5/10</f>
        <v>41666.666666666664</v>
      </c>
      <c r="M2" s="4">
        <f>'BNVP-rail-frgt'!M2/'BNVP-rail-frgt'!M5*'BNVP-rail-psgr'!M5/10</f>
        <v>41666.666666666664</v>
      </c>
      <c r="N2" s="4">
        <f>'BNVP-rail-frgt'!N2/'BNVP-rail-frgt'!N5*'BNVP-rail-psgr'!N5/10</f>
        <v>41666.666666666664</v>
      </c>
      <c r="O2" s="4">
        <f>'BNVP-rail-frgt'!O2/'BNVP-rail-frgt'!O5*'BNVP-rail-psgr'!O5/10</f>
        <v>41666.666666666664</v>
      </c>
      <c r="P2" s="4">
        <f>'BNVP-rail-frgt'!P2/'BNVP-rail-frgt'!P5*'BNVP-rail-psgr'!P5/10</f>
        <v>41666.666666666664</v>
      </c>
      <c r="Q2" s="4">
        <f>'BNVP-rail-frgt'!Q2/'BNVP-rail-frgt'!Q5*'BNVP-rail-psgr'!Q5/10</f>
        <v>41666.666666666664</v>
      </c>
      <c r="R2" s="4">
        <f>'BNVP-rail-frgt'!R2/'BNVP-rail-frgt'!R5*'BNVP-rail-psgr'!R5/10</f>
        <v>41666.666666666664</v>
      </c>
      <c r="S2" s="4">
        <f>'BNVP-rail-frgt'!S2/'BNVP-rail-frgt'!S5*'BNVP-rail-psgr'!S5/10</f>
        <v>41666.666666666664</v>
      </c>
      <c r="T2" s="4">
        <f>'BNVP-rail-frgt'!T2/'BNVP-rail-frgt'!T5*'BNVP-rail-psgr'!T5/10</f>
        <v>41666.666666666664</v>
      </c>
      <c r="U2" s="4">
        <f>'BNVP-rail-frgt'!U2/'BNVP-rail-frgt'!U5*'BNVP-rail-psgr'!U5/10</f>
        <v>41666.666666666664</v>
      </c>
      <c r="V2" s="4">
        <f>'BNVP-rail-frgt'!V2/'BNVP-rail-frgt'!V5*'BNVP-rail-psgr'!V5/10</f>
        <v>41666.666666666664</v>
      </c>
      <c r="W2" s="4">
        <f>'BNVP-rail-frgt'!W2/'BNVP-rail-frgt'!W5*'BNVP-rail-psgr'!W5/10</f>
        <v>41666.666666666664</v>
      </c>
      <c r="X2" s="4">
        <f>'BNVP-rail-frgt'!X2/'BNVP-rail-frgt'!X5*'BNVP-rail-psgr'!X5/10</f>
        <v>41666.666666666664</v>
      </c>
      <c r="Y2" s="4">
        <f>'BNVP-rail-frgt'!Y2/'BNVP-rail-frgt'!Y5*'BNVP-rail-psgr'!Y5/10</f>
        <v>41666.666666666664</v>
      </c>
      <c r="Z2" s="4">
        <f>'BNVP-rail-frgt'!Z2/'BNVP-rail-frgt'!Z5*'BNVP-rail-psgr'!Z5/10</f>
        <v>41666.666666666664</v>
      </c>
      <c r="AA2" s="4">
        <f>'BNVP-rail-frgt'!AA2/'BNVP-rail-frgt'!AA5*'BNVP-rail-psgr'!AA5/10</f>
        <v>41666.666666666664</v>
      </c>
      <c r="AB2" s="4">
        <f>'BNVP-rail-frgt'!AB2/'BNVP-rail-frgt'!AB5*'BNVP-rail-psgr'!AB5/10</f>
        <v>41666.666666666664</v>
      </c>
      <c r="AC2" s="4">
        <f>'BNVP-rail-frgt'!AC2/'BNVP-rail-frgt'!AC5*'BNVP-rail-psgr'!AC5/10</f>
        <v>41666.666666666664</v>
      </c>
      <c r="AD2" s="4">
        <f>'BNVP-rail-frgt'!AD2/'BNVP-rail-frgt'!AD5*'BNVP-rail-psgr'!AD5/10</f>
        <v>41666.666666666664</v>
      </c>
      <c r="AE2" s="4">
        <f>'BNVP-rail-frgt'!AE2/'BNVP-rail-frgt'!AE5*'BNVP-rail-psgr'!AE5/10</f>
        <v>41666.666666666664</v>
      </c>
      <c r="AF2" s="4">
        <f>'BNVP-rail-frgt'!AF2/'BNVP-rail-frgt'!AF5*'BNVP-rail-psgr'!AF5/10</f>
        <v>41666.666666666664</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3300000*cpi_2019to2012/10</f>
        <v>296358.08915852098</v>
      </c>
      <c r="C8" s="4">
        <f>$B$8*'BNVP-HDVs-frgt'!C8/'BNVP-HDVs-frgt'!$B$8</f>
        <v>289814.67496336275</v>
      </c>
      <c r="D8" s="4">
        <f>$B$8*'BNVP-HDVs-frgt'!D8/'BNVP-HDVs-frgt'!$B$8</f>
        <v>284188.92903619283</v>
      </c>
      <c r="E8" s="4">
        <f>$B$8*'BNVP-HDVs-frgt'!E8/'BNVP-HDVs-frgt'!$B$8</f>
        <v>279210.88293977245</v>
      </c>
      <c r="F8" s="4">
        <f>$B$8*'BNVP-HDVs-frgt'!F8/'BNVP-HDVs-frgt'!$B$8</f>
        <v>273625.33420947724</v>
      </c>
      <c r="G8" s="4">
        <f>$B$8*'BNVP-HDVs-frgt'!G8/'BNVP-HDVs-frgt'!$B$8</f>
        <v>268012.82080067135</v>
      </c>
      <c r="H8" s="4">
        <f>$B$8*'BNVP-HDVs-frgt'!H8/'BNVP-HDVs-frgt'!$B$8</f>
        <v>262858.82512356684</v>
      </c>
      <c r="I8" s="4">
        <f>$B$8*'BNVP-HDVs-frgt'!I8/'BNVP-HDVs-frgt'!$B$8</f>
        <v>258321.33946892052</v>
      </c>
      <c r="J8" s="4">
        <f>$B$8*'BNVP-HDVs-frgt'!J8/'BNVP-HDVs-frgt'!$B$8</f>
        <v>253967.42106348654</v>
      </c>
      <c r="K8" s="4">
        <f>$B$8*'BNVP-HDVs-frgt'!K8/'BNVP-HDVs-frgt'!$B$8</f>
        <v>249823.85242986702</v>
      </c>
      <c r="L8" s="4">
        <f>$B$8*'BNVP-HDVs-frgt'!L8/'BNVP-HDVs-frgt'!$B$8</f>
        <v>245902.28425775841</v>
      </c>
      <c r="M8" s="4">
        <f>$B$8*'BNVP-HDVs-frgt'!M8/'BNVP-HDVs-frgt'!$B$8</f>
        <v>242094.80034363191</v>
      </c>
      <c r="N8" s="4">
        <f>$B$8*'BNVP-HDVs-frgt'!N8/'BNVP-HDVs-frgt'!$B$8</f>
        <v>238521.59378253648</v>
      </c>
      <c r="O8" s="4">
        <f>$B$8*'BNVP-HDVs-frgt'!O8/'BNVP-HDVs-frgt'!$B$8</f>
        <v>235099.20237288211</v>
      </c>
      <c r="P8" s="4">
        <f>$B$8*'BNVP-HDVs-frgt'!P8/'BNVP-HDVs-frgt'!$B$8</f>
        <v>231767.76222473636</v>
      </c>
      <c r="Q8" s="4">
        <f>$B$8*'BNVP-HDVs-frgt'!Q8/'BNVP-HDVs-frgt'!$B$8</f>
        <v>228536.20067063204</v>
      </c>
      <c r="R8" s="4">
        <f>$B$8*'BNVP-HDVs-frgt'!R8/'BNVP-HDVs-frgt'!$B$8</f>
        <v>225491.29150881484</v>
      </c>
      <c r="S8" s="4">
        <f>$B$8*'BNVP-HDVs-frgt'!S8/'BNVP-HDVs-frgt'!$B$8</f>
        <v>222584.02979732447</v>
      </c>
      <c r="T8" s="4">
        <f>$B$8*'BNVP-HDVs-frgt'!T8/'BNVP-HDVs-frgt'!$B$8</f>
        <v>219806.31309086207</v>
      </c>
      <c r="U8" s="4">
        <f>$B$8*'BNVP-HDVs-frgt'!U8/'BNVP-HDVs-frgt'!$B$8</f>
        <v>217152.631552473</v>
      </c>
      <c r="V8" s="4">
        <f>$B$8*'BNVP-HDVs-frgt'!V8/'BNVP-HDVs-frgt'!$B$8</f>
        <v>214639.47494335283</v>
      </c>
      <c r="W8" s="4">
        <f>$B$8*'BNVP-HDVs-frgt'!W8/'BNVP-HDVs-frgt'!$B$8</f>
        <v>212243.43227319448</v>
      </c>
      <c r="X8" s="4">
        <f>$B$8*'BNVP-HDVs-frgt'!X8/'BNVP-HDVs-frgt'!$B$8</f>
        <v>209954.40518360204</v>
      </c>
      <c r="Y8" s="4">
        <f>$B$8*'BNVP-HDVs-frgt'!Y8/'BNVP-HDVs-frgt'!$B$8</f>
        <v>207783.03451792378</v>
      </c>
      <c r="Z8" s="4">
        <f>$B$8*'BNVP-HDVs-frgt'!Z8/'BNVP-HDVs-frgt'!$B$8</f>
        <v>205709.31745883726</v>
      </c>
      <c r="AA8" s="4">
        <f>$B$8*'BNVP-HDVs-frgt'!AA8/'BNVP-HDVs-frgt'!$B$8</f>
        <v>203736.62869285262</v>
      </c>
      <c r="AB8" s="4">
        <f>$B$8*'BNVP-HDVs-frgt'!AB8/'BNVP-HDVs-frgt'!$B$8</f>
        <v>201839.07546791597</v>
      </c>
      <c r="AC8" s="4">
        <f>$B$8*'BNVP-HDVs-frgt'!AC8/'BNVP-HDVs-frgt'!$B$8</f>
        <v>200045.00608403201</v>
      </c>
      <c r="AD8" s="4">
        <f>$B$8*'BNVP-HDVs-frgt'!AD8/'BNVP-HDVs-frgt'!$B$8</f>
        <v>198330.07168770159</v>
      </c>
      <c r="AE8" s="4">
        <f>$B$8*'BNVP-HDVs-frgt'!AE8/'BNVP-HDVs-frgt'!$B$8</f>
        <v>196707.97955051769</v>
      </c>
      <c r="AF8" s="4">
        <f>$B$8*'BNVP-HDVs-frgt'!AF8/'BNVP-HDVs-frgt'!$B$8</f>
        <v>195074.12491151085</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tabSelected="1" workbookViewId="0">
      <selection activeCell="C8" sqref="C8"/>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5000000/10</f>
        <v>500000</v>
      </c>
      <c r="C2" s="4">
        <f>$B$2*'BNVP-HDVs-frgt'!C2/'BNVP-HDVs-frgt'!$B$2</f>
        <v>500000</v>
      </c>
      <c r="D2" s="4">
        <f>$B$2*'BNVP-HDVs-frgt'!D2/'BNVP-HDVs-frgt'!$B$2</f>
        <v>500000</v>
      </c>
      <c r="E2" s="4">
        <f>$B$2*'BNVP-HDVs-frgt'!E2/'BNVP-HDVs-frgt'!$B$2</f>
        <v>500000</v>
      </c>
      <c r="F2" s="4">
        <f>$B$2*'BNVP-HDVs-frgt'!F2/'BNVP-HDVs-frgt'!$B$2</f>
        <v>500000</v>
      </c>
      <c r="G2" s="4">
        <f>$B$2*'BNVP-HDVs-frgt'!G2/'BNVP-HDVs-frgt'!$B$2</f>
        <v>500000</v>
      </c>
      <c r="H2" s="4">
        <f>$B$2*'BNVP-HDVs-frgt'!H2/'BNVP-HDVs-frgt'!$B$2</f>
        <v>500000</v>
      </c>
      <c r="I2" s="4">
        <f>$B$2*'BNVP-HDVs-frgt'!I2/'BNVP-HDVs-frgt'!$B$2</f>
        <v>500000</v>
      </c>
      <c r="J2" s="4">
        <f>$B$2*'BNVP-HDVs-frgt'!J2/'BNVP-HDVs-frgt'!$B$2</f>
        <v>500000</v>
      </c>
      <c r="K2" s="4">
        <f>$B$2*'BNVP-HDVs-frgt'!K2/'BNVP-HDVs-frgt'!$B$2</f>
        <v>500000</v>
      </c>
      <c r="L2" s="4">
        <f>$B$2*'BNVP-HDVs-frgt'!L2/'BNVP-HDVs-frgt'!$B$2</f>
        <v>500000</v>
      </c>
      <c r="M2" s="4">
        <f>$B$2*'BNVP-HDVs-frgt'!M2/'BNVP-HDVs-frgt'!$B$2</f>
        <v>500000</v>
      </c>
      <c r="N2" s="4">
        <f>$B$2*'BNVP-HDVs-frgt'!N2/'BNVP-HDVs-frgt'!$B$2</f>
        <v>500000</v>
      </c>
      <c r="O2" s="4">
        <f>$B$2*'BNVP-HDVs-frgt'!O2/'BNVP-HDVs-frgt'!$B$2</f>
        <v>500000</v>
      </c>
      <c r="P2" s="4">
        <f>$B$2*'BNVP-HDVs-frgt'!P2/'BNVP-HDVs-frgt'!$B$2</f>
        <v>500000</v>
      </c>
      <c r="Q2" s="4">
        <f>$B$2*'BNVP-HDVs-frgt'!Q2/'BNVP-HDVs-frgt'!$B$2</f>
        <v>500000</v>
      </c>
      <c r="R2" s="4">
        <f>$B$2*'BNVP-HDVs-frgt'!R2/'BNVP-HDVs-frgt'!$B$2</f>
        <v>500000</v>
      </c>
      <c r="S2" s="4">
        <f>$B$2*'BNVP-HDVs-frgt'!S2/'BNVP-HDVs-frgt'!$B$2</f>
        <v>500000</v>
      </c>
      <c r="T2" s="4">
        <f>$B$2*'BNVP-HDVs-frgt'!T2/'BNVP-HDVs-frgt'!$B$2</f>
        <v>500000</v>
      </c>
      <c r="U2" s="4">
        <f>$B$2*'BNVP-HDVs-frgt'!U2/'BNVP-HDVs-frgt'!$B$2</f>
        <v>500000</v>
      </c>
      <c r="V2" s="4">
        <f>$B$2*'BNVP-HDVs-frgt'!V2/'BNVP-HDVs-frgt'!$B$2</f>
        <v>500000</v>
      </c>
      <c r="W2" s="4">
        <f>$B$2*'BNVP-HDVs-frgt'!W2/'BNVP-HDVs-frgt'!$B$2</f>
        <v>500000</v>
      </c>
      <c r="X2" s="4">
        <f>$B$2*'BNVP-HDVs-frgt'!X2/'BNVP-HDVs-frgt'!$B$2</f>
        <v>500000</v>
      </c>
      <c r="Y2" s="4">
        <f>$B$2*'BNVP-HDVs-frgt'!Y2/'BNVP-HDVs-frgt'!$B$2</f>
        <v>500000</v>
      </c>
      <c r="Z2" s="4">
        <f>$B$2*'BNVP-HDVs-frgt'!Z2/'BNVP-HDVs-frgt'!$B$2</f>
        <v>500000</v>
      </c>
      <c r="AA2" s="4">
        <f>$B$2*'BNVP-HDVs-frgt'!AA2/'BNVP-HDVs-frgt'!$B$2</f>
        <v>500000</v>
      </c>
      <c r="AB2" s="4">
        <f>$B$2*'BNVP-HDVs-frgt'!AB2/'BNVP-HDVs-frgt'!$B$2</f>
        <v>500000</v>
      </c>
      <c r="AC2" s="4">
        <f>$B$2*'BNVP-HDVs-frgt'!AC2/'BNVP-HDVs-frgt'!$B$2</f>
        <v>500000</v>
      </c>
      <c r="AD2" s="4">
        <f>$B$2*'BNVP-HDVs-frgt'!AD2/'BNVP-HDVs-frgt'!$B$2</f>
        <v>500000</v>
      </c>
      <c r="AE2" s="4">
        <f>$B$2*'BNVP-HDVs-frgt'!AE2/'BNVP-HDVs-frgt'!$B$2</f>
        <v>500000</v>
      </c>
      <c r="AF2" s="4">
        <f>$B$2*'BNVP-HDVs-frgt'!AF2/'BNVP-HDVs-frgt'!$B$2</f>
        <v>500000</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3000000*cpi_2019to2012/10</f>
        <v>269416.44468956452</v>
      </c>
      <c r="C5">
        <f t="shared" ref="C5:AF5" si="0">$B5</f>
        <v>269416.44468956452</v>
      </c>
      <c r="D5">
        <f t="shared" si="0"/>
        <v>269416.44468956452</v>
      </c>
      <c r="E5">
        <f t="shared" si="0"/>
        <v>269416.44468956452</v>
      </c>
      <c r="F5">
        <f t="shared" si="0"/>
        <v>269416.44468956452</v>
      </c>
      <c r="G5">
        <f t="shared" si="0"/>
        <v>269416.44468956452</v>
      </c>
      <c r="H5">
        <f t="shared" si="0"/>
        <v>269416.44468956452</v>
      </c>
      <c r="I5">
        <f t="shared" si="0"/>
        <v>269416.44468956452</v>
      </c>
      <c r="J5">
        <f t="shared" si="0"/>
        <v>269416.44468956452</v>
      </c>
      <c r="K5">
        <f t="shared" si="0"/>
        <v>269416.44468956452</v>
      </c>
      <c r="L5">
        <f t="shared" si="0"/>
        <v>269416.44468956452</v>
      </c>
      <c r="M5">
        <f t="shared" si="0"/>
        <v>269416.44468956452</v>
      </c>
      <c r="N5">
        <f t="shared" si="0"/>
        <v>269416.44468956452</v>
      </c>
      <c r="O5">
        <f t="shared" si="0"/>
        <v>269416.44468956452</v>
      </c>
      <c r="P5">
        <f t="shared" si="0"/>
        <v>269416.44468956452</v>
      </c>
      <c r="Q5">
        <f t="shared" si="0"/>
        <v>269416.44468956452</v>
      </c>
      <c r="R5">
        <f t="shared" si="0"/>
        <v>269416.44468956452</v>
      </c>
      <c r="S5">
        <f t="shared" si="0"/>
        <v>269416.44468956452</v>
      </c>
      <c r="T5">
        <f t="shared" si="0"/>
        <v>269416.44468956452</v>
      </c>
      <c r="U5">
        <f t="shared" si="0"/>
        <v>269416.44468956452</v>
      </c>
      <c r="V5">
        <f t="shared" si="0"/>
        <v>269416.44468956452</v>
      </c>
      <c r="W5">
        <f t="shared" si="0"/>
        <v>269416.44468956452</v>
      </c>
      <c r="X5">
        <f t="shared" si="0"/>
        <v>269416.44468956452</v>
      </c>
      <c r="Y5">
        <f t="shared" si="0"/>
        <v>269416.44468956452</v>
      </c>
      <c r="Z5">
        <f t="shared" si="0"/>
        <v>269416.44468956452</v>
      </c>
      <c r="AA5">
        <f t="shared" si="0"/>
        <v>269416.44468956452</v>
      </c>
      <c r="AB5">
        <f t="shared" si="0"/>
        <v>269416.44468956452</v>
      </c>
      <c r="AC5">
        <f t="shared" si="0"/>
        <v>269416.44468956452</v>
      </c>
      <c r="AD5">
        <f t="shared" si="0"/>
        <v>269416.44468956452</v>
      </c>
      <c r="AE5">
        <f t="shared" si="0"/>
        <v>269416.44468956452</v>
      </c>
      <c r="AF5">
        <f t="shared" si="0"/>
        <v>269416.44468956452</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9300000*cpi_2019to2012/10</f>
        <v>835190.97853765008</v>
      </c>
      <c r="C8" s="4">
        <f>$B$8*('BNVP-HDVs-frgt'!C8/'BNVP-HDVs-frgt'!$B$8)</f>
        <v>816750.44762402226</v>
      </c>
      <c r="D8" s="4">
        <f>$B$8*('BNVP-HDVs-frgt'!D8/'BNVP-HDVs-frgt'!$B$8)</f>
        <v>800896.07273836166</v>
      </c>
      <c r="E8" s="4">
        <f>$B$8*('BNVP-HDVs-frgt'!E8/'BNVP-HDVs-frgt'!$B$8)</f>
        <v>786867.03373935877</v>
      </c>
      <c r="F8" s="4">
        <f>$B$8*('BNVP-HDVs-frgt'!F8/'BNVP-HDVs-frgt'!$B$8)</f>
        <v>771125.94186307222</v>
      </c>
      <c r="G8" s="4">
        <f>$B$8*('BNVP-HDVs-frgt'!G8/'BNVP-HDVs-frgt'!$B$8)</f>
        <v>755308.85862007388</v>
      </c>
      <c r="H8" s="4">
        <f>$B$8*('BNVP-HDVs-frgt'!H8/'BNVP-HDVs-frgt'!$B$8)</f>
        <v>740783.96171187016</v>
      </c>
      <c r="I8" s="4">
        <f>$B$8*('BNVP-HDVs-frgt'!I8/'BNVP-HDVs-frgt'!$B$8)</f>
        <v>727996.50213968521</v>
      </c>
      <c r="J8" s="4">
        <f>$B$8*('BNVP-HDVs-frgt'!J8/'BNVP-HDVs-frgt'!$B$8)</f>
        <v>715726.36845164397</v>
      </c>
      <c r="K8" s="4">
        <f>$B$8*('BNVP-HDVs-frgt'!K8/'BNVP-HDVs-frgt'!$B$8)</f>
        <v>704049.03866598895</v>
      </c>
      <c r="L8" s="4">
        <f>$B$8*('BNVP-HDVs-frgt'!L8/'BNVP-HDVs-frgt'!$B$8)</f>
        <v>692997.34654459194</v>
      </c>
      <c r="M8" s="4">
        <f>$B$8*('BNVP-HDVs-frgt'!M8/'BNVP-HDVs-frgt'!$B$8)</f>
        <v>682267.16460478085</v>
      </c>
      <c r="N8" s="4">
        <f>$B$8*('BNVP-HDVs-frgt'!N8/'BNVP-HDVs-frgt'!$B$8)</f>
        <v>672197.21884169371</v>
      </c>
      <c r="O8" s="4">
        <f>$B$8*('BNVP-HDVs-frgt'!O8/'BNVP-HDVs-frgt'!$B$8)</f>
        <v>662552.29759630421</v>
      </c>
      <c r="P8" s="4">
        <f>$B$8*('BNVP-HDVs-frgt'!P8/'BNVP-HDVs-frgt'!$B$8)</f>
        <v>653163.69354243891</v>
      </c>
      <c r="Q8" s="4">
        <f>$B$8*('BNVP-HDVs-frgt'!Q8/'BNVP-HDVs-frgt'!$B$8)</f>
        <v>644056.56552632665</v>
      </c>
      <c r="R8" s="4">
        <f>$B$8*('BNVP-HDVs-frgt'!R8/'BNVP-HDVs-frgt'!$B$8)</f>
        <v>635475.45788847818</v>
      </c>
      <c r="S8" s="4">
        <f>$B$8*('BNVP-HDVs-frgt'!S8/'BNVP-HDVs-frgt'!$B$8)</f>
        <v>627282.26579245995</v>
      </c>
      <c r="T8" s="4">
        <f>$B$8*('BNVP-HDVs-frgt'!T8/'BNVP-HDVs-frgt'!$B$8)</f>
        <v>619454.15507424774</v>
      </c>
      <c r="U8" s="4">
        <f>$B$8*('BNVP-HDVs-frgt'!U8/'BNVP-HDVs-frgt'!$B$8)</f>
        <v>611975.59801151487</v>
      </c>
      <c r="V8" s="4">
        <f>$B$8*('BNVP-HDVs-frgt'!V8/'BNVP-HDVs-frgt'!$B$8)</f>
        <v>604893.06574944884</v>
      </c>
      <c r="W8" s="4">
        <f>$B$8*('BNVP-HDVs-frgt'!W8/'BNVP-HDVs-frgt'!$B$8)</f>
        <v>598140.58186082088</v>
      </c>
      <c r="X8" s="4">
        <f>$B$8*('BNVP-HDVs-frgt'!X8/'BNVP-HDVs-frgt'!$B$8)</f>
        <v>591689.68733560573</v>
      </c>
      <c r="Y8" s="4">
        <f>$B$8*('BNVP-HDVs-frgt'!Y8/'BNVP-HDVs-frgt'!$B$8)</f>
        <v>585570.37000505789</v>
      </c>
      <c r="Z8" s="4">
        <f>$B$8*('BNVP-HDVs-frgt'!Z8/'BNVP-HDVs-frgt'!$B$8)</f>
        <v>579726.2582930869</v>
      </c>
      <c r="AA8" s="4">
        <f>$B$8*('BNVP-HDVs-frgt'!AA8/'BNVP-HDVs-frgt'!$B$8)</f>
        <v>574166.86267985741</v>
      </c>
      <c r="AB8" s="4">
        <f>$B$8*('BNVP-HDVs-frgt'!AB8/'BNVP-HDVs-frgt'!$B$8)</f>
        <v>568819.21268230875</v>
      </c>
      <c r="AC8" s="4">
        <f>$B$8*('BNVP-HDVs-frgt'!AC8/'BNVP-HDVs-frgt'!$B$8)</f>
        <v>563763.1989640902</v>
      </c>
      <c r="AD8" s="4">
        <f>$B$8*('BNVP-HDVs-frgt'!AD8/'BNVP-HDVs-frgt'!$B$8)</f>
        <v>558930.20202897722</v>
      </c>
      <c r="AE8" s="4">
        <f>$B$8*('BNVP-HDVs-frgt'!AE8/'BNVP-HDVs-frgt'!$B$8)</f>
        <v>554358.85146054986</v>
      </c>
      <c r="AF8" s="4">
        <f>$B$8*('BNVP-HDVs-frgt'!AF8/'BNVP-HDVs-frgt'!$B$8)</f>
        <v>549754.35202334879</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baseColWidth="10" defaultColWidth="8.83203125" defaultRowHeight="15" x14ac:dyDescent="0.2"/>
  <sheetData>
    <row r="1" spans="1:21" x14ac:dyDescent="0.2">
      <c r="A1" t="s">
        <v>1186</v>
      </c>
    </row>
    <row r="2" spans="1:21" x14ac:dyDescent="0.2">
      <c r="A2" t="s">
        <v>1187</v>
      </c>
    </row>
    <row r="3" spans="1:21" x14ac:dyDescent="0.2">
      <c r="A3" t="s">
        <v>1188</v>
      </c>
    </row>
    <row r="4" spans="1:21" x14ac:dyDescent="0.2">
      <c r="A4" t="s">
        <v>257</v>
      </c>
    </row>
    <row r="5" spans="1:21" s="13" customFormat="1" ht="112" x14ac:dyDescent="0.2">
      <c r="A5" s="13" t="s">
        <v>1189</v>
      </c>
      <c r="B5" s="13" t="s">
        <v>1190</v>
      </c>
      <c r="C5" s="13" t="s">
        <v>1191</v>
      </c>
      <c r="D5" s="13" t="s">
        <v>1192</v>
      </c>
      <c r="E5" s="13" t="s">
        <v>1193</v>
      </c>
      <c r="F5" s="13" t="s">
        <v>1194</v>
      </c>
      <c r="G5" s="13" t="s">
        <v>1195</v>
      </c>
      <c r="H5" s="13" t="s">
        <v>1196</v>
      </c>
      <c r="I5" s="13" t="s">
        <v>1197</v>
      </c>
      <c r="J5" s="13" t="s">
        <v>1198</v>
      </c>
      <c r="K5" s="13" t="s">
        <v>1199</v>
      </c>
      <c r="L5" s="13" t="s">
        <v>1200</v>
      </c>
      <c r="M5" s="13" t="s">
        <v>1201</v>
      </c>
      <c r="N5" s="13" t="s">
        <v>1202</v>
      </c>
      <c r="O5" s="13" t="s">
        <v>1203</v>
      </c>
      <c r="P5" s="13" t="s">
        <v>1204</v>
      </c>
      <c r="Q5" s="13" t="s">
        <v>1205</v>
      </c>
      <c r="R5" s="13" t="s">
        <v>1206</v>
      </c>
      <c r="S5" s="13" t="s">
        <v>1207</v>
      </c>
      <c r="T5" s="13" t="s">
        <v>1208</v>
      </c>
      <c r="U5" s="13" t="s">
        <v>1209</v>
      </c>
    </row>
    <row r="6" spans="1:21" x14ac:dyDescent="0.2">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baseColWidth="10" defaultColWidth="8.83203125" defaultRowHeight="15" customHeight="1" x14ac:dyDescent="0.2"/>
  <cols>
    <col min="1" max="1" width="25.5" customWidth="1"/>
    <col min="2" max="2" width="30" customWidth="1"/>
  </cols>
  <sheetData>
    <row r="1" spans="1:36" ht="15" customHeight="1" x14ac:dyDescent="0.2">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
      <c r="A10" t="s">
        <v>254</v>
      </c>
    </row>
    <row r="11" spans="1:36" x14ac:dyDescent="0.2">
      <c r="A11" t="s">
        <v>255</v>
      </c>
    </row>
    <row r="12" spans="1:36" x14ac:dyDescent="0.2">
      <c r="A12" t="s">
        <v>256</v>
      </c>
    </row>
    <row r="13" spans="1:36" x14ac:dyDescent="0.2">
      <c r="A13" t="s">
        <v>257</v>
      </c>
    </row>
    <row r="14" spans="1:36" x14ac:dyDescent="0.2">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x14ac:dyDescent="0.2">
      <c r="A15" t="s">
        <v>259</v>
      </c>
      <c r="C15" t="s">
        <v>320</v>
      </c>
    </row>
    <row r="16" spans="1:36" x14ac:dyDescent="0.2">
      <c r="A16" t="s">
        <v>260</v>
      </c>
      <c r="C16" t="s">
        <v>321</v>
      </c>
    </row>
    <row r="17" spans="1:36" x14ac:dyDescent="0.2">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x14ac:dyDescent="0.2">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x14ac:dyDescent="0.2">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x14ac:dyDescent="0.2">
      <c r="A20" t="s">
        <v>267</v>
      </c>
      <c r="C20" t="s">
        <v>326</v>
      </c>
    </row>
    <row r="21" spans="1:36" x14ac:dyDescent="0.2">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x14ac:dyDescent="0.2">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x14ac:dyDescent="0.2">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x14ac:dyDescent="0.2">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x14ac:dyDescent="0.2">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x14ac:dyDescent="0.2">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x14ac:dyDescent="0.2">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x14ac:dyDescent="0.2">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x14ac:dyDescent="0.2">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x14ac:dyDescent="0.2">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x14ac:dyDescent="0.2">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x14ac:dyDescent="0.2">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x14ac:dyDescent="0.2">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x14ac:dyDescent="0.2">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x14ac:dyDescent="0.2">
      <c r="A37" t="s">
        <v>292</v>
      </c>
      <c r="C37" t="s">
        <v>343</v>
      </c>
    </row>
    <row r="38" spans="1:36" x14ac:dyDescent="0.2">
      <c r="A38" t="s">
        <v>293</v>
      </c>
      <c r="C38" t="s">
        <v>344</v>
      </c>
    </row>
    <row r="39" spans="1:36" x14ac:dyDescent="0.2">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x14ac:dyDescent="0.2">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x14ac:dyDescent="0.2">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x14ac:dyDescent="0.2">
      <c r="A42" t="s">
        <v>298</v>
      </c>
      <c r="C42" t="s">
        <v>348</v>
      </c>
    </row>
    <row r="43" spans="1:36" x14ac:dyDescent="0.2">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x14ac:dyDescent="0.2">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x14ac:dyDescent="0.2">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x14ac:dyDescent="0.2">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x14ac:dyDescent="0.2">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x14ac:dyDescent="0.2">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x14ac:dyDescent="0.2">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x14ac:dyDescent="0.2">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x14ac:dyDescent="0.2">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x14ac:dyDescent="0.2">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x14ac:dyDescent="0.2">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x14ac:dyDescent="0.2">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x14ac:dyDescent="0.2">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x14ac:dyDescent="0.2">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x14ac:dyDescent="0.2">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election activeCell="C14" sqref="C14"/>
    </sheetView>
  </sheetViews>
  <sheetFormatPr baseColWidth="10" defaultColWidth="8.83203125" defaultRowHeight="15" x14ac:dyDescent="0.2"/>
  <cols>
    <col min="1" max="1" width="36.5" customWidth="1"/>
    <col min="2" max="2" width="32.5" customWidth="1"/>
    <col min="3" max="3" width="34" customWidth="1"/>
  </cols>
  <sheetData>
    <row r="1" spans="1:36" x14ac:dyDescent="0.2">
      <c r="A1" t="s">
        <v>1401</v>
      </c>
    </row>
    <row r="2" spans="1:36" x14ac:dyDescent="0.2">
      <c r="A2" t="s">
        <v>1400</v>
      </c>
    </row>
    <row r="3" spans="1:36" x14ac:dyDescent="0.2">
      <c r="A3" t="s">
        <v>1399</v>
      </c>
    </row>
    <row r="4" spans="1:36" x14ac:dyDescent="0.2">
      <c r="A4" t="s">
        <v>257</v>
      </c>
    </row>
    <row r="5" spans="1:36" x14ac:dyDescent="0.2">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2">
      <c r="A6" s="41" t="s">
        <v>1398</v>
      </c>
      <c r="C6" t="s">
        <v>1397</v>
      </c>
    </row>
    <row r="7" spans="1:36" ht="16" thickBot="1" x14ac:dyDescent="0.25">
      <c r="A7" s="39" t="s">
        <v>260</v>
      </c>
      <c r="B7" s="42"/>
      <c r="C7" s="39" t="s">
        <v>1396</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6" thickTop="1" x14ac:dyDescent="0.2">
      <c r="A8" t="s">
        <v>261</v>
      </c>
      <c r="B8" t="s">
        <v>1395</v>
      </c>
      <c r="C8" t="s">
        <v>1394</v>
      </c>
      <c r="D8" t="s">
        <v>1259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2">
      <c r="A9" t="s">
        <v>263</v>
      </c>
      <c r="B9" t="s">
        <v>1393</v>
      </c>
      <c r="C9" t="s">
        <v>1392</v>
      </c>
      <c r="D9" t="s">
        <v>1259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2">
      <c r="A10" t="s">
        <v>265</v>
      </c>
      <c r="B10" t="s">
        <v>1391</v>
      </c>
      <c r="C10" t="s">
        <v>1390</v>
      </c>
      <c r="D10" t="s">
        <v>1259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6" thickBot="1" x14ac:dyDescent="0.25">
      <c r="A11" s="39" t="s">
        <v>267</v>
      </c>
      <c r="B11" s="42"/>
      <c r="C11" s="39" t="s">
        <v>1389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6" thickTop="1" x14ac:dyDescent="0.2">
      <c r="A12" t="s">
        <v>268</v>
      </c>
      <c r="B12" t="s">
        <v>1388</v>
      </c>
      <c r="C12" t="s">
        <v>1387</v>
      </c>
      <c r="D12" t="s">
        <v>1259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2">
      <c r="A13" t="s">
        <v>24</v>
      </c>
      <c r="B13" t="s">
        <v>1386</v>
      </c>
      <c r="C13" t="s">
        <v>1385</v>
      </c>
      <c r="D13" t="s">
        <v>1259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2">
      <c r="A14" t="s">
        <v>23</v>
      </c>
      <c r="B14" t="s">
        <v>1384</v>
      </c>
      <c r="C14" t="s">
        <v>1383</v>
      </c>
      <c r="D14" t="s">
        <v>1259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2">
      <c r="A15" t="s">
        <v>200</v>
      </c>
      <c r="B15" t="s">
        <v>1382</v>
      </c>
      <c r="C15" t="s">
        <v>1381</v>
      </c>
      <c r="D15" t="s">
        <v>1259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2">
      <c r="A16" t="s">
        <v>31</v>
      </c>
      <c r="B16" t="s">
        <v>1380</v>
      </c>
      <c r="C16" t="s">
        <v>1379</v>
      </c>
      <c r="D16" t="s">
        <v>1259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2">
      <c r="A17" t="s">
        <v>30</v>
      </c>
      <c r="B17" t="s">
        <v>1378</v>
      </c>
      <c r="C17" t="s">
        <v>1377</v>
      </c>
      <c r="D17" t="s">
        <v>1259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2">
      <c r="A18" t="s">
        <v>275</v>
      </c>
      <c r="B18" t="s">
        <v>1376</v>
      </c>
      <c r="C18" t="s">
        <v>1375</v>
      </c>
      <c r="D18" t="s">
        <v>1259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
      <c r="A19" t="s">
        <v>277</v>
      </c>
      <c r="B19" t="s">
        <v>1374</v>
      </c>
      <c r="C19" t="s">
        <v>1373</v>
      </c>
      <c r="D19" t="s">
        <v>1259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2">
      <c r="A20" t="s">
        <v>279</v>
      </c>
      <c r="B20" t="s">
        <v>1372</v>
      </c>
      <c r="C20" t="s">
        <v>1371</v>
      </c>
      <c r="D20" t="s">
        <v>1259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2">
      <c r="A21" t="s">
        <v>281</v>
      </c>
      <c r="B21" t="s">
        <v>1370</v>
      </c>
      <c r="C21" t="s">
        <v>1369</v>
      </c>
      <c r="D21" t="s">
        <v>1259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2">
      <c r="A22" t="s">
        <v>283</v>
      </c>
      <c r="B22" t="s">
        <v>1367</v>
      </c>
      <c r="C22" t="s">
        <v>1368</v>
      </c>
      <c r="D22" t="s">
        <v>1259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2">
      <c r="A23" t="s">
        <v>285</v>
      </c>
      <c r="B23" t="s">
        <v>1367</v>
      </c>
      <c r="C23" t="s">
        <v>1366</v>
      </c>
      <c r="D23" t="s">
        <v>1259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2">
      <c r="A24" t="s">
        <v>20</v>
      </c>
      <c r="B24" t="s">
        <v>1365</v>
      </c>
      <c r="C24" t="s">
        <v>1364</v>
      </c>
      <c r="D24" t="s">
        <v>1259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
      <c r="A25" t="s">
        <v>19</v>
      </c>
      <c r="B25" t="s">
        <v>1363</v>
      </c>
      <c r="C25" t="s">
        <v>1362</v>
      </c>
      <c r="D25" t="s">
        <v>1259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2">
      <c r="A26" t="s">
        <v>289</v>
      </c>
      <c r="B26" t="s">
        <v>1361</v>
      </c>
      <c r="C26" t="s">
        <v>1360</v>
      </c>
      <c r="D26" t="s">
        <v>1259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2">
      <c r="A27" t="s">
        <v>1359</v>
      </c>
      <c r="B27" t="s">
        <v>1358</v>
      </c>
      <c r="C27" t="s">
        <v>1357</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2">
      <c r="A28" s="46" t="s">
        <v>1356</v>
      </c>
      <c r="B28" s="46" t="s">
        <v>1355</v>
      </c>
      <c r="C28" s="46" t="s">
        <v>1354</v>
      </c>
      <c r="D28" s="46" t="s">
        <v>1259</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6" thickBot="1" x14ac:dyDescent="0.25">
      <c r="A29" s="39" t="s">
        <v>1353</v>
      </c>
      <c r="B29" s="42"/>
      <c r="C29" s="39" t="s">
        <v>1352</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6" thickTop="1" x14ac:dyDescent="0.2">
      <c r="A30" t="s">
        <v>293</v>
      </c>
      <c r="C30" t="s">
        <v>1351</v>
      </c>
    </row>
    <row r="31" spans="1:36" x14ac:dyDescent="0.2">
      <c r="A31" t="s">
        <v>261</v>
      </c>
      <c r="B31" t="s">
        <v>1350</v>
      </c>
      <c r="C31" t="s">
        <v>1349</v>
      </c>
      <c r="D31" t="s">
        <v>1259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2">
      <c r="A32" t="s">
        <v>263</v>
      </c>
      <c r="B32" t="s">
        <v>1348</v>
      </c>
      <c r="C32" t="s">
        <v>1347</v>
      </c>
      <c r="D32" t="s">
        <v>1259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2">
      <c r="A33" t="s">
        <v>296</v>
      </c>
      <c r="B33" t="s">
        <v>1346</v>
      </c>
      <c r="C33" t="s">
        <v>1345</v>
      </c>
      <c r="D33" t="s">
        <v>1259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6" thickBot="1" x14ac:dyDescent="0.25">
      <c r="A34" s="39" t="s">
        <v>298</v>
      </c>
      <c r="B34" s="42"/>
      <c r="C34" s="39" t="s">
        <v>1344</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6" thickTop="1" x14ac:dyDescent="0.2">
      <c r="A35" t="s">
        <v>268</v>
      </c>
      <c r="B35" t="s">
        <v>1343</v>
      </c>
      <c r="C35" t="s">
        <v>1342</v>
      </c>
      <c r="D35" t="s">
        <v>1259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2">
      <c r="A36" t="s">
        <v>24</v>
      </c>
      <c r="B36" t="s">
        <v>1341</v>
      </c>
      <c r="C36" t="s">
        <v>1340</v>
      </c>
      <c r="D36" t="s">
        <v>1259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
      <c r="A37" t="s">
        <v>23</v>
      </c>
      <c r="B37" t="s">
        <v>1339</v>
      </c>
      <c r="C37" t="s">
        <v>1338</v>
      </c>
      <c r="D37" t="s">
        <v>1259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2">
      <c r="A38" t="s">
        <v>200</v>
      </c>
      <c r="B38" t="s">
        <v>1337</v>
      </c>
      <c r="C38" t="s">
        <v>1336</v>
      </c>
      <c r="D38" t="s">
        <v>1259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2">
      <c r="A39" t="s">
        <v>31</v>
      </c>
      <c r="B39" t="s">
        <v>1335</v>
      </c>
      <c r="C39" t="s">
        <v>1334</v>
      </c>
      <c r="D39" t="s">
        <v>1259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2">
      <c r="A40" t="s">
        <v>30</v>
      </c>
      <c r="B40" t="s">
        <v>1333</v>
      </c>
      <c r="C40" t="s">
        <v>1332</v>
      </c>
      <c r="D40" t="s">
        <v>1259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2">
      <c r="A41" t="s">
        <v>275</v>
      </c>
      <c r="B41" t="s">
        <v>1331</v>
      </c>
      <c r="C41" t="s">
        <v>1330</v>
      </c>
      <c r="D41" t="s">
        <v>1259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
      <c r="A42" t="s">
        <v>277</v>
      </c>
      <c r="B42" t="s">
        <v>1329</v>
      </c>
      <c r="C42" t="s">
        <v>1328</v>
      </c>
      <c r="D42" t="s">
        <v>1259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2">
      <c r="A43" t="s">
        <v>279</v>
      </c>
      <c r="B43" t="s">
        <v>1327</v>
      </c>
      <c r="C43" t="s">
        <v>1326</v>
      </c>
      <c r="D43" t="s">
        <v>1259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2">
      <c r="A44" t="s">
        <v>281</v>
      </c>
      <c r="B44" t="s">
        <v>1325</v>
      </c>
      <c r="C44" t="s">
        <v>1324</v>
      </c>
      <c r="D44" t="s">
        <v>1259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2">
      <c r="A45" t="s">
        <v>283</v>
      </c>
      <c r="B45" t="s">
        <v>1323</v>
      </c>
      <c r="C45" t="s">
        <v>1322</v>
      </c>
      <c r="D45" t="s">
        <v>1259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2">
      <c r="A46" t="s">
        <v>285</v>
      </c>
      <c r="B46" t="s">
        <v>1321</v>
      </c>
      <c r="C46" t="s">
        <v>1320</v>
      </c>
      <c r="D46" t="s">
        <v>1259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2">
      <c r="A47" t="s">
        <v>20</v>
      </c>
      <c r="B47" t="s">
        <v>1319</v>
      </c>
      <c r="C47" t="s">
        <v>1318</v>
      </c>
      <c r="D47" t="s">
        <v>1259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
      <c r="A48" t="s">
        <v>19</v>
      </c>
      <c r="B48" t="s">
        <v>1317</v>
      </c>
      <c r="C48" t="s">
        <v>1316</v>
      </c>
      <c r="D48" t="s">
        <v>1259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2">
      <c r="A49" t="s">
        <v>313</v>
      </c>
      <c r="B49" t="s">
        <v>1315</v>
      </c>
      <c r="C49" t="s">
        <v>1314</v>
      </c>
      <c r="D49" t="s">
        <v>1259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2">
      <c r="A50" t="s">
        <v>1313</v>
      </c>
      <c r="B50" t="s">
        <v>1312</v>
      </c>
      <c r="C50" t="s">
        <v>1311</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2">
      <c r="A51" s="46" t="s">
        <v>1310</v>
      </c>
      <c r="B51" s="46" t="s">
        <v>1309</v>
      </c>
      <c r="C51" s="46" t="s">
        <v>1308</v>
      </c>
      <c r="D51" s="46" t="s">
        <v>1259</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2">
      <c r="A52" t="s">
        <v>1307</v>
      </c>
      <c r="B52" t="s">
        <v>1306</v>
      </c>
      <c r="C52" t="s">
        <v>1305</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2">
      <c r="A53" t="s">
        <v>1304</v>
      </c>
      <c r="B53" t="s">
        <v>1303</v>
      </c>
      <c r="C53" t="s">
        <v>1302</v>
      </c>
      <c r="D53" t="s">
        <v>1259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2">
      <c r="A54" t="s">
        <v>1301</v>
      </c>
      <c r="B54" t="s">
        <v>1300</v>
      </c>
      <c r="C54" t="s">
        <v>1299</v>
      </c>
      <c r="D54" t="s">
        <v>1259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6" thickBot="1" x14ac:dyDescent="0.25">
      <c r="A55" s="43" t="s">
        <v>1298</v>
      </c>
      <c r="B55" s="44" t="s">
        <v>1297</v>
      </c>
      <c r="C55" s="43"/>
      <c r="D55" s="43" t="s">
        <v>1296</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6" thickTop="1" x14ac:dyDescent="0.2">
      <c r="A56" t="s">
        <v>1295</v>
      </c>
      <c r="B56" t="s">
        <v>1294</v>
      </c>
      <c r="C56" t="s">
        <v>1293</v>
      </c>
      <c r="D56" t="s">
        <v>1259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2">
      <c r="A57" t="s">
        <v>1292</v>
      </c>
      <c r="B57" t="s">
        <v>1291</v>
      </c>
      <c r="C57" t="s">
        <v>1290</v>
      </c>
      <c r="D57" t="s">
        <v>1259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2">
      <c r="A58" t="s">
        <v>1289</v>
      </c>
      <c r="B58" t="s">
        <v>1288</v>
      </c>
      <c r="C58" t="s">
        <v>1287</v>
      </c>
      <c r="D58" t="s">
        <v>1259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2">
      <c r="A59" t="s">
        <v>1286</v>
      </c>
      <c r="B59" t="s">
        <v>1285</v>
      </c>
      <c r="C59" t="s">
        <v>1284</v>
      </c>
      <c r="D59" t="s">
        <v>1259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2">
      <c r="A60" t="s">
        <v>1283</v>
      </c>
      <c r="B60" t="s">
        <v>1282</v>
      </c>
      <c r="C60" t="s">
        <v>1281</v>
      </c>
      <c r="D60" t="s">
        <v>1259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2">
      <c r="A61" t="s">
        <v>1280</v>
      </c>
      <c r="B61" t="s">
        <v>1279</v>
      </c>
      <c r="C61" t="s">
        <v>1278</v>
      </c>
      <c r="D61" t="s">
        <v>1259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2">
      <c r="A62" t="s">
        <v>1277</v>
      </c>
      <c r="B62" t="s">
        <v>1276</v>
      </c>
      <c r="C62" t="s">
        <v>1275</v>
      </c>
      <c r="D62" t="s">
        <v>1259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2">
      <c r="A63" t="s">
        <v>1274</v>
      </c>
      <c r="B63" t="s">
        <v>1273</v>
      </c>
      <c r="C63" t="s">
        <v>1272</v>
      </c>
      <c r="D63" t="s">
        <v>1259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2">
      <c r="A64" t="s">
        <v>1271</v>
      </c>
      <c r="B64" t="s">
        <v>1270</v>
      </c>
      <c r="C64" t="s">
        <v>1269</v>
      </c>
      <c r="D64" t="s">
        <v>1259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2">
      <c r="A65" t="s">
        <v>1268</v>
      </c>
      <c r="B65" t="s">
        <v>1267</v>
      </c>
      <c r="C65" t="s">
        <v>1266</v>
      </c>
      <c r="D65" t="s">
        <v>1259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2">
      <c r="A66" t="s">
        <v>1265</v>
      </c>
      <c r="B66" t="s">
        <v>1264</v>
      </c>
      <c r="C66" t="s">
        <v>1263</v>
      </c>
      <c r="D66" t="s">
        <v>1259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
      <c r="A67" t="s">
        <v>1262</v>
      </c>
      <c r="B67" t="s">
        <v>1261</v>
      </c>
      <c r="C67" t="s">
        <v>1260</v>
      </c>
      <c r="D67" t="s">
        <v>1259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baseColWidth="10" defaultColWidth="8.83203125" defaultRowHeight="15" customHeight="1" x14ac:dyDescent="0.2"/>
  <cols>
    <col min="1" max="1" width="30.1640625" customWidth="1"/>
    <col min="2" max="2" width="27.5" customWidth="1"/>
  </cols>
  <sheetData>
    <row r="1" spans="1:36" ht="15" customHeight="1" x14ac:dyDescent="0.2">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
      <c r="A10" t="s">
        <v>366</v>
      </c>
    </row>
    <row r="11" spans="1:36" x14ac:dyDescent="0.2">
      <c r="A11" t="s">
        <v>367</v>
      </c>
    </row>
    <row r="12" spans="1:36" x14ac:dyDescent="0.2">
      <c r="A12" t="s">
        <v>368</v>
      </c>
    </row>
    <row r="13" spans="1:36" x14ac:dyDescent="0.2">
      <c r="A13" t="s">
        <v>257</v>
      </c>
    </row>
    <row r="14" spans="1:36" x14ac:dyDescent="0.2">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idden="1" x14ac:dyDescent="0.2">
      <c r="A15" t="s">
        <v>161</v>
      </c>
      <c r="C15" t="s">
        <v>484</v>
      </c>
    </row>
    <row r="16" spans="1:36" hidden="1" x14ac:dyDescent="0.2">
      <c r="A16" t="s">
        <v>369</v>
      </c>
      <c r="C16" t="s">
        <v>485</v>
      </c>
    </row>
    <row r="17" spans="1:36" hidden="1" x14ac:dyDescent="0.2">
      <c r="A17" t="s">
        <v>370</v>
      </c>
      <c r="C17" t="s">
        <v>486</v>
      </c>
    </row>
    <row r="18" spans="1:36" hidden="1" x14ac:dyDescent="0.2">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idden="1" x14ac:dyDescent="0.2">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idden="1" x14ac:dyDescent="0.2">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idden="1" x14ac:dyDescent="0.2">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idden="1" x14ac:dyDescent="0.2">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idden="1" x14ac:dyDescent="0.2">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idden="1" x14ac:dyDescent="0.2">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idden="1" x14ac:dyDescent="0.2">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idden="1" x14ac:dyDescent="0.2">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idden="1" x14ac:dyDescent="0.2">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idden="1" x14ac:dyDescent="0.2">
      <c r="A28" t="s">
        <v>293</v>
      </c>
      <c r="C28" t="s">
        <v>498</v>
      </c>
    </row>
    <row r="29" spans="1:36" hidden="1" x14ac:dyDescent="0.2">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idden="1" x14ac:dyDescent="0.2">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idden="1" x14ac:dyDescent="0.2">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idden="1" x14ac:dyDescent="0.2">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idden="1" x14ac:dyDescent="0.2">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idden="1" x14ac:dyDescent="0.2">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idden="1" x14ac:dyDescent="0.2">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idden="1" x14ac:dyDescent="0.2">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idden="1" x14ac:dyDescent="0.2">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idden="1" x14ac:dyDescent="0.2">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idden="1" x14ac:dyDescent="0.2">
      <c r="A39" t="s">
        <v>401</v>
      </c>
      <c r="C39" t="s">
        <v>509</v>
      </c>
    </row>
    <row r="40" spans="1:36" hidden="1" x14ac:dyDescent="0.2">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idden="1" x14ac:dyDescent="0.2">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idden="1" x14ac:dyDescent="0.2">
      <c r="A42" t="s">
        <v>404</v>
      </c>
      <c r="C42" t="s">
        <v>513</v>
      </c>
    </row>
    <row r="43" spans="1:36" hidden="1" x14ac:dyDescent="0.2">
      <c r="A43" t="s">
        <v>267</v>
      </c>
      <c r="C43" t="s">
        <v>514</v>
      </c>
    </row>
    <row r="44" spans="1:36" hidden="1" x14ac:dyDescent="0.2">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idden="1" x14ac:dyDescent="0.2">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idden="1" x14ac:dyDescent="0.2">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idden="1" x14ac:dyDescent="0.2">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idden="1" x14ac:dyDescent="0.2">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idden="1" x14ac:dyDescent="0.2">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idden="1" x14ac:dyDescent="0.2">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idden="1" x14ac:dyDescent="0.2">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idden="1" x14ac:dyDescent="0.2">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idden="1" x14ac:dyDescent="0.2">
      <c r="A53" t="s">
        <v>298</v>
      </c>
      <c r="C53" t="s">
        <v>524</v>
      </c>
    </row>
    <row r="54" spans="1:36" hidden="1" x14ac:dyDescent="0.2">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idden="1" x14ac:dyDescent="0.2">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idden="1" x14ac:dyDescent="0.2">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idden="1" x14ac:dyDescent="0.2">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idden="1" x14ac:dyDescent="0.2">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idden="1" x14ac:dyDescent="0.2">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idden="1" x14ac:dyDescent="0.2">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idden="1" x14ac:dyDescent="0.2">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idden="1" x14ac:dyDescent="0.2">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idden="1" x14ac:dyDescent="0.2">
      <c r="A63" t="s">
        <v>160</v>
      </c>
      <c r="C63" t="s">
        <v>534</v>
      </c>
    </row>
    <row r="64" spans="1:36" hidden="1" x14ac:dyDescent="0.2">
      <c r="A64" t="s">
        <v>369</v>
      </c>
      <c r="C64" t="s">
        <v>535</v>
      </c>
    </row>
    <row r="65" spans="1:36" hidden="1" x14ac:dyDescent="0.2">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idden="1" x14ac:dyDescent="0.2">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idden="1" x14ac:dyDescent="0.2">
      <c r="A67" t="s">
        <v>427</v>
      </c>
      <c r="C67" t="s">
        <v>538</v>
      </c>
    </row>
    <row r="68" spans="1:36" hidden="1" x14ac:dyDescent="0.2">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idden="1" x14ac:dyDescent="0.2">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ht="16" thickBot="1" x14ac:dyDescent="0.25">
      <c r="A70" s="39" t="s">
        <v>159</v>
      </c>
      <c r="C70" t="s">
        <v>541</v>
      </c>
    </row>
    <row r="71" spans="1:36" ht="16" thickTop="1" x14ac:dyDescent="0.2">
      <c r="A71" s="41" t="s">
        <v>162</v>
      </c>
      <c r="C71" t="s">
        <v>542</v>
      </c>
    </row>
    <row r="72" spans="1:36" x14ac:dyDescent="0.2">
      <c r="A72" t="s">
        <v>371</v>
      </c>
      <c r="B72" t="s">
        <v>430</v>
      </c>
      <c r="C72" t="s">
        <v>543</v>
      </c>
      <c r="D72" t="s">
        <v>544</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x14ac:dyDescent="0.2">
      <c r="A73" t="s">
        <v>373</v>
      </c>
      <c r="B73" t="s">
        <v>431</v>
      </c>
      <c r="C73" t="s">
        <v>545</v>
      </c>
      <c r="D73" t="s">
        <v>544</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x14ac:dyDescent="0.2">
      <c r="A74" t="s">
        <v>375</v>
      </c>
      <c r="B74" t="s">
        <v>432</v>
      </c>
      <c r="C74" t="s">
        <v>546</v>
      </c>
      <c r="D74" t="s">
        <v>544</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x14ac:dyDescent="0.2">
      <c r="A75" t="s">
        <v>377</v>
      </c>
      <c r="B75" t="s">
        <v>433</v>
      </c>
      <c r="C75" t="s">
        <v>547</v>
      </c>
      <c r="D75" t="s">
        <v>544</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x14ac:dyDescent="0.2">
      <c r="A76" t="s">
        <v>379</v>
      </c>
      <c r="B76" t="s">
        <v>434</v>
      </c>
      <c r="C76" t="s">
        <v>548</v>
      </c>
      <c r="D76" t="s">
        <v>544</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x14ac:dyDescent="0.2">
      <c r="A77" t="s">
        <v>381</v>
      </c>
      <c r="B77" t="s">
        <v>435</v>
      </c>
      <c r="C77" t="s">
        <v>549</v>
      </c>
      <c r="D77" t="s">
        <v>544</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x14ac:dyDescent="0.2">
      <c r="A78" t="s">
        <v>201</v>
      </c>
      <c r="B78" t="s">
        <v>436</v>
      </c>
      <c r="C78" t="s">
        <v>550</v>
      </c>
      <c r="D78" t="s">
        <v>544</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x14ac:dyDescent="0.2">
      <c r="A79" t="s">
        <v>202</v>
      </c>
      <c r="B79" t="s">
        <v>437</v>
      </c>
      <c r="C79" t="s">
        <v>551</v>
      </c>
      <c r="D79" t="s">
        <v>544</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x14ac:dyDescent="0.2">
      <c r="A80" s="41" t="s">
        <v>163</v>
      </c>
      <c r="C80" t="s">
        <v>552</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x14ac:dyDescent="0.2">
      <c r="A81" t="s">
        <v>167</v>
      </c>
      <c r="B81" t="s">
        <v>438</v>
      </c>
      <c r="C81" t="s">
        <v>553</v>
      </c>
      <c r="D81" t="s">
        <v>544</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x14ac:dyDescent="0.2">
      <c r="A82" t="s">
        <v>174</v>
      </c>
      <c r="B82" t="s">
        <v>439</v>
      </c>
      <c r="C82" t="s">
        <v>554</v>
      </c>
      <c r="D82" t="s">
        <v>544</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x14ac:dyDescent="0.2">
      <c r="A83" t="s">
        <v>175</v>
      </c>
      <c r="B83" t="s">
        <v>440</v>
      </c>
      <c r="C83" t="s">
        <v>555</v>
      </c>
      <c r="D83" t="s">
        <v>544</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x14ac:dyDescent="0.2">
      <c r="A84" t="s">
        <v>176</v>
      </c>
      <c r="B84" t="s">
        <v>441</v>
      </c>
      <c r="C84" t="s">
        <v>556</v>
      </c>
      <c r="D84" t="s">
        <v>544</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x14ac:dyDescent="0.2">
      <c r="A85" t="s">
        <v>177</v>
      </c>
      <c r="B85" t="s">
        <v>442</v>
      </c>
      <c r="C85" t="s">
        <v>557</v>
      </c>
      <c r="D85" t="s">
        <v>544</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x14ac:dyDescent="0.2">
      <c r="A86" t="s">
        <v>178</v>
      </c>
      <c r="B86" t="s">
        <v>443</v>
      </c>
      <c r="C86" t="s">
        <v>558</v>
      </c>
      <c r="D86" t="s">
        <v>544</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x14ac:dyDescent="0.2">
      <c r="A87" t="s">
        <v>201</v>
      </c>
      <c r="B87" t="s">
        <v>444</v>
      </c>
      <c r="C87" t="s">
        <v>559</v>
      </c>
      <c r="D87" t="s">
        <v>544</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x14ac:dyDescent="0.2">
      <c r="A88" t="s">
        <v>202</v>
      </c>
      <c r="B88" t="s">
        <v>445</v>
      </c>
      <c r="C88" t="s">
        <v>560</v>
      </c>
      <c r="D88" t="s">
        <v>544</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x14ac:dyDescent="0.2">
      <c r="A89" s="41" t="s">
        <v>158</v>
      </c>
      <c r="C89" t="s">
        <v>561</v>
      </c>
    </row>
    <row r="90" spans="1:36" x14ac:dyDescent="0.2">
      <c r="A90" s="41" t="s">
        <v>260</v>
      </c>
      <c r="C90" t="s">
        <v>562</v>
      </c>
    </row>
    <row r="91" spans="1:36" x14ac:dyDescent="0.2">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x14ac:dyDescent="0.2">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x14ac:dyDescent="0.2">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x14ac:dyDescent="0.2">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x14ac:dyDescent="0.2">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x14ac:dyDescent="0.2">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x14ac:dyDescent="0.2">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x14ac:dyDescent="0.2">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x14ac:dyDescent="0.2">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x14ac:dyDescent="0.2">
      <c r="A100" t="s">
        <v>293</v>
      </c>
      <c r="C100" t="s">
        <v>573</v>
      </c>
    </row>
    <row r="101" spans="1:36" x14ac:dyDescent="0.2">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x14ac:dyDescent="0.2">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x14ac:dyDescent="0.2">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x14ac:dyDescent="0.2">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x14ac:dyDescent="0.2">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x14ac:dyDescent="0.2">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x14ac:dyDescent="0.2">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x14ac:dyDescent="0.2">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x14ac:dyDescent="0.2">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x14ac:dyDescent="0.2">
      <c r="A110" t="s">
        <v>157</v>
      </c>
      <c r="C110" t="s">
        <v>583</v>
      </c>
    </row>
    <row r="111" spans="1:36" x14ac:dyDescent="0.2">
      <c r="A111" t="s">
        <v>260</v>
      </c>
      <c r="C111" t="s">
        <v>584</v>
      </c>
    </row>
    <row r="112" spans="1:36" x14ac:dyDescent="0.2">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x14ac:dyDescent="0.2">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x14ac:dyDescent="0.2">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x14ac:dyDescent="0.2">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x14ac:dyDescent="0.2">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x14ac:dyDescent="0.2">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x14ac:dyDescent="0.2">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x14ac:dyDescent="0.2">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x14ac:dyDescent="0.2">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x14ac:dyDescent="0.2">
      <c r="A121" t="s">
        <v>293</v>
      </c>
      <c r="C121" t="s">
        <v>595</v>
      </c>
    </row>
    <row r="122" spans="1:36" x14ac:dyDescent="0.2">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x14ac:dyDescent="0.2">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x14ac:dyDescent="0.2">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x14ac:dyDescent="0.2">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x14ac:dyDescent="0.2">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x14ac:dyDescent="0.2">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x14ac:dyDescent="0.2">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x14ac:dyDescent="0.2">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x14ac:dyDescent="0.2">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x14ac:dyDescent="0.2">
      <c r="A131" t="s">
        <v>156</v>
      </c>
      <c r="C131" t="s">
        <v>605</v>
      </c>
    </row>
    <row r="132" spans="1:36" x14ac:dyDescent="0.2">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x14ac:dyDescent="0.2">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baseColWidth="10" defaultColWidth="8.83203125" defaultRowHeight="15" customHeight="1" x14ac:dyDescent="0.2"/>
  <cols>
    <col min="1" max="1" width="27.5" customWidth="1"/>
  </cols>
  <sheetData>
    <row r="1" spans="1:36" ht="15" customHeight="1" x14ac:dyDescent="0.2">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
      <c r="A10" t="s">
        <v>608</v>
      </c>
    </row>
    <row r="11" spans="1:36" x14ac:dyDescent="0.2">
      <c r="A11" t="s">
        <v>609</v>
      </c>
    </row>
    <row r="12" spans="1:36" x14ac:dyDescent="0.2">
      <c r="A12" t="s">
        <v>610</v>
      </c>
    </row>
    <row r="13" spans="1:36" x14ac:dyDescent="0.2">
      <c r="A13" t="s">
        <v>257</v>
      </c>
    </row>
    <row r="14" spans="1:36" x14ac:dyDescent="0.2">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43" customFormat="1" ht="13" thickBot="1" x14ac:dyDescent="0.2">
      <c r="A15" s="43" t="s">
        <v>33</v>
      </c>
      <c r="C15" s="43" t="s">
        <v>872</v>
      </c>
    </row>
    <row r="16" spans="1:36" ht="16" thickTop="1" x14ac:dyDescent="0.2">
      <c r="A16" s="53"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x14ac:dyDescent="0.2">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x14ac:dyDescent="0.2">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x14ac:dyDescent="0.2">
      <c r="A19" s="72" t="s">
        <v>171</v>
      </c>
      <c r="B19" s="72" t="s">
        <v>614</v>
      </c>
      <c r="C19" s="72" t="s">
        <v>877</v>
      </c>
      <c r="D19" s="72" t="s">
        <v>874</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x14ac:dyDescent="0.2">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x14ac:dyDescent="0.2">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x14ac:dyDescent="0.2">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x14ac:dyDescent="0.2">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x14ac:dyDescent="0.2">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x14ac:dyDescent="0.2">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x14ac:dyDescent="0.2">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x14ac:dyDescent="0.2">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x14ac:dyDescent="0.2">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x14ac:dyDescent="0.2">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x14ac:dyDescent="0.2">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x14ac:dyDescent="0.2">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3" thickBot="1" x14ac:dyDescent="0.2">
      <c r="A32" s="43" t="s">
        <v>32</v>
      </c>
      <c r="C32" s="43" t="s">
        <v>890</v>
      </c>
    </row>
    <row r="33" spans="1:36" ht="16" thickTop="1" x14ac:dyDescent="0.2">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x14ac:dyDescent="0.2">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x14ac:dyDescent="0.2">
      <c r="A36" s="72" t="s">
        <v>171</v>
      </c>
      <c r="B36" s="72" t="s">
        <v>630</v>
      </c>
      <c r="C36" s="72" t="s">
        <v>894</v>
      </c>
      <c r="D36" s="72" t="s">
        <v>874</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x14ac:dyDescent="0.2">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x14ac:dyDescent="0.2">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x14ac:dyDescent="0.2">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x14ac:dyDescent="0.2">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x14ac:dyDescent="0.2">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x14ac:dyDescent="0.2">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x14ac:dyDescent="0.2">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x14ac:dyDescent="0.2">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x14ac:dyDescent="0.2">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x14ac:dyDescent="0.2">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x14ac:dyDescent="0.2">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idden="1" x14ac:dyDescent="0.2">
      <c r="A49" t="s">
        <v>31</v>
      </c>
      <c r="C49" t="s">
        <v>907</v>
      </c>
    </row>
    <row r="50" spans="1:36" hidden="1" x14ac:dyDescent="0.2">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idden="1" x14ac:dyDescent="0.2">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idden="1" x14ac:dyDescent="0.2">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idden="1" x14ac:dyDescent="0.2">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idden="1" x14ac:dyDescent="0.2">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idden="1" x14ac:dyDescent="0.2">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idden="1" x14ac:dyDescent="0.2">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idden="1" x14ac:dyDescent="0.2">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idden="1" x14ac:dyDescent="0.2">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idden="1" x14ac:dyDescent="0.2">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idden="1" x14ac:dyDescent="0.2">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idden="1" x14ac:dyDescent="0.2">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idden="1" x14ac:dyDescent="0.2">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idden="1" x14ac:dyDescent="0.2">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idden="1" x14ac:dyDescent="0.2">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idden="1" x14ac:dyDescent="0.2">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idden="1" x14ac:dyDescent="0.2">
      <c r="A66" t="s">
        <v>30</v>
      </c>
      <c r="C66" t="s">
        <v>924</v>
      </c>
    </row>
    <row r="67" spans="1:36" hidden="1" x14ac:dyDescent="0.2">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idden="1" x14ac:dyDescent="0.2">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idden="1" x14ac:dyDescent="0.2">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idden="1" x14ac:dyDescent="0.2">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idden="1" x14ac:dyDescent="0.2">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idden="1" x14ac:dyDescent="0.2">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idden="1" x14ac:dyDescent="0.2">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idden="1" x14ac:dyDescent="0.2">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idden="1" x14ac:dyDescent="0.2">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idden="1" x14ac:dyDescent="0.2">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idden="1" x14ac:dyDescent="0.2">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idden="1" x14ac:dyDescent="0.2">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idden="1" x14ac:dyDescent="0.2">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idden="1" x14ac:dyDescent="0.2">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idden="1" x14ac:dyDescent="0.2">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idden="1" x14ac:dyDescent="0.2">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idden="1" x14ac:dyDescent="0.2">
      <c r="A83" t="s">
        <v>29</v>
      </c>
      <c r="C83" t="s">
        <v>941</v>
      </c>
    </row>
    <row r="84" spans="1:36" hidden="1" x14ac:dyDescent="0.2">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idden="1" x14ac:dyDescent="0.2">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idden="1" x14ac:dyDescent="0.2">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idden="1" x14ac:dyDescent="0.2">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idden="1" x14ac:dyDescent="0.2">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idden="1" x14ac:dyDescent="0.2">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idden="1" x14ac:dyDescent="0.2">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idden="1" x14ac:dyDescent="0.2">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idden="1" x14ac:dyDescent="0.2">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idden="1" x14ac:dyDescent="0.2">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idden="1" x14ac:dyDescent="0.2">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idden="1" x14ac:dyDescent="0.2">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idden="1" x14ac:dyDescent="0.2">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idden="1" x14ac:dyDescent="0.2">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idden="1" x14ac:dyDescent="0.2">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idden="1" x14ac:dyDescent="0.2">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idden="1" x14ac:dyDescent="0.2">
      <c r="A100" t="s">
        <v>28</v>
      </c>
      <c r="C100" t="s">
        <v>958</v>
      </c>
    </row>
    <row r="101" spans="1:36" hidden="1" x14ac:dyDescent="0.2">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idden="1" x14ac:dyDescent="0.2">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idden="1" x14ac:dyDescent="0.2">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idden="1" x14ac:dyDescent="0.2">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idden="1" x14ac:dyDescent="0.2">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idden="1" x14ac:dyDescent="0.2">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idden="1" x14ac:dyDescent="0.2">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idden="1" x14ac:dyDescent="0.2">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idden="1" x14ac:dyDescent="0.2">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idden="1" x14ac:dyDescent="0.2">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idden="1" x14ac:dyDescent="0.2">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idden="1" x14ac:dyDescent="0.2">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idden="1" x14ac:dyDescent="0.2">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idden="1" x14ac:dyDescent="0.2">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idden="1" x14ac:dyDescent="0.2">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idden="1" x14ac:dyDescent="0.2">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idden="1" x14ac:dyDescent="0.2">
      <c r="A117" t="s">
        <v>27</v>
      </c>
      <c r="C117" t="s">
        <v>975</v>
      </c>
    </row>
    <row r="118" spans="1:36" hidden="1" x14ac:dyDescent="0.2">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idden="1" x14ac:dyDescent="0.2">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idden="1" x14ac:dyDescent="0.2">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idden="1" x14ac:dyDescent="0.2">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idden="1" x14ac:dyDescent="0.2">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idden="1" x14ac:dyDescent="0.2">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idden="1" x14ac:dyDescent="0.2">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idden="1" x14ac:dyDescent="0.2">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idden="1" x14ac:dyDescent="0.2">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idden="1" x14ac:dyDescent="0.2">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idden="1" x14ac:dyDescent="0.2">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idden="1" x14ac:dyDescent="0.2">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idden="1" x14ac:dyDescent="0.2">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idden="1" x14ac:dyDescent="0.2">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idden="1" x14ac:dyDescent="0.2">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idden="1" x14ac:dyDescent="0.2">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idden="1" x14ac:dyDescent="0.2">
      <c r="A134" t="s">
        <v>26</v>
      </c>
      <c r="C134" t="s">
        <v>992</v>
      </c>
    </row>
    <row r="135" spans="1:36" hidden="1" x14ac:dyDescent="0.2">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idden="1" x14ac:dyDescent="0.2">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idden="1" x14ac:dyDescent="0.2">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idden="1" x14ac:dyDescent="0.2">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idden="1" x14ac:dyDescent="0.2">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idden="1" x14ac:dyDescent="0.2">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idden="1" x14ac:dyDescent="0.2">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idden="1" x14ac:dyDescent="0.2">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idden="1" x14ac:dyDescent="0.2">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idden="1" x14ac:dyDescent="0.2">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idden="1" x14ac:dyDescent="0.2">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idden="1" x14ac:dyDescent="0.2">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idden="1" x14ac:dyDescent="0.2">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idden="1" x14ac:dyDescent="0.2">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idden="1" x14ac:dyDescent="0.2">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idden="1" x14ac:dyDescent="0.2">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idden="1" x14ac:dyDescent="0.2">
      <c r="A151" t="s">
        <v>25</v>
      </c>
      <c r="C151" t="s">
        <v>1009</v>
      </c>
    </row>
    <row r="152" spans="1:36" hidden="1" x14ac:dyDescent="0.2">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idden="1" x14ac:dyDescent="0.2">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idden="1" x14ac:dyDescent="0.2">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idden="1" x14ac:dyDescent="0.2">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idden="1" x14ac:dyDescent="0.2">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idden="1" x14ac:dyDescent="0.2">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idden="1" x14ac:dyDescent="0.2">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idden="1" x14ac:dyDescent="0.2">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idden="1" x14ac:dyDescent="0.2">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idden="1" x14ac:dyDescent="0.2">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idden="1" x14ac:dyDescent="0.2">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idden="1" x14ac:dyDescent="0.2">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idden="1" x14ac:dyDescent="0.2">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idden="1" x14ac:dyDescent="0.2">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idden="1" x14ac:dyDescent="0.2">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idden="1" x14ac:dyDescent="0.2">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idden="1" x14ac:dyDescent="0.2">
      <c r="A168" t="s">
        <v>24</v>
      </c>
      <c r="C168" t="s">
        <v>1026</v>
      </c>
    </row>
    <row r="169" spans="1:36" hidden="1" x14ac:dyDescent="0.2">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idden="1" x14ac:dyDescent="0.2">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idden="1" x14ac:dyDescent="0.2">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idden="1" x14ac:dyDescent="0.2">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idden="1" x14ac:dyDescent="0.2">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idden="1" x14ac:dyDescent="0.2">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idden="1" x14ac:dyDescent="0.2">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idden="1" x14ac:dyDescent="0.2">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idden="1" x14ac:dyDescent="0.2">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idden="1" x14ac:dyDescent="0.2">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idden="1" x14ac:dyDescent="0.2">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idden="1" x14ac:dyDescent="0.2">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idden="1" x14ac:dyDescent="0.2">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idden="1" x14ac:dyDescent="0.2">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idden="1" x14ac:dyDescent="0.2">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idden="1" x14ac:dyDescent="0.2">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3" thickBot="1" x14ac:dyDescent="0.2">
      <c r="A185" s="43" t="s">
        <v>23</v>
      </c>
      <c r="C185" s="43" t="s">
        <v>1043</v>
      </c>
    </row>
    <row r="186" spans="1:36" ht="16" thickTop="1" x14ac:dyDescent="0.2">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x14ac:dyDescent="0.2">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x14ac:dyDescent="0.2">
      <c r="A189" s="72" t="s">
        <v>171</v>
      </c>
      <c r="B189" s="72" t="s">
        <v>774</v>
      </c>
      <c r="C189" s="72" t="s">
        <v>1047</v>
      </c>
      <c r="D189" s="72" t="s">
        <v>874</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x14ac:dyDescent="0.2">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x14ac:dyDescent="0.2">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x14ac:dyDescent="0.2">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x14ac:dyDescent="0.2">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x14ac:dyDescent="0.2">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x14ac:dyDescent="0.2">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x14ac:dyDescent="0.2">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x14ac:dyDescent="0.2">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x14ac:dyDescent="0.2">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idden="1" x14ac:dyDescent="0.2">
      <c r="A202" t="s">
        <v>200</v>
      </c>
      <c r="C202" t="s">
        <v>1060</v>
      </c>
    </row>
    <row r="203" spans="1:36" hidden="1" x14ac:dyDescent="0.2">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idden="1" x14ac:dyDescent="0.2">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idden="1" x14ac:dyDescent="0.2">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idden="1" x14ac:dyDescent="0.2">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idden="1" x14ac:dyDescent="0.2">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idden="1" x14ac:dyDescent="0.2">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idden="1" x14ac:dyDescent="0.2">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idden="1" x14ac:dyDescent="0.2">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idden="1" x14ac:dyDescent="0.2">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idden="1" x14ac:dyDescent="0.2">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idden="1" x14ac:dyDescent="0.2">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idden="1" x14ac:dyDescent="0.2">
      <c r="A219" t="s">
        <v>22</v>
      </c>
      <c r="C219" t="s">
        <v>1077</v>
      </c>
    </row>
    <row r="220" spans="1:36" hidden="1" x14ac:dyDescent="0.2">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
      <c r="A236" t="s">
        <v>21</v>
      </c>
      <c r="C236" t="s">
        <v>1094</v>
      </c>
    </row>
    <row r="237" spans="1:36" hidden="1" x14ac:dyDescent="0.2">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idden="1" x14ac:dyDescent="0.2">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idden="1" x14ac:dyDescent="0.2">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idden="1" x14ac:dyDescent="0.2">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idden="1" x14ac:dyDescent="0.2">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idden="1" x14ac:dyDescent="0.2">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idden="1" x14ac:dyDescent="0.2">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idden="1" x14ac:dyDescent="0.2">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idden="1" x14ac:dyDescent="0.2">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idden="1" x14ac:dyDescent="0.2">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idden="1" x14ac:dyDescent="0.2">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idden="1" x14ac:dyDescent="0.2">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idden="1" x14ac:dyDescent="0.2">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idden="1" x14ac:dyDescent="0.2">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idden="1" x14ac:dyDescent="0.2">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idden="1" x14ac:dyDescent="0.2">
      <c r="A253" t="s">
        <v>20</v>
      </c>
      <c r="C253" t="s">
        <v>1111</v>
      </c>
    </row>
    <row r="254" spans="1:36" hidden="1" x14ac:dyDescent="0.2">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
      <c r="A270" t="s">
        <v>19</v>
      </c>
      <c r="C270" t="s">
        <v>1128</v>
      </c>
    </row>
    <row r="271" spans="1:36" hidden="1" x14ac:dyDescent="0.2">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idden="1" x14ac:dyDescent="0.2">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idden="1" x14ac:dyDescent="0.2">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idden="1" x14ac:dyDescent="0.2">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idden="1" x14ac:dyDescent="0.2">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idden="1" x14ac:dyDescent="0.2">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idden="1" x14ac:dyDescent="0.2">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
      <c r="A287" t="s">
        <v>18</v>
      </c>
      <c r="C287" t="s">
        <v>1145</v>
      </c>
    </row>
    <row r="288" spans="1:36" hidden="1" x14ac:dyDescent="0.2">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idden="1" x14ac:dyDescent="0.2">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idden="1" x14ac:dyDescent="0.2">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baseColWidth="10" defaultColWidth="8.83203125" defaultRowHeight="15" x14ac:dyDescent="0.2"/>
  <cols>
    <col min="1" max="1" width="14.33203125" bestFit="1" customWidth="1"/>
    <col min="2" max="2" width="5" bestFit="1" customWidth="1"/>
    <col min="3" max="3" width="60.1640625" customWidth="1"/>
    <col min="4" max="4" width="15.1640625" bestFit="1" customWidth="1"/>
    <col min="5" max="5" width="9.33203125" bestFit="1" customWidth="1"/>
    <col min="6" max="6" width="9.5" bestFit="1" customWidth="1"/>
    <col min="7" max="7" width="12" style="30" bestFit="1" customWidth="1"/>
    <col min="8" max="9" width="19.6640625" bestFit="1" customWidth="1"/>
    <col min="10" max="10" width="17.6640625" bestFit="1" customWidth="1"/>
    <col min="11" max="12" width="255.6640625" bestFit="1" customWidth="1"/>
  </cols>
  <sheetData>
    <row r="1" spans="1:12" s="1" customFormat="1" ht="48" x14ac:dyDescent="0.2">
      <c r="A1" s="1" t="s">
        <v>1418</v>
      </c>
      <c r="B1" s="1" t="s">
        <v>1189</v>
      </c>
      <c r="C1" s="1" t="s">
        <v>1419</v>
      </c>
      <c r="D1" s="1" t="s">
        <v>1420</v>
      </c>
      <c r="E1" s="1" t="s">
        <v>1421</v>
      </c>
      <c r="F1" s="1" t="s">
        <v>1422</v>
      </c>
      <c r="G1" s="68" t="s">
        <v>1423</v>
      </c>
      <c r="H1" s="1" t="s">
        <v>1424</v>
      </c>
      <c r="I1" s="1" t="s">
        <v>1425</v>
      </c>
      <c r="J1" s="1" t="s">
        <v>1426</v>
      </c>
      <c r="K1" s="1" t="s">
        <v>1427</v>
      </c>
      <c r="L1" s="1" t="s">
        <v>1428</v>
      </c>
    </row>
    <row r="2" spans="1:12" hidden="1" x14ac:dyDescent="0.2">
      <c r="A2" t="s">
        <v>1429</v>
      </c>
      <c r="B2">
        <v>2020</v>
      </c>
      <c r="C2" t="s">
        <v>1430</v>
      </c>
      <c r="D2" t="s">
        <v>1431</v>
      </c>
      <c r="E2" t="s">
        <v>1432</v>
      </c>
      <c r="F2" t="s">
        <v>377</v>
      </c>
      <c r="G2" s="30">
        <v>43060</v>
      </c>
      <c r="H2">
        <v>93.4</v>
      </c>
      <c r="I2" t="s">
        <v>1433</v>
      </c>
      <c r="J2">
        <v>93.4</v>
      </c>
      <c r="K2" t="s">
        <v>1434</v>
      </c>
      <c r="L2" t="s">
        <v>1435</v>
      </c>
    </row>
    <row r="3" spans="1:12" hidden="1" x14ac:dyDescent="0.2">
      <c r="A3" t="s">
        <v>1429</v>
      </c>
      <c r="B3">
        <v>2025</v>
      </c>
      <c r="C3" t="s">
        <v>1430</v>
      </c>
      <c r="D3" t="s">
        <v>1431</v>
      </c>
      <c r="E3" t="s">
        <v>1432</v>
      </c>
      <c r="F3" t="s">
        <v>377</v>
      </c>
      <c r="G3" s="30">
        <v>37030</v>
      </c>
      <c r="H3">
        <v>117</v>
      </c>
      <c r="I3" t="s">
        <v>1433</v>
      </c>
      <c r="J3">
        <v>117</v>
      </c>
      <c r="K3" t="s">
        <v>1436</v>
      </c>
      <c r="L3" t="s">
        <v>1435</v>
      </c>
    </row>
    <row r="4" spans="1:12" hidden="1" x14ac:dyDescent="0.2">
      <c r="A4" t="s">
        <v>1429</v>
      </c>
      <c r="B4">
        <v>2030</v>
      </c>
      <c r="C4" t="s">
        <v>1430</v>
      </c>
      <c r="D4" t="s">
        <v>1431</v>
      </c>
      <c r="E4" t="s">
        <v>1432</v>
      </c>
      <c r="F4" t="s">
        <v>377</v>
      </c>
      <c r="G4" s="30">
        <v>33980</v>
      </c>
      <c r="H4">
        <v>125</v>
      </c>
      <c r="I4" t="s">
        <v>1433</v>
      </c>
      <c r="J4">
        <v>125</v>
      </c>
      <c r="K4" t="s">
        <v>1437</v>
      </c>
      <c r="L4" t="s">
        <v>1435</v>
      </c>
    </row>
    <row r="5" spans="1:12" hidden="1" x14ac:dyDescent="0.2">
      <c r="A5" t="s">
        <v>1429</v>
      </c>
      <c r="B5">
        <v>2035</v>
      </c>
      <c r="C5" t="s">
        <v>1430</v>
      </c>
      <c r="D5" t="s">
        <v>1431</v>
      </c>
      <c r="E5" t="s">
        <v>1432</v>
      </c>
      <c r="F5" t="s">
        <v>377</v>
      </c>
      <c r="G5" s="30">
        <v>32350</v>
      </c>
      <c r="H5">
        <v>133</v>
      </c>
      <c r="I5" t="s">
        <v>1433</v>
      </c>
      <c r="J5">
        <v>133</v>
      </c>
      <c r="K5" t="s">
        <v>1438</v>
      </c>
      <c r="L5" t="s">
        <v>1435</v>
      </c>
    </row>
    <row r="6" spans="1:12" hidden="1" x14ac:dyDescent="0.2">
      <c r="A6" t="s">
        <v>1429</v>
      </c>
      <c r="B6">
        <v>2040</v>
      </c>
      <c r="C6" t="s">
        <v>1430</v>
      </c>
      <c r="D6" t="s">
        <v>1431</v>
      </c>
      <c r="E6" t="s">
        <v>1432</v>
      </c>
      <c r="F6" t="s">
        <v>377</v>
      </c>
      <c r="G6" s="30">
        <v>31380</v>
      </c>
      <c r="H6">
        <v>138</v>
      </c>
      <c r="I6" t="s">
        <v>1433</v>
      </c>
      <c r="J6">
        <v>138</v>
      </c>
      <c r="K6" t="s">
        <v>1439</v>
      </c>
      <c r="L6" t="s">
        <v>1435</v>
      </c>
    </row>
    <row r="7" spans="1:12" hidden="1" x14ac:dyDescent="0.2">
      <c r="A7" t="s">
        <v>1429</v>
      </c>
      <c r="B7">
        <v>2045</v>
      </c>
      <c r="C7" t="s">
        <v>1430</v>
      </c>
      <c r="D7" t="s">
        <v>1431</v>
      </c>
      <c r="E7" t="s">
        <v>1432</v>
      </c>
      <c r="F7" t="s">
        <v>377</v>
      </c>
      <c r="G7" s="30">
        <v>30420</v>
      </c>
      <c r="H7">
        <v>143</v>
      </c>
      <c r="I7" t="s">
        <v>1433</v>
      </c>
      <c r="J7">
        <v>143</v>
      </c>
      <c r="K7" t="s">
        <v>1439</v>
      </c>
      <c r="L7" t="s">
        <v>1435</v>
      </c>
    </row>
    <row r="8" spans="1:12" hidden="1" x14ac:dyDescent="0.2">
      <c r="A8" t="s">
        <v>1429</v>
      </c>
      <c r="B8">
        <v>2050</v>
      </c>
      <c r="C8" t="s">
        <v>1430</v>
      </c>
      <c r="D8" t="s">
        <v>1431</v>
      </c>
      <c r="E8" t="s">
        <v>1432</v>
      </c>
      <c r="F8" t="s">
        <v>377</v>
      </c>
      <c r="G8" s="30">
        <v>29450</v>
      </c>
      <c r="H8">
        <v>148</v>
      </c>
      <c r="I8" t="s">
        <v>1433</v>
      </c>
      <c r="J8">
        <v>148</v>
      </c>
      <c r="K8" t="s">
        <v>1440</v>
      </c>
      <c r="L8" t="s">
        <v>1435</v>
      </c>
    </row>
    <row r="9" spans="1:12" hidden="1" x14ac:dyDescent="0.2">
      <c r="A9" t="s">
        <v>1441</v>
      </c>
      <c r="B9">
        <v>2020</v>
      </c>
      <c r="C9" t="s">
        <v>1430</v>
      </c>
      <c r="D9" t="s">
        <v>1431</v>
      </c>
      <c r="E9" t="s">
        <v>1432</v>
      </c>
      <c r="F9" t="s">
        <v>377</v>
      </c>
      <c r="G9" s="30">
        <v>43060</v>
      </c>
      <c r="H9">
        <v>93.4</v>
      </c>
      <c r="I9" t="s">
        <v>1433</v>
      </c>
      <c r="J9">
        <v>93.4</v>
      </c>
      <c r="K9" t="s">
        <v>1442</v>
      </c>
      <c r="L9" t="s">
        <v>1443</v>
      </c>
    </row>
    <row r="10" spans="1:12" hidden="1" x14ac:dyDescent="0.2">
      <c r="A10" t="s">
        <v>1441</v>
      </c>
      <c r="B10">
        <v>2025</v>
      </c>
      <c r="C10" t="s">
        <v>1430</v>
      </c>
      <c r="D10" t="s">
        <v>1431</v>
      </c>
      <c r="E10" t="s">
        <v>1432</v>
      </c>
      <c r="F10" t="s">
        <v>377</v>
      </c>
      <c r="G10" s="30">
        <v>43060</v>
      </c>
      <c r="H10">
        <v>93.4</v>
      </c>
      <c r="I10" t="s">
        <v>1433</v>
      </c>
      <c r="J10">
        <v>93.4</v>
      </c>
      <c r="K10" t="s">
        <v>1442</v>
      </c>
      <c r="L10" t="s">
        <v>1443</v>
      </c>
    </row>
    <row r="11" spans="1:12" hidden="1" x14ac:dyDescent="0.2">
      <c r="A11" t="s">
        <v>1441</v>
      </c>
      <c r="B11">
        <v>2030</v>
      </c>
      <c r="C11" t="s">
        <v>1430</v>
      </c>
      <c r="D11" t="s">
        <v>1431</v>
      </c>
      <c r="E11" t="s">
        <v>1432</v>
      </c>
      <c r="F11" t="s">
        <v>377</v>
      </c>
      <c r="G11" s="30">
        <v>43060</v>
      </c>
      <c r="H11">
        <v>93.4</v>
      </c>
      <c r="I11" t="s">
        <v>1433</v>
      </c>
      <c r="J11">
        <v>93.4</v>
      </c>
      <c r="K11" t="s">
        <v>1442</v>
      </c>
      <c r="L11" t="s">
        <v>1443</v>
      </c>
    </row>
    <row r="12" spans="1:12" hidden="1" x14ac:dyDescent="0.2">
      <c r="A12" t="s">
        <v>1441</v>
      </c>
      <c r="B12">
        <v>2035</v>
      </c>
      <c r="C12" t="s">
        <v>1430</v>
      </c>
      <c r="D12" t="s">
        <v>1431</v>
      </c>
      <c r="E12" t="s">
        <v>1432</v>
      </c>
      <c r="F12" t="s">
        <v>377</v>
      </c>
      <c r="G12" s="30">
        <v>43060</v>
      </c>
      <c r="H12">
        <v>93.4</v>
      </c>
      <c r="I12" t="s">
        <v>1433</v>
      </c>
      <c r="J12">
        <v>93.4</v>
      </c>
      <c r="K12" t="s">
        <v>1442</v>
      </c>
      <c r="L12" t="s">
        <v>1443</v>
      </c>
    </row>
    <row r="13" spans="1:12" hidden="1" x14ac:dyDescent="0.2">
      <c r="A13" t="s">
        <v>1441</v>
      </c>
      <c r="B13">
        <v>2040</v>
      </c>
      <c r="C13" t="s">
        <v>1430</v>
      </c>
      <c r="D13" t="s">
        <v>1431</v>
      </c>
      <c r="E13" t="s">
        <v>1432</v>
      </c>
      <c r="F13" t="s">
        <v>377</v>
      </c>
      <c r="G13" s="30">
        <v>43060</v>
      </c>
      <c r="H13">
        <v>93.4</v>
      </c>
      <c r="I13" t="s">
        <v>1433</v>
      </c>
      <c r="J13">
        <v>93.4</v>
      </c>
      <c r="K13" t="s">
        <v>1442</v>
      </c>
      <c r="L13" t="s">
        <v>1443</v>
      </c>
    </row>
    <row r="14" spans="1:12" hidden="1" x14ac:dyDescent="0.2">
      <c r="A14" t="s">
        <v>1441</v>
      </c>
      <c r="B14">
        <v>2045</v>
      </c>
      <c r="C14" t="s">
        <v>1430</v>
      </c>
      <c r="D14" t="s">
        <v>1431</v>
      </c>
      <c r="E14" t="s">
        <v>1432</v>
      </c>
      <c r="F14" t="s">
        <v>377</v>
      </c>
      <c r="G14" s="30">
        <v>43060</v>
      </c>
      <c r="H14">
        <v>93.4</v>
      </c>
      <c r="I14" t="s">
        <v>1433</v>
      </c>
      <c r="J14">
        <v>93.4</v>
      </c>
      <c r="K14" t="s">
        <v>1442</v>
      </c>
      <c r="L14" t="s">
        <v>1443</v>
      </c>
    </row>
    <row r="15" spans="1:12" hidden="1" x14ac:dyDescent="0.2">
      <c r="A15" t="s">
        <v>1441</v>
      </c>
      <c r="B15">
        <v>2050</v>
      </c>
      <c r="C15" t="s">
        <v>1430</v>
      </c>
      <c r="D15" t="s">
        <v>1431</v>
      </c>
      <c r="E15" t="s">
        <v>1432</v>
      </c>
      <c r="F15" t="s">
        <v>377</v>
      </c>
      <c r="G15" s="30">
        <v>43060</v>
      </c>
      <c r="H15">
        <v>93.4</v>
      </c>
      <c r="I15" t="s">
        <v>1433</v>
      </c>
      <c r="J15">
        <v>93.4</v>
      </c>
      <c r="K15" t="s">
        <v>1442</v>
      </c>
      <c r="L15" t="s">
        <v>1443</v>
      </c>
    </row>
    <row r="16" spans="1:12" hidden="1" x14ac:dyDescent="0.2">
      <c r="A16" t="s">
        <v>1444</v>
      </c>
      <c r="B16">
        <v>2020</v>
      </c>
      <c r="C16" t="s">
        <v>1430</v>
      </c>
      <c r="D16" t="s">
        <v>1431</v>
      </c>
      <c r="E16" t="s">
        <v>1432</v>
      </c>
      <c r="F16" t="s">
        <v>377</v>
      </c>
      <c r="G16" s="30">
        <v>43060</v>
      </c>
      <c r="H16">
        <v>93.4</v>
      </c>
      <c r="I16" t="s">
        <v>1433</v>
      </c>
      <c r="J16">
        <v>93.4</v>
      </c>
      <c r="K16" t="s">
        <v>1442</v>
      </c>
      <c r="L16" t="s">
        <v>1435</v>
      </c>
    </row>
    <row r="17" spans="1:12" hidden="1" x14ac:dyDescent="0.2">
      <c r="A17" t="s">
        <v>1444</v>
      </c>
      <c r="B17">
        <v>2025</v>
      </c>
      <c r="C17" t="s">
        <v>1430</v>
      </c>
      <c r="D17" t="s">
        <v>1431</v>
      </c>
      <c r="E17" t="s">
        <v>1432</v>
      </c>
      <c r="F17" t="s">
        <v>377</v>
      </c>
      <c r="G17" s="30">
        <v>39510</v>
      </c>
      <c r="H17">
        <v>104</v>
      </c>
      <c r="I17" t="s">
        <v>1433</v>
      </c>
      <c r="J17">
        <v>104</v>
      </c>
      <c r="K17" t="s">
        <v>1445</v>
      </c>
      <c r="L17" t="s">
        <v>1435</v>
      </c>
    </row>
    <row r="18" spans="1:12" hidden="1" x14ac:dyDescent="0.2">
      <c r="A18" t="s">
        <v>1444</v>
      </c>
      <c r="B18">
        <v>2030</v>
      </c>
      <c r="C18" t="s">
        <v>1430</v>
      </c>
      <c r="D18" t="s">
        <v>1431</v>
      </c>
      <c r="E18" t="s">
        <v>1432</v>
      </c>
      <c r="F18" t="s">
        <v>377</v>
      </c>
      <c r="G18" s="30">
        <v>35800</v>
      </c>
      <c r="H18">
        <v>109</v>
      </c>
      <c r="I18" t="s">
        <v>1433</v>
      </c>
      <c r="J18">
        <v>109</v>
      </c>
      <c r="K18" t="s">
        <v>1446</v>
      </c>
      <c r="L18" t="s">
        <v>1435</v>
      </c>
    </row>
    <row r="19" spans="1:12" hidden="1" x14ac:dyDescent="0.2">
      <c r="A19" t="s">
        <v>1444</v>
      </c>
      <c r="B19">
        <v>2035</v>
      </c>
      <c r="C19" t="s">
        <v>1430</v>
      </c>
      <c r="D19" t="s">
        <v>1431</v>
      </c>
      <c r="E19" t="s">
        <v>1432</v>
      </c>
      <c r="F19" t="s">
        <v>377</v>
      </c>
      <c r="G19" s="30">
        <v>34800</v>
      </c>
      <c r="H19">
        <v>112</v>
      </c>
      <c r="I19" t="s">
        <v>1433</v>
      </c>
      <c r="J19">
        <v>112</v>
      </c>
      <c r="K19" t="s">
        <v>1447</v>
      </c>
      <c r="L19" t="s">
        <v>1435</v>
      </c>
    </row>
    <row r="20" spans="1:12" hidden="1" x14ac:dyDescent="0.2">
      <c r="A20" t="s">
        <v>1444</v>
      </c>
      <c r="B20">
        <v>2040</v>
      </c>
      <c r="C20" t="s">
        <v>1430</v>
      </c>
      <c r="D20" t="s">
        <v>1431</v>
      </c>
      <c r="E20" t="s">
        <v>1432</v>
      </c>
      <c r="F20" t="s">
        <v>377</v>
      </c>
      <c r="G20" s="30">
        <v>33560</v>
      </c>
      <c r="H20">
        <v>117</v>
      </c>
      <c r="I20" t="s">
        <v>1433</v>
      </c>
      <c r="J20">
        <v>117</v>
      </c>
      <c r="K20" t="s">
        <v>1439</v>
      </c>
      <c r="L20" t="s">
        <v>1435</v>
      </c>
    </row>
    <row r="21" spans="1:12" hidden="1" x14ac:dyDescent="0.2">
      <c r="A21" t="s">
        <v>1444</v>
      </c>
      <c r="B21">
        <v>2045</v>
      </c>
      <c r="C21" t="s">
        <v>1430</v>
      </c>
      <c r="D21" t="s">
        <v>1431</v>
      </c>
      <c r="E21" t="s">
        <v>1432</v>
      </c>
      <c r="F21" t="s">
        <v>377</v>
      </c>
      <c r="G21" s="30">
        <v>32310</v>
      </c>
      <c r="H21">
        <v>121</v>
      </c>
      <c r="I21" t="s">
        <v>1433</v>
      </c>
      <c r="J21">
        <v>121</v>
      </c>
      <c r="K21" t="s">
        <v>1439</v>
      </c>
      <c r="L21" t="s">
        <v>1435</v>
      </c>
    </row>
    <row r="22" spans="1:12" hidden="1" x14ac:dyDescent="0.2">
      <c r="A22" t="s">
        <v>1444</v>
      </c>
      <c r="B22">
        <v>2050</v>
      </c>
      <c r="C22" t="s">
        <v>1430</v>
      </c>
      <c r="D22" t="s">
        <v>1431</v>
      </c>
      <c r="E22" t="s">
        <v>1432</v>
      </c>
      <c r="F22" t="s">
        <v>377</v>
      </c>
      <c r="G22" s="30">
        <v>31060</v>
      </c>
      <c r="H22">
        <v>126</v>
      </c>
      <c r="I22" t="s">
        <v>1433</v>
      </c>
      <c r="J22">
        <v>126</v>
      </c>
      <c r="K22" t="s">
        <v>1448</v>
      </c>
      <c r="L22" t="s">
        <v>1435</v>
      </c>
    </row>
    <row r="23" spans="1:12" hidden="1" x14ac:dyDescent="0.2">
      <c r="A23" t="s">
        <v>1429</v>
      </c>
      <c r="B23">
        <v>2020</v>
      </c>
      <c r="C23" t="s">
        <v>1449</v>
      </c>
      <c r="D23" t="s">
        <v>1431</v>
      </c>
      <c r="E23" t="s">
        <v>1432</v>
      </c>
      <c r="F23" t="s">
        <v>377</v>
      </c>
      <c r="G23" s="30">
        <v>55650</v>
      </c>
      <c r="H23">
        <v>86.9</v>
      </c>
      <c r="I23" t="s">
        <v>1433</v>
      </c>
      <c r="J23">
        <v>86.9</v>
      </c>
      <c r="K23" t="s">
        <v>1434</v>
      </c>
      <c r="L23" t="s">
        <v>1435</v>
      </c>
    </row>
    <row r="24" spans="1:12" hidden="1" x14ac:dyDescent="0.2">
      <c r="A24" t="s">
        <v>1429</v>
      </c>
      <c r="B24">
        <v>2025</v>
      </c>
      <c r="C24" t="s">
        <v>1449</v>
      </c>
      <c r="D24" t="s">
        <v>1431</v>
      </c>
      <c r="E24" t="s">
        <v>1432</v>
      </c>
      <c r="F24" t="s">
        <v>377</v>
      </c>
      <c r="G24" s="30">
        <v>44680</v>
      </c>
      <c r="H24">
        <v>110</v>
      </c>
      <c r="I24" t="s">
        <v>1433</v>
      </c>
      <c r="J24">
        <v>110</v>
      </c>
      <c r="K24" t="s">
        <v>1436</v>
      </c>
      <c r="L24" t="s">
        <v>1435</v>
      </c>
    </row>
    <row r="25" spans="1:12" hidden="1" x14ac:dyDescent="0.2">
      <c r="A25" t="s">
        <v>1429</v>
      </c>
      <c r="B25">
        <v>2030</v>
      </c>
      <c r="C25" t="s">
        <v>1449</v>
      </c>
      <c r="D25" t="s">
        <v>1431</v>
      </c>
      <c r="E25" t="s">
        <v>1432</v>
      </c>
      <c r="F25" t="s">
        <v>377</v>
      </c>
      <c r="G25" s="30">
        <v>39050</v>
      </c>
      <c r="H25">
        <v>120</v>
      </c>
      <c r="I25" t="s">
        <v>1433</v>
      </c>
      <c r="J25">
        <v>120</v>
      </c>
      <c r="K25" t="s">
        <v>1437</v>
      </c>
      <c r="L25" t="s">
        <v>1435</v>
      </c>
    </row>
    <row r="26" spans="1:12" hidden="1" x14ac:dyDescent="0.2">
      <c r="A26" t="s">
        <v>1429</v>
      </c>
      <c r="B26">
        <v>2035</v>
      </c>
      <c r="C26" t="s">
        <v>1449</v>
      </c>
      <c r="D26" t="s">
        <v>1431</v>
      </c>
      <c r="E26" t="s">
        <v>1432</v>
      </c>
      <c r="F26" t="s">
        <v>377</v>
      </c>
      <c r="G26" s="30">
        <v>36510</v>
      </c>
      <c r="H26">
        <v>124</v>
      </c>
      <c r="I26" t="s">
        <v>1433</v>
      </c>
      <c r="J26">
        <v>124</v>
      </c>
      <c r="K26" t="s">
        <v>1438</v>
      </c>
      <c r="L26" t="s">
        <v>1435</v>
      </c>
    </row>
    <row r="27" spans="1:12" hidden="1" x14ac:dyDescent="0.2">
      <c r="A27" t="s">
        <v>1429</v>
      </c>
      <c r="B27">
        <v>2040</v>
      </c>
      <c r="C27" t="s">
        <v>1449</v>
      </c>
      <c r="D27" t="s">
        <v>1431</v>
      </c>
      <c r="E27" t="s">
        <v>1432</v>
      </c>
      <c r="F27" t="s">
        <v>377</v>
      </c>
      <c r="G27" s="30">
        <v>35170</v>
      </c>
      <c r="H27">
        <v>128</v>
      </c>
      <c r="I27" t="s">
        <v>1433</v>
      </c>
      <c r="J27">
        <v>128</v>
      </c>
      <c r="K27" t="s">
        <v>1439</v>
      </c>
      <c r="L27" t="s">
        <v>1435</v>
      </c>
    </row>
    <row r="28" spans="1:12" hidden="1" x14ac:dyDescent="0.2">
      <c r="A28" t="s">
        <v>1429</v>
      </c>
      <c r="B28">
        <v>2045</v>
      </c>
      <c r="C28" t="s">
        <v>1449</v>
      </c>
      <c r="D28" t="s">
        <v>1431</v>
      </c>
      <c r="E28" t="s">
        <v>1432</v>
      </c>
      <c r="F28" t="s">
        <v>377</v>
      </c>
      <c r="G28" s="30">
        <v>33830</v>
      </c>
      <c r="H28">
        <v>133</v>
      </c>
      <c r="I28" t="s">
        <v>1433</v>
      </c>
      <c r="J28">
        <v>133</v>
      </c>
      <c r="K28" t="s">
        <v>1439</v>
      </c>
      <c r="L28" t="s">
        <v>1435</v>
      </c>
    </row>
    <row r="29" spans="1:12" hidden="1" x14ac:dyDescent="0.2">
      <c r="A29" t="s">
        <v>1429</v>
      </c>
      <c r="B29">
        <v>2050</v>
      </c>
      <c r="C29" t="s">
        <v>1449</v>
      </c>
      <c r="D29" t="s">
        <v>1431</v>
      </c>
      <c r="E29" t="s">
        <v>1432</v>
      </c>
      <c r="F29" t="s">
        <v>377</v>
      </c>
      <c r="G29" s="30">
        <v>32480</v>
      </c>
      <c r="H29">
        <v>138</v>
      </c>
      <c r="I29" t="s">
        <v>1433</v>
      </c>
      <c r="J29">
        <v>138</v>
      </c>
      <c r="K29" t="s">
        <v>1440</v>
      </c>
      <c r="L29" t="s">
        <v>1435</v>
      </c>
    </row>
    <row r="30" spans="1:12" hidden="1" x14ac:dyDescent="0.2">
      <c r="A30" t="s">
        <v>1441</v>
      </c>
      <c r="B30">
        <v>2020</v>
      </c>
      <c r="C30" t="s">
        <v>1449</v>
      </c>
      <c r="D30" t="s">
        <v>1431</v>
      </c>
      <c r="E30" t="s">
        <v>1432</v>
      </c>
      <c r="F30" t="s">
        <v>377</v>
      </c>
      <c r="G30" s="30">
        <v>55650</v>
      </c>
      <c r="H30">
        <v>86.9</v>
      </c>
      <c r="I30" t="s">
        <v>1433</v>
      </c>
      <c r="J30">
        <v>86.9</v>
      </c>
      <c r="K30" t="s">
        <v>1442</v>
      </c>
      <c r="L30" t="s">
        <v>1443</v>
      </c>
    </row>
    <row r="31" spans="1:12" hidden="1" x14ac:dyDescent="0.2">
      <c r="A31" t="s">
        <v>1441</v>
      </c>
      <c r="B31">
        <v>2025</v>
      </c>
      <c r="C31" t="s">
        <v>1449</v>
      </c>
      <c r="D31" t="s">
        <v>1431</v>
      </c>
      <c r="E31" t="s">
        <v>1432</v>
      </c>
      <c r="F31" t="s">
        <v>377</v>
      </c>
      <c r="G31" s="30">
        <v>55650</v>
      </c>
      <c r="H31">
        <v>86.9</v>
      </c>
      <c r="I31" t="s">
        <v>1433</v>
      </c>
      <c r="J31">
        <v>86.9</v>
      </c>
      <c r="K31" t="s">
        <v>1442</v>
      </c>
      <c r="L31" t="s">
        <v>1443</v>
      </c>
    </row>
    <row r="32" spans="1:12" hidden="1" x14ac:dyDescent="0.2">
      <c r="A32" t="s">
        <v>1441</v>
      </c>
      <c r="B32">
        <v>2030</v>
      </c>
      <c r="C32" t="s">
        <v>1449</v>
      </c>
      <c r="D32" t="s">
        <v>1431</v>
      </c>
      <c r="E32" t="s">
        <v>1432</v>
      </c>
      <c r="F32" t="s">
        <v>377</v>
      </c>
      <c r="G32" s="30">
        <v>55650</v>
      </c>
      <c r="H32">
        <v>86.9</v>
      </c>
      <c r="I32" t="s">
        <v>1433</v>
      </c>
      <c r="J32">
        <v>86.9</v>
      </c>
      <c r="K32" t="s">
        <v>1442</v>
      </c>
      <c r="L32" t="s">
        <v>1443</v>
      </c>
    </row>
    <row r="33" spans="1:12" hidden="1" x14ac:dyDescent="0.2">
      <c r="A33" t="s">
        <v>1441</v>
      </c>
      <c r="B33">
        <v>2035</v>
      </c>
      <c r="C33" t="s">
        <v>1449</v>
      </c>
      <c r="D33" t="s">
        <v>1431</v>
      </c>
      <c r="E33" t="s">
        <v>1432</v>
      </c>
      <c r="F33" t="s">
        <v>377</v>
      </c>
      <c r="G33" s="30">
        <v>55650</v>
      </c>
      <c r="H33">
        <v>86.9</v>
      </c>
      <c r="I33" t="s">
        <v>1433</v>
      </c>
      <c r="J33">
        <v>86.9</v>
      </c>
      <c r="K33" t="s">
        <v>1442</v>
      </c>
      <c r="L33" t="s">
        <v>1443</v>
      </c>
    </row>
    <row r="34" spans="1:12" hidden="1" x14ac:dyDescent="0.2">
      <c r="A34" t="s">
        <v>1441</v>
      </c>
      <c r="B34">
        <v>2040</v>
      </c>
      <c r="C34" t="s">
        <v>1449</v>
      </c>
      <c r="D34" t="s">
        <v>1431</v>
      </c>
      <c r="E34" t="s">
        <v>1432</v>
      </c>
      <c r="F34" t="s">
        <v>377</v>
      </c>
      <c r="G34" s="30">
        <v>55650</v>
      </c>
      <c r="H34">
        <v>86.9</v>
      </c>
      <c r="I34" t="s">
        <v>1433</v>
      </c>
      <c r="J34">
        <v>86.9</v>
      </c>
      <c r="K34" t="s">
        <v>1442</v>
      </c>
      <c r="L34" t="s">
        <v>1443</v>
      </c>
    </row>
    <row r="35" spans="1:12" hidden="1" x14ac:dyDescent="0.2">
      <c r="A35" t="s">
        <v>1441</v>
      </c>
      <c r="B35">
        <v>2045</v>
      </c>
      <c r="C35" t="s">
        <v>1449</v>
      </c>
      <c r="D35" t="s">
        <v>1431</v>
      </c>
      <c r="E35" t="s">
        <v>1432</v>
      </c>
      <c r="F35" t="s">
        <v>377</v>
      </c>
      <c r="G35" s="30">
        <v>55650</v>
      </c>
      <c r="H35">
        <v>86.9</v>
      </c>
      <c r="I35" t="s">
        <v>1433</v>
      </c>
      <c r="J35">
        <v>86.9</v>
      </c>
      <c r="K35" t="s">
        <v>1442</v>
      </c>
      <c r="L35" t="s">
        <v>1443</v>
      </c>
    </row>
    <row r="36" spans="1:12" hidden="1" x14ac:dyDescent="0.2">
      <c r="A36" t="s">
        <v>1441</v>
      </c>
      <c r="B36">
        <v>2050</v>
      </c>
      <c r="C36" t="s">
        <v>1449</v>
      </c>
      <c r="D36" t="s">
        <v>1431</v>
      </c>
      <c r="E36" t="s">
        <v>1432</v>
      </c>
      <c r="F36" t="s">
        <v>377</v>
      </c>
      <c r="G36" s="30">
        <v>55650</v>
      </c>
      <c r="H36">
        <v>86.9</v>
      </c>
      <c r="I36" t="s">
        <v>1433</v>
      </c>
      <c r="J36">
        <v>86.9</v>
      </c>
      <c r="K36" t="s">
        <v>1442</v>
      </c>
      <c r="L36" t="s">
        <v>1443</v>
      </c>
    </row>
    <row r="37" spans="1:12" hidden="1" x14ac:dyDescent="0.2">
      <c r="A37" t="s">
        <v>1444</v>
      </c>
      <c r="B37">
        <v>2020</v>
      </c>
      <c r="C37" t="s">
        <v>1449</v>
      </c>
      <c r="D37" t="s">
        <v>1431</v>
      </c>
      <c r="E37" t="s">
        <v>1432</v>
      </c>
      <c r="F37" t="s">
        <v>377</v>
      </c>
      <c r="G37" s="30">
        <v>55650</v>
      </c>
      <c r="H37">
        <v>86.9</v>
      </c>
      <c r="I37" t="s">
        <v>1433</v>
      </c>
      <c r="J37">
        <v>86.9</v>
      </c>
      <c r="K37" t="s">
        <v>1442</v>
      </c>
      <c r="L37" t="s">
        <v>1435</v>
      </c>
    </row>
    <row r="38" spans="1:12" hidden="1" x14ac:dyDescent="0.2">
      <c r="A38" t="s">
        <v>1444</v>
      </c>
      <c r="B38">
        <v>2025</v>
      </c>
      <c r="C38" t="s">
        <v>1449</v>
      </c>
      <c r="D38" t="s">
        <v>1431</v>
      </c>
      <c r="E38" t="s">
        <v>1432</v>
      </c>
      <c r="F38" t="s">
        <v>377</v>
      </c>
      <c r="G38" s="30">
        <v>48860</v>
      </c>
      <c r="H38">
        <v>97.1</v>
      </c>
      <c r="I38" t="s">
        <v>1433</v>
      </c>
      <c r="J38">
        <v>97.1</v>
      </c>
      <c r="K38" t="s">
        <v>1445</v>
      </c>
      <c r="L38" t="s">
        <v>1435</v>
      </c>
    </row>
    <row r="39" spans="1:12" hidden="1" x14ac:dyDescent="0.2">
      <c r="A39" t="s">
        <v>1444</v>
      </c>
      <c r="B39">
        <v>2030</v>
      </c>
      <c r="C39" t="s">
        <v>1449</v>
      </c>
      <c r="D39" t="s">
        <v>1431</v>
      </c>
      <c r="E39" t="s">
        <v>1432</v>
      </c>
      <c r="F39" t="s">
        <v>377</v>
      </c>
      <c r="G39" s="30">
        <v>42830</v>
      </c>
      <c r="H39">
        <v>103</v>
      </c>
      <c r="I39" t="s">
        <v>1433</v>
      </c>
      <c r="J39">
        <v>103</v>
      </c>
      <c r="K39" t="s">
        <v>1446</v>
      </c>
      <c r="L39" t="s">
        <v>1435</v>
      </c>
    </row>
    <row r="40" spans="1:12" hidden="1" x14ac:dyDescent="0.2">
      <c r="A40" t="s">
        <v>1444</v>
      </c>
      <c r="B40">
        <v>2035</v>
      </c>
      <c r="C40" t="s">
        <v>1449</v>
      </c>
      <c r="D40" t="s">
        <v>1431</v>
      </c>
      <c r="E40" t="s">
        <v>1432</v>
      </c>
      <c r="F40" t="s">
        <v>377</v>
      </c>
      <c r="G40" s="30">
        <v>41780</v>
      </c>
      <c r="H40">
        <v>103</v>
      </c>
      <c r="I40" t="s">
        <v>1433</v>
      </c>
      <c r="J40">
        <v>103</v>
      </c>
      <c r="K40" t="s">
        <v>1447</v>
      </c>
      <c r="L40" t="s">
        <v>1435</v>
      </c>
    </row>
    <row r="41" spans="1:12" hidden="1" x14ac:dyDescent="0.2">
      <c r="A41" t="s">
        <v>1444</v>
      </c>
      <c r="B41">
        <v>2040</v>
      </c>
      <c r="C41" t="s">
        <v>1449</v>
      </c>
      <c r="D41" t="s">
        <v>1431</v>
      </c>
      <c r="E41" t="s">
        <v>1432</v>
      </c>
      <c r="F41" t="s">
        <v>377</v>
      </c>
      <c r="G41" s="30">
        <v>40040</v>
      </c>
      <c r="H41">
        <v>107</v>
      </c>
      <c r="I41" t="s">
        <v>1433</v>
      </c>
      <c r="J41">
        <v>107</v>
      </c>
      <c r="K41" t="s">
        <v>1439</v>
      </c>
      <c r="L41" t="s">
        <v>1435</v>
      </c>
    </row>
    <row r="42" spans="1:12" hidden="1" x14ac:dyDescent="0.2">
      <c r="A42" t="s">
        <v>1444</v>
      </c>
      <c r="B42">
        <v>2045</v>
      </c>
      <c r="C42" t="s">
        <v>1449</v>
      </c>
      <c r="D42" t="s">
        <v>1431</v>
      </c>
      <c r="E42" t="s">
        <v>1432</v>
      </c>
      <c r="F42" t="s">
        <v>377</v>
      </c>
      <c r="G42" s="30">
        <v>38300</v>
      </c>
      <c r="H42">
        <v>111</v>
      </c>
      <c r="I42" t="s">
        <v>1433</v>
      </c>
      <c r="J42">
        <v>111</v>
      </c>
      <c r="K42" t="s">
        <v>1439</v>
      </c>
      <c r="L42" t="s">
        <v>1435</v>
      </c>
    </row>
    <row r="43" spans="1:12" hidden="1" x14ac:dyDescent="0.2">
      <c r="A43" t="s">
        <v>1444</v>
      </c>
      <c r="B43">
        <v>2050</v>
      </c>
      <c r="C43" t="s">
        <v>1449</v>
      </c>
      <c r="D43" t="s">
        <v>1431</v>
      </c>
      <c r="E43" t="s">
        <v>1432</v>
      </c>
      <c r="F43" t="s">
        <v>377</v>
      </c>
      <c r="G43" s="30">
        <v>36560</v>
      </c>
      <c r="H43">
        <v>115</v>
      </c>
      <c r="I43" t="s">
        <v>1433</v>
      </c>
      <c r="J43">
        <v>115</v>
      </c>
      <c r="K43" t="s">
        <v>1448</v>
      </c>
      <c r="L43" t="s">
        <v>1435</v>
      </c>
    </row>
    <row r="44" spans="1:12" hidden="1" x14ac:dyDescent="0.2">
      <c r="A44" t="s">
        <v>1429</v>
      </c>
      <c r="B44">
        <v>2020</v>
      </c>
      <c r="C44" t="s">
        <v>1450</v>
      </c>
      <c r="D44" t="s">
        <v>1431</v>
      </c>
      <c r="E44" t="s">
        <v>1432</v>
      </c>
      <c r="F44" t="s">
        <v>377</v>
      </c>
      <c r="G44" s="30">
        <v>74860</v>
      </c>
      <c r="H44">
        <v>75.2</v>
      </c>
      <c r="I44" t="s">
        <v>1433</v>
      </c>
      <c r="J44">
        <v>75.2</v>
      </c>
      <c r="K44" t="s">
        <v>1434</v>
      </c>
      <c r="L44" t="s">
        <v>1435</v>
      </c>
    </row>
    <row r="45" spans="1:12" hidden="1" x14ac:dyDescent="0.2">
      <c r="A45" t="s">
        <v>1429</v>
      </c>
      <c r="B45">
        <v>2025</v>
      </c>
      <c r="C45" t="s">
        <v>1450</v>
      </c>
      <c r="D45" t="s">
        <v>1431</v>
      </c>
      <c r="E45" t="s">
        <v>1432</v>
      </c>
      <c r="F45" t="s">
        <v>377</v>
      </c>
      <c r="G45" s="30">
        <v>54980</v>
      </c>
      <c r="H45">
        <v>99.4</v>
      </c>
      <c r="I45" t="s">
        <v>1433</v>
      </c>
      <c r="J45">
        <v>99.4</v>
      </c>
      <c r="K45" t="s">
        <v>1436</v>
      </c>
      <c r="L45" t="s">
        <v>1435</v>
      </c>
    </row>
    <row r="46" spans="1:12" hidden="1" x14ac:dyDescent="0.2">
      <c r="A46" t="s">
        <v>1429</v>
      </c>
      <c r="B46">
        <v>2030</v>
      </c>
      <c r="C46" t="s">
        <v>1450</v>
      </c>
      <c r="D46" t="s">
        <v>1431</v>
      </c>
      <c r="E46" t="s">
        <v>1432</v>
      </c>
      <c r="F46" t="s">
        <v>377</v>
      </c>
      <c r="G46" s="30">
        <v>46030</v>
      </c>
      <c r="H46">
        <v>109</v>
      </c>
      <c r="I46" t="s">
        <v>1433</v>
      </c>
      <c r="J46">
        <v>109</v>
      </c>
      <c r="K46" t="s">
        <v>1437</v>
      </c>
      <c r="L46" t="s">
        <v>1435</v>
      </c>
    </row>
    <row r="47" spans="1:12" hidden="1" x14ac:dyDescent="0.2">
      <c r="A47" t="s">
        <v>1429</v>
      </c>
      <c r="B47">
        <v>2035</v>
      </c>
      <c r="C47" t="s">
        <v>1450</v>
      </c>
      <c r="D47" t="s">
        <v>1431</v>
      </c>
      <c r="E47" t="s">
        <v>1432</v>
      </c>
      <c r="F47" t="s">
        <v>377</v>
      </c>
      <c r="G47" s="30">
        <v>40380</v>
      </c>
      <c r="H47">
        <v>120</v>
      </c>
      <c r="I47" t="s">
        <v>1433</v>
      </c>
      <c r="J47">
        <v>120</v>
      </c>
      <c r="K47" t="s">
        <v>1438</v>
      </c>
      <c r="L47" t="s">
        <v>1435</v>
      </c>
    </row>
    <row r="48" spans="1:12" hidden="1" x14ac:dyDescent="0.2">
      <c r="A48" t="s">
        <v>1429</v>
      </c>
      <c r="B48">
        <v>2040</v>
      </c>
      <c r="C48" t="s">
        <v>1450</v>
      </c>
      <c r="D48" t="s">
        <v>1431</v>
      </c>
      <c r="E48" t="s">
        <v>1432</v>
      </c>
      <c r="F48" t="s">
        <v>377</v>
      </c>
      <c r="G48" s="30">
        <v>38690</v>
      </c>
      <c r="H48">
        <v>124</v>
      </c>
      <c r="I48" t="s">
        <v>1433</v>
      </c>
      <c r="J48">
        <v>124</v>
      </c>
      <c r="K48" t="s">
        <v>1439</v>
      </c>
      <c r="L48" t="s">
        <v>1435</v>
      </c>
    </row>
    <row r="49" spans="1:12" hidden="1" x14ac:dyDescent="0.2">
      <c r="A49" t="s">
        <v>1429</v>
      </c>
      <c r="B49">
        <v>2045</v>
      </c>
      <c r="C49" t="s">
        <v>1450</v>
      </c>
      <c r="D49" t="s">
        <v>1431</v>
      </c>
      <c r="E49" t="s">
        <v>1432</v>
      </c>
      <c r="F49" t="s">
        <v>377</v>
      </c>
      <c r="G49" s="30">
        <v>37000</v>
      </c>
      <c r="H49">
        <v>129</v>
      </c>
      <c r="I49" t="s">
        <v>1433</v>
      </c>
      <c r="J49">
        <v>129</v>
      </c>
      <c r="K49" t="s">
        <v>1439</v>
      </c>
      <c r="L49" t="s">
        <v>1435</v>
      </c>
    </row>
    <row r="50" spans="1:12" hidden="1" x14ac:dyDescent="0.2">
      <c r="A50" t="s">
        <v>1429</v>
      </c>
      <c r="B50">
        <v>2050</v>
      </c>
      <c r="C50" t="s">
        <v>1450</v>
      </c>
      <c r="D50" t="s">
        <v>1431</v>
      </c>
      <c r="E50" t="s">
        <v>1432</v>
      </c>
      <c r="F50" t="s">
        <v>377</v>
      </c>
      <c r="G50" s="30">
        <v>35310</v>
      </c>
      <c r="H50">
        <v>134</v>
      </c>
      <c r="I50" t="s">
        <v>1433</v>
      </c>
      <c r="J50">
        <v>134</v>
      </c>
      <c r="K50" t="s">
        <v>1440</v>
      </c>
      <c r="L50" t="s">
        <v>1435</v>
      </c>
    </row>
    <row r="51" spans="1:12" hidden="1" x14ac:dyDescent="0.2">
      <c r="A51" t="s">
        <v>1441</v>
      </c>
      <c r="B51">
        <v>2020</v>
      </c>
      <c r="C51" t="s">
        <v>1450</v>
      </c>
      <c r="D51" t="s">
        <v>1431</v>
      </c>
      <c r="E51" t="s">
        <v>1432</v>
      </c>
      <c r="F51" t="s">
        <v>377</v>
      </c>
      <c r="G51" s="30">
        <v>74860</v>
      </c>
      <c r="H51">
        <v>75.2</v>
      </c>
      <c r="I51" t="s">
        <v>1433</v>
      </c>
      <c r="J51">
        <v>75.2</v>
      </c>
      <c r="K51" t="s">
        <v>1442</v>
      </c>
      <c r="L51" t="s">
        <v>1443</v>
      </c>
    </row>
    <row r="52" spans="1:12" hidden="1" x14ac:dyDescent="0.2">
      <c r="A52" t="s">
        <v>1441</v>
      </c>
      <c r="B52">
        <v>2025</v>
      </c>
      <c r="C52" t="s">
        <v>1450</v>
      </c>
      <c r="D52" t="s">
        <v>1431</v>
      </c>
      <c r="E52" t="s">
        <v>1432</v>
      </c>
      <c r="F52" t="s">
        <v>377</v>
      </c>
      <c r="G52" s="30">
        <v>74860</v>
      </c>
      <c r="H52">
        <v>75.2</v>
      </c>
      <c r="I52" t="s">
        <v>1433</v>
      </c>
      <c r="J52">
        <v>75.2</v>
      </c>
      <c r="K52" t="s">
        <v>1442</v>
      </c>
      <c r="L52" t="s">
        <v>1443</v>
      </c>
    </row>
    <row r="53" spans="1:12" hidden="1" x14ac:dyDescent="0.2">
      <c r="A53" t="s">
        <v>1441</v>
      </c>
      <c r="B53">
        <v>2030</v>
      </c>
      <c r="C53" t="s">
        <v>1450</v>
      </c>
      <c r="D53" t="s">
        <v>1431</v>
      </c>
      <c r="E53" t="s">
        <v>1432</v>
      </c>
      <c r="F53" t="s">
        <v>377</v>
      </c>
      <c r="G53" s="30">
        <v>74860</v>
      </c>
      <c r="H53">
        <v>75.2</v>
      </c>
      <c r="I53" t="s">
        <v>1433</v>
      </c>
      <c r="J53">
        <v>75.2</v>
      </c>
      <c r="K53" t="s">
        <v>1442</v>
      </c>
      <c r="L53" t="s">
        <v>1443</v>
      </c>
    </row>
    <row r="54" spans="1:12" hidden="1" x14ac:dyDescent="0.2">
      <c r="A54" t="s">
        <v>1441</v>
      </c>
      <c r="B54">
        <v>2035</v>
      </c>
      <c r="C54" t="s">
        <v>1450</v>
      </c>
      <c r="D54" t="s">
        <v>1431</v>
      </c>
      <c r="E54" t="s">
        <v>1432</v>
      </c>
      <c r="F54" t="s">
        <v>377</v>
      </c>
      <c r="G54" s="30">
        <v>74860</v>
      </c>
      <c r="H54">
        <v>75.2</v>
      </c>
      <c r="I54" t="s">
        <v>1433</v>
      </c>
      <c r="J54">
        <v>75.2</v>
      </c>
      <c r="K54" t="s">
        <v>1442</v>
      </c>
      <c r="L54" t="s">
        <v>1443</v>
      </c>
    </row>
    <row r="55" spans="1:12" hidden="1" x14ac:dyDescent="0.2">
      <c r="A55" t="s">
        <v>1441</v>
      </c>
      <c r="B55">
        <v>2040</v>
      </c>
      <c r="C55" t="s">
        <v>1450</v>
      </c>
      <c r="D55" t="s">
        <v>1431</v>
      </c>
      <c r="E55" t="s">
        <v>1432</v>
      </c>
      <c r="F55" t="s">
        <v>377</v>
      </c>
      <c r="G55" s="30">
        <v>74860</v>
      </c>
      <c r="H55">
        <v>75.2</v>
      </c>
      <c r="I55" t="s">
        <v>1433</v>
      </c>
      <c r="J55">
        <v>75.2</v>
      </c>
      <c r="K55" t="s">
        <v>1442</v>
      </c>
      <c r="L55" t="s">
        <v>1443</v>
      </c>
    </row>
    <row r="56" spans="1:12" hidden="1" x14ac:dyDescent="0.2">
      <c r="A56" t="s">
        <v>1441</v>
      </c>
      <c r="B56">
        <v>2045</v>
      </c>
      <c r="C56" t="s">
        <v>1450</v>
      </c>
      <c r="D56" t="s">
        <v>1431</v>
      </c>
      <c r="E56" t="s">
        <v>1432</v>
      </c>
      <c r="F56" t="s">
        <v>377</v>
      </c>
      <c r="G56" s="30">
        <v>74860</v>
      </c>
      <c r="H56">
        <v>75.2</v>
      </c>
      <c r="I56" t="s">
        <v>1433</v>
      </c>
      <c r="J56">
        <v>75.2</v>
      </c>
      <c r="K56" t="s">
        <v>1442</v>
      </c>
      <c r="L56" t="s">
        <v>1443</v>
      </c>
    </row>
    <row r="57" spans="1:12" hidden="1" x14ac:dyDescent="0.2">
      <c r="A57" t="s">
        <v>1441</v>
      </c>
      <c r="B57">
        <v>2050</v>
      </c>
      <c r="C57" t="s">
        <v>1450</v>
      </c>
      <c r="D57" t="s">
        <v>1431</v>
      </c>
      <c r="E57" t="s">
        <v>1432</v>
      </c>
      <c r="F57" t="s">
        <v>377</v>
      </c>
      <c r="G57" s="30">
        <v>74860</v>
      </c>
      <c r="H57">
        <v>75.2</v>
      </c>
      <c r="I57" t="s">
        <v>1433</v>
      </c>
      <c r="J57">
        <v>75.2</v>
      </c>
      <c r="K57" t="s">
        <v>1442</v>
      </c>
      <c r="L57" t="s">
        <v>1443</v>
      </c>
    </row>
    <row r="58" spans="1:12" hidden="1" x14ac:dyDescent="0.2">
      <c r="A58" t="s">
        <v>1444</v>
      </c>
      <c r="B58">
        <v>2020</v>
      </c>
      <c r="C58" t="s">
        <v>1450</v>
      </c>
      <c r="D58" t="s">
        <v>1431</v>
      </c>
      <c r="E58" t="s">
        <v>1432</v>
      </c>
      <c r="F58" t="s">
        <v>377</v>
      </c>
      <c r="G58" s="30">
        <v>74860</v>
      </c>
      <c r="H58">
        <v>75.2</v>
      </c>
      <c r="I58" t="s">
        <v>1433</v>
      </c>
      <c r="J58">
        <v>75.2</v>
      </c>
      <c r="K58" t="s">
        <v>1442</v>
      </c>
      <c r="L58" t="s">
        <v>1435</v>
      </c>
    </row>
    <row r="59" spans="1:12" hidden="1" x14ac:dyDescent="0.2">
      <c r="A59" t="s">
        <v>1444</v>
      </c>
      <c r="B59">
        <v>2025</v>
      </c>
      <c r="C59" t="s">
        <v>1450</v>
      </c>
      <c r="D59" t="s">
        <v>1431</v>
      </c>
      <c r="E59" t="s">
        <v>1432</v>
      </c>
      <c r="F59" t="s">
        <v>377</v>
      </c>
      <c r="G59" s="30">
        <v>63150</v>
      </c>
      <c r="H59">
        <v>84.5</v>
      </c>
      <c r="I59" t="s">
        <v>1433</v>
      </c>
      <c r="J59">
        <v>84.5</v>
      </c>
      <c r="K59" t="s">
        <v>1445</v>
      </c>
      <c r="L59" t="s">
        <v>1435</v>
      </c>
    </row>
    <row r="60" spans="1:12" hidden="1" x14ac:dyDescent="0.2">
      <c r="A60" t="s">
        <v>1444</v>
      </c>
      <c r="B60">
        <v>2030</v>
      </c>
      <c r="C60" t="s">
        <v>1450</v>
      </c>
      <c r="D60" t="s">
        <v>1431</v>
      </c>
      <c r="E60" t="s">
        <v>1432</v>
      </c>
      <c r="F60" t="s">
        <v>377</v>
      </c>
      <c r="G60" s="30">
        <v>52340</v>
      </c>
      <c r="H60">
        <v>92.6</v>
      </c>
      <c r="I60" t="s">
        <v>1433</v>
      </c>
      <c r="J60">
        <v>92.6</v>
      </c>
      <c r="K60" t="s">
        <v>1446</v>
      </c>
      <c r="L60" t="s">
        <v>1435</v>
      </c>
    </row>
    <row r="61" spans="1:12" hidden="1" x14ac:dyDescent="0.2">
      <c r="A61" t="s">
        <v>1444</v>
      </c>
      <c r="B61">
        <v>2035</v>
      </c>
      <c r="C61" t="s">
        <v>1450</v>
      </c>
      <c r="D61" t="s">
        <v>1431</v>
      </c>
      <c r="E61" t="s">
        <v>1432</v>
      </c>
      <c r="F61" t="s">
        <v>377</v>
      </c>
      <c r="G61" s="30">
        <v>49530</v>
      </c>
      <c r="H61">
        <v>98.3</v>
      </c>
      <c r="I61" t="s">
        <v>1433</v>
      </c>
      <c r="J61">
        <v>98.3</v>
      </c>
      <c r="K61" t="s">
        <v>1447</v>
      </c>
      <c r="L61" t="s">
        <v>1435</v>
      </c>
    </row>
    <row r="62" spans="1:12" hidden="1" x14ac:dyDescent="0.2">
      <c r="A62" t="s">
        <v>1444</v>
      </c>
      <c r="B62">
        <v>2040</v>
      </c>
      <c r="C62" t="s">
        <v>1450</v>
      </c>
      <c r="D62" t="s">
        <v>1431</v>
      </c>
      <c r="E62" t="s">
        <v>1432</v>
      </c>
      <c r="F62" t="s">
        <v>377</v>
      </c>
      <c r="G62" s="30">
        <v>47080</v>
      </c>
      <c r="H62">
        <v>102</v>
      </c>
      <c r="I62" t="s">
        <v>1433</v>
      </c>
      <c r="J62">
        <v>102</v>
      </c>
      <c r="K62" t="s">
        <v>1439</v>
      </c>
      <c r="L62" t="s">
        <v>1435</v>
      </c>
    </row>
    <row r="63" spans="1:12" hidden="1" x14ac:dyDescent="0.2">
      <c r="A63" t="s">
        <v>1444</v>
      </c>
      <c r="B63">
        <v>2045</v>
      </c>
      <c r="C63" t="s">
        <v>1450</v>
      </c>
      <c r="D63" t="s">
        <v>1431</v>
      </c>
      <c r="E63" t="s">
        <v>1432</v>
      </c>
      <c r="F63" t="s">
        <v>377</v>
      </c>
      <c r="G63" s="30">
        <v>44630</v>
      </c>
      <c r="H63">
        <v>107</v>
      </c>
      <c r="I63" t="s">
        <v>1433</v>
      </c>
      <c r="J63">
        <v>107</v>
      </c>
      <c r="K63" t="s">
        <v>1439</v>
      </c>
      <c r="L63" t="s">
        <v>1435</v>
      </c>
    </row>
    <row r="64" spans="1:12" hidden="1" x14ac:dyDescent="0.2">
      <c r="A64" t="s">
        <v>1444</v>
      </c>
      <c r="B64">
        <v>2050</v>
      </c>
      <c r="C64" t="s">
        <v>1450</v>
      </c>
      <c r="D64" t="s">
        <v>1431</v>
      </c>
      <c r="E64" t="s">
        <v>1432</v>
      </c>
      <c r="F64" t="s">
        <v>377</v>
      </c>
      <c r="G64" s="30">
        <v>42170</v>
      </c>
      <c r="H64">
        <v>111</v>
      </c>
      <c r="I64" t="s">
        <v>1433</v>
      </c>
      <c r="J64">
        <v>111</v>
      </c>
      <c r="K64" t="s">
        <v>1448</v>
      </c>
      <c r="L64" t="s">
        <v>1435</v>
      </c>
    </row>
    <row r="65" spans="1:12" hidden="1" x14ac:dyDescent="0.2">
      <c r="A65" t="s">
        <v>1429</v>
      </c>
      <c r="B65">
        <v>2020</v>
      </c>
      <c r="C65" t="s">
        <v>1451</v>
      </c>
      <c r="D65" t="s">
        <v>1452</v>
      </c>
      <c r="E65" t="s">
        <v>1432</v>
      </c>
      <c r="F65" t="s">
        <v>377</v>
      </c>
      <c r="G65" s="30">
        <v>29030</v>
      </c>
      <c r="H65">
        <v>25.6</v>
      </c>
      <c r="I65" t="s">
        <v>1433</v>
      </c>
      <c r="J65">
        <v>25.6</v>
      </c>
      <c r="K65" t="s">
        <v>1453</v>
      </c>
      <c r="L65" t="s">
        <v>1435</v>
      </c>
    </row>
    <row r="66" spans="1:12" hidden="1" x14ac:dyDescent="0.2">
      <c r="A66" t="s">
        <v>1429</v>
      </c>
      <c r="B66">
        <v>2025</v>
      </c>
      <c r="C66" t="s">
        <v>1451</v>
      </c>
      <c r="D66" t="s">
        <v>1452</v>
      </c>
      <c r="E66" t="s">
        <v>1432</v>
      </c>
      <c r="F66" t="s">
        <v>377</v>
      </c>
      <c r="G66" s="30">
        <v>29610</v>
      </c>
      <c r="H66">
        <v>36.799999999999997</v>
      </c>
      <c r="I66" t="s">
        <v>1433</v>
      </c>
      <c r="J66">
        <v>36.799999999999997</v>
      </c>
      <c r="K66" t="s">
        <v>1454</v>
      </c>
      <c r="L66" t="s">
        <v>1435</v>
      </c>
    </row>
    <row r="67" spans="1:12" hidden="1" x14ac:dyDescent="0.2">
      <c r="A67" t="s">
        <v>1429</v>
      </c>
      <c r="B67">
        <v>2030</v>
      </c>
      <c r="C67" t="s">
        <v>1451</v>
      </c>
      <c r="D67" t="s">
        <v>1452</v>
      </c>
      <c r="E67" t="s">
        <v>1432</v>
      </c>
      <c r="F67" t="s">
        <v>377</v>
      </c>
      <c r="G67" s="30">
        <v>31100</v>
      </c>
      <c r="H67">
        <v>40.6</v>
      </c>
      <c r="I67" t="s">
        <v>1433</v>
      </c>
      <c r="J67">
        <v>40.6</v>
      </c>
      <c r="K67" t="s">
        <v>1455</v>
      </c>
      <c r="L67" t="s">
        <v>1435</v>
      </c>
    </row>
    <row r="68" spans="1:12" hidden="1" x14ac:dyDescent="0.2">
      <c r="A68" t="s">
        <v>1429</v>
      </c>
      <c r="B68">
        <v>2035</v>
      </c>
      <c r="C68" t="s">
        <v>1451</v>
      </c>
      <c r="D68" t="s">
        <v>1452</v>
      </c>
      <c r="E68" t="s">
        <v>1432</v>
      </c>
      <c r="F68" t="s">
        <v>377</v>
      </c>
      <c r="G68" s="30">
        <v>31900</v>
      </c>
      <c r="H68">
        <v>44.8</v>
      </c>
      <c r="I68" t="s">
        <v>1433</v>
      </c>
      <c r="J68">
        <v>44.8</v>
      </c>
      <c r="K68" t="s">
        <v>1456</v>
      </c>
      <c r="L68" t="s">
        <v>1435</v>
      </c>
    </row>
    <row r="69" spans="1:12" hidden="1" x14ac:dyDescent="0.2">
      <c r="A69" t="s">
        <v>1429</v>
      </c>
      <c r="B69">
        <v>2040</v>
      </c>
      <c r="C69" t="s">
        <v>1451</v>
      </c>
      <c r="D69" t="s">
        <v>1452</v>
      </c>
      <c r="E69" t="s">
        <v>1432</v>
      </c>
      <c r="F69" t="s">
        <v>377</v>
      </c>
      <c r="G69" s="30">
        <v>31250</v>
      </c>
      <c r="H69">
        <v>49</v>
      </c>
      <c r="I69" t="s">
        <v>1433</v>
      </c>
      <c r="J69">
        <v>49</v>
      </c>
      <c r="K69" t="s">
        <v>1439</v>
      </c>
      <c r="L69" t="s">
        <v>1435</v>
      </c>
    </row>
    <row r="70" spans="1:12" hidden="1" x14ac:dyDescent="0.2">
      <c r="A70" t="s">
        <v>1429</v>
      </c>
      <c r="B70">
        <v>2045</v>
      </c>
      <c r="C70" t="s">
        <v>1451</v>
      </c>
      <c r="D70" t="s">
        <v>1452</v>
      </c>
      <c r="E70" t="s">
        <v>1432</v>
      </c>
      <c r="F70" t="s">
        <v>377</v>
      </c>
      <c r="G70" s="30">
        <v>30600</v>
      </c>
      <c r="H70">
        <v>53.2</v>
      </c>
      <c r="I70" t="s">
        <v>1433</v>
      </c>
      <c r="J70">
        <v>53.2</v>
      </c>
      <c r="K70" t="s">
        <v>1439</v>
      </c>
      <c r="L70" t="s">
        <v>1435</v>
      </c>
    </row>
    <row r="71" spans="1:12" hidden="1" x14ac:dyDescent="0.2">
      <c r="A71" t="s">
        <v>1429</v>
      </c>
      <c r="B71">
        <v>2050</v>
      </c>
      <c r="C71" t="s">
        <v>1451</v>
      </c>
      <c r="D71" t="s">
        <v>1452</v>
      </c>
      <c r="E71" t="s">
        <v>1432</v>
      </c>
      <c r="F71" t="s">
        <v>377</v>
      </c>
      <c r="G71" s="30">
        <v>29950</v>
      </c>
      <c r="H71">
        <v>53.2</v>
      </c>
      <c r="I71" t="s">
        <v>1433</v>
      </c>
      <c r="J71">
        <v>53.2</v>
      </c>
      <c r="K71" t="s">
        <v>1457</v>
      </c>
      <c r="L71" t="s">
        <v>1435</v>
      </c>
    </row>
    <row r="72" spans="1:12" hidden="1" x14ac:dyDescent="0.2">
      <c r="A72" t="s">
        <v>1441</v>
      </c>
      <c r="B72">
        <v>2020</v>
      </c>
      <c r="C72" t="s">
        <v>1451</v>
      </c>
      <c r="D72" t="s">
        <v>1452</v>
      </c>
      <c r="E72" t="s">
        <v>1432</v>
      </c>
      <c r="F72" t="s">
        <v>377</v>
      </c>
      <c r="G72" s="30">
        <v>29030</v>
      </c>
      <c r="H72">
        <v>25.6</v>
      </c>
      <c r="I72" t="s">
        <v>1433</v>
      </c>
      <c r="J72">
        <v>25.6</v>
      </c>
      <c r="K72" t="s">
        <v>1458</v>
      </c>
      <c r="L72" t="s">
        <v>1435</v>
      </c>
    </row>
    <row r="73" spans="1:12" hidden="1" x14ac:dyDescent="0.2">
      <c r="A73" t="s">
        <v>1441</v>
      </c>
      <c r="B73">
        <v>2025</v>
      </c>
      <c r="C73" t="s">
        <v>1451</v>
      </c>
      <c r="D73" t="s">
        <v>1452</v>
      </c>
      <c r="E73" t="s">
        <v>1432</v>
      </c>
      <c r="F73" t="s">
        <v>377</v>
      </c>
      <c r="G73" s="30">
        <v>29030</v>
      </c>
      <c r="H73">
        <v>25.6</v>
      </c>
      <c r="I73" t="s">
        <v>1433</v>
      </c>
      <c r="J73">
        <v>25.6</v>
      </c>
      <c r="K73" t="s">
        <v>1458</v>
      </c>
      <c r="L73" t="s">
        <v>1435</v>
      </c>
    </row>
    <row r="74" spans="1:12" hidden="1" x14ac:dyDescent="0.2">
      <c r="A74" t="s">
        <v>1441</v>
      </c>
      <c r="B74">
        <v>2030</v>
      </c>
      <c r="C74" t="s">
        <v>1451</v>
      </c>
      <c r="D74" t="s">
        <v>1452</v>
      </c>
      <c r="E74" t="s">
        <v>1432</v>
      </c>
      <c r="F74" t="s">
        <v>377</v>
      </c>
      <c r="G74" s="30">
        <v>29030</v>
      </c>
      <c r="H74">
        <v>25.6</v>
      </c>
      <c r="I74" t="s">
        <v>1433</v>
      </c>
      <c r="J74">
        <v>25.6</v>
      </c>
      <c r="K74" t="s">
        <v>1458</v>
      </c>
      <c r="L74" t="s">
        <v>1435</v>
      </c>
    </row>
    <row r="75" spans="1:12" hidden="1" x14ac:dyDescent="0.2">
      <c r="A75" t="s">
        <v>1441</v>
      </c>
      <c r="B75">
        <v>2035</v>
      </c>
      <c r="C75" t="s">
        <v>1451</v>
      </c>
      <c r="D75" t="s">
        <v>1452</v>
      </c>
      <c r="E75" t="s">
        <v>1432</v>
      </c>
      <c r="F75" t="s">
        <v>377</v>
      </c>
      <c r="G75" s="30">
        <v>29030</v>
      </c>
      <c r="H75">
        <v>25.6</v>
      </c>
      <c r="I75" t="s">
        <v>1433</v>
      </c>
      <c r="J75">
        <v>25.6</v>
      </c>
      <c r="K75" t="s">
        <v>1458</v>
      </c>
      <c r="L75" t="s">
        <v>1435</v>
      </c>
    </row>
    <row r="76" spans="1:12" hidden="1" x14ac:dyDescent="0.2">
      <c r="A76" t="s">
        <v>1441</v>
      </c>
      <c r="B76">
        <v>2040</v>
      </c>
      <c r="C76" t="s">
        <v>1451</v>
      </c>
      <c r="D76" t="s">
        <v>1452</v>
      </c>
      <c r="E76" t="s">
        <v>1432</v>
      </c>
      <c r="F76" t="s">
        <v>377</v>
      </c>
      <c r="G76" s="30">
        <v>29030</v>
      </c>
      <c r="H76">
        <v>25.6</v>
      </c>
      <c r="I76" t="s">
        <v>1433</v>
      </c>
      <c r="J76">
        <v>25.6</v>
      </c>
      <c r="K76" t="s">
        <v>1458</v>
      </c>
      <c r="L76" t="s">
        <v>1435</v>
      </c>
    </row>
    <row r="77" spans="1:12" hidden="1" x14ac:dyDescent="0.2">
      <c r="A77" t="s">
        <v>1441</v>
      </c>
      <c r="B77">
        <v>2045</v>
      </c>
      <c r="C77" t="s">
        <v>1451</v>
      </c>
      <c r="D77" t="s">
        <v>1452</v>
      </c>
      <c r="E77" t="s">
        <v>1432</v>
      </c>
      <c r="F77" t="s">
        <v>377</v>
      </c>
      <c r="G77" s="30">
        <v>29030</v>
      </c>
      <c r="H77">
        <v>25.6</v>
      </c>
      <c r="I77" t="s">
        <v>1433</v>
      </c>
      <c r="J77">
        <v>25.6</v>
      </c>
      <c r="K77" t="s">
        <v>1458</v>
      </c>
      <c r="L77" t="s">
        <v>1435</v>
      </c>
    </row>
    <row r="78" spans="1:12" hidden="1" x14ac:dyDescent="0.2">
      <c r="A78" t="s">
        <v>1441</v>
      </c>
      <c r="B78">
        <v>2050</v>
      </c>
      <c r="C78" t="s">
        <v>1451</v>
      </c>
      <c r="D78" t="s">
        <v>1452</v>
      </c>
      <c r="E78" t="s">
        <v>1432</v>
      </c>
      <c r="F78" t="s">
        <v>377</v>
      </c>
      <c r="G78" s="30">
        <v>29030</v>
      </c>
      <c r="H78">
        <v>25.6</v>
      </c>
      <c r="I78" t="s">
        <v>1433</v>
      </c>
      <c r="J78">
        <v>25.6</v>
      </c>
      <c r="K78" t="s">
        <v>1458</v>
      </c>
      <c r="L78" t="s">
        <v>1435</v>
      </c>
    </row>
    <row r="79" spans="1:12" hidden="1" x14ac:dyDescent="0.2">
      <c r="A79" t="s">
        <v>1444</v>
      </c>
      <c r="B79">
        <v>2020</v>
      </c>
      <c r="C79" t="s">
        <v>1451</v>
      </c>
      <c r="D79" t="s">
        <v>1452</v>
      </c>
      <c r="E79" t="s">
        <v>1432</v>
      </c>
      <c r="F79" t="s">
        <v>377</v>
      </c>
      <c r="G79" s="30">
        <v>29030</v>
      </c>
      <c r="H79">
        <v>25.6</v>
      </c>
      <c r="I79" t="s">
        <v>1433</v>
      </c>
      <c r="J79">
        <v>25.6</v>
      </c>
      <c r="K79" t="s">
        <v>1459</v>
      </c>
      <c r="L79" t="s">
        <v>1435</v>
      </c>
    </row>
    <row r="80" spans="1:12" hidden="1" x14ac:dyDescent="0.2">
      <c r="A80" t="s">
        <v>1444</v>
      </c>
      <c r="B80">
        <v>2025</v>
      </c>
      <c r="C80" t="s">
        <v>1451</v>
      </c>
      <c r="D80" t="s">
        <v>1452</v>
      </c>
      <c r="E80" t="s">
        <v>1432</v>
      </c>
      <c r="F80" t="s">
        <v>377</v>
      </c>
      <c r="G80" s="30">
        <v>30990</v>
      </c>
      <c r="H80">
        <v>29.1</v>
      </c>
      <c r="I80" t="s">
        <v>1433</v>
      </c>
      <c r="J80">
        <v>29.1</v>
      </c>
      <c r="K80" t="s">
        <v>1460</v>
      </c>
      <c r="L80" t="s">
        <v>1435</v>
      </c>
    </row>
    <row r="81" spans="1:12" hidden="1" x14ac:dyDescent="0.2">
      <c r="A81" t="s">
        <v>1444</v>
      </c>
      <c r="B81">
        <v>2030</v>
      </c>
      <c r="C81" t="s">
        <v>1451</v>
      </c>
      <c r="D81" t="s">
        <v>1452</v>
      </c>
      <c r="E81" t="s">
        <v>1432</v>
      </c>
      <c r="F81" t="s">
        <v>377</v>
      </c>
      <c r="G81" s="30">
        <v>31200</v>
      </c>
      <c r="H81">
        <v>33.9</v>
      </c>
      <c r="I81" t="s">
        <v>1433</v>
      </c>
      <c r="J81">
        <v>33.9</v>
      </c>
      <c r="K81" t="s">
        <v>1461</v>
      </c>
      <c r="L81" t="s">
        <v>1435</v>
      </c>
    </row>
    <row r="82" spans="1:12" hidden="1" x14ac:dyDescent="0.2">
      <c r="A82" t="s">
        <v>1444</v>
      </c>
      <c r="B82">
        <v>2035</v>
      </c>
      <c r="C82" t="s">
        <v>1451</v>
      </c>
      <c r="D82" t="s">
        <v>1452</v>
      </c>
      <c r="E82" t="s">
        <v>1432</v>
      </c>
      <c r="F82" t="s">
        <v>377</v>
      </c>
      <c r="G82" s="30">
        <v>30800</v>
      </c>
      <c r="H82">
        <v>37.5</v>
      </c>
      <c r="I82" t="s">
        <v>1433</v>
      </c>
      <c r="J82">
        <v>37.5</v>
      </c>
      <c r="K82" t="s">
        <v>1462</v>
      </c>
      <c r="L82" t="s">
        <v>1435</v>
      </c>
    </row>
    <row r="83" spans="1:12" hidden="1" x14ac:dyDescent="0.2">
      <c r="A83" t="s">
        <v>1444</v>
      </c>
      <c r="B83">
        <v>2040</v>
      </c>
      <c r="C83" t="s">
        <v>1451</v>
      </c>
      <c r="D83" t="s">
        <v>1452</v>
      </c>
      <c r="E83" t="s">
        <v>1432</v>
      </c>
      <c r="F83" t="s">
        <v>377</v>
      </c>
      <c r="G83" s="30">
        <v>30310</v>
      </c>
      <c r="H83">
        <v>38.9</v>
      </c>
      <c r="I83" t="s">
        <v>1433</v>
      </c>
      <c r="J83">
        <v>38.9</v>
      </c>
      <c r="K83" t="s">
        <v>1439</v>
      </c>
      <c r="L83" t="s">
        <v>1435</v>
      </c>
    </row>
    <row r="84" spans="1:12" hidden="1" x14ac:dyDescent="0.2">
      <c r="A84" t="s">
        <v>1444</v>
      </c>
      <c r="B84">
        <v>2045</v>
      </c>
      <c r="C84" t="s">
        <v>1451</v>
      </c>
      <c r="D84" t="s">
        <v>1452</v>
      </c>
      <c r="E84" t="s">
        <v>1432</v>
      </c>
      <c r="F84" t="s">
        <v>377</v>
      </c>
      <c r="G84" s="30">
        <v>29830</v>
      </c>
      <c r="H84">
        <v>40.200000000000003</v>
      </c>
      <c r="I84" t="s">
        <v>1433</v>
      </c>
      <c r="J84">
        <v>40.200000000000003</v>
      </c>
      <c r="K84" t="s">
        <v>1439</v>
      </c>
      <c r="L84" t="s">
        <v>1435</v>
      </c>
    </row>
    <row r="85" spans="1:12" hidden="1" x14ac:dyDescent="0.2">
      <c r="A85" t="s">
        <v>1444</v>
      </c>
      <c r="B85">
        <v>2050</v>
      </c>
      <c r="C85" t="s">
        <v>1451</v>
      </c>
      <c r="D85" t="s">
        <v>1452</v>
      </c>
      <c r="E85" t="s">
        <v>1432</v>
      </c>
      <c r="F85" t="s">
        <v>377</v>
      </c>
      <c r="G85" s="30">
        <v>29340</v>
      </c>
      <c r="H85">
        <v>41.6</v>
      </c>
      <c r="I85" t="s">
        <v>1433</v>
      </c>
      <c r="J85">
        <v>41.6</v>
      </c>
      <c r="K85" t="s">
        <v>1463</v>
      </c>
      <c r="L85" t="s">
        <v>1435</v>
      </c>
    </row>
    <row r="86" spans="1:12" hidden="1" x14ac:dyDescent="0.2">
      <c r="A86" t="s">
        <v>1429</v>
      </c>
      <c r="B86">
        <v>2020</v>
      </c>
      <c r="C86" t="s">
        <v>1464</v>
      </c>
      <c r="D86" t="s">
        <v>1155</v>
      </c>
      <c r="E86" t="s">
        <v>1432</v>
      </c>
      <c r="F86" t="s">
        <v>377</v>
      </c>
      <c r="G86" s="30">
        <v>53140</v>
      </c>
      <c r="H86">
        <v>56.7</v>
      </c>
      <c r="I86" t="s">
        <v>1433</v>
      </c>
      <c r="J86">
        <v>56.7</v>
      </c>
      <c r="K86" t="s">
        <v>1465</v>
      </c>
      <c r="L86" t="s">
        <v>1466</v>
      </c>
    </row>
    <row r="87" spans="1:12" hidden="1" x14ac:dyDescent="0.2">
      <c r="A87" t="s">
        <v>1429</v>
      </c>
      <c r="B87">
        <v>2025</v>
      </c>
      <c r="C87" t="s">
        <v>1464</v>
      </c>
      <c r="D87" t="s">
        <v>1155</v>
      </c>
      <c r="E87" t="s">
        <v>1432</v>
      </c>
      <c r="F87" t="s">
        <v>377</v>
      </c>
      <c r="G87" s="30">
        <v>44490</v>
      </c>
      <c r="H87">
        <v>69.099999999999994</v>
      </c>
      <c r="I87" t="s">
        <v>1433</v>
      </c>
      <c r="J87">
        <v>69.099999999999994</v>
      </c>
      <c r="K87" t="s">
        <v>1465</v>
      </c>
      <c r="L87" t="s">
        <v>1466</v>
      </c>
    </row>
    <row r="88" spans="1:12" hidden="1" x14ac:dyDescent="0.2">
      <c r="A88" t="s">
        <v>1429</v>
      </c>
      <c r="B88">
        <v>2030</v>
      </c>
      <c r="C88" t="s">
        <v>1464</v>
      </c>
      <c r="D88" t="s">
        <v>1155</v>
      </c>
      <c r="E88" t="s">
        <v>1432</v>
      </c>
      <c r="F88" t="s">
        <v>377</v>
      </c>
      <c r="G88" s="30">
        <v>37770</v>
      </c>
      <c r="H88">
        <v>75.8</v>
      </c>
      <c r="I88" t="s">
        <v>1433</v>
      </c>
      <c r="J88">
        <v>75.8</v>
      </c>
      <c r="K88" t="s">
        <v>1465</v>
      </c>
      <c r="L88" t="s">
        <v>1466</v>
      </c>
    </row>
    <row r="89" spans="1:12" hidden="1" x14ac:dyDescent="0.2">
      <c r="A89" t="s">
        <v>1429</v>
      </c>
      <c r="B89">
        <v>2035</v>
      </c>
      <c r="C89" t="s">
        <v>1464</v>
      </c>
      <c r="D89" t="s">
        <v>1155</v>
      </c>
      <c r="E89" t="s">
        <v>1432</v>
      </c>
      <c r="F89" t="s">
        <v>377</v>
      </c>
      <c r="G89" s="30">
        <v>34440</v>
      </c>
      <c r="H89">
        <v>89.5</v>
      </c>
      <c r="I89" t="s">
        <v>1433</v>
      </c>
      <c r="J89">
        <v>89.5</v>
      </c>
      <c r="K89" t="s">
        <v>1465</v>
      </c>
      <c r="L89" t="s">
        <v>1466</v>
      </c>
    </row>
    <row r="90" spans="1:12" hidden="1" x14ac:dyDescent="0.2">
      <c r="A90" t="s">
        <v>1429</v>
      </c>
      <c r="B90">
        <v>2040</v>
      </c>
      <c r="C90" t="s">
        <v>1464</v>
      </c>
      <c r="D90" t="s">
        <v>1155</v>
      </c>
      <c r="E90" t="s">
        <v>1432</v>
      </c>
      <c r="F90" t="s">
        <v>377</v>
      </c>
      <c r="G90" s="30">
        <v>32970</v>
      </c>
      <c r="H90">
        <v>92.9</v>
      </c>
      <c r="I90" t="s">
        <v>1433</v>
      </c>
      <c r="J90">
        <v>92.9</v>
      </c>
      <c r="K90" t="s">
        <v>1465</v>
      </c>
      <c r="L90" t="s">
        <v>1466</v>
      </c>
    </row>
    <row r="91" spans="1:12" hidden="1" x14ac:dyDescent="0.2">
      <c r="A91" t="s">
        <v>1429</v>
      </c>
      <c r="B91">
        <v>2045</v>
      </c>
      <c r="C91" t="s">
        <v>1464</v>
      </c>
      <c r="D91" t="s">
        <v>1155</v>
      </c>
      <c r="E91" t="s">
        <v>1432</v>
      </c>
      <c r="F91" t="s">
        <v>377</v>
      </c>
      <c r="G91" s="30">
        <v>31490</v>
      </c>
      <c r="H91">
        <v>96.3</v>
      </c>
      <c r="I91" t="s">
        <v>1433</v>
      </c>
      <c r="J91">
        <v>96.3</v>
      </c>
      <c r="K91" t="s">
        <v>1465</v>
      </c>
      <c r="L91" t="s">
        <v>1466</v>
      </c>
    </row>
    <row r="92" spans="1:12" hidden="1" x14ac:dyDescent="0.2">
      <c r="A92" t="s">
        <v>1429</v>
      </c>
      <c r="B92">
        <v>2050</v>
      </c>
      <c r="C92" t="s">
        <v>1464</v>
      </c>
      <c r="D92" t="s">
        <v>1155</v>
      </c>
      <c r="E92" t="s">
        <v>1432</v>
      </c>
      <c r="F92" t="s">
        <v>377</v>
      </c>
      <c r="G92" s="30">
        <v>30020</v>
      </c>
      <c r="H92">
        <v>99.7</v>
      </c>
      <c r="I92" t="s">
        <v>1433</v>
      </c>
      <c r="J92">
        <v>99.7</v>
      </c>
      <c r="K92" t="s">
        <v>1465</v>
      </c>
      <c r="L92" t="s">
        <v>1466</v>
      </c>
    </row>
    <row r="93" spans="1:12" hidden="1" x14ac:dyDescent="0.2">
      <c r="A93" t="s">
        <v>1441</v>
      </c>
      <c r="B93">
        <v>2020</v>
      </c>
      <c r="C93" t="s">
        <v>1464</v>
      </c>
      <c r="D93" t="s">
        <v>1155</v>
      </c>
      <c r="E93" t="s">
        <v>1432</v>
      </c>
      <c r="F93" t="s">
        <v>377</v>
      </c>
      <c r="G93" s="30">
        <v>53140</v>
      </c>
      <c r="H93">
        <v>56.7</v>
      </c>
      <c r="I93" t="s">
        <v>1433</v>
      </c>
      <c r="J93">
        <v>56.7</v>
      </c>
      <c r="K93" t="s">
        <v>1465</v>
      </c>
      <c r="L93" t="s">
        <v>1466</v>
      </c>
    </row>
    <row r="94" spans="1:12" hidden="1" x14ac:dyDescent="0.2">
      <c r="A94" t="s">
        <v>1441</v>
      </c>
      <c r="B94">
        <v>2025</v>
      </c>
      <c r="C94" t="s">
        <v>1464</v>
      </c>
      <c r="D94" t="s">
        <v>1155</v>
      </c>
      <c r="E94" t="s">
        <v>1432</v>
      </c>
      <c r="F94" t="s">
        <v>377</v>
      </c>
      <c r="G94" s="30">
        <v>53140</v>
      </c>
      <c r="H94">
        <v>56.7</v>
      </c>
      <c r="I94" t="s">
        <v>1433</v>
      </c>
      <c r="J94">
        <v>56.7</v>
      </c>
      <c r="K94" t="s">
        <v>1467</v>
      </c>
      <c r="L94" t="s">
        <v>1466</v>
      </c>
    </row>
    <row r="95" spans="1:12" hidden="1" x14ac:dyDescent="0.2">
      <c r="A95" t="s">
        <v>1441</v>
      </c>
      <c r="B95">
        <v>2030</v>
      </c>
      <c r="C95" t="s">
        <v>1464</v>
      </c>
      <c r="D95" t="s">
        <v>1155</v>
      </c>
      <c r="E95" t="s">
        <v>1432</v>
      </c>
      <c r="F95" t="s">
        <v>377</v>
      </c>
      <c r="G95" s="30">
        <v>53140</v>
      </c>
      <c r="H95">
        <v>56.7</v>
      </c>
      <c r="I95" t="s">
        <v>1433</v>
      </c>
      <c r="J95">
        <v>56.7</v>
      </c>
      <c r="K95" t="s">
        <v>1467</v>
      </c>
      <c r="L95" t="s">
        <v>1466</v>
      </c>
    </row>
    <row r="96" spans="1:12" hidden="1" x14ac:dyDescent="0.2">
      <c r="A96" t="s">
        <v>1441</v>
      </c>
      <c r="B96">
        <v>2035</v>
      </c>
      <c r="C96" t="s">
        <v>1464</v>
      </c>
      <c r="D96" t="s">
        <v>1155</v>
      </c>
      <c r="E96" t="s">
        <v>1432</v>
      </c>
      <c r="F96" t="s">
        <v>377</v>
      </c>
      <c r="G96" s="30">
        <v>53140</v>
      </c>
      <c r="H96">
        <v>56.7</v>
      </c>
      <c r="I96" t="s">
        <v>1433</v>
      </c>
      <c r="J96">
        <v>56.7</v>
      </c>
      <c r="K96" t="s">
        <v>1467</v>
      </c>
      <c r="L96" t="s">
        <v>1466</v>
      </c>
    </row>
    <row r="97" spans="1:12" hidden="1" x14ac:dyDescent="0.2">
      <c r="A97" t="s">
        <v>1441</v>
      </c>
      <c r="B97">
        <v>2040</v>
      </c>
      <c r="C97" t="s">
        <v>1464</v>
      </c>
      <c r="D97" t="s">
        <v>1155</v>
      </c>
      <c r="E97" t="s">
        <v>1432</v>
      </c>
      <c r="F97" t="s">
        <v>377</v>
      </c>
      <c r="G97" s="30">
        <v>53140</v>
      </c>
      <c r="H97">
        <v>56.7</v>
      </c>
      <c r="I97" t="s">
        <v>1433</v>
      </c>
      <c r="J97">
        <v>56.7</v>
      </c>
      <c r="K97" t="s">
        <v>1467</v>
      </c>
      <c r="L97" t="s">
        <v>1466</v>
      </c>
    </row>
    <row r="98" spans="1:12" hidden="1" x14ac:dyDescent="0.2">
      <c r="A98" t="s">
        <v>1441</v>
      </c>
      <c r="B98">
        <v>2045</v>
      </c>
      <c r="C98" t="s">
        <v>1464</v>
      </c>
      <c r="D98" t="s">
        <v>1155</v>
      </c>
      <c r="E98" t="s">
        <v>1432</v>
      </c>
      <c r="F98" t="s">
        <v>377</v>
      </c>
      <c r="G98" s="30">
        <v>53140</v>
      </c>
      <c r="H98">
        <v>56.7</v>
      </c>
      <c r="I98" t="s">
        <v>1433</v>
      </c>
      <c r="J98">
        <v>56.7</v>
      </c>
      <c r="K98" t="s">
        <v>1467</v>
      </c>
      <c r="L98" t="s">
        <v>1466</v>
      </c>
    </row>
    <row r="99" spans="1:12" hidden="1" x14ac:dyDescent="0.2">
      <c r="A99" t="s">
        <v>1441</v>
      </c>
      <c r="B99">
        <v>2050</v>
      </c>
      <c r="C99" t="s">
        <v>1464</v>
      </c>
      <c r="D99" t="s">
        <v>1155</v>
      </c>
      <c r="E99" t="s">
        <v>1432</v>
      </c>
      <c r="F99" t="s">
        <v>377</v>
      </c>
      <c r="G99" s="30">
        <v>53140</v>
      </c>
      <c r="H99">
        <v>56.7</v>
      </c>
      <c r="I99" t="s">
        <v>1433</v>
      </c>
      <c r="J99">
        <v>56.7</v>
      </c>
      <c r="K99" t="s">
        <v>1467</v>
      </c>
      <c r="L99" t="s">
        <v>1466</v>
      </c>
    </row>
    <row r="100" spans="1:12" hidden="1" x14ac:dyDescent="0.2">
      <c r="A100" t="s">
        <v>1444</v>
      </c>
      <c r="B100">
        <v>2020</v>
      </c>
      <c r="C100" t="s">
        <v>1464</v>
      </c>
      <c r="D100" t="s">
        <v>1155</v>
      </c>
      <c r="E100" t="s">
        <v>1432</v>
      </c>
      <c r="F100" t="s">
        <v>377</v>
      </c>
      <c r="G100" s="30">
        <v>53140</v>
      </c>
      <c r="H100">
        <v>56.7</v>
      </c>
      <c r="I100" t="s">
        <v>1433</v>
      </c>
      <c r="J100">
        <v>56.7</v>
      </c>
      <c r="K100" t="s">
        <v>1465</v>
      </c>
      <c r="L100" t="s">
        <v>1466</v>
      </c>
    </row>
    <row r="101" spans="1:12" hidden="1" x14ac:dyDescent="0.2">
      <c r="A101" t="s">
        <v>1444</v>
      </c>
      <c r="B101">
        <v>2025</v>
      </c>
      <c r="C101" t="s">
        <v>1464</v>
      </c>
      <c r="D101" t="s">
        <v>1155</v>
      </c>
      <c r="E101" t="s">
        <v>1432</v>
      </c>
      <c r="F101" t="s">
        <v>377</v>
      </c>
      <c r="G101" s="30">
        <v>45980</v>
      </c>
      <c r="H101">
        <v>62.4</v>
      </c>
      <c r="I101" t="s">
        <v>1433</v>
      </c>
      <c r="J101">
        <v>62.4</v>
      </c>
      <c r="K101" t="s">
        <v>1465</v>
      </c>
      <c r="L101" t="s">
        <v>1466</v>
      </c>
    </row>
    <row r="102" spans="1:12" hidden="1" x14ac:dyDescent="0.2">
      <c r="A102" t="s">
        <v>1444</v>
      </c>
      <c r="B102">
        <v>2030</v>
      </c>
      <c r="C102" t="s">
        <v>1464</v>
      </c>
      <c r="D102" t="s">
        <v>1155</v>
      </c>
      <c r="E102" t="s">
        <v>1432</v>
      </c>
      <c r="F102" t="s">
        <v>377</v>
      </c>
      <c r="G102" s="30">
        <v>41090</v>
      </c>
      <c r="H102">
        <v>64.2</v>
      </c>
      <c r="I102" t="s">
        <v>1433</v>
      </c>
      <c r="J102">
        <v>64.2</v>
      </c>
      <c r="K102" t="s">
        <v>1465</v>
      </c>
      <c r="L102" t="s">
        <v>1466</v>
      </c>
    </row>
    <row r="103" spans="1:12" hidden="1" x14ac:dyDescent="0.2">
      <c r="A103" t="s">
        <v>1444</v>
      </c>
      <c r="B103">
        <v>2035</v>
      </c>
      <c r="C103" t="s">
        <v>1464</v>
      </c>
      <c r="D103" t="s">
        <v>1155</v>
      </c>
      <c r="E103" t="s">
        <v>1432</v>
      </c>
      <c r="F103" t="s">
        <v>377</v>
      </c>
      <c r="G103" s="30">
        <v>37740</v>
      </c>
      <c r="H103">
        <v>72.099999999999994</v>
      </c>
      <c r="I103" t="s">
        <v>1433</v>
      </c>
      <c r="J103">
        <v>72.099999999999994</v>
      </c>
      <c r="K103" t="s">
        <v>1465</v>
      </c>
      <c r="L103" t="s">
        <v>1466</v>
      </c>
    </row>
    <row r="104" spans="1:12" hidden="1" x14ac:dyDescent="0.2">
      <c r="A104" t="s">
        <v>1444</v>
      </c>
      <c r="B104">
        <v>2040</v>
      </c>
      <c r="C104" t="s">
        <v>1464</v>
      </c>
      <c r="D104" t="s">
        <v>1155</v>
      </c>
      <c r="E104" t="s">
        <v>1432</v>
      </c>
      <c r="F104" t="s">
        <v>377</v>
      </c>
      <c r="G104" s="30">
        <v>36290</v>
      </c>
      <c r="H104">
        <v>74.400000000000006</v>
      </c>
      <c r="I104" t="s">
        <v>1433</v>
      </c>
      <c r="J104">
        <v>74.400000000000006</v>
      </c>
      <c r="K104" t="s">
        <v>1465</v>
      </c>
      <c r="L104" t="s">
        <v>1466</v>
      </c>
    </row>
    <row r="105" spans="1:12" hidden="1" x14ac:dyDescent="0.2">
      <c r="A105" t="s">
        <v>1444</v>
      </c>
      <c r="B105">
        <v>2045</v>
      </c>
      <c r="C105" t="s">
        <v>1464</v>
      </c>
      <c r="D105" t="s">
        <v>1155</v>
      </c>
      <c r="E105" t="s">
        <v>1432</v>
      </c>
      <c r="F105" t="s">
        <v>377</v>
      </c>
      <c r="G105" s="30">
        <v>34850</v>
      </c>
      <c r="H105">
        <v>76.599999999999994</v>
      </c>
      <c r="I105" t="s">
        <v>1433</v>
      </c>
      <c r="J105">
        <v>76.599999999999994</v>
      </c>
      <c r="K105" t="s">
        <v>1465</v>
      </c>
      <c r="L105" t="s">
        <v>1466</v>
      </c>
    </row>
    <row r="106" spans="1:12" hidden="1" x14ac:dyDescent="0.2">
      <c r="A106" t="s">
        <v>1444</v>
      </c>
      <c r="B106">
        <v>2050</v>
      </c>
      <c r="C106" t="s">
        <v>1464</v>
      </c>
      <c r="D106" t="s">
        <v>1155</v>
      </c>
      <c r="E106" t="s">
        <v>1432</v>
      </c>
      <c r="F106" t="s">
        <v>377</v>
      </c>
      <c r="G106" s="30">
        <v>33400</v>
      </c>
      <c r="H106">
        <v>78.900000000000006</v>
      </c>
      <c r="I106" t="s">
        <v>1433</v>
      </c>
      <c r="J106">
        <v>78.900000000000006</v>
      </c>
      <c r="K106" t="s">
        <v>1465</v>
      </c>
      <c r="L106" t="s">
        <v>1466</v>
      </c>
    </row>
    <row r="107" spans="1:12" hidden="1" x14ac:dyDescent="0.2">
      <c r="A107" t="s">
        <v>1429</v>
      </c>
      <c r="B107">
        <v>2020</v>
      </c>
      <c r="C107" t="s">
        <v>1468</v>
      </c>
      <c r="D107" t="s">
        <v>1469</v>
      </c>
      <c r="E107" t="s">
        <v>1432</v>
      </c>
      <c r="F107" t="s">
        <v>377</v>
      </c>
      <c r="G107" s="30">
        <v>30960</v>
      </c>
      <c r="H107">
        <v>36.299999999999997</v>
      </c>
      <c r="I107" t="s">
        <v>1433</v>
      </c>
      <c r="J107">
        <v>36.299999999999997</v>
      </c>
      <c r="K107" t="s">
        <v>1453</v>
      </c>
      <c r="L107" t="s">
        <v>1435</v>
      </c>
    </row>
    <row r="108" spans="1:12" hidden="1" x14ac:dyDescent="0.2">
      <c r="A108" t="s">
        <v>1429</v>
      </c>
      <c r="B108">
        <v>2025</v>
      </c>
      <c r="C108" t="s">
        <v>1468</v>
      </c>
      <c r="D108" t="s">
        <v>1469</v>
      </c>
      <c r="E108" t="s">
        <v>1432</v>
      </c>
      <c r="F108" t="s">
        <v>377</v>
      </c>
      <c r="G108" s="30">
        <v>30350</v>
      </c>
      <c r="H108">
        <v>45.8</v>
      </c>
      <c r="I108" t="s">
        <v>1433</v>
      </c>
      <c r="J108">
        <v>45.8</v>
      </c>
      <c r="K108" t="s">
        <v>1454</v>
      </c>
      <c r="L108" t="s">
        <v>1435</v>
      </c>
    </row>
    <row r="109" spans="1:12" hidden="1" x14ac:dyDescent="0.2">
      <c r="A109" t="s">
        <v>1429</v>
      </c>
      <c r="B109">
        <v>2030</v>
      </c>
      <c r="C109" t="s">
        <v>1468</v>
      </c>
      <c r="D109" t="s">
        <v>1469</v>
      </c>
      <c r="E109" t="s">
        <v>1432</v>
      </c>
      <c r="F109" t="s">
        <v>377</v>
      </c>
      <c r="G109" s="30">
        <v>30940</v>
      </c>
      <c r="H109">
        <v>51.3</v>
      </c>
      <c r="I109" t="s">
        <v>1433</v>
      </c>
      <c r="J109">
        <v>51.3</v>
      </c>
      <c r="K109" t="s">
        <v>1455</v>
      </c>
      <c r="L109" t="s">
        <v>1435</v>
      </c>
    </row>
    <row r="110" spans="1:12" hidden="1" x14ac:dyDescent="0.2">
      <c r="A110" t="s">
        <v>1429</v>
      </c>
      <c r="B110">
        <v>2035</v>
      </c>
      <c r="C110" t="s">
        <v>1468</v>
      </c>
      <c r="D110" t="s">
        <v>1469</v>
      </c>
      <c r="E110" t="s">
        <v>1432</v>
      </c>
      <c r="F110" t="s">
        <v>377</v>
      </c>
      <c r="G110" s="30">
        <v>31270</v>
      </c>
      <c r="H110">
        <v>55.3</v>
      </c>
      <c r="I110" t="s">
        <v>1433</v>
      </c>
      <c r="J110">
        <v>55.3</v>
      </c>
      <c r="K110" t="s">
        <v>1456</v>
      </c>
      <c r="L110" t="s">
        <v>1435</v>
      </c>
    </row>
    <row r="111" spans="1:12" hidden="1" x14ac:dyDescent="0.2">
      <c r="A111" t="s">
        <v>1429</v>
      </c>
      <c r="B111">
        <v>2040</v>
      </c>
      <c r="C111" t="s">
        <v>1468</v>
      </c>
      <c r="D111" t="s">
        <v>1469</v>
      </c>
      <c r="E111" t="s">
        <v>1432</v>
      </c>
      <c r="F111" t="s">
        <v>377</v>
      </c>
      <c r="G111" s="30">
        <v>30630</v>
      </c>
      <c r="H111">
        <v>57.4</v>
      </c>
      <c r="I111" t="s">
        <v>1433</v>
      </c>
      <c r="J111">
        <v>57.4</v>
      </c>
      <c r="K111" t="s">
        <v>1439</v>
      </c>
      <c r="L111" t="s">
        <v>1435</v>
      </c>
    </row>
    <row r="112" spans="1:12" hidden="1" x14ac:dyDescent="0.2">
      <c r="A112" t="s">
        <v>1429</v>
      </c>
      <c r="B112">
        <v>2045</v>
      </c>
      <c r="C112" t="s">
        <v>1468</v>
      </c>
      <c r="D112" t="s">
        <v>1469</v>
      </c>
      <c r="E112" t="s">
        <v>1432</v>
      </c>
      <c r="F112" t="s">
        <v>377</v>
      </c>
      <c r="G112" s="30">
        <v>30000</v>
      </c>
      <c r="H112">
        <v>59.5</v>
      </c>
      <c r="I112" t="s">
        <v>1433</v>
      </c>
      <c r="J112">
        <v>59.5</v>
      </c>
      <c r="K112" t="s">
        <v>1439</v>
      </c>
      <c r="L112" t="s">
        <v>1435</v>
      </c>
    </row>
    <row r="113" spans="1:12" hidden="1" x14ac:dyDescent="0.2">
      <c r="A113" t="s">
        <v>1429</v>
      </c>
      <c r="B113">
        <v>2050</v>
      </c>
      <c r="C113" t="s">
        <v>1468</v>
      </c>
      <c r="D113" t="s">
        <v>1469</v>
      </c>
      <c r="E113" t="s">
        <v>1432</v>
      </c>
      <c r="F113" t="s">
        <v>377</v>
      </c>
      <c r="G113" s="30">
        <v>29360</v>
      </c>
      <c r="H113">
        <v>61.6</v>
      </c>
      <c r="I113" t="s">
        <v>1433</v>
      </c>
      <c r="J113">
        <v>61.6</v>
      </c>
      <c r="K113" t="s">
        <v>1457</v>
      </c>
      <c r="L113" t="s">
        <v>1435</v>
      </c>
    </row>
    <row r="114" spans="1:12" hidden="1" x14ac:dyDescent="0.2">
      <c r="A114" t="s">
        <v>1441</v>
      </c>
      <c r="B114">
        <v>2020</v>
      </c>
      <c r="C114" t="s">
        <v>1468</v>
      </c>
      <c r="D114" t="s">
        <v>1469</v>
      </c>
      <c r="E114" t="s">
        <v>1432</v>
      </c>
      <c r="F114" t="s">
        <v>377</v>
      </c>
      <c r="G114" s="30">
        <v>30960</v>
      </c>
      <c r="H114">
        <v>36.299999999999997</v>
      </c>
      <c r="I114" t="s">
        <v>1433</v>
      </c>
      <c r="J114">
        <v>36.299999999999997</v>
      </c>
      <c r="K114" t="s">
        <v>1458</v>
      </c>
      <c r="L114" t="s">
        <v>1435</v>
      </c>
    </row>
    <row r="115" spans="1:12" hidden="1" x14ac:dyDescent="0.2">
      <c r="A115" t="s">
        <v>1441</v>
      </c>
      <c r="B115">
        <v>2025</v>
      </c>
      <c r="C115" t="s">
        <v>1468</v>
      </c>
      <c r="D115" t="s">
        <v>1469</v>
      </c>
      <c r="E115" t="s">
        <v>1432</v>
      </c>
      <c r="F115" t="s">
        <v>377</v>
      </c>
      <c r="G115" s="30">
        <v>30960</v>
      </c>
      <c r="H115">
        <v>36.299999999999997</v>
      </c>
      <c r="I115" t="s">
        <v>1433</v>
      </c>
      <c r="J115">
        <v>36.299999999999997</v>
      </c>
      <c r="K115" t="s">
        <v>1458</v>
      </c>
      <c r="L115" t="s">
        <v>1435</v>
      </c>
    </row>
    <row r="116" spans="1:12" hidden="1" x14ac:dyDescent="0.2">
      <c r="A116" t="s">
        <v>1441</v>
      </c>
      <c r="B116">
        <v>2030</v>
      </c>
      <c r="C116" t="s">
        <v>1468</v>
      </c>
      <c r="D116" t="s">
        <v>1469</v>
      </c>
      <c r="E116" t="s">
        <v>1432</v>
      </c>
      <c r="F116" t="s">
        <v>377</v>
      </c>
      <c r="G116" s="30">
        <v>30960</v>
      </c>
      <c r="H116">
        <v>36.299999999999997</v>
      </c>
      <c r="I116" t="s">
        <v>1433</v>
      </c>
      <c r="J116">
        <v>36.299999999999997</v>
      </c>
      <c r="K116" t="s">
        <v>1458</v>
      </c>
      <c r="L116" t="s">
        <v>1435</v>
      </c>
    </row>
    <row r="117" spans="1:12" hidden="1" x14ac:dyDescent="0.2">
      <c r="A117" t="s">
        <v>1441</v>
      </c>
      <c r="B117">
        <v>2035</v>
      </c>
      <c r="C117" t="s">
        <v>1468</v>
      </c>
      <c r="D117" t="s">
        <v>1469</v>
      </c>
      <c r="E117" t="s">
        <v>1432</v>
      </c>
      <c r="F117" t="s">
        <v>377</v>
      </c>
      <c r="G117" s="30">
        <v>30960</v>
      </c>
      <c r="H117">
        <v>36.299999999999997</v>
      </c>
      <c r="I117" t="s">
        <v>1433</v>
      </c>
      <c r="J117">
        <v>36.299999999999997</v>
      </c>
      <c r="K117" t="s">
        <v>1458</v>
      </c>
      <c r="L117" t="s">
        <v>1435</v>
      </c>
    </row>
    <row r="118" spans="1:12" hidden="1" x14ac:dyDescent="0.2">
      <c r="A118" t="s">
        <v>1441</v>
      </c>
      <c r="B118">
        <v>2040</v>
      </c>
      <c r="C118" t="s">
        <v>1468</v>
      </c>
      <c r="D118" t="s">
        <v>1469</v>
      </c>
      <c r="E118" t="s">
        <v>1432</v>
      </c>
      <c r="F118" t="s">
        <v>377</v>
      </c>
      <c r="G118" s="30">
        <v>30960</v>
      </c>
      <c r="H118">
        <v>36.299999999999997</v>
      </c>
      <c r="I118" t="s">
        <v>1433</v>
      </c>
      <c r="J118">
        <v>36.299999999999997</v>
      </c>
      <c r="K118" t="s">
        <v>1458</v>
      </c>
      <c r="L118" t="s">
        <v>1435</v>
      </c>
    </row>
    <row r="119" spans="1:12" hidden="1" x14ac:dyDescent="0.2">
      <c r="A119" t="s">
        <v>1441</v>
      </c>
      <c r="B119">
        <v>2045</v>
      </c>
      <c r="C119" t="s">
        <v>1468</v>
      </c>
      <c r="D119" t="s">
        <v>1469</v>
      </c>
      <c r="E119" t="s">
        <v>1432</v>
      </c>
      <c r="F119" t="s">
        <v>377</v>
      </c>
      <c r="G119" s="30">
        <v>30960</v>
      </c>
      <c r="H119">
        <v>36.299999999999997</v>
      </c>
      <c r="I119" t="s">
        <v>1433</v>
      </c>
      <c r="J119">
        <v>36.299999999999997</v>
      </c>
      <c r="K119" t="s">
        <v>1458</v>
      </c>
      <c r="L119" t="s">
        <v>1435</v>
      </c>
    </row>
    <row r="120" spans="1:12" hidden="1" x14ac:dyDescent="0.2">
      <c r="A120" t="s">
        <v>1441</v>
      </c>
      <c r="B120">
        <v>2050</v>
      </c>
      <c r="C120" t="s">
        <v>1468</v>
      </c>
      <c r="D120" t="s">
        <v>1469</v>
      </c>
      <c r="E120" t="s">
        <v>1432</v>
      </c>
      <c r="F120" t="s">
        <v>377</v>
      </c>
      <c r="G120" s="30">
        <v>30960</v>
      </c>
      <c r="H120">
        <v>36.299999999999997</v>
      </c>
      <c r="I120" t="s">
        <v>1433</v>
      </c>
      <c r="J120">
        <v>36.299999999999997</v>
      </c>
      <c r="K120" t="s">
        <v>1458</v>
      </c>
      <c r="L120" t="s">
        <v>1435</v>
      </c>
    </row>
    <row r="121" spans="1:12" hidden="1" x14ac:dyDescent="0.2">
      <c r="A121" t="s">
        <v>1444</v>
      </c>
      <c r="B121">
        <v>2020</v>
      </c>
      <c r="C121" t="s">
        <v>1468</v>
      </c>
      <c r="D121" t="s">
        <v>1469</v>
      </c>
      <c r="E121" t="s">
        <v>1432</v>
      </c>
      <c r="F121" t="s">
        <v>377</v>
      </c>
      <c r="G121" s="30">
        <v>30960</v>
      </c>
      <c r="H121">
        <v>36.299999999999997</v>
      </c>
      <c r="I121" t="s">
        <v>1433</v>
      </c>
      <c r="J121">
        <v>36.299999999999997</v>
      </c>
      <c r="K121" t="s">
        <v>1459</v>
      </c>
      <c r="L121" t="s">
        <v>1435</v>
      </c>
    </row>
    <row r="122" spans="1:12" hidden="1" x14ac:dyDescent="0.2">
      <c r="A122" t="s">
        <v>1444</v>
      </c>
      <c r="B122">
        <v>2025</v>
      </c>
      <c r="C122" t="s">
        <v>1468</v>
      </c>
      <c r="D122" t="s">
        <v>1469</v>
      </c>
      <c r="E122" t="s">
        <v>1432</v>
      </c>
      <c r="F122" t="s">
        <v>377</v>
      </c>
      <c r="G122" s="30">
        <v>32000</v>
      </c>
      <c r="H122">
        <v>40.4</v>
      </c>
      <c r="I122" t="s">
        <v>1433</v>
      </c>
      <c r="J122">
        <v>40.4</v>
      </c>
      <c r="K122" t="s">
        <v>1460</v>
      </c>
      <c r="L122" t="s">
        <v>1435</v>
      </c>
    </row>
    <row r="123" spans="1:12" hidden="1" x14ac:dyDescent="0.2">
      <c r="A123" t="s">
        <v>1444</v>
      </c>
      <c r="B123">
        <v>2030</v>
      </c>
      <c r="C123" t="s">
        <v>1468</v>
      </c>
      <c r="D123" t="s">
        <v>1469</v>
      </c>
      <c r="E123" t="s">
        <v>1432</v>
      </c>
      <c r="F123" t="s">
        <v>377</v>
      </c>
      <c r="G123" s="30">
        <v>31530</v>
      </c>
      <c r="H123">
        <v>41.8</v>
      </c>
      <c r="I123" t="s">
        <v>1433</v>
      </c>
      <c r="J123">
        <v>41.8</v>
      </c>
      <c r="K123" t="s">
        <v>1461</v>
      </c>
      <c r="L123" t="s">
        <v>1435</v>
      </c>
    </row>
    <row r="124" spans="1:12" hidden="1" x14ac:dyDescent="0.2">
      <c r="A124" t="s">
        <v>1444</v>
      </c>
      <c r="B124">
        <v>2035</v>
      </c>
      <c r="C124" t="s">
        <v>1468</v>
      </c>
      <c r="D124" t="s">
        <v>1469</v>
      </c>
      <c r="E124" t="s">
        <v>1432</v>
      </c>
      <c r="F124" t="s">
        <v>377</v>
      </c>
      <c r="G124" s="30">
        <v>30600</v>
      </c>
      <c r="H124">
        <v>44.4</v>
      </c>
      <c r="I124" t="s">
        <v>1433</v>
      </c>
      <c r="J124">
        <v>44.4</v>
      </c>
      <c r="K124" t="s">
        <v>1462</v>
      </c>
      <c r="L124" t="s">
        <v>1435</v>
      </c>
    </row>
    <row r="125" spans="1:12" hidden="1" x14ac:dyDescent="0.2">
      <c r="A125" t="s">
        <v>1444</v>
      </c>
      <c r="B125">
        <v>2040</v>
      </c>
      <c r="C125" t="s">
        <v>1468</v>
      </c>
      <c r="D125" t="s">
        <v>1469</v>
      </c>
      <c r="E125" t="s">
        <v>1432</v>
      </c>
      <c r="F125" t="s">
        <v>377</v>
      </c>
      <c r="G125" s="30">
        <v>30000</v>
      </c>
      <c r="H125">
        <v>46</v>
      </c>
      <c r="I125" t="s">
        <v>1433</v>
      </c>
      <c r="J125">
        <v>46</v>
      </c>
      <c r="K125" t="s">
        <v>1439</v>
      </c>
      <c r="L125" t="s">
        <v>1435</v>
      </c>
    </row>
    <row r="126" spans="1:12" hidden="1" x14ac:dyDescent="0.2">
      <c r="A126" t="s">
        <v>1444</v>
      </c>
      <c r="B126">
        <v>2045</v>
      </c>
      <c r="C126" t="s">
        <v>1468</v>
      </c>
      <c r="D126" t="s">
        <v>1469</v>
      </c>
      <c r="E126" t="s">
        <v>1432</v>
      </c>
      <c r="F126" t="s">
        <v>377</v>
      </c>
      <c r="G126" s="30">
        <v>29410</v>
      </c>
      <c r="H126">
        <v>47.7</v>
      </c>
      <c r="I126" t="s">
        <v>1433</v>
      </c>
      <c r="J126">
        <v>47.7</v>
      </c>
      <c r="K126" t="s">
        <v>1439</v>
      </c>
      <c r="L126" t="s">
        <v>1435</v>
      </c>
    </row>
    <row r="127" spans="1:12" hidden="1" x14ac:dyDescent="0.2">
      <c r="A127" t="s">
        <v>1444</v>
      </c>
      <c r="B127">
        <v>2050</v>
      </c>
      <c r="C127" t="s">
        <v>1468</v>
      </c>
      <c r="D127" t="s">
        <v>1469</v>
      </c>
      <c r="E127" t="s">
        <v>1432</v>
      </c>
      <c r="F127" t="s">
        <v>377</v>
      </c>
      <c r="G127" s="30">
        <v>28810</v>
      </c>
      <c r="H127">
        <v>49.4</v>
      </c>
      <c r="I127" t="s">
        <v>1433</v>
      </c>
      <c r="J127">
        <v>49.4</v>
      </c>
      <c r="K127" t="s">
        <v>1463</v>
      </c>
      <c r="L127" t="s">
        <v>1435</v>
      </c>
    </row>
    <row r="128" spans="1:12" hidden="1" x14ac:dyDescent="0.2">
      <c r="A128" t="s">
        <v>1429</v>
      </c>
      <c r="B128">
        <v>2020</v>
      </c>
      <c r="C128" t="s">
        <v>1470</v>
      </c>
      <c r="D128" t="s">
        <v>1452</v>
      </c>
      <c r="E128" t="s">
        <v>1432</v>
      </c>
      <c r="F128" t="s">
        <v>377</v>
      </c>
      <c r="G128" s="30">
        <v>25970</v>
      </c>
      <c r="H128">
        <v>25.8</v>
      </c>
      <c r="I128" t="s">
        <v>1433</v>
      </c>
      <c r="J128">
        <v>25.8</v>
      </c>
      <c r="K128" t="s">
        <v>1471</v>
      </c>
      <c r="L128" t="s">
        <v>1435</v>
      </c>
    </row>
    <row r="129" spans="1:12" hidden="1" x14ac:dyDescent="0.2">
      <c r="A129" t="s">
        <v>1429</v>
      </c>
      <c r="B129">
        <v>2025</v>
      </c>
      <c r="C129" t="s">
        <v>1470</v>
      </c>
      <c r="D129" t="s">
        <v>1452</v>
      </c>
      <c r="E129" t="s">
        <v>1432</v>
      </c>
      <c r="F129" t="s">
        <v>377</v>
      </c>
      <c r="G129" s="30">
        <v>27600</v>
      </c>
      <c r="H129">
        <v>37</v>
      </c>
      <c r="I129" t="s">
        <v>1433</v>
      </c>
      <c r="J129">
        <v>37</v>
      </c>
      <c r="K129" t="s">
        <v>1472</v>
      </c>
      <c r="L129" t="s">
        <v>1435</v>
      </c>
    </row>
    <row r="130" spans="1:12" hidden="1" x14ac:dyDescent="0.2">
      <c r="A130" t="s">
        <v>1429</v>
      </c>
      <c r="B130">
        <v>2030</v>
      </c>
      <c r="C130" t="s">
        <v>1470</v>
      </c>
      <c r="D130" t="s">
        <v>1452</v>
      </c>
      <c r="E130" t="s">
        <v>1432</v>
      </c>
      <c r="F130" t="s">
        <v>377</v>
      </c>
      <c r="G130" s="30">
        <v>29390</v>
      </c>
      <c r="H130">
        <v>40.9</v>
      </c>
      <c r="I130" t="s">
        <v>1433</v>
      </c>
      <c r="J130">
        <v>40.9</v>
      </c>
      <c r="K130" t="s">
        <v>1473</v>
      </c>
      <c r="L130" t="s">
        <v>1435</v>
      </c>
    </row>
    <row r="131" spans="1:12" hidden="1" x14ac:dyDescent="0.2">
      <c r="A131" t="s">
        <v>1429</v>
      </c>
      <c r="B131">
        <v>2035</v>
      </c>
      <c r="C131" t="s">
        <v>1470</v>
      </c>
      <c r="D131" t="s">
        <v>1452</v>
      </c>
      <c r="E131" t="s">
        <v>1432</v>
      </c>
      <c r="F131" t="s">
        <v>377</v>
      </c>
      <c r="G131" s="30">
        <v>29940</v>
      </c>
      <c r="H131">
        <v>45.5</v>
      </c>
      <c r="I131" t="s">
        <v>1433</v>
      </c>
      <c r="J131">
        <v>45.5</v>
      </c>
      <c r="K131" t="s">
        <v>1474</v>
      </c>
      <c r="L131" t="s">
        <v>1435</v>
      </c>
    </row>
    <row r="132" spans="1:12" hidden="1" x14ac:dyDescent="0.2">
      <c r="A132" t="s">
        <v>1429</v>
      </c>
      <c r="B132">
        <v>2040</v>
      </c>
      <c r="C132" t="s">
        <v>1470</v>
      </c>
      <c r="D132" t="s">
        <v>1452</v>
      </c>
      <c r="E132" t="s">
        <v>1432</v>
      </c>
      <c r="F132" t="s">
        <v>377</v>
      </c>
      <c r="G132" s="30">
        <v>29380</v>
      </c>
      <c r="H132">
        <v>47.2</v>
      </c>
      <c r="I132" t="s">
        <v>1433</v>
      </c>
      <c r="J132">
        <v>47.2</v>
      </c>
      <c r="K132" t="s">
        <v>1439</v>
      </c>
      <c r="L132" t="s">
        <v>1435</v>
      </c>
    </row>
    <row r="133" spans="1:12" hidden="1" x14ac:dyDescent="0.2">
      <c r="A133" t="s">
        <v>1429</v>
      </c>
      <c r="B133">
        <v>2045</v>
      </c>
      <c r="C133" t="s">
        <v>1470</v>
      </c>
      <c r="D133" t="s">
        <v>1452</v>
      </c>
      <c r="E133" t="s">
        <v>1432</v>
      </c>
      <c r="F133" t="s">
        <v>377</v>
      </c>
      <c r="G133" s="30">
        <v>28640</v>
      </c>
      <c r="H133">
        <v>48.9</v>
      </c>
      <c r="I133" t="s">
        <v>1433</v>
      </c>
      <c r="J133">
        <v>48.9</v>
      </c>
      <c r="K133" t="s">
        <v>1439</v>
      </c>
      <c r="L133" t="s">
        <v>1435</v>
      </c>
    </row>
    <row r="134" spans="1:12" hidden="1" x14ac:dyDescent="0.2">
      <c r="A134" t="s">
        <v>1429</v>
      </c>
      <c r="B134">
        <v>2050</v>
      </c>
      <c r="C134" t="s">
        <v>1470</v>
      </c>
      <c r="D134" t="s">
        <v>1452</v>
      </c>
      <c r="E134" t="s">
        <v>1432</v>
      </c>
      <c r="F134" t="s">
        <v>377</v>
      </c>
      <c r="G134" s="30">
        <v>28260</v>
      </c>
      <c r="H134">
        <v>50.6</v>
      </c>
      <c r="I134" t="s">
        <v>1433</v>
      </c>
      <c r="J134">
        <v>50.6</v>
      </c>
      <c r="K134" t="s">
        <v>1475</v>
      </c>
      <c r="L134" t="s">
        <v>1435</v>
      </c>
    </row>
    <row r="135" spans="1:12" hidden="1" x14ac:dyDescent="0.2">
      <c r="A135" t="s">
        <v>1441</v>
      </c>
      <c r="B135">
        <v>2020</v>
      </c>
      <c r="C135" t="s">
        <v>1470</v>
      </c>
      <c r="D135" t="s">
        <v>1452</v>
      </c>
      <c r="E135" t="s">
        <v>1432</v>
      </c>
      <c r="F135" t="s">
        <v>377</v>
      </c>
      <c r="G135" s="30">
        <v>25970</v>
      </c>
      <c r="H135">
        <v>25.8</v>
      </c>
      <c r="I135" t="s">
        <v>1433</v>
      </c>
      <c r="J135">
        <v>25.8</v>
      </c>
      <c r="K135" t="s">
        <v>1476</v>
      </c>
      <c r="L135" t="s">
        <v>1435</v>
      </c>
    </row>
    <row r="136" spans="1:12" hidden="1" x14ac:dyDescent="0.2">
      <c r="A136" t="s">
        <v>1441</v>
      </c>
      <c r="B136">
        <v>2025</v>
      </c>
      <c r="C136" t="s">
        <v>1470</v>
      </c>
      <c r="D136" t="s">
        <v>1452</v>
      </c>
      <c r="E136" t="s">
        <v>1432</v>
      </c>
      <c r="F136" t="s">
        <v>377</v>
      </c>
      <c r="G136" s="30">
        <v>25970</v>
      </c>
      <c r="H136">
        <v>25.8</v>
      </c>
      <c r="I136" t="s">
        <v>1433</v>
      </c>
      <c r="J136">
        <v>25.8</v>
      </c>
      <c r="K136" t="s">
        <v>1476</v>
      </c>
      <c r="L136" t="s">
        <v>1435</v>
      </c>
    </row>
    <row r="137" spans="1:12" hidden="1" x14ac:dyDescent="0.2">
      <c r="A137" t="s">
        <v>1441</v>
      </c>
      <c r="B137">
        <v>2030</v>
      </c>
      <c r="C137" t="s">
        <v>1470</v>
      </c>
      <c r="D137" t="s">
        <v>1452</v>
      </c>
      <c r="E137" t="s">
        <v>1432</v>
      </c>
      <c r="F137" t="s">
        <v>377</v>
      </c>
      <c r="G137" s="30">
        <v>25970</v>
      </c>
      <c r="H137">
        <v>25.8</v>
      </c>
      <c r="I137" t="s">
        <v>1433</v>
      </c>
      <c r="J137">
        <v>25.8</v>
      </c>
      <c r="K137" t="s">
        <v>1476</v>
      </c>
      <c r="L137" t="s">
        <v>1435</v>
      </c>
    </row>
    <row r="138" spans="1:12" hidden="1" x14ac:dyDescent="0.2">
      <c r="A138" t="s">
        <v>1441</v>
      </c>
      <c r="B138">
        <v>2035</v>
      </c>
      <c r="C138" t="s">
        <v>1470</v>
      </c>
      <c r="D138" t="s">
        <v>1452</v>
      </c>
      <c r="E138" t="s">
        <v>1432</v>
      </c>
      <c r="F138" t="s">
        <v>377</v>
      </c>
      <c r="G138" s="30">
        <v>25970</v>
      </c>
      <c r="H138">
        <v>25.8</v>
      </c>
      <c r="I138" t="s">
        <v>1433</v>
      </c>
      <c r="J138">
        <v>25.8</v>
      </c>
      <c r="K138" t="s">
        <v>1476</v>
      </c>
      <c r="L138" t="s">
        <v>1435</v>
      </c>
    </row>
    <row r="139" spans="1:12" hidden="1" x14ac:dyDescent="0.2">
      <c r="A139" t="s">
        <v>1441</v>
      </c>
      <c r="B139">
        <v>2040</v>
      </c>
      <c r="C139" t="s">
        <v>1470</v>
      </c>
      <c r="D139" t="s">
        <v>1452</v>
      </c>
      <c r="E139" t="s">
        <v>1432</v>
      </c>
      <c r="F139" t="s">
        <v>377</v>
      </c>
      <c r="G139" s="30">
        <v>25970</v>
      </c>
      <c r="H139">
        <v>25.8</v>
      </c>
      <c r="I139" t="s">
        <v>1433</v>
      </c>
      <c r="J139">
        <v>25.8</v>
      </c>
      <c r="K139" t="s">
        <v>1477</v>
      </c>
      <c r="L139" t="s">
        <v>1435</v>
      </c>
    </row>
    <row r="140" spans="1:12" hidden="1" x14ac:dyDescent="0.2">
      <c r="A140" t="s">
        <v>1441</v>
      </c>
      <c r="B140">
        <v>2045</v>
      </c>
      <c r="C140" t="s">
        <v>1470</v>
      </c>
      <c r="D140" t="s">
        <v>1452</v>
      </c>
      <c r="E140" t="s">
        <v>1432</v>
      </c>
      <c r="F140" t="s">
        <v>377</v>
      </c>
      <c r="G140" s="30">
        <v>25970</v>
      </c>
      <c r="H140">
        <v>25.8</v>
      </c>
      <c r="I140" t="s">
        <v>1433</v>
      </c>
      <c r="J140">
        <v>25.8</v>
      </c>
      <c r="K140" t="s">
        <v>1477</v>
      </c>
      <c r="L140" t="s">
        <v>1435</v>
      </c>
    </row>
    <row r="141" spans="1:12" hidden="1" x14ac:dyDescent="0.2">
      <c r="A141" t="s">
        <v>1441</v>
      </c>
      <c r="B141">
        <v>2050</v>
      </c>
      <c r="C141" t="s">
        <v>1470</v>
      </c>
      <c r="D141" t="s">
        <v>1452</v>
      </c>
      <c r="E141" t="s">
        <v>1432</v>
      </c>
      <c r="F141" t="s">
        <v>377</v>
      </c>
      <c r="G141" s="30">
        <v>25970</v>
      </c>
      <c r="H141">
        <v>25.8</v>
      </c>
      <c r="I141" t="s">
        <v>1433</v>
      </c>
      <c r="J141">
        <v>25.8</v>
      </c>
      <c r="K141" t="s">
        <v>1477</v>
      </c>
      <c r="L141" t="s">
        <v>1435</v>
      </c>
    </row>
    <row r="142" spans="1:12" x14ac:dyDescent="0.2">
      <c r="A142" t="s">
        <v>1444</v>
      </c>
      <c r="B142">
        <v>2020</v>
      </c>
      <c r="C142" t="s">
        <v>1470</v>
      </c>
      <c r="D142" t="s">
        <v>1452</v>
      </c>
      <c r="E142" t="s">
        <v>1432</v>
      </c>
      <c r="F142" t="s">
        <v>377</v>
      </c>
      <c r="G142" s="30">
        <v>25970</v>
      </c>
      <c r="H142">
        <v>25.8</v>
      </c>
      <c r="I142" t="s">
        <v>1433</v>
      </c>
      <c r="J142">
        <v>25.8</v>
      </c>
      <c r="K142" t="s">
        <v>1477</v>
      </c>
      <c r="L142" t="s">
        <v>1435</v>
      </c>
    </row>
    <row r="143" spans="1:12" x14ac:dyDescent="0.2">
      <c r="A143" t="s">
        <v>1444</v>
      </c>
      <c r="B143">
        <v>2025</v>
      </c>
      <c r="C143" t="s">
        <v>1470</v>
      </c>
      <c r="D143" t="s">
        <v>1452</v>
      </c>
      <c r="E143" t="s">
        <v>1432</v>
      </c>
      <c r="F143" t="s">
        <v>377</v>
      </c>
      <c r="G143" s="30">
        <v>28140</v>
      </c>
      <c r="H143">
        <v>28.5</v>
      </c>
      <c r="I143" t="s">
        <v>1433</v>
      </c>
      <c r="J143">
        <v>28.5</v>
      </c>
      <c r="K143" t="s">
        <v>1478</v>
      </c>
      <c r="L143" t="s">
        <v>1435</v>
      </c>
    </row>
    <row r="144" spans="1:12" x14ac:dyDescent="0.2">
      <c r="A144" t="s">
        <v>1444</v>
      </c>
      <c r="B144">
        <v>2030</v>
      </c>
      <c r="C144" t="s">
        <v>1470</v>
      </c>
      <c r="D144" t="s">
        <v>1452</v>
      </c>
      <c r="E144" t="s">
        <v>1432</v>
      </c>
      <c r="F144" t="s">
        <v>377</v>
      </c>
      <c r="G144" s="30">
        <v>28980</v>
      </c>
      <c r="H144">
        <v>31.6</v>
      </c>
      <c r="I144" t="s">
        <v>1433</v>
      </c>
      <c r="J144">
        <v>31.6</v>
      </c>
      <c r="K144" t="s">
        <v>1479</v>
      </c>
      <c r="L144" t="s">
        <v>1435</v>
      </c>
    </row>
    <row r="145" spans="1:12" x14ac:dyDescent="0.2">
      <c r="A145" t="s">
        <v>1444</v>
      </c>
      <c r="B145">
        <v>2035</v>
      </c>
      <c r="C145" t="s">
        <v>1470</v>
      </c>
      <c r="D145" t="s">
        <v>1452</v>
      </c>
      <c r="E145" t="s">
        <v>1432</v>
      </c>
      <c r="F145" t="s">
        <v>377</v>
      </c>
      <c r="G145" s="30">
        <v>28960</v>
      </c>
      <c r="H145">
        <v>34.6</v>
      </c>
      <c r="I145" t="s">
        <v>1433</v>
      </c>
      <c r="J145">
        <v>34.6</v>
      </c>
      <c r="K145" t="s">
        <v>1480</v>
      </c>
      <c r="L145" t="s">
        <v>1435</v>
      </c>
    </row>
    <row r="146" spans="1:12" x14ac:dyDescent="0.2">
      <c r="A146" t="s">
        <v>1444</v>
      </c>
      <c r="B146">
        <v>2040</v>
      </c>
      <c r="C146" t="s">
        <v>1470</v>
      </c>
      <c r="D146" t="s">
        <v>1452</v>
      </c>
      <c r="E146" t="s">
        <v>1432</v>
      </c>
      <c r="F146" t="s">
        <v>377</v>
      </c>
      <c r="G146" s="30">
        <v>28420</v>
      </c>
      <c r="H146">
        <v>36.1</v>
      </c>
      <c r="I146" t="s">
        <v>1433</v>
      </c>
      <c r="J146">
        <v>36.1</v>
      </c>
      <c r="K146" t="s">
        <v>1439</v>
      </c>
      <c r="L146" t="s">
        <v>1435</v>
      </c>
    </row>
    <row r="147" spans="1:12" x14ac:dyDescent="0.2">
      <c r="A147" t="s">
        <v>1444</v>
      </c>
      <c r="B147">
        <v>2045</v>
      </c>
      <c r="C147" t="s">
        <v>1470</v>
      </c>
      <c r="D147" t="s">
        <v>1452</v>
      </c>
      <c r="E147" t="s">
        <v>1432</v>
      </c>
      <c r="F147" t="s">
        <v>377</v>
      </c>
      <c r="G147" s="30">
        <v>27690</v>
      </c>
      <c r="H147">
        <v>37.6</v>
      </c>
      <c r="I147" t="s">
        <v>1433</v>
      </c>
      <c r="J147">
        <v>37.6</v>
      </c>
      <c r="K147" t="s">
        <v>1439</v>
      </c>
      <c r="L147" t="s">
        <v>1435</v>
      </c>
    </row>
    <row r="148" spans="1:12" x14ac:dyDescent="0.2">
      <c r="A148" t="s">
        <v>1444</v>
      </c>
      <c r="B148">
        <v>2050</v>
      </c>
      <c r="C148" t="s">
        <v>1470</v>
      </c>
      <c r="D148" t="s">
        <v>1452</v>
      </c>
      <c r="E148" t="s">
        <v>1432</v>
      </c>
      <c r="F148" t="s">
        <v>377</v>
      </c>
      <c r="G148" s="30">
        <v>27330</v>
      </c>
      <c r="H148">
        <v>39.1</v>
      </c>
      <c r="I148" t="s">
        <v>1433</v>
      </c>
      <c r="J148">
        <v>39.1</v>
      </c>
      <c r="K148" t="s">
        <v>1481</v>
      </c>
      <c r="L148" t="s">
        <v>1435</v>
      </c>
    </row>
    <row r="149" spans="1:12" hidden="1" x14ac:dyDescent="0.2">
      <c r="A149" t="s">
        <v>1429</v>
      </c>
      <c r="B149">
        <v>2020</v>
      </c>
      <c r="C149" t="s">
        <v>1482</v>
      </c>
      <c r="D149" t="s">
        <v>1452</v>
      </c>
      <c r="E149" t="s">
        <v>1432</v>
      </c>
      <c r="F149" t="s">
        <v>377</v>
      </c>
      <c r="G149" s="30">
        <v>31180</v>
      </c>
      <c r="H149">
        <v>23.2</v>
      </c>
      <c r="I149" t="s">
        <v>1433</v>
      </c>
      <c r="J149">
        <v>23.2</v>
      </c>
      <c r="K149" t="s">
        <v>1483</v>
      </c>
      <c r="L149" t="s">
        <v>1435</v>
      </c>
    </row>
    <row r="150" spans="1:12" hidden="1" x14ac:dyDescent="0.2">
      <c r="A150" t="s">
        <v>1429</v>
      </c>
      <c r="B150">
        <v>2025</v>
      </c>
      <c r="C150" t="s">
        <v>1482</v>
      </c>
      <c r="D150" t="s">
        <v>1452</v>
      </c>
      <c r="E150" t="s">
        <v>1432</v>
      </c>
      <c r="F150" t="s">
        <v>377</v>
      </c>
      <c r="G150" s="30">
        <v>29720</v>
      </c>
      <c r="H150">
        <v>34</v>
      </c>
      <c r="I150" t="s">
        <v>1433</v>
      </c>
      <c r="J150">
        <v>34</v>
      </c>
      <c r="K150" t="s">
        <v>1484</v>
      </c>
      <c r="L150" t="s">
        <v>1435</v>
      </c>
    </row>
    <row r="151" spans="1:12" hidden="1" x14ac:dyDescent="0.2">
      <c r="A151" t="s">
        <v>1429</v>
      </c>
      <c r="B151">
        <v>2030</v>
      </c>
      <c r="C151" t="s">
        <v>1482</v>
      </c>
      <c r="D151" t="s">
        <v>1452</v>
      </c>
      <c r="E151" t="s">
        <v>1432</v>
      </c>
      <c r="F151" t="s">
        <v>377</v>
      </c>
      <c r="G151" s="30">
        <v>31260</v>
      </c>
      <c r="H151">
        <v>35.700000000000003</v>
      </c>
      <c r="I151" t="s">
        <v>1433</v>
      </c>
      <c r="J151">
        <v>35.700000000000003</v>
      </c>
      <c r="K151" t="s">
        <v>1485</v>
      </c>
      <c r="L151" t="s">
        <v>1435</v>
      </c>
    </row>
    <row r="152" spans="1:12" hidden="1" x14ac:dyDescent="0.2">
      <c r="A152" t="s">
        <v>1429</v>
      </c>
      <c r="B152">
        <v>2035</v>
      </c>
      <c r="C152" t="s">
        <v>1482</v>
      </c>
      <c r="D152" t="s">
        <v>1452</v>
      </c>
      <c r="E152" t="s">
        <v>1432</v>
      </c>
      <c r="F152" t="s">
        <v>377</v>
      </c>
      <c r="G152" s="30">
        <v>30100</v>
      </c>
      <c r="H152">
        <v>41</v>
      </c>
      <c r="I152" t="s">
        <v>1433</v>
      </c>
      <c r="J152">
        <v>41</v>
      </c>
      <c r="K152" t="s">
        <v>1486</v>
      </c>
      <c r="L152" t="s">
        <v>1435</v>
      </c>
    </row>
    <row r="153" spans="1:12" hidden="1" x14ac:dyDescent="0.2">
      <c r="A153" t="s">
        <v>1429</v>
      </c>
      <c r="B153">
        <v>2040</v>
      </c>
      <c r="C153" t="s">
        <v>1482</v>
      </c>
      <c r="D153" t="s">
        <v>1452</v>
      </c>
      <c r="E153" t="s">
        <v>1432</v>
      </c>
      <c r="F153" t="s">
        <v>377</v>
      </c>
      <c r="G153" s="30">
        <v>29530</v>
      </c>
      <c r="H153">
        <v>42.6</v>
      </c>
      <c r="I153" t="s">
        <v>1433</v>
      </c>
      <c r="J153">
        <v>42.6</v>
      </c>
      <c r="K153" t="s">
        <v>1439</v>
      </c>
      <c r="L153" t="s">
        <v>1435</v>
      </c>
    </row>
    <row r="154" spans="1:12" hidden="1" x14ac:dyDescent="0.2">
      <c r="A154" t="s">
        <v>1429</v>
      </c>
      <c r="B154">
        <v>2045</v>
      </c>
      <c r="C154" t="s">
        <v>1482</v>
      </c>
      <c r="D154" t="s">
        <v>1452</v>
      </c>
      <c r="E154" t="s">
        <v>1432</v>
      </c>
      <c r="F154" t="s">
        <v>377</v>
      </c>
      <c r="G154" s="30">
        <v>28760</v>
      </c>
      <c r="H154">
        <v>44.3</v>
      </c>
      <c r="I154" t="s">
        <v>1433</v>
      </c>
      <c r="J154">
        <v>44.3</v>
      </c>
      <c r="K154" t="s">
        <v>1439</v>
      </c>
      <c r="L154" t="s">
        <v>1435</v>
      </c>
    </row>
    <row r="155" spans="1:12" hidden="1" x14ac:dyDescent="0.2">
      <c r="A155" t="s">
        <v>1429</v>
      </c>
      <c r="B155">
        <v>2050</v>
      </c>
      <c r="C155" t="s">
        <v>1482</v>
      </c>
      <c r="D155" t="s">
        <v>1452</v>
      </c>
      <c r="E155" t="s">
        <v>1432</v>
      </c>
      <c r="F155" t="s">
        <v>377</v>
      </c>
      <c r="G155" s="30">
        <v>28380</v>
      </c>
      <c r="H155">
        <v>45.9</v>
      </c>
      <c r="I155" t="s">
        <v>1433</v>
      </c>
      <c r="J155">
        <v>45.9</v>
      </c>
      <c r="K155" t="s">
        <v>1487</v>
      </c>
      <c r="L155" t="s">
        <v>1435</v>
      </c>
    </row>
    <row r="156" spans="1:12" hidden="1" x14ac:dyDescent="0.2">
      <c r="A156" t="s">
        <v>1441</v>
      </c>
      <c r="B156">
        <v>2020</v>
      </c>
      <c r="C156" t="s">
        <v>1482</v>
      </c>
      <c r="D156" t="s">
        <v>1452</v>
      </c>
      <c r="E156" t="s">
        <v>1432</v>
      </c>
      <c r="F156" t="s">
        <v>377</v>
      </c>
      <c r="G156" s="30">
        <v>31180</v>
      </c>
      <c r="H156">
        <v>23.2</v>
      </c>
      <c r="I156" t="s">
        <v>1433</v>
      </c>
      <c r="J156">
        <v>23.2</v>
      </c>
      <c r="K156" t="s">
        <v>1483</v>
      </c>
      <c r="L156" t="s">
        <v>1435</v>
      </c>
    </row>
    <row r="157" spans="1:12" hidden="1" x14ac:dyDescent="0.2">
      <c r="A157" t="s">
        <v>1441</v>
      </c>
      <c r="B157">
        <v>2025</v>
      </c>
      <c r="C157" t="s">
        <v>1482</v>
      </c>
      <c r="D157" t="s">
        <v>1452</v>
      </c>
      <c r="E157" t="s">
        <v>1432</v>
      </c>
      <c r="F157" t="s">
        <v>377</v>
      </c>
      <c r="G157" s="30">
        <v>31180</v>
      </c>
      <c r="H157">
        <v>23.2</v>
      </c>
      <c r="I157" t="s">
        <v>1433</v>
      </c>
      <c r="J157">
        <v>23.2</v>
      </c>
      <c r="K157" t="s">
        <v>1483</v>
      </c>
      <c r="L157" t="s">
        <v>1435</v>
      </c>
    </row>
    <row r="158" spans="1:12" hidden="1" x14ac:dyDescent="0.2">
      <c r="A158" t="s">
        <v>1441</v>
      </c>
      <c r="B158">
        <v>2030</v>
      </c>
      <c r="C158" t="s">
        <v>1482</v>
      </c>
      <c r="D158" t="s">
        <v>1452</v>
      </c>
      <c r="E158" t="s">
        <v>1432</v>
      </c>
      <c r="F158" t="s">
        <v>377</v>
      </c>
      <c r="G158" s="30">
        <v>31180</v>
      </c>
      <c r="H158">
        <v>23.2</v>
      </c>
      <c r="I158" t="s">
        <v>1433</v>
      </c>
      <c r="J158">
        <v>23.2</v>
      </c>
      <c r="K158" t="s">
        <v>1483</v>
      </c>
      <c r="L158" t="s">
        <v>1435</v>
      </c>
    </row>
    <row r="159" spans="1:12" hidden="1" x14ac:dyDescent="0.2">
      <c r="A159" t="s">
        <v>1441</v>
      </c>
      <c r="B159">
        <v>2035</v>
      </c>
      <c r="C159" t="s">
        <v>1482</v>
      </c>
      <c r="D159" t="s">
        <v>1452</v>
      </c>
      <c r="E159" t="s">
        <v>1432</v>
      </c>
      <c r="F159" t="s">
        <v>377</v>
      </c>
      <c r="G159" s="30">
        <v>31180</v>
      </c>
      <c r="H159">
        <v>23.2</v>
      </c>
      <c r="I159" t="s">
        <v>1433</v>
      </c>
      <c r="J159">
        <v>23.2</v>
      </c>
      <c r="K159" t="s">
        <v>1483</v>
      </c>
      <c r="L159" t="s">
        <v>1435</v>
      </c>
    </row>
    <row r="160" spans="1:12" hidden="1" x14ac:dyDescent="0.2">
      <c r="A160" t="s">
        <v>1441</v>
      </c>
      <c r="B160">
        <v>2040</v>
      </c>
      <c r="C160" t="s">
        <v>1482</v>
      </c>
      <c r="D160" t="s">
        <v>1452</v>
      </c>
      <c r="E160" t="s">
        <v>1432</v>
      </c>
      <c r="F160" t="s">
        <v>377</v>
      </c>
      <c r="G160" s="30">
        <v>31180</v>
      </c>
      <c r="H160">
        <v>23.2</v>
      </c>
      <c r="I160" t="s">
        <v>1433</v>
      </c>
      <c r="J160">
        <v>23.2</v>
      </c>
      <c r="K160" t="s">
        <v>1483</v>
      </c>
      <c r="L160" t="s">
        <v>1435</v>
      </c>
    </row>
    <row r="161" spans="1:12" hidden="1" x14ac:dyDescent="0.2">
      <c r="A161" t="s">
        <v>1441</v>
      </c>
      <c r="B161">
        <v>2045</v>
      </c>
      <c r="C161" t="s">
        <v>1482</v>
      </c>
      <c r="D161" t="s">
        <v>1452</v>
      </c>
      <c r="E161" t="s">
        <v>1432</v>
      </c>
      <c r="F161" t="s">
        <v>377</v>
      </c>
      <c r="G161" s="30">
        <v>31180</v>
      </c>
      <c r="H161">
        <v>23.2</v>
      </c>
      <c r="I161" t="s">
        <v>1433</v>
      </c>
      <c r="J161">
        <v>23.2</v>
      </c>
      <c r="K161" t="s">
        <v>1483</v>
      </c>
      <c r="L161" t="s">
        <v>1435</v>
      </c>
    </row>
    <row r="162" spans="1:12" hidden="1" x14ac:dyDescent="0.2">
      <c r="A162" t="s">
        <v>1441</v>
      </c>
      <c r="B162">
        <v>2050</v>
      </c>
      <c r="C162" t="s">
        <v>1482</v>
      </c>
      <c r="D162" t="s">
        <v>1452</v>
      </c>
      <c r="E162" t="s">
        <v>1432</v>
      </c>
      <c r="F162" t="s">
        <v>377</v>
      </c>
      <c r="G162" s="30">
        <v>31180</v>
      </c>
      <c r="H162">
        <v>23.2</v>
      </c>
      <c r="I162" t="s">
        <v>1433</v>
      </c>
      <c r="J162">
        <v>23.2</v>
      </c>
      <c r="K162" t="s">
        <v>1483</v>
      </c>
      <c r="L162" t="s">
        <v>1435</v>
      </c>
    </row>
    <row r="163" spans="1:12" hidden="1" x14ac:dyDescent="0.2">
      <c r="A163" t="s">
        <v>1444</v>
      </c>
      <c r="B163">
        <v>2020</v>
      </c>
      <c r="C163" t="s">
        <v>1482</v>
      </c>
      <c r="D163" t="s">
        <v>1452</v>
      </c>
      <c r="E163" t="s">
        <v>1432</v>
      </c>
      <c r="F163" t="s">
        <v>377</v>
      </c>
      <c r="G163" s="30">
        <v>31180</v>
      </c>
      <c r="H163">
        <v>23.2</v>
      </c>
      <c r="I163" t="s">
        <v>1433</v>
      </c>
      <c r="J163">
        <v>23.2</v>
      </c>
      <c r="K163" t="s">
        <v>1483</v>
      </c>
      <c r="L163" t="s">
        <v>1435</v>
      </c>
    </row>
    <row r="164" spans="1:12" hidden="1" x14ac:dyDescent="0.2">
      <c r="A164" t="s">
        <v>1444</v>
      </c>
      <c r="B164">
        <v>2025</v>
      </c>
      <c r="C164" t="s">
        <v>1482</v>
      </c>
      <c r="D164" t="s">
        <v>1452</v>
      </c>
      <c r="E164" t="s">
        <v>1432</v>
      </c>
      <c r="F164" t="s">
        <v>377</v>
      </c>
      <c r="G164" s="30">
        <v>32390</v>
      </c>
      <c r="H164">
        <v>27.7</v>
      </c>
      <c r="I164" t="s">
        <v>1433</v>
      </c>
      <c r="J164">
        <v>27.7</v>
      </c>
      <c r="K164" t="s">
        <v>1484</v>
      </c>
      <c r="L164" t="s">
        <v>1435</v>
      </c>
    </row>
    <row r="165" spans="1:12" hidden="1" x14ac:dyDescent="0.2">
      <c r="A165" t="s">
        <v>1444</v>
      </c>
      <c r="B165">
        <v>2030</v>
      </c>
      <c r="C165" t="s">
        <v>1482</v>
      </c>
      <c r="D165" t="s">
        <v>1452</v>
      </c>
      <c r="E165" t="s">
        <v>1432</v>
      </c>
      <c r="F165" t="s">
        <v>377</v>
      </c>
      <c r="G165" s="30">
        <v>32370</v>
      </c>
      <c r="H165">
        <v>30.8</v>
      </c>
      <c r="I165" t="s">
        <v>1433</v>
      </c>
      <c r="J165">
        <v>30.8</v>
      </c>
      <c r="K165" t="s">
        <v>1485</v>
      </c>
      <c r="L165" t="s">
        <v>1435</v>
      </c>
    </row>
    <row r="166" spans="1:12" hidden="1" x14ac:dyDescent="0.2">
      <c r="A166" t="s">
        <v>1444</v>
      </c>
      <c r="B166">
        <v>2035</v>
      </c>
      <c r="C166" t="s">
        <v>1482</v>
      </c>
      <c r="D166" t="s">
        <v>1452</v>
      </c>
      <c r="E166" t="s">
        <v>1432</v>
      </c>
      <c r="F166" t="s">
        <v>377</v>
      </c>
      <c r="G166" s="30">
        <v>30400</v>
      </c>
      <c r="H166">
        <v>33.5</v>
      </c>
      <c r="I166" t="s">
        <v>1433</v>
      </c>
      <c r="J166">
        <v>33.5</v>
      </c>
      <c r="K166" t="s">
        <v>1486</v>
      </c>
      <c r="L166" t="s">
        <v>1435</v>
      </c>
    </row>
    <row r="167" spans="1:12" hidden="1" x14ac:dyDescent="0.2">
      <c r="A167" t="s">
        <v>1444</v>
      </c>
      <c r="B167">
        <v>2040</v>
      </c>
      <c r="C167" t="s">
        <v>1482</v>
      </c>
      <c r="D167" t="s">
        <v>1452</v>
      </c>
      <c r="E167" t="s">
        <v>1432</v>
      </c>
      <c r="F167" t="s">
        <v>377</v>
      </c>
      <c r="G167" s="30">
        <v>29770</v>
      </c>
      <c r="H167">
        <v>34.9</v>
      </c>
      <c r="I167" t="s">
        <v>1433</v>
      </c>
      <c r="J167">
        <v>34.9</v>
      </c>
      <c r="K167" t="s">
        <v>1439</v>
      </c>
      <c r="L167" t="s">
        <v>1435</v>
      </c>
    </row>
    <row r="168" spans="1:12" hidden="1" x14ac:dyDescent="0.2">
      <c r="A168" t="s">
        <v>1444</v>
      </c>
      <c r="B168">
        <v>2045</v>
      </c>
      <c r="C168" t="s">
        <v>1482</v>
      </c>
      <c r="D168" t="s">
        <v>1452</v>
      </c>
      <c r="E168" t="s">
        <v>1432</v>
      </c>
      <c r="F168" t="s">
        <v>377</v>
      </c>
      <c r="G168" s="30">
        <v>28940</v>
      </c>
      <c r="H168">
        <v>36.200000000000003</v>
      </c>
      <c r="I168" t="s">
        <v>1433</v>
      </c>
      <c r="J168">
        <v>36.200000000000003</v>
      </c>
      <c r="K168" t="s">
        <v>1439</v>
      </c>
      <c r="L168" t="s">
        <v>1435</v>
      </c>
    </row>
    <row r="169" spans="1:12" hidden="1" x14ac:dyDescent="0.2">
      <c r="A169" t="s">
        <v>1444</v>
      </c>
      <c r="B169">
        <v>2050</v>
      </c>
      <c r="C169" t="s">
        <v>1482</v>
      </c>
      <c r="D169" t="s">
        <v>1452</v>
      </c>
      <c r="E169" t="s">
        <v>1432</v>
      </c>
      <c r="F169" t="s">
        <v>377</v>
      </c>
      <c r="G169" s="30">
        <v>28530</v>
      </c>
      <c r="H169">
        <v>37.6</v>
      </c>
      <c r="I169" t="s">
        <v>1433</v>
      </c>
      <c r="J169">
        <v>37.6</v>
      </c>
      <c r="K169" t="s">
        <v>1487</v>
      </c>
      <c r="L169" t="s">
        <v>1435</v>
      </c>
    </row>
    <row r="170" spans="1:12" hidden="1" x14ac:dyDescent="0.2">
      <c r="A170" t="s">
        <v>1429</v>
      </c>
      <c r="B170">
        <v>2020</v>
      </c>
      <c r="C170" t="s">
        <v>1488</v>
      </c>
      <c r="D170" t="s">
        <v>1156</v>
      </c>
      <c r="E170" t="s">
        <v>1432</v>
      </c>
      <c r="F170" t="s">
        <v>377</v>
      </c>
      <c r="G170" s="30">
        <v>36460</v>
      </c>
      <c r="H170">
        <v>128</v>
      </c>
      <c r="I170">
        <v>71.7</v>
      </c>
      <c r="J170">
        <v>45.9</v>
      </c>
      <c r="K170" t="s">
        <v>1453</v>
      </c>
      <c r="L170" t="s">
        <v>1435</v>
      </c>
    </row>
    <row r="171" spans="1:12" hidden="1" x14ac:dyDescent="0.2">
      <c r="A171" t="s">
        <v>1429</v>
      </c>
      <c r="B171">
        <v>2020</v>
      </c>
      <c r="C171" t="s">
        <v>1488</v>
      </c>
      <c r="D171" t="s">
        <v>1156</v>
      </c>
      <c r="E171" t="s">
        <v>1432</v>
      </c>
      <c r="F171" t="s">
        <v>377</v>
      </c>
      <c r="G171" s="30">
        <v>36460</v>
      </c>
      <c r="H171">
        <v>128</v>
      </c>
      <c r="I171">
        <v>71.7</v>
      </c>
      <c r="J171">
        <v>45.9</v>
      </c>
      <c r="K171" t="s">
        <v>1434</v>
      </c>
      <c r="L171" t="s">
        <v>1435</v>
      </c>
    </row>
    <row r="172" spans="1:12" hidden="1" x14ac:dyDescent="0.2">
      <c r="A172" t="s">
        <v>1429</v>
      </c>
      <c r="B172">
        <v>2025</v>
      </c>
      <c r="C172" t="s">
        <v>1488</v>
      </c>
      <c r="D172" t="s">
        <v>1156</v>
      </c>
      <c r="E172" t="s">
        <v>1432</v>
      </c>
      <c r="F172" t="s">
        <v>377</v>
      </c>
      <c r="G172" s="30">
        <v>32670</v>
      </c>
      <c r="H172">
        <v>169</v>
      </c>
      <c r="I172">
        <v>99.6</v>
      </c>
      <c r="J172">
        <v>62.7</v>
      </c>
      <c r="K172" t="s">
        <v>1454</v>
      </c>
      <c r="L172" t="s">
        <v>1435</v>
      </c>
    </row>
    <row r="173" spans="1:12" hidden="1" x14ac:dyDescent="0.2">
      <c r="A173" t="s">
        <v>1429</v>
      </c>
      <c r="B173">
        <v>2025</v>
      </c>
      <c r="C173" t="s">
        <v>1488</v>
      </c>
      <c r="D173" t="s">
        <v>1156</v>
      </c>
      <c r="E173" t="s">
        <v>1432</v>
      </c>
      <c r="F173" t="s">
        <v>377</v>
      </c>
      <c r="G173" s="30">
        <v>32670</v>
      </c>
      <c r="H173">
        <v>169</v>
      </c>
      <c r="I173">
        <v>99.6</v>
      </c>
      <c r="J173">
        <v>62.7</v>
      </c>
      <c r="K173" t="s">
        <v>1436</v>
      </c>
      <c r="L173" t="s">
        <v>1435</v>
      </c>
    </row>
    <row r="174" spans="1:12" hidden="1" x14ac:dyDescent="0.2">
      <c r="A174" t="s">
        <v>1429</v>
      </c>
      <c r="B174">
        <v>2030</v>
      </c>
      <c r="C174" t="s">
        <v>1488</v>
      </c>
      <c r="D174" t="s">
        <v>1156</v>
      </c>
      <c r="E174" t="s">
        <v>1432</v>
      </c>
      <c r="F174" t="s">
        <v>377</v>
      </c>
      <c r="G174" s="30">
        <v>31760</v>
      </c>
      <c r="H174">
        <v>183</v>
      </c>
      <c r="I174">
        <v>110</v>
      </c>
      <c r="J174">
        <v>68.7</v>
      </c>
      <c r="K174" t="s">
        <v>1455</v>
      </c>
      <c r="L174" t="s">
        <v>1435</v>
      </c>
    </row>
    <row r="175" spans="1:12" hidden="1" x14ac:dyDescent="0.2">
      <c r="A175" t="s">
        <v>1429</v>
      </c>
      <c r="B175">
        <v>2030</v>
      </c>
      <c r="C175" t="s">
        <v>1488</v>
      </c>
      <c r="D175" t="s">
        <v>1156</v>
      </c>
      <c r="E175" t="s">
        <v>1432</v>
      </c>
      <c r="F175" t="s">
        <v>377</v>
      </c>
      <c r="G175" s="30">
        <v>31760</v>
      </c>
      <c r="H175">
        <v>183</v>
      </c>
      <c r="I175">
        <v>110</v>
      </c>
      <c r="J175">
        <v>68.7</v>
      </c>
      <c r="K175" t="s">
        <v>1437</v>
      </c>
      <c r="L175" t="s">
        <v>1435</v>
      </c>
    </row>
    <row r="176" spans="1:12" hidden="1" x14ac:dyDescent="0.2">
      <c r="A176" t="s">
        <v>1429</v>
      </c>
      <c r="B176">
        <v>2035</v>
      </c>
      <c r="C176" t="s">
        <v>1488</v>
      </c>
      <c r="D176" t="s">
        <v>1156</v>
      </c>
      <c r="E176" t="s">
        <v>1432</v>
      </c>
      <c r="F176" t="s">
        <v>377</v>
      </c>
      <c r="G176" s="30">
        <v>31850</v>
      </c>
      <c r="H176">
        <v>207</v>
      </c>
      <c r="I176">
        <v>123</v>
      </c>
      <c r="J176">
        <v>77.099999999999994</v>
      </c>
      <c r="K176" t="s">
        <v>1456</v>
      </c>
      <c r="L176" t="s">
        <v>1435</v>
      </c>
    </row>
    <row r="177" spans="1:12" hidden="1" x14ac:dyDescent="0.2">
      <c r="A177" t="s">
        <v>1429</v>
      </c>
      <c r="B177">
        <v>2035</v>
      </c>
      <c r="C177" t="s">
        <v>1488</v>
      </c>
      <c r="D177" t="s">
        <v>1156</v>
      </c>
      <c r="E177" t="s">
        <v>1432</v>
      </c>
      <c r="F177" t="s">
        <v>377</v>
      </c>
      <c r="G177" s="30">
        <v>31850</v>
      </c>
      <c r="H177">
        <v>207</v>
      </c>
      <c r="I177">
        <v>123</v>
      </c>
      <c r="J177">
        <v>77.099999999999994</v>
      </c>
      <c r="K177" t="s">
        <v>1438</v>
      </c>
      <c r="L177" t="s">
        <v>1435</v>
      </c>
    </row>
    <row r="178" spans="1:12" hidden="1" x14ac:dyDescent="0.2">
      <c r="A178" t="s">
        <v>1429</v>
      </c>
      <c r="B178">
        <v>2040</v>
      </c>
      <c r="C178" t="s">
        <v>1488</v>
      </c>
      <c r="D178" t="s">
        <v>1156</v>
      </c>
      <c r="E178" t="s">
        <v>1432</v>
      </c>
      <c r="F178" t="s">
        <v>377</v>
      </c>
      <c r="G178" s="30">
        <v>31210</v>
      </c>
      <c r="H178">
        <v>215</v>
      </c>
      <c r="I178">
        <v>127</v>
      </c>
      <c r="J178">
        <v>79.8</v>
      </c>
      <c r="K178" t="s">
        <v>1439</v>
      </c>
      <c r="L178" t="s">
        <v>1435</v>
      </c>
    </row>
    <row r="179" spans="1:12" hidden="1" x14ac:dyDescent="0.2">
      <c r="A179" t="s">
        <v>1429</v>
      </c>
      <c r="B179">
        <v>2040</v>
      </c>
      <c r="C179" t="s">
        <v>1488</v>
      </c>
      <c r="D179" t="s">
        <v>1156</v>
      </c>
      <c r="E179" t="s">
        <v>1432</v>
      </c>
      <c r="F179" t="s">
        <v>377</v>
      </c>
      <c r="G179" s="30">
        <v>31210</v>
      </c>
      <c r="H179">
        <v>215</v>
      </c>
      <c r="I179">
        <v>127</v>
      </c>
      <c r="J179">
        <v>79.8</v>
      </c>
      <c r="K179" t="s">
        <v>1439</v>
      </c>
      <c r="L179" t="s">
        <v>1435</v>
      </c>
    </row>
    <row r="180" spans="1:12" hidden="1" x14ac:dyDescent="0.2">
      <c r="A180" t="s">
        <v>1429</v>
      </c>
      <c r="B180">
        <v>2045</v>
      </c>
      <c r="C180" t="s">
        <v>1488</v>
      </c>
      <c r="D180" t="s">
        <v>1156</v>
      </c>
      <c r="E180" t="s">
        <v>1432</v>
      </c>
      <c r="F180" t="s">
        <v>377</v>
      </c>
      <c r="G180" s="30">
        <v>30570</v>
      </c>
      <c r="H180">
        <v>222</v>
      </c>
      <c r="I180">
        <v>132</v>
      </c>
      <c r="J180">
        <v>82.7</v>
      </c>
      <c r="K180" t="s">
        <v>1439</v>
      </c>
      <c r="L180" t="s">
        <v>1435</v>
      </c>
    </row>
    <row r="181" spans="1:12" hidden="1" x14ac:dyDescent="0.2">
      <c r="A181" t="s">
        <v>1429</v>
      </c>
      <c r="B181">
        <v>2045</v>
      </c>
      <c r="C181" t="s">
        <v>1488</v>
      </c>
      <c r="D181" t="s">
        <v>1156</v>
      </c>
      <c r="E181" t="s">
        <v>1432</v>
      </c>
      <c r="F181" t="s">
        <v>377</v>
      </c>
      <c r="G181" s="30">
        <v>30570</v>
      </c>
      <c r="H181">
        <v>222</v>
      </c>
      <c r="I181">
        <v>132</v>
      </c>
      <c r="J181">
        <v>82.7</v>
      </c>
      <c r="K181" t="s">
        <v>1439</v>
      </c>
      <c r="L181" t="s">
        <v>1435</v>
      </c>
    </row>
    <row r="182" spans="1:12" hidden="1" x14ac:dyDescent="0.2">
      <c r="A182" t="s">
        <v>1429</v>
      </c>
      <c r="B182">
        <v>2050</v>
      </c>
      <c r="C182" t="s">
        <v>1488</v>
      </c>
      <c r="D182" t="s">
        <v>1156</v>
      </c>
      <c r="E182" t="s">
        <v>1432</v>
      </c>
      <c r="F182" t="s">
        <v>377</v>
      </c>
      <c r="G182" s="30">
        <v>29930</v>
      </c>
      <c r="H182">
        <v>231</v>
      </c>
      <c r="I182">
        <v>136</v>
      </c>
      <c r="J182">
        <v>85.6</v>
      </c>
      <c r="K182" t="s">
        <v>1457</v>
      </c>
      <c r="L182" t="s">
        <v>1435</v>
      </c>
    </row>
    <row r="183" spans="1:12" hidden="1" x14ac:dyDescent="0.2">
      <c r="A183" t="s">
        <v>1429</v>
      </c>
      <c r="B183">
        <v>2050</v>
      </c>
      <c r="C183" t="s">
        <v>1488</v>
      </c>
      <c r="D183" t="s">
        <v>1156</v>
      </c>
      <c r="E183" t="s">
        <v>1432</v>
      </c>
      <c r="F183" t="s">
        <v>377</v>
      </c>
      <c r="G183" s="30">
        <v>29930</v>
      </c>
      <c r="H183">
        <v>231</v>
      </c>
      <c r="I183">
        <v>136</v>
      </c>
      <c r="J183">
        <v>85.6</v>
      </c>
      <c r="K183" t="s">
        <v>1440</v>
      </c>
      <c r="L183" t="s">
        <v>1435</v>
      </c>
    </row>
    <row r="184" spans="1:12" hidden="1" x14ac:dyDescent="0.2">
      <c r="A184" t="s">
        <v>1441</v>
      </c>
      <c r="B184">
        <v>2020</v>
      </c>
      <c r="C184" t="s">
        <v>1488</v>
      </c>
      <c r="D184" t="s">
        <v>1156</v>
      </c>
      <c r="E184" t="s">
        <v>1432</v>
      </c>
      <c r="F184" t="s">
        <v>377</v>
      </c>
      <c r="G184" s="30">
        <v>36460</v>
      </c>
      <c r="H184">
        <v>128</v>
      </c>
      <c r="I184">
        <v>71.7</v>
      </c>
      <c r="J184">
        <v>45.9</v>
      </c>
      <c r="K184" t="s">
        <v>1459</v>
      </c>
      <c r="L184" t="s">
        <v>1435</v>
      </c>
    </row>
    <row r="185" spans="1:12" hidden="1" x14ac:dyDescent="0.2">
      <c r="A185" t="s">
        <v>1441</v>
      </c>
      <c r="B185">
        <v>2020</v>
      </c>
      <c r="C185" t="s">
        <v>1488</v>
      </c>
      <c r="D185" t="s">
        <v>1156</v>
      </c>
      <c r="E185" t="s">
        <v>1432</v>
      </c>
      <c r="F185" t="s">
        <v>377</v>
      </c>
      <c r="G185" s="30">
        <v>36460</v>
      </c>
      <c r="H185">
        <v>128</v>
      </c>
      <c r="I185">
        <v>71.7</v>
      </c>
      <c r="J185">
        <v>45.9</v>
      </c>
      <c r="K185" t="s">
        <v>1442</v>
      </c>
      <c r="L185" t="s">
        <v>1443</v>
      </c>
    </row>
    <row r="186" spans="1:12" hidden="1" x14ac:dyDescent="0.2">
      <c r="A186" t="s">
        <v>1441</v>
      </c>
      <c r="B186">
        <v>2025</v>
      </c>
      <c r="C186" t="s">
        <v>1488</v>
      </c>
      <c r="D186" t="s">
        <v>1156</v>
      </c>
      <c r="E186" t="s">
        <v>1432</v>
      </c>
      <c r="F186" t="s">
        <v>377</v>
      </c>
      <c r="G186" s="30">
        <v>36460</v>
      </c>
      <c r="H186">
        <v>128</v>
      </c>
      <c r="I186">
        <v>71.7</v>
      </c>
      <c r="J186">
        <v>45.9</v>
      </c>
      <c r="K186" t="s">
        <v>1459</v>
      </c>
      <c r="L186" t="s">
        <v>1435</v>
      </c>
    </row>
    <row r="187" spans="1:12" hidden="1" x14ac:dyDescent="0.2">
      <c r="A187" t="s">
        <v>1441</v>
      </c>
      <c r="B187">
        <v>2025</v>
      </c>
      <c r="C187" t="s">
        <v>1488</v>
      </c>
      <c r="D187" t="s">
        <v>1156</v>
      </c>
      <c r="E187" t="s">
        <v>1432</v>
      </c>
      <c r="F187" t="s">
        <v>377</v>
      </c>
      <c r="G187" s="30">
        <v>36460</v>
      </c>
      <c r="H187">
        <v>128</v>
      </c>
      <c r="I187">
        <v>71.7</v>
      </c>
      <c r="J187">
        <v>45.9</v>
      </c>
      <c r="K187" t="s">
        <v>1442</v>
      </c>
      <c r="L187" t="s">
        <v>1443</v>
      </c>
    </row>
    <row r="188" spans="1:12" hidden="1" x14ac:dyDescent="0.2">
      <c r="A188" t="s">
        <v>1441</v>
      </c>
      <c r="B188">
        <v>2030</v>
      </c>
      <c r="C188" t="s">
        <v>1488</v>
      </c>
      <c r="D188" t="s">
        <v>1156</v>
      </c>
      <c r="E188" t="s">
        <v>1432</v>
      </c>
      <c r="F188" t="s">
        <v>377</v>
      </c>
      <c r="G188" s="30">
        <v>36460</v>
      </c>
      <c r="H188">
        <v>128</v>
      </c>
      <c r="I188">
        <v>71.7</v>
      </c>
      <c r="J188">
        <v>45.9</v>
      </c>
      <c r="K188" t="s">
        <v>1459</v>
      </c>
      <c r="L188" t="s">
        <v>1435</v>
      </c>
    </row>
    <row r="189" spans="1:12" hidden="1" x14ac:dyDescent="0.2">
      <c r="A189" t="s">
        <v>1441</v>
      </c>
      <c r="B189">
        <v>2030</v>
      </c>
      <c r="C189" t="s">
        <v>1488</v>
      </c>
      <c r="D189" t="s">
        <v>1156</v>
      </c>
      <c r="E189" t="s">
        <v>1432</v>
      </c>
      <c r="F189" t="s">
        <v>377</v>
      </c>
      <c r="G189" s="30">
        <v>36460</v>
      </c>
      <c r="H189">
        <v>128</v>
      </c>
      <c r="I189">
        <v>71.7</v>
      </c>
      <c r="J189">
        <v>45.9</v>
      </c>
      <c r="K189" t="s">
        <v>1442</v>
      </c>
      <c r="L189" t="s">
        <v>1443</v>
      </c>
    </row>
    <row r="190" spans="1:12" hidden="1" x14ac:dyDescent="0.2">
      <c r="A190" t="s">
        <v>1441</v>
      </c>
      <c r="B190">
        <v>2035</v>
      </c>
      <c r="C190" t="s">
        <v>1488</v>
      </c>
      <c r="D190" t="s">
        <v>1156</v>
      </c>
      <c r="E190" t="s">
        <v>1432</v>
      </c>
      <c r="F190" t="s">
        <v>377</v>
      </c>
      <c r="G190" s="30">
        <v>36460</v>
      </c>
      <c r="H190">
        <v>128</v>
      </c>
      <c r="I190">
        <v>71.7</v>
      </c>
      <c r="J190">
        <v>45.9</v>
      </c>
      <c r="K190" t="s">
        <v>1459</v>
      </c>
      <c r="L190" t="s">
        <v>1435</v>
      </c>
    </row>
    <row r="191" spans="1:12" hidden="1" x14ac:dyDescent="0.2">
      <c r="A191" t="s">
        <v>1441</v>
      </c>
      <c r="B191">
        <v>2035</v>
      </c>
      <c r="C191" t="s">
        <v>1488</v>
      </c>
      <c r="D191" t="s">
        <v>1156</v>
      </c>
      <c r="E191" t="s">
        <v>1432</v>
      </c>
      <c r="F191" t="s">
        <v>377</v>
      </c>
      <c r="G191" s="30">
        <v>36460</v>
      </c>
      <c r="H191">
        <v>128</v>
      </c>
      <c r="I191">
        <v>71.7</v>
      </c>
      <c r="J191">
        <v>45.9</v>
      </c>
      <c r="K191" t="s">
        <v>1442</v>
      </c>
      <c r="L191" t="s">
        <v>1443</v>
      </c>
    </row>
    <row r="192" spans="1:12" hidden="1" x14ac:dyDescent="0.2">
      <c r="A192" t="s">
        <v>1441</v>
      </c>
      <c r="B192">
        <v>2040</v>
      </c>
      <c r="C192" t="s">
        <v>1488</v>
      </c>
      <c r="D192" t="s">
        <v>1156</v>
      </c>
      <c r="E192" t="s">
        <v>1432</v>
      </c>
      <c r="F192" t="s">
        <v>377</v>
      </c>
      <c r="G192" s="30">
        <v>36460</v>
      </c>
      <c r="H192">
        <v>128</v>
      </c>
      <c r="I192">
        <v>71.7</v>
      </c>
      <c r="J192">
        <v>45.9</v>
      </c>
      <c r="K192" t="s">
        <v>1459</v>
      </c>
      <c r="L192" t="s">
        <v>1435</v>
      </c>
    </row>
    <row r="193" spans="1:12" hidden="1" x14ac:dyDescent="0.2">
      <c r="A193" t="s">
        <v>1441</v>
      </c>
      <c r="B193">
        <v>2040</v>
      </c>
      <c r="C193" t="s">
        <v>1488</v>
      </c>
      <c r="D193" t="s">
        <v>1156</v>
      </c>
      <c r="E193" t="s">
        <v>1432</v>
      </c>
      <c r="F193" t="s">
        <v>377</v>
      </c>
      <c r="G193" s="30">
        <v>36460</v>
      </c>
      <c r="H193">
        <v>128</v>
      </c>
      <c r="I193">
        <v>71.7</v>
      </c>
      <c r="J193">
        <v>45.9</v>
      </c>
      <c r="K193" t="s">
        <v>1442</v>
      </c>
      <c r="L193" t="s">
        <v>1443</v>
      </c>
    </row>
    <row r="194" spans="1:12" hidden="1" x14ac:dyDescent="0.2">
      <c r="A194" t="s">
        <v>1441</v>
      </c>
      <c r="B194">
        <v>2045</v>
      </c>
      <c r="C194" t="s">
        <v>1488</v>
      </c>
      <c r="D194" t="s">
        <v>1156</v>
      </c>
      <c r="E194" t="s">
        <v>1432</v>
      </c>
      <c r="F194" t="s">
        <v>377</v>
      </c>
      <c r="G194" s="30">
        <v>36460</v>
      </c>
      <c r="H194">
        <v>128</v>
      </c>
      <c r="I194">
        <v>71.7</v>
      </c>
      <c r="J194">
        <v>45.9</v>
      </c>
      <c r="K194" t="s">
        <v>1459</v>
      </c>
      <c r="L194" t="s">
        <v>1435</v>
      </c>
    </row>
    <row r="195" spans="1:12" hidden="1" x14ac:dyDescent="0.2">
      <c r="A195" t="s">
        <v>1441</v>
      </c>
      <c r="B195">
        <v>2045</v>
      </c>
      <c r="C195" t="s">
        <v>1488</v>
      </c>
      <c r="D195" t="s">
        <v>1156</v>
      </c>
      <c r="E195" t="s">
        <v>1432</v>
      </c>
      <c r="F195" t="s">
        <v>377</v>
      </c>
      <c r="G195" s="30">
        <v>36460</v>
      </c>
      <c r="H195">
        <v>128</v>
      </c>
      <c r="I195">
        <v>71.7</v>
      </c>
      <c r="J195">
        <v>45.9</v>
      </c>
      <c r="K195" t="s">
        <v>1442</v>
      </c>
      <c r="L195" t="s">
        <v>1443</v>
      </c>
    </row>
    <row r="196" spans="1:12" hidden="1" x14ac:dyDescent="0.2">
      <c r="A196" t="s">
        <v>1441</v>
      </c>
      <c r="B196">
        <v>2050</v>
      </c>
      <c r="C196" t="s">
        <v>1488</v>
      </c>
      <c r="D196" t="s">
        <v>1156</v>
      </c>
      <c r="E196" t="s">
        <v>1432</v>
      </c>
      <c r="F196" t="s">
        <v>377</v>
      </c>
      <c r="G196" s="30">
        <v>36460</v>
      </c>
      <c r="H196">
        <v>128</v>
      </c>
      <c r="I196">
        <v>71.7</v>
      </c>
      <c r="J196">
        <v>45.9</v>
      </c>
      <c r="K196" t="s">
        <v>1459</v>
      </c>
      <c r="L196" t="s">
        <v>1435</v>
      </c>
    </row>
    <row r="197" spans="1:12" hidden="1" x14ac:dyDescent="0.2">
      <c r="A197" t="s">
        <v>1441</v>
      </c>
      <c r="B197">
        <v>2050</v>
      </c>
      <c r="C197" t="s">
        <v>1488</v>
      </c>
      <c r="D197" t="s">
        <v>1156</v>
      </c>
      <c r="E197" t="s">
        <v>1432</v>
      </c>
      <c r="F197" t="s">
        <v>377</v>
      </c>
      <c r="G197" s="30">
        <v>36460</v>
      </c>
      <c r="H197">
        <v>128</v>
      </c>
      <c r="I197">
        <v>71.7</v>
      </c>
      <c r="J197">
        <v>45.9</v>
      </c>
      <c r="K197" t="s">
        <v>1442</v>
      </c>
      <c r="L197" t="s">
        <v>1443</v>
      </c>
    </row>
    <row r="198" spans="1:12" hidden="1" x14ac:dyDescent="0.2">
      <c r="A198" t="s">
        <v>1444</v>
      </c>
      <c r="B198">
        <v>2020</v>
      </c>
      <c r="C198" t="s">
        <v>1488</v>
      </c>
      <c r="D198" t="s">
        <v>1156</v>
      </c>
      <c r="E198" t="s">
        <v>1432</v>
      </c>
      <c r="F198" t="s">
        <v>377</v>
      </c>
      <c r="G198" s="30">
        <v>36460</v>
      </c>
      <c r="H198">
        <v>128</v>
      </c>
      <c r="I198">
        <v>71.7</v>
      </c>
      <c r="J198">
        <v>45.9</v>
      </c>
      <c r="K198" t="s">
        <v>1459</v>
      </c>
      <c r="L198" t="s">
        <v>1435</v>
      </c>
    </row>
    <row r="199" spans="1:12" hidden="1" x14ac:dyDescent="0.2">
      <c r="A199" t="s">
        <v>1444</v>
      </c>
      <c r="B199">
        <v>2020</v>
      </c>
      <c r="C199" t="s">
        <v>1488</v>
      </c>
      <c r="D199" t="s">
        <v>1156</v>
      </c>
      <c r="E199" t="s">
        <v>1432</v>
      </c>
      <c r="F199" t="s">
        <v>377</v>
      </c>
      <c r="G199" s="30">
        <v>36460</v>
      </c>
      <c r="H199">
        <v>128</v>
      </c>
      <c r="I199">
        <v>71.7</v>
      </c>
      <c r="J199">
        <v>45.9</v>
      </c>
      <c r="K199" t="s">
        <v>1442</v>
      </c>
      <c r="L199" t="s">
        <v>1435</v>
      </c>
    </row>
    <row r="200" spans="1:12" hidden="1" x14ac:dyDescent="0.2">
      <c r="A200" t="s">
        <v>1444</v>
      </c>
      <c r="B200">
        <v>2025</v>
      </c>
      <c r="C200" t="s">
        <v>1488</v>
      </c>
      <c r="D200" t="s">
        <v>1156</v>
      </c>
      <c r="E200" t="s">
        <v>1432</v>
      </c>
      <c r="F200" t="s">
        <v>377</v>
      </c>
      <c r="G200" s="30">
        <v>36060</v>
      </c>
      <c r="H200">
        <v>147</v>
      </c>
      <c r="I200">
        <v>75.2</v>
      </c>
      <c r="J200">
        <v>49.7</v>
      </c>
      <c r="K200" t="s">
        <v>1460</v>
      </c>
      <c r="L200" t="s">
        <v>1435</v>
      </c>
    </row>
    <row r="201" spans="1:12" hidden="1" x14ac:dyDescent="0.2">
      <c r="A201" t="s">
        <v>1444</v>
      </c>
      <c r="B201">
        <v>2025</v>
      </c>
      <c r="C201" t="s">
        <v>1488</v>
      </c>
      <c r="D201" t="s">
        <v>1156</v>
      </c>
      <c r="E201" t="s">
        <v>1432</v>
      </c>
      <c r="F201" t="s">
        <v>377</v>
      </c>
      <c r="G201" s="30">
        <v>36060</v>
      </c>
      <c r="H201">
        <v>147</v>
      </c>
      <c r="I201">
        <v>75.2</v>
      </c>
      <c r="J201">
        <v>49.7</v>
      </c>
      <c r="K201" t="s">
        <v>1445</v>
      </c>
      <c r="L201" t="s">
        <v>1435</v>
      </c>
    </row>
    <row r="202" spans="1:12" hidden="1" x14ac:dyDescent="0.2">
      <c r="A202" t="s">
        <v>1444</v>
      </c>
      <c r="B202">
        <v>2030</v>
      </c>
      <c r="C202" t="s">
        <v>1488</v>
      </c>
      <c r="D202" t="s">
        <v>1156</v>
      </c>
      <c r="E202" t="s">
        <v>1432</v>
      </c>
      <c r="F202" t="s">
        <v>377</v>
      </c>
      <c r="G202" s="30">
        <v>32840</v>
      </c>
      <c r="H202">
        <v>152</v>
      </c>
      <c r="I202">
        <v>85.6</v>
      </c>
      <c r="J202">
        <v>54.8</v>
      </c>
      <c r="K202" t="s">
        <v>1461</v>
      </c>
      <c r="L202" t="s">
        <v>1435</v>
      </c>
    </row>
    <row r="203" spans="1:12" hidden="1" x14ac:dyDescent="0.2">
      <c r="A203" t="s">
        <v>1444</v>
      </c>
      <c r="B203">
        <v>2030</v>
      </c>
      <c r="C203" t="s">
        <v>1488</v>
      </c>
      <c r="D203" t="s">
        <v>1156</v>
      </c>
      <c r="E203" t="s">
        <v>1432</v>
      </c>
      <c r="F203" t="s">
        <v>377</v>
      </c>
      <c r="G203" s="30">
        <v>32840</v>
      </c>
      <c r="H203">
        <v>152</v>
      </c>
      <c r="I203">
        <v>85.6</v>
      </c>
      <c r="J203">
        <v>54.8</v>
      </c>
      <c r="K203" t="s">
        <v>1446</v>
      </c>
      <c r="L203" t="s">
        <v>1435</v>
      </c>
    </row>
    <row r="204" spans="1:12" hidden="1" x14ac:dyDescent="0.2">
      <c r="A204" t="s">
        <v>1444</v>
      </c>
      <c r="B204">
        <v>2035</v>
      </c>
      <c r="C204" t="s">
        <v>1488</v>
      </c>
      <c r="D204" t="s">
        <v>1156</v>
      </c>
      <c r="E204" t="s">
        <v>1432</v>
      </c>
      <c r="F204" t="s">
        <v>377</v>
      </c>
      <c r="G204" s="30">
        <v>31490</v>
      </c>
      <c r="H204">
        <v>172</v>
      </c>
      <c r="I204">
        <v>90.4</v>
      </c>
      <c r="J204">
        <v>59.2</v>
      </c>
      <c r="K204" t="s">
        <v>1462</v>
      </c>
      <c r="L204" t="s">
        <v>1435</v>
      </c>
    </row>
    <row r="205" spans="1:12" hidden="1" x14ac:dyDescent="0.2">
      <c r="A205" t="s">
        <v>1444</v>
      </c>
      <c r="B205">
        <v>2035</v>
      </c>
      <c r="C205" t="s">
        <v>1488</v>
      </c>
      <c r="D205" t="s">
        <v>1156</v>
      </c>
      <c r="E205" t="s">
        <v>1432</v>
      </c>
      <c r="F205" t="s">
        <v>377</v>
      </c>
      <c r="G205" s="30">
        <v>31490</v>
      </c>
      <c r="H205">
        <v>172</v>
      </c>
      <c r="I205">
        <v>90.4</v>
      </c>
      <c r="J205">
        <v>59.2</v>
      </c>
      <c r="K205" t="s">
        <v>1447</v>
      </c>
      <c r="L205" t="s">
        <v>1435</v>
      </c>
    </row>
    <row r="206" spans="1:12" hidden="1" x14ac:dyDescent="0.2">
      <c r="A206" t="s">
        <v>1444</v>
      </c>
      <c r="B206">
        <v>2040</v>
      </c>
      <c r="C206" t="s">
        <v>1488</v>
      </c>
      <c r="D206" t="s">
        <v>1156</v>
      </c>
      <c r="E206" t="s">
        <v>1432</v>
      </c>
      <c r="F206" t="s">
        <v>377</v>
      </c>
      <c r="G206" s="30">
        <v>30810</v>
      </c>
      <c r="H206">
        <v>179</v>
      </c>
      <c r="I206">
        <v>94.3</v>
      </c>
      <c r="J206">
        <v>61.8</v>
      </c>
      <c r="K206" t="s">
        <v>1439</v>
      </c>
      <c r="L206" t="s">
        <v>1435</v>
      </c>
    </row>
    <row r="207" spans="1:12" hidden="1" x14ac:dyDescent="0.2">
      <c r="A207" t="s">
        <v>1444</v>
      </c>
      <c r="B207">
        <v>2040</v>
      </c>
      <c r="C207" t="s">
        <v>1488</v>
      </c>
      <c r="D207" t="s">
        <v>1156</v>
      </c>
      <c r="E207" t="s">
        <v>1432</v>
      </c>
      <c r="F207" t="s">
        <v>377</v>
      </c>
      <c r="G207" s="30">
        <v>30810</v>
      </c>
      <c r="H207">
        <v>179</v>
      </c>
      <c r="I207">
        <v>94.3</v>
      </c>
      <c r="J207">
        <v>61.8</v>
      </c>
      <c r="K207" t="s">
        <v>1439</v>
      </c>
      <c r="L207" t="s">
        <v>1435</v>
      </c>
    </row>
    <row r="208" spans="1:12" hidden="1" x14ac:dyDescent="0.2">
      <c r="A208" t="s">
        <v>1444</v>
      </c>
      <c r="B208">
        <v>2045</v>
      </c>
      <c r="C208" t="s">
        <v>1488</v>
      </c>
      <c r="D208" t="s">
        <v>1156</v>
      </c>
      <c r="E208" t="s">
        <v>1432</v>
      </c>
      <c r="F208" t="s">
        <v>377</v>
      </c>
      <c r="G208" s="30">
        <v>30130</v>
      </c>
      <c r="H208">
        <v>187</v>
      </c>
      <c r="I208">
        <v>98.2</v>
      </c>
      <c r="J208">
        <v>64.400000000000006</v>
      </c>
      <c r="K208" t="s">
        <v>1439</v>
      </c>
      <c r="L208" t="s">
        <v>1435</v>
      </c>
    </row>
    <row r="209" spans="1:12" hidden="1" x14ac:dyDescent="0.2">
      <c r="A209" t="s">
        <v>1444</v>
      </c>
      <c r="B209">
        <v>2045</v>
      </c>
      <c r="C209" t="s">
        <v>1488</v>
      </c>
      <c r="D209" t="s">
        <v>1156</v>
      </c>
      <c r="E209" t="s">
        <v>1432</v>
      </c>
      <c r="F209" t="s">
        <v>377</v>
      </c>
      <c r="G209" s="30">
        <v>30130</v>
      </c>
      <c r="H209">
        <v>187</v>
      </c>
      <c r="I209">
        <v>98.2</v>
      </c>
      <c r="J209">
        <v>64.400000000000006</v>
      </c>
      <c r="K209" t="s">
        <v>1439</v>
      </c>
      <c r="L209" t="s">
        <v>1435</v>
      </c>
    </row>
    <row r="210" spans="1:12" hidden="1" x14ac:dyDescent="0.2">
      <c r="A210" t="s">
        <v>1444</v>
      </c>
      <c r="B210">
        <v>2050</v>
      </c>
      <c r="C210" t="s">
        <v>1488</v>
      </c>
      <c r="D210" t="s">
        <v>1156</v>
      </c>
      <c r="E210" t="s">
        <v>1432</v>
      </c>
      <c r="F210" t="s">
        <v>377</v>
      </c>
      <c r="G210" s="30">
        <v>29450</v>
      </c>
      <c r="H210">
        <v>195</v>
      </c>
      <c r="I210">
        <v>102</v>
      </c>
      <c r="J210">
        <v>66.900000000000006</v>
      </c>
      <c r="K210" t="s">
        <v>1463</v>
      </c>
      <c r="L210" t="s">
        <v>1435</v>
      </c>
    </row>
    <row r="211" spans="1:12" hidden="1" x14ac:dyDescent="0.2">
      <c r="A211" t="s">
        <v>1444</v>
      </c>
      <c r="B211">
        <v>2050</v>
      </c>
      <c r="C211" t="s">
        <v>1488</v>
      </c>
      <c r="D211" t="s">
        <v>1156</v>
      </c>
      <c r="E211" t="s">
        <v>1432</v>
      </c>
      <c r="F211" t="s">
        <v>377</v>
      </c>
      <c r="G211" s="30">
        <v>29450</v>
      </c>
      <c r="H211">
        <v>195</v>
      </c>
      <c r="I211">
        <v>102</v>
      </c>
      <c r="J211">
        <v>66.900000000000006</v>
      </c>
      <c r="K211" t="s">
        <v>1448</v>
      </c>
      <c r="L211" t="s">
        <v>1435</v>
      </c>
    </row>
    <row r="212" spans="1:12" hidden="1" x14ac:dyDescent="0.2">
      <c r="A212" t="s">
        <v>1429</v>
      </c>
      <c r="B212">
        <v>2020</v>
      </c>
      <c r="C212" t="s">
        <v>1489</v>
      </c>
      <c r="D212" t="s">
        <v>1156</v>
      </c>
      <c r="E212" t="s">
        <v>1432</v>
      </c>
      <c r="F212" t="s">
        <v>377</v>
      </c>
      <c r="G212" s="30">
        <v>45660</v>
      </c>
      <c r="H212">
        <v>86.9</v>
      </c>
      <c r="I212">
        <v>160</v>
      </c>
      <c r="J212">
        <v>56.3</v>
      </c>
      <c r="K212" t="s">
        <v>1453</v>
      </c>
      <c r="L212" t="s">
        <v>1435</v>
      </c>
    </row>
    <row r="213" spans="1:12" hidden="1" x14ac:dyDescent="0.2">
      <c r="A213" t="s">
        <v>1429</v>
      </c>
      <c r="B213">
        <v>2020</v>
      </c>
      <c r="C213" t="s">
        <v>1489</v>
      </c>
      <c r="D213" t="s">
        <v>1156</v>
      </c>
      <c r="E213" t="s">
        <v>1432</v>
      </c>
      <c r="F213" t="s">
        <v>377</v>
      </c>
      <c r="G213" s="30">
        <v>45660</v>
      </c>
      <c r="H213">
        <v>86.9</v>
      </c>
      <c r="I213">
        <v>160</v>
      </c>
      <c r="J213">
        <v>56.3</v>
      </c>
      <c r="K213" t="s">
        <v>1434</v>
      </c>
      <c r="L213" t="s">
        <v>1435</v>
      </c>
    </row>
    <row r="214" spans="1:12" hidden="1" x14ac:dyDescent="0.2">
      <c r="A214" t="s">
        <v>1429</v>
      </c>
      <c r="B214">
        <v>2025</v>
      </c>
      <c r="C214" t="s">
        <v>1489</v>
      </c>
      <c r="D214" t="s">
        <v>1156</v>
      </c>
      <c r="E214" t="s">
        <v>1432</v>
      </c>
      <c r="F214" t="s">
        <v>377</v>
      </c>
      <c r="G214" s="30">
        <v>36050</v>
      </c>
      <c r="H214">
        <v>117</v>
      </c>
      <c r="I214">
        <v>230</v>
      </c>
      <c r="J214">
        <v>77.400000000000006</v>
      </c>
      <c r="K214" t="s">
        <v>1454</v>
      </c>
      <c r="L214" t="s">
        <v>1435</v>
      </c>
    </row>
    <row r="215" spans="1:12" hidden="1" x14ac:dyDescent="0.2">
      <c r="A215" t="s">
        <v>1429</v>
      </c>
      <c r="B215">
        <v>2025</v>
      </c>
      <c r="C215" t="s">
        <v>1489</v>
      </c>
      <c r="D215" t="s">
        <v>1156</v>
      </c>
      <c r="E215" t="s">
        <v>1432</v>
      </c>
      <c r="F215" t="s">
        <v>377</v>
      </c>
      <c r="G215" s="30">
        <v>36050</v>
      </c>
      <c r="H215">
        <v>117</v>
      </c>
      <c r="I215">
        <v>230</v>
      </c>
      <c r="J215">
        <v>77.400000000000006</v>
      </c>
      <c r="K215" t="s">
        <v>1436</v>
      </c>
      <c r="L215" t="s">
        <v>1435</v>
      </c>
    </row>
    <row r="216" spans="1:12" hidden="1" x14ac:dyDescent="0.2">
      <c r="A216" t="s">
        <v>1429</v>
      </c>
      <c r="B216">
        <v>2030</v>
      </c>
      <c r="C216" t="s">
        <v>1489</v>
      </c>
      <c r="D216" t="s">
        <v>1156</v>
      </c>
      <c r="E216" t="s">
        <v>1432</v>
      </c>
      <c r="F216" t="s">
        <v>377</v>
      </c>
      <c r="G216" s="30">
        <v>34450</v>
      </c>
      <c r="H216">
        <v>126</v>
      </c>
      <c r="I216">
        <v>252</v>
      </c>
      <c r="J216">
        <v>83.9</v>
      </c>
      <c r="K216" t="s">
        <v>1455</v>
      </c>
      <c r="L216" t="s">
        <v>1435</v>
      </c>
    </row>
    <row r="217" spans="1:12" hidden="1" x14ac:dyDescent="0.2">
      <c r="A217" t="s">
        <v>1429</v>
      </c>
      <c r="B217">
        <v>2030</v>
      </c>
      <c r="C217" t="s">
        <v>1489</v>
      </c>
      <c r="D217" t="s">
        <v>1156</v>
      </c>
      <c r="E217" t="s">
        <v>1432</v>
      </c>
      <c r="F217" t="s">
        <v>377</v>
      </c>
      <c r="G217" s="30">
        <v>34450</v>
      </c>
      <c r="H217">
        <v>126</v>
      </c>
      <c r="I217">
        <v>252</v>
      </c>
      <c r="J217">
        <v>83.9</v>
      </c>
      <c r="K217" t="s">
        <v>1437</v>
      </c>
      <c r="L217" t="s">
        <v>1435</v>
      </c>
    </row>
    <row r="218" spans="1:12" hidden="1" x14ac:dyDescent="0.2">
      <c r="A218" t="s">
        <v>1429</v>
      </c>
      <c r="B218">
        <v>2035</v>
      </c>
      <c r="C218" t="s">
        <v>1489</v>
      </c>
      <c r="D218" t="s">
        <v>1156</v>
      </c>
      <c r="E218" t="s">
        <v>1432</v>
      </c>
      <c r="F218" t="s">
        <v>377</v>
      </c>
      <c r="G218" s="30">
        <v>33900</v>
      </c>
      <c r="H218">
        <v>142</v>
      </c>
      <c r="I218">
        <v>285</v>
      </c>
      <c r="J218">
        <v>94.6</v>
      </c>
      <c r="K218" t="s">
        <v>1456</v>
      </c>
      <c r="L218" t="s">
        <v>1435</v>
      </c>
    </row>
    <row r="219" spans="1:12" hidden="1" x14ac:dyDescent="0.2">
      <c r="A219" t="s">
        <v>1429</v>
      </c>
      <c r="B219">
        <v>2035</v>
      </c>
      <c r="C219" t="s">
        <v>1489</v>
      </c>
      <c r="D219" t="s">
        <v>1156</v>
      </c>
      <c r="E219" t="s">
        <v>1432</v>
      </c>
      <c r="F219" t="s">
        <v>377</v>
      </c>
      <c r="G219" s="30">
        <v>33900</v>
      </c>
      <c r="H219">
        <v>142</v>
      </c>
      <c r="I219">
        <v>285</v>
      </c>
      <c r="J219">
        <v>94.6</v>
      </c>
      <c r="K219" t="s">
        <v>1438</v>
      </c>
      <c r="L219" t="s">
        <v>1435</v>
      </c>
    </row>
    <row r="220" spans="1:12" hidden="1" x14ac:dyDescent="0.2">
      <c r="A220" t="s">
        <v>1429</v>
      </c>
      <c r="B220">
        <v>2040</v>
      </c>
      <c r="C220" t="s">
        <v>1489</v>
      </c>
      <c r="D220" t="s">
        <v>1156</v>
      </c>
      <c r="E220" t="s">
        <v>1432</v>
      </c>
      <c r="F220" t="s">
        <v>377</v>
      </c>
      <c r="G220" s="30">
        <v>33190</v>
      </c>
      <c r="H220">
        <v>148</v>
      </c>
      <c r="I220">
        <v>294</v>
      </c>
      <c r="J220">
        <v>98.4</v>
      </c>
      <c r="K220" t="s">
        <v>1439</v>
      </c>
      <c r="L220" t="s">
        <v>1435</v>
      </c>
    </row>
    <row r="221" spans="1:12" hidden="1" x14ac:dyDescent="0.2">
      <c r="A221" t="s">
        <v>1429</v>
      </c>
      <c r="B221">
        <v>2040</v>
      </c>
      <c r="C221" t="s">
        <v>1489</v>
      </c>
      <c r="D221" t="s">
        <v>1156</v>
      </c>
      <c r="E221" t="s">
        <v>1432</v>
      </c>
      <c r="F221" t="s">
        <v>377</v>
      </c>
      <c r="G221" s="30">
        <v>33190</v>
      </c>
      <c r="H221">
        <v>148</v>
      </c>
      <c r="I221">
        <v>294</v>
      </c>
      <c r="J221">
        <v>98.4</v>
      </c>
      <c r="K221" t="s">
        <v>1439</v>
      </c>
      <c r="L221" t="s">
        <v>1435</v>
      </c>
    </row>
    <row r="222" spans="1:12" hidden="1" x14ac:dyDescent="0.2">
      <c r="A222" t="s">
        <v>1429</v>
      </c>
      <c r="B222">
        <v>2045</v>
      </c>
      <c r="C222" t="s">
        <v>1489</v>
      </c>
      <c r="D222" t="s">
        <v>1156</v>
      </c>
      <c r="E222" t="s">
        <v>1432</v>
      </c>
      <c r="F222" t="s">
        <v>377</v>
      </c>
      <c r="G222" s="30">
        <v>32480</v>
      </c>
      <c r="H222">
        <v>154</v>
      </c>
      <c r="I222">
        <v>304</v>
      </c>
      <c r="J222">
        <v>102</v>
      </c>
      <c r="K222" t="s">
        <v>1439</v>
      </c>
      <c r="L222" t="s">
        <v>1435</v>
      </c>
    </row>
    <row r="223" spans="1:12" hidden="1" x14ac:dyDescent="0.2">
      <c r="A223" t="s">
        <v>1429</v>
      </c>
      <c r="B223">
        <v>2045</v>
      </c>
      <c r="C223" t="s">
        <v>1489</v>
      </c>
      <c r="D223" t="s">
        <v>1156</v>
      </c>
      <c r="E223" t="s">
        <v>1432</v>
      </c>
      <c r="F223" t="s">
        <v>377</v>
      </c>
      <c r="G223" s="30">
        <v>32480</v>
      </c>
      <c r="H223">
        <v>154</v>
      </c>
      <c r="I223">
        <v>304</v>
      </c>
      <c r="J223">
        <v>102</v>
      </c>
      <c r="K223" t="s">
        <v>1439</v>
      </c>
      <c r="L223" t="s">
        <v>1435</v>
      </c>
    </row>
    <row r="224" spans="1:12" hidden="1" x14ac:dyDescent="0.2">
      <c r="A224" t="s">
        <v>1429</v>
      </c>
      <c r="B224">
        <v>2050</v>
      </c>
      <c r="C224" t="s">
        <v>1489</v>
      </c>
      <c r="D224" t="s">
        <v>1156</v>
      </c>
      <c r="E224" t="s">
        <v>1432</v>
      </c>
      <c r="F224" t="s">
        <v>377</v>
      </c>
      <c r="G224" s="30">
        <v>31780</v>
      </c>
      <c r="H224">
        <v>161</v>
      </c>
      <c r="I224">
        <v>313</v>
      </c>
      <c r="J224">
        <v>106</v>
      </c>
      <c r="K224" t="s">
        <v>1457</v>
      </c>
      <c r="L224" t="s">
        <v>1435</v>
      </c>
    </row>
    <row r="225" spans="1:12" hidden="1" x14ac:dyDescent="0.2">
      <c r="A225" t="s">
        <v>1429</v>
      </c>
      <c r="B225">
        <v>2050</v>
      </c>
      <c r="C225" t="s">
        <v>1489</v>
      </c>
      <c r="D225" t="s">
        <v>1156</v>
      </c>
      <c r="E225" t="s">
        <v>1432</v>
      </c>
      <c r="F225" t="s">
        <v>377</v>
      </c>
      <c r="G225" s="30">
        <v>31780</v>
      </c>
      <c r="H225">
        <v>161</v>
      </c>
      <c r="I225">
        <v>313</v>
      </c>
      <c r="J225">
        <v>106</v>
      </c>
      <c r="K225" t="s">
        <v>1440</v>
      </c>
      <c r="L225" t="s">
        <v>1435</v>
      </c>
    </row>
    <row r="226" spans="1:12" hidden="1" x14ac:dyDescent="0.2">
      <c r="A226" t="s">
        <v>1441</v>
      </c>
      <c r="B226">
        <v>2020</v>
      </c>
      <c r="C226" t="s">
        <v>1489</v>
      </c>
      <c r="D226" t="s">
        <v>1156</v>
      </c>
      <c r="E226" t="s">
        <v>1432</v>
      </c>
      <c r="F226" t="s">
        <v>377</v>
      </c>
      <c r="G226" s="30">
        <v>45660</v>
      </c>
      <c r="H226">
        <v>86.9</v>
      </c>
      <c r="I226">
        <v>160</v>
      </c>
      <c r="J226">
        <v>56.3</v>
      </c>
      <c r="K226" t="s">
        <v>1459</v>
      </c>
      <c r="L226" t="s">
        <v>1435</v>
      </c>
    </row>
    <row r="227" spans="1:12" hidden="1" x14ac:dyDescent="0.2">
      <c r="A227" t="s">
        <v>1441</v>
      </c>
      <c r="B227">
        <v>2020</v>
      </c>
      <c r="C227" t="s">
        <v>1489</v>
      </c>
      <c r="D227" t="s">
        <v>1156</v>
      </c>
      <c r="E227" t="s">
        <v>1432</v>
      </c>
      <c r="F227" t="s">
        <v>377</v>
      </c>
      <c r="G227" s="30">
        <v>45660</v>
      </c>
      <c r="H227">
        <v>86.9</v>
      </c>
      <c r="I227">
        <v>160</v>
      </c>
      <c r="J227">
        <v>56.3</v>
      </c>
      <c r="K227" t="s">
        <v>1442</v>
      </c>
      <c r="L227" t="s">
        <v>1443</v>
      </c>
    </row>
    <row r="228" spans="1:12" hidden="1" x14ac:dyDescent="0.2">
      <c r="A228" t="s">
        <v>1441</v>
      </c>
      <c r="B228">
        <v>2025</v>
      </c>
      <c r="C228" t="s">
        <v>1489</v>
      </c>
      <c r="D228" t="s">
        <v>1156</v>
      </c>
      <c r="E228" t="s">
        <v>1432</v>
      </c>
      <c r="F228" t="s">
        <v>377</v>
      </c>
      <c r="G228" s="30">
        <v>45660</v>
      </c>
      <c r="H228">
        <v>86.9</v>
      </c>
      <c r="I228">
        <v>160</v>
      </c>
      <c r="J228">
        <v>56.3</v>
      </c>
      <c r="K228" t="s">
        <v>1459</v>
      </c>
      <c r="L228" t="s">
        <v>1435</v>
      </c>
    </row>
    <row r="229" spans="1:12" hidden="1" x14ac:dyDescent="0.2">
      <c r="A229" t="s">
        <v>1441</v>
      </c>
      <c r="B229">
        <v>2025</v>
      </c>
      <c r="C229" t="s">
        <v>1489</v>
      </c>
      <c r="D229" t="s">
        <v>1156</v>
      </c>
      <c r="E229" t="s">
        <v>1432</v>
      </c>
      <c r="F229" t="s">
        <v>377</v>
      </c>
      <c r="G229" s="30">
        <v>45660</v>
      </c>
      <c r="H229">
        <v>86.9</v>
      </c>
      <c r="I229">
        <v>160</v>
      </c>
      <c r="J229">
        <v>56.3</v>
      </c>
      <c r="K229" t="s">
        <v>1442</v>
      </c>
      <c r="L229" t="s">
        <v>1443</v>
      </c>
    </row>
    <row r="230" spans="1:12" hidden="1" x14ac:dyDescent="0.2">
      <c r="A230" t="s">
        <v>1441</v>
      </c>
      <c r="B230">
        <v>2030</v>
      </c>
      <c r="C230" t="s">
        <v>1489</v>
      </c>
      <c r="D230" t="s">
        <v>1156</v>
      </c>
      <c r="E230" t="s">
        <v>1432</v>
      </c>
      <c r="F230" t="s">
        <v>377</v>
      </c>
      <c r="G230" s="30">
        <v>45660</v>
      </c>
      <c r="H230">
        <v>86.9</v>
      </c>
      <c r="I230">
        <v>160</v>
      </c>
      <c r="J230">
        <v>56.3</v>
      </c>
      <c r="K230" t="s">
        <v>1459</v>
      </c>
      <c r="L230" t="s">
        <v>1435</v>
      </c>
    </row>
    <row r="231" spans="1:12" hidden="1" x14ac:dyDescent="0.2">
      <c r="A231" t="s">
        <v>1441</v>
      </c>
      <c r="B231">
        <v>2030</v>
      </c>
      <c r="C231" t="s">
        <v>1489</v>
      </c>
      <c r="D231" t="s">
        <v>1156</v>
      </c>
      <c r="E231" t="s">
        <v>1432</v>
      </c>
      <c r="F231" t="s">
        <v>377</v>
      </c>
      <c r="G231" s="30">
        <v>45660</v>
      </c>
      <c r="H231">
        <v>86.9</v>
      </c>
      <c r="I231">
        <v>160</v>
      </c>
      <c r="J231">
        <v>56.3</v>
      </c>
      <c r="K231" t="s">
        <v>1442</v>
      </c>
      <c r="L231" t="s">
        <v>1443</v>
      </c>
    </row>
    <row r="232" spans="1:12" hidden="1" x14ac:dyDescent="0.2">
      <c r="A232" t="s">
        <v>1441</v>
      </c>
      <c r="B232">
        <v>2035</v>
      </c>
      <c r="C232" t="s">
        <v>1489</v>
      </c>
      <c r="D232" t="s">
        <v>1156</v>
      </c>
      <c r="E232" t="s">
        <v>1432</v>
      </c>
      <c r="F232" t="s">
        <v>377</v>
      </c>
      <c r="G232" s="30">
        <v>45660</v>
      </c>
      <c r="H232">
        <v>86.9</v>
      </c>
      <c r="I232">
        <v>160</v>
      </c>
      <c r="J232">
        <v>56.3</v>
      </c>
      <c r="K232" t="s">
        <v>1459</v>
      </c>
      <c r="L232" t="s">
        <v>1435</v>
      </c>
    </row>
    <row r="233" spans="1:12" hidden="1" x14ac:dyDescent="0.2">
      <c r="A233" t="s">
        <v>1441</v>
      </c>
      <c r="B233">
        <v>2035</v>
      </c>
      <c r="C233" t="s">
        <v>1489</v>
      </c>
      <c r="D233" t="s">
        <v>1156</v>
      </c>
      <c r="E233" t="s">
        <v>1432</v>
      </c>
      <c r="F233" t="s">
        <v>377</v>
      </c>
      <c r="G233" s="30">
        <v>45660</v>
      </c>
      <c r="H233">
        <v>86.9</v>
      </c>
      <c r="I233">
        <v>160</v>
      </c>
      <c r="J233">
        <v>56.3</v>
      </c>
      <c r="K233" t="s">
        <v>1442</v>
      </c>
      <c r="L233" t="s">
        <v>1443</v>
      </c>
    </row>
    <row r="234" spans="1:12" hidden="1" x14ac:dyDescent="0.2">
      <c r="A234" t="s">
        <v>1441</v>
      </c>
      <c r="B234">
        <v>2040</v>
      </c>
      <c r="C234" t="s">
        <v>1489</v>
      </c>
      <c r="D234" t="s">
        <v>1156</v>
      </c>
      <c r="E234" t="s">
        <v>1432</v>
      </c>
      <c r="F234" t="s">
        <v>377</v>
      </c>
      <c r="G234" s="30">
        <v>45660</v>
      </c>
      <c r="H234">
        <v>86.9</v>
      </c>
      <c r="I234">
        <v>160</v>
      </c>
      <c r="J234">
        <v>56.3</v>
      </c>
      <c r="K234" t="s">
        <v>1459</v>
      </c>
      <c r="L234" t="s">
        <v>1435</v>
      </c>
    </row>
    <row r="235" spans="1:12" hidden="1" x14ac:dyDescent="0.2">
      <c r="A235" t="s">
        <v>1441</v>
      </c>
      <c r="B235">
        <v>2040</v>
      </c>
      <c r="C235" t="s">
        <v>1489</v>
      </c>
      <c r="D235" t="s">
        <v>1156</v>
      </c>
      <c r="E235" t="s">
        <v>1432</v>
      </c>
      <c r="F235" t="s">
        <v>377</v>
      </c>
      <c r="G235" s="30">
        <v>45660</v>
      </c>
      <c r="H235">
        <v>86.9</v>
      </c>
      <c r="I235">
        <v>160</v>
      </c>
      <c r="J235">
        <v>56.3</v>
      </c>
      <c r="K235" t="s">
        <v>1442</v>
      </c>
      <c r="L235" t="s">
        <v>1443</v>
      </c>
    </row>
    <row r="236" spans="1:12" hidden="1" x14ac:dyDescent="0.2">
      <c r="A236" t="s">
        <v>1441</v>
      </c>
      <c r="B236">
        <v>2045</v>
      </c>
      <c r="C236" t="s">
        <v>1489</v>
      </c>
      <c r="D236" t="s">
        <v>1156</v>
      </c>
      <c r="E236" t="s">
        <v>1432</v>
      </c>
      <c r="F236" t="s">
        <v>377</v>
      </c>
      <c r="G236" s="30">
        <v>45660</v>
      </c>
      <c r="H236">
        <v>86.9</v>
      </c>
      <c r="I236">
        <v>160</v>
      </c>
      <c r="J236">
        <v>56.3</v>
      </c>
      <c r="K236" t="s">
        <v>1459</v>
      </c>
      <c r="L236" t="s">
        <v>1435</v>
      </c>
    </row>
    <row r="237" spans="1:12" hidden="1" x14ac:dyDescent="0.2">
      <c r="A237" t="s">
        <v>1441</v>
      </c>
      <c r="B237">
        <v>2045</v>
      </c>
      <c r="C237" t="s">
        <v>1489</v>
      </c>
      <c r="D237" t="s">
        <v>1156</v>
      </c>
      <c r="E237" t="s">
        <v>1432</v>
      </c>
      <c r="F237" t="s">
        <v>377</v>
      </c>
      <c r="G237" s="30">
        <v>45660</v>
      </c>
      <c r="H237">
        <v>86.9</v>
      </c>
      <c r="I237">
        <v>160</v>
      </c>
      <c r="J237">
        <v>56.3</v>
      </c>
      <c r="K237" t="s">
        <v>1442</v>
      </c>
      <c r="L237" t="s">
        <v>1443</v>
      </c>
    </row>
    <row r="238" spans="1:12" hidden="1" x14ac:dyDescent="0.2">
      <c r="A238" t="s">
        <v>1441</v>
      </c>
      <c r="B238">
        <v>2050</v>
      </c>
      <c r="C238" t="s">
        <v>1489</v>
      </c>
      <c r="D238" t="s">
        <v>1156</v>
      </c>
      <c r="E238" t="s">
        <v>1432</v>
      </c>
      <c r="F238" t="s">
        <v>377</v>
      </c>
      <c r="G238" s="30">
        <v>45660</v>
      </c>
      <c r="H238">
        <v>86.9</v>
      </c>
      <c r="I238">
        <v>160</v>
      </c>
      <c r="J238">
        <v>56.3</v>
      </c>
      <c r="K238" t="s">
        <v>1459</v>
      </c>
      <c r="L238" t="s">
        <v>1435</v>
      </c>
    </row>
    <row r="239" spans="1:12" hidden="1" x14ac:dyDescent="0.2">
      <c r="A239" t="s">
        <v>1441</v>
      </c>
      <c r="B239">
        <v>2050</v>
      </c>
      <c r="C239" t="s">
        <v>1489</v>
      </c>
      <c r="D239" t="s">
        <v>1156</v>
      </c>
      <c r="E239" t="s">
        <v>1432</v>
      </c>
      <c r="F239" t="s">
        <v>377</v>
      </c>
      <c r="G239" s="30">
        <v>45660</v>
      </c>
      <c r="H239">
        <v>86.9</v>
      </c>
      <c r="I239">
        <v>160</v>
      </c>
      <c r="J239">
        <v>56.3</v>
      </c>
      <c r="K239" t="s">
        <v>1442</v>
      </c>
      <c r="L239" t="s">
        <v>1443</v>
      </c>
    </row>
    <row r="240" spans="1:12" hidden="1" x14ac:dyDescent="0.2">
      <c r="A240" t="s">
        <v>1444</v>
      </c>
      <c r="B240">
        <v>2020</v>
      </c>
      <c r="C240" t="s">
        <v>1489</v>
      </c>
      <c r="D240" t="s">
        <v>1156</v>
      </c>
      <c r="E240" t="s">
        <v>1432</v>
      </c>
      <c r="F240" t="s">
        <v>377</v>
      </c>
      <c r="G240" s="30">
        <v>45660</v>
      </c>
      <c r="H240">
        <v>86.9</v>
      </c>
      <c r="I240">
        <v>160</v>
      </c>
      <c r="J240">
        <v>56.3</v>
      </c>
      <c r="K240" t="s">
        <v>1459</v>
      </c>
      <c r="L240" t="s">
        <v>1435</v>
      </c>
    </row>
    <row r="241" spans="1:12" hidden="1" x14ac:dyDescent="0.2">
      <c r="A241" t="s">
        <v>1444</v>
      </c>
      <c r="B241">
        <v>2020</v>
      </c>
      <c r="C241" t="s">
        <v>1489</v>
      </c>
      <c r="D241" t="s">
        <v>1156</v>
      </c>
      <c r="E241" t="s">
        <v>1432</v>
      </c>
      <c r="F241" t="s">
        <v>377</v>
      </c>
      <c r="G241" s="30">
        <v>45660</v>
      </c>
      <c r="H241">
        <v>86.9</v>
      </c>
      <c r="I241">
        <v>160</v>
      </c>
      <c r="J241">
        <v>56.3</v>
      </c>
      <c r="K241" t="s">
        <v>1442</v>
      </c>
      <c r="L241" t="s">
        <v>1435</v>
      </c>
    </row>
    <row r="242" spans="1:12" hidden="1" x14ac:dyDescent="0.2">
      <c r="A242" t="s">
        <v>1444</v>
      </c>
      <c r="B242">
        <v>2025</v>
      </c>
      <c r="C242" t="s">
        <v>1489</v>
      </c>
      <c r="D242" t="s">
        <v>1156</v>
      </c>
      <c r="E242" t="s">
        <v>1432</v>
      </c>
      <c r="F242" t="s">
        <v>377</v>
      </c>
      <c r="G242" s="30">
        <v>41550</v>
      </c>
      <c r="H242">
        <v>101</v>
      </c>
      <c r="I242">
        <v>186</v>
      </c>
      <c r="J242">
        <v>65.3</v>
      </c>
      <c r="K242" t="s">
        <v>1460</v>
      </c>
      <c r="L242" t="s">
        <v>1435</v>
      </c>
    </row>
    <row r="243" spans="1:12" hidden="1" x14ac:dyDescent="0.2">
      <c r="A243" t="s">
        <v>1444</v>
      </c>
      <c r="B243">
        <v>2025</v>
      </c>
      <c r="C243" t="s">
        <v>1489</v>
      </c>
      <c r="D243" t="s">
        <v>1156</v>
      </c>
      <c r="E243" t="s">
        <v>1432</v>
      </c>
      <c r="F243" t="s">
        <v>377</v>
      </c>
      <c r="G243" s="30">
        <v>41550</v>
      </c>
      <c r="H243">
        <v>101</v>
      </c>
      <c r="I243">
        <v>186</v>
      </c>
      <c r="J243">
        <v>65.3</v>
      </c>
      <c r="K243" t="s">
        <v>1445</v>
      </c>
      <c r="L243" t="s">
        <v>1435</v>
      </c>
    </row>
    <row r="244" spans="1:12" hidden="1" x14ac:dyDescent="0.2">
      <c r="A244" t="s">
        <v>1444</v>
      </c>
      <c r="B244">
        <v>2030</v>
      </c>
      <c r="C244" t="s">
        <v>1489</v>
      </c>
      <c r="D244" t="s">
        <v>1156</v>
      </c>
      <c r="E244" t="s">
        <v>1432</v>
      </c>
      <c r="F244" t="s">
        <v>377</v>
      </c>
      <c r="G244" s="30">
        <v>36920</v>
      </c>
      <c r="H244">
        <v>105</v>
      </c>
      <c r="I244">
        <v>195</v>
      </c>
      <c r="J244">
        <v>68.099999999999994</v>
      </c>
      <c r="K244" t="s">
        <v>1461</v>
      </c>
      <c r="L244" t="s">
        <v>1435</v>
      </c>
    </row>
    <row r="245" spans="1:12" hidden="1" x14ac:dyDescent="0.2">
      <c r="A245" t="s">
        <v>1444</v>
      </c>
      <c r="B245">
        <v>2030</v>
      </c>
      <c r="C245" t="s">
        <v>1489</v>
      </c>
      <c r="D245" t="s">
        <v>1156</v>
      </c>
      <c r="E245" t="s">
        <v>1432</v>
      </c>
      <c r="F245" t="s">
        <v>377</v>
      </c>
      <c r="G245" s="30">
        <v>36920</v>
      </c>
      <c r="H245">
        <v>105</v>
      </c>
      <c r="I245">
        <v>195</v>
      </c>
      <c r="J245">
        <v>68.099999999999994</v>
      </c>
      <c r="K245" t="s">
        <v>1446</v>
      </c>
      <c r="L245" t="s">
        <v>1435</v>
      </c>
    </row>
    <row r="246" spans="1:12" hidden="1" x14ac:dyDescent="0.2">
      <c r="A246" t="s">
        <v>1444</v>
      </c>
      <c r="B246">
        <v>2035</v>
      </c>
      <c r="C246" t="s">
        <v>1489</v>
      </c>
      <c r="D246" t="s">
        <v>1156</v>
      </c>
      <c r="E246" t="s">
        <v>1432</v>
      </c>
      <c r="F246" t="s">
        <v>377</v>
      </c>
      <c r="G246" s="30">
        <v>34770</v>
      </c>
      <c r="H246">
        <v>118</v>
      </c>
      <c r="I246">
        <v>217</v>
      </c>
      <c r="J246">
        <v>76.5</v>
      </c>
      <c r="K246" t="s">
        <v>1462</v>
      </c>
      <c r="L246" t="s">
        <v>1435</v>
      </c>
    </row>
    <row r="247" spans="1:12" hidden="1" x14ac:dyDescent="0.2">
      <c r="A247" t="s">
        <v>1444</v>
      </c>
      <c r="B247">
        <v>2035</v>
      </c>
      <c r="C247" t="s">
        <v>1489</v>
      </c>
      <c r="D247" t="s">
        <v>1156</v>
      </c>
      <c r="E247" t="s">
        <v>1432</v>
      </c>
      <c r="F247" t="s">
        <v>377</v>
      </c>
      <c r="G247" s="30">
        <v>34770</v>
      </c>
      <c r="H247">
        <v>118</v>
      </c>
      <c r="I247">
        <v>217</v>
      </c>
      <c r="J247">
        <v>76.5</v>
      </c>
      <c r="K247" t="s">
        <v>1447</v>
      </c>
      <c r="L247" t="s">
        <v>1435</v>
      </c>
    </row>
    <row r="248" spans="1:12" hidden="1" x14ac:dyDescent="0.2">
      <c r="A248" t="s">
        <v>1444</v>
      </c>
      <c r="B248">
        <v>2040</v>
      </c>
      <c r="C248" t="s">
        <v>1489</v>
      </c>
      <c r="D248" t="s">
        <v>1156</v>
      </c>
      <c r="E248" t="s">
        <v>1432</v>
      </c>
      <c r="F248" t="s">
        <v>377</v>
      </c>
      <c r="G248" s="30">
        <v>33870</v>
      </c>
      <c r="H248">
        <v>123</v>
      </c>
      <c r="I248">
        <v>228</v>
      </c>
      <c r="J248">
        <v>80.099999999999994</v>
      </c>
      <c r="K248" t="s">
        <v>1439</v>
      </c>
      <c r="L248" t="s">
        <v>1435</v>
      </c>
    </row>
    <row r="249" spans="1:12" hidden="1" x14ac:dyDescent="0.2">
      <c r="A249" t="s">
        <v>1444</v>
      </c>
      <c r="B249">
        <v>2040</v>
      </c>
      <c r="C249" t="s">
        <v>1489</v>
      </c>
      <c r="D249" t="s">
        <v>1156</v>
      </c>
      <c r="E249" t="s">
        <v>1432</v>
      </c>
      <c r="F249" t="s">
        <v>377</v>
      </c>
      <c r="G249" s="30">
        <v>33870</v>
      </c>
      <c r="H249">
        <v>123</v>
      </c>
      <c r="I249">
        <v>228</v>
      </c>
      <c r="J249">
        <v>80.099999999999994</v>
      </c>
      <c r="K249" t="s">
        <v>1439</v>
      </c>
      <c r="L249" t="s">
        <v>1435</v>
      </c>
    </row>
    <row r="250" spans="1:12" hidden="1" x14ac:dyDescent="0.2">
      <c r="A250" t="s">
        <v>1444</v>
      </c>
      <c r="B250">
        <v>2045</v>
      </c>
      <c r="C250" t="s">
        <v>1489</v>
      </c>
      <c r="D250" t="s">
        <v>1156</v>
      </c>
      <c r="E250" t="s">
        <v>1432</v>
      </c>
      <c r="F250" t="s">
        <v>377</v>
      </c>
      <c r="G250" s="30">
        <v>32960</v>
      </c>
      <c r="H250">
        <v>129</v>
      </c>
      <c r="I250">
        <v>240</v>
      </c>
      <c r="J250">
        <v>83.7</v>
      </c>
      <c r="K250" t="s">
        <v>1439</v>
      </c>
      <c r="L250" t="s">
        <v>1435</v>
      </c>
    </row>
    <row r="251" spans="1:12" hidden="1" x14ac:dyDescent="0.2">
      <c r="A251" t="s">
        <v>1444</v>
      </c>
      <c r="B251">
        <v>2045</v>
      </c>
      <c r="C251" t="s">
        <v>1489</v>
      </c>
      <c r="D251" t="s">
        <v>1156</v>
      </c>
      <c r="E251" t="s">
        <v>1432</v>
      </c>
      <c r="F251" t="s">
        <v>377</v>
      </c>
      <c r="G251" s="30">
        <v>32960</v>
      </c>
      <c r="H251">
        <v>129</v>
      </c>
      <c r="I251">
        <v>240</v>
      </c>
      <c r="J251">
        <v>83.7</v>
      </c>
      <c r="K251" t="s">
        <v>1439</v>
      </c>
      <c r="L251" t="s">
        <v>1435</v>
      </c>
    </row>
    <row r="252" spans="1:12" hidden="1" x14ac:dyDescent="0.2">
      <c r="A252" t="s">
        <v>1444</v>
      </c>
      <c r="B252">
        <v>2050</v>
      </c>
      <c r="C252" t="s">
        <v>1489</v>
      </c>
      <c r="D252" t="s">
        <v>1156</v>
      </c>
      <c r="E252" t="s">
        <v>1432</v>
      </c>
      <c r="F252" t="s">
        <v>377</v>
      </c>
      <c r="G252" s="30">
        <v>32060</v>
      </c>
      <c r="H252">
        <v>134</v>
      </c>
      <c r="I252">
        <v>251</v>
      </c>
      <c r="J252">
        <v>87.5</v>
      </c>
      <c r="K252" t="s">
        <v>1463</v>
      </c>
      <c r="L252" t="s">
        <v>1435</v>
      </c>
    </row>
    <row r="253" spans="1:12" hidden="1" x14ac:dyDescent="0.2">
      <c r="A253" t="s">
        <v>1444</v>
      </c>
      <c r="B253">
        <v>2050</v>
      </c>
      <c r="C253" t="s">
        <v>1489</v>
      </c>
      <c r="D253" t="s">
        <v>1156</v>
      </c>
      <c r="E253" t="s">
        <v>1432</v>
      </c>
      <c r="F253" t="s">
        <v>377</v>
      </c>
      <c r="G253" s="30">
        <v>32060</v>
      </c>
      <c r="H253">
        <v>134</v>
      </c>
      <c r="I253">
        <v>251</v>
      </c>
      <c r="J253">
        <v>87.5</v>
      </c>
      <c r="K253" t="s">
        <v>1448</v>
      </c>
      <c r="L253" t="s">
        <v>1435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baseColWidth="10" defaultColWidth="8.83203125" defaultRowHeight="15" x14ac:dyDescent="0.2"/>
  <cols>
    <col min="2" max="2" width="54.33203125" customWidth="1"/>
    <col min="3" max="3" width="10.6640625" bestFit="1" customWidth="1"/>
    <col min="4" max="10" width="10.5" bestFit="1" customWidth="1"/>
  </cols>
  <sheetData>
    <row r="1" spans="1:10" x14ac:dyDescent="0.2">
      <c r="A1" s="1" t="s">
        <v>1490</v>
      </c>
    </row>
    <row r="2" spans="1:10" x14ac:dyDescent="0.2">
      <c r="B2" s="71"/>
      <c r="C2" s="75">
        <v>2020</v>
      </c>
      <c r="D2" s="75">
        <v>2025</v>
      </c>
      <c r="E2" s="75">
        <v>2030</v>
      </c>
      <c r="F2" s="75">
        <v>2035</v>
      </c>
      <c r="G2" s="75">
        <v>2040</v>
      </c>
      <c r="H2" s="75">
        <v>2045</v>
      </c>
      <c r="I2" s="75">
        <v>2050</v>
      </c>
    </row>
    <row r="3" spans="1:10" x14ac:dyDescent="0.2">
      <c r="A3" t="s">
        <v>1444</v>
      </c>
      <c r="B3" s="27" t="s">
        <v>1430</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2">
      <c r="A4" t="s">
        <v>1444</v>
      </c>
      <c r="B4" t="s">
        <v>1449</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2">
      <c r="A5" t="s">
        <v>1444</v>
      </c>
      <c r="B5" t="s">
        <v>1450</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2">
      <c r="A6" t="s">
        <v>1444</v>
      </c>
      <c r="B6" s="27" t="s">
        <v>1451</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2">
      <c r="A7" t="s">
        <v>1444</v>
      </c>
      <c r="B7" t="s">
        <v>1464</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2">
      <c r="A8" t="s">
        <v>1444</v>
      </c>
      <c r="B8" t="s">
        <v>1468</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2">
      <c r="A9" t="s">
        <v>1444</v>
      </c>
      <c r="B9" s="27" t="s">
        <v>1470</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2">
      <c r="A10" t="s">
        <v>1444</v>
      </c>
      <c r="B10" t="s">
        <v>1482</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2">
      <c r="A11" t="s">
        <v>1444</v>
      </c>
      <c r="B11" t="s">
        <v>1488</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2">
      <c r="A12" t="s">
        <v>1444</v>
      </c>
      <c r="B12" t="s">
        <v>1489</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2">
      <c r="A15" s="1" t="s">
        <v>1491</v>
      </c>
      <c r="B15" s="76" t="s">
        <v>1492</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2">
      <c r="B16" t="s">
        <v>1496</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2">
      <c r="B17" t="s">
        <v>1498</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2">
      <c r="B18" t="s">
        <v>1497</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2">
      <c r="A21" s="1" t="s">
        <v>1493</v>
      </c>
      <c r="C21" s="70"/>
      <c r="D21" s="70"/>
      <c r="E21" s="70"/>
      <c r="F21" s="70"/>
      <c r="G21" s="70"/>
      <c r="H21" s="70"/>
      <c r="I21" s="70"/>
    </row>
    <row r="22" spans="1:33" x14ac:dyDescent="0.2">
      <c r="B22" s="76" t="s">
        <v>1492</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2">
      <c r="B23" t="s">
        <v>1414</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2">
      <c r="B24" t="s">
        <v>1416</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2">
      <c r="B25" t="s">
        <v>1415</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2">
      <c r="A27" s="1" t="s">
        <v>1499</v>
      </c>
    </row>
    <row r="28" spans="1:33" x14ac:dyDescent="0.2">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2">
      <c r="B29" t="s">
        <v>1414</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
      <c r="B30" t="s">
        <v>1416</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
      <c r="B31" t="s">
        <v>1415</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CARB ACT ISOR</vt:lpstr>
      <vt:lpstr>LDV Shares</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2017-07-01T03:43:09Z</dcterms:created>
  <dcterms:modified xsi:type="dcterms:W3CDTF">2022-03-04T18:30:00Z</dcterms:modified>
</cp:coreProperties>
</file>