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A\elec\EIaE\"/>
    </mc:Choice>
  </mc:AlternateContent>
  <xr:revisionPtr revIDLastSave="0" documentId="8_{EBF437CC-DE3B-4C48-9655-EE83FD8DFA4B}"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E2" i="9"/>
  <c r="D2" i="9" s="1"/>
  <c r="C2" i="9" s="1"/>
  <c r="B2" i="9"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AC14" i="26" s="1"/>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H14" i="26" l="1"/>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D66" i="23" s="1"/>
  <c r="H736" i="22"/>
  <c r="G741" i="22"/>
  <c r="K740" i="22"/>
  <c r="H733" i="22"/>
  <c r="G738" i="22"/>
  <c r="F743" i="22"/>
  <c r="H730" i="22"/>
  <c r="G735" i="22"/>
  <c r="B64" i="23" s="1"/>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G73" i="23"/>
  <c r="K72" i="23"/>
  <c r="B62" i="23"/>
  <c r="C64" i="23"/>
  <c r="H73" i="23"/>
  <c r="AM10" i="26"/>
  <c r="AL14" i="26"/>
  <c r="AL15" i="26"/>
  <c r="AM11" i="26"/>
  <c r="AF93" i="23"/>
  <c r="AG87" i="23"/>
  <c r="AG93" i="23" s="1"/>
  <c r="AF101" i="23"/>
  <c r="AG88" i="23"/>
  <c r="AG101" i="23" s="1"/>
  <c r="AF96" i="23"/>
  <c r="AG82" i="23"/>
  <c r="AG96" i="23" s="1"/>
  <c r="AF100" i="23"/>
  <c r="AF99" i="23"/>
  <c r="AG83" i="23"/>
  <c r="AF92" i="23"/>
  <c r="AG86" i="23"/>
  <c r="AG92" i="23" s="1"/>
  <c r="I62" i="23" l="1"/>
  <c r="D62" i="23"/>
  <c r="G61" i="23"/>
  <c r="H60" i="23"/>
  <c r="C66" i="23"/>
  <c r="L70" i="23"/>
  <c r="B73" i="23"/>
  <c r="G70" i="23"/>
  <c r="L60" i="23"/>
  <c r="B61" i="23"/>
  <c r="M70" i="23"/>
  <c r="E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<sst xmlns="http://schemas.openxmlformats.org/spreadsheetml/2006/main" count="15214" uniqueCount="1081">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</sst>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529</v>
      </c>
      <c r="C1" s="86">
        <v>45383</v>
      </c>
      <c r="D1" s="87"/>
      <c r="E1" s="87"/>
      <c r="F1" s="87"/>
      <c r="G1" s="87"/>
      <c r="H1" s="87"/>
      <c r="I1" s="87"/>
      <c r="J1" s="87"/>
      <c r="K1" s="85" t="s">
        <v>533</v>
      </c>
      <c r="L1" s="85" t="s">
        <v>535</v>
      </c>
      <c r="M1" s="163" t="s">
        <v>1053</v>
      </c>
    </row>
    <row r="2" spans="1:13">
      <c r="A2" s="1" t="s">
        <v>1</v>
      </c>
      <c r="B2" s="87" t="str">
        <f>LOOKUP(B1,K1:L50,L1:L50)</f>
        <v>CA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CA</v>
      </c>
      <c r="C6" s="91">
        <f t="shared" ref="C6:AE6" si="1">SUMIFS(C$20:C$119,$B$20:$B$119,$B$6,$A$20:$A$119,$A$6)</f>
        <v>66087034</v>
      </c>
      <c r="D6" s="91">
        <f t="shared" si="1"/>
        <v>71767013</v>
      </c>
      <c r="E6" s="91">
        <f t="shared" si="1"/>
        <v>60974474</v>
      </c>
      <c r="F6" s="91">
        <f t="shared" si="1"/>
        <v>48214715</v>
      </c>
      <c r="G6" s="91">
        <f t="shared" si="1"/>
        <v>51419244</v>
      </c>
      <c r="H6" s="91">
        <f t="shared" si="1"/>
        <v>56119146</v>
      </c>
      <c r="I6" s="91">
        <f t="shared" si="1"/>
        <v>68517774</v>
      </c>
      <c r="J6" s="91">
        <f t="shared" si="1"/>
        <v>81298045</v>
      </c>
      <c r="K6" s="91">
        <f t="shared" si="1"/>
        <v>75113861</v>
      </c>
      <c r="L6" s="91">
        <f t="shared" si="1"/>
        <v>75539862</v>
      </c>
      <c r="M6" s="91">
        <f t="shared" si="1"/>
        <v>62164770</v>
      </c>
      <c r="N6" s="91">
        <f t="shared" si="1"/>
        <v>72558322</v>
      </c>
      <c r="O6" s="91">
        <f t="shared" si="1"/>
        <v>76698186</v>
      </c>
      <c r="P6" s="91">
        <f t="shared" si="1"/>
        <v>73900695</v>
      </c>
      <c r="Q6" s="91">
        <f t="shared" si="1"/>
        <v>86931066</v>
      </c>
      <c r="R6" s="91">
        <f t="shared" si="1"/>
        <v>77562381</v>
      </c>
      <c r="S6" s="91">
        <f t="shared" si="1"/>
        <v>73427499</v>
      </c>
      <c r="T6" s="91">
        <f t="shared" si="1"/>
        <v>77964366</v>
      </c>
      <c r="U6" s="91">
        <f t="shared" si="1"/>
        <v>89521954</v>
      </c>
      <c r="V6" s="91">
        <f t="shared" si="1"/>
        <v>81178433</v>
      </c>
      <c r="W6" s="91">
        <f t="shared" si="1"/>
        <v>79646642</v>
      </c>
      <c r="X6" s="91">
        <f t="shared" si="1"/>
        <v>83293067</v>
      </c>
      <c r="Y6" s="91">
        <f t="shared" si="1"/>
        <v>80660537</v>
      </c>
      <c r="Z6" s="91">
        <f t="shared" si="1"/>
        <v>80363665</v>
      </c>
      <c r="AA6" s="91">
        <f t="shared" si="1"/>
        <v>79719494</v>
      </c>
      <c r="AB6" s="91">
        <f t="shared" si="1"/>
        <v>79365599</v>
      </c>
      <c r="AC6" s="91">
        <f t="shared" si="1"/>
        <v>79120785</v>
      </c>
      <c r="AD6" s="91">
        <f t="shared" si="1"/>
        <v>65379515</v>
      </c>
      <c r="AE6" s="91">
        <f t="shared" si="1"/>
        <v>86659837</v>
      </c>
      <c r="AF6" s="119">
        <f t="shared" ref="AF6:BK7" si="2">AE6</f>
        <v>86659837</v>
      </c>
      <c r="AG6" s="119">
        <f t="shared" si="2"/>
        <v>86659837</v>
      </c>
      <c r="AH6" s="119">
        <f t="shared" si="2"/>
        <v>86659837</v>
      </c>
      <c r="AI6" s="119">
        <f t="shared" si="2"/>
        <v>86659837</v>
      </c>
      <c r="AJ6" s="119">
        <f t="shared" si="2"/>
        <v>86659837</v>
      </c>
      <c r="AK6" s="119">
        <f t="shared" si="2"/>
        <v>86659837</v>
      </c>
      <c r="AL6" s="119">
        <f t="shared" si="2"/>
        <v>86659837</v>
      </c>
      <c r="AM6" s="119">
        <f t="shared" si="2"/>
        <v>86659837</v>
      </c>
      <c r="AN6" s="119">
        <f t="shared" si="2"/>
        <v>86659837</v>
      </c>
      <c r="AO6" s="119">
        <f t="shared" si="2"/>
        <v>86659837</v>
      </c>
      <c r="AP6" s="119">
        <f t="shared" si="2"/>
        <v>86659837</v>
      </c>
      <c r="AQ6" s="119">
        <f t="shared" si="2"/>
        <v>86659837</v>
      </c>
      <c r="AR6" s="119">
        <f t="shared" si="2"/>
        <v>86659837</v>
      </c>
      <c r="AS6" s="119">
        <f t="shared" si="2"/>
        <v>86659837</v>
      </c>
      <c r="AT6" s="119">
        <f t="shared" si="2"/>
        <v>86659837</v>
      </c>
      <c r="AU6" s="119">
        <f t="shared" si="2"/>
        <v>86659837</v>
      </c>
      <c r="AV6" s="119">
        <f t="shared" si="2"/>
        <v>86659837</v>
      </c>
      <c r="AW6" s="119">
        <f t="shared" si="2"/>
        <v>86659837</v>
      </c>
      <c r="AX6" s="119">
        <f t="shared" si="2"/>
        <v>86659837</v>
      </c>
      <c r="AY6" s="119">
        <f t="shared" si="2"/>
        <v>86659837</v>
      </c>
      <c r="AZ6" s="119">
        <f t="shared" si="2"/>
        <v>86659837</v>
      </c>
      <c r="BA6" s="119">
        <f t="shared" si="2"/>
        <v>86659837</v>
      </c>
      <c r="BB6" s="119">
        <f t="shared" si="2"/>
        <v>86659837</v>
      </c>
      <c r="BC6" s="119">
        <f t="shared" si="2"/>
        <v>86659837</v>
      </c>
      <c r="BD6" s="119">
        <f t="shared" si="2"/>
        <v>86659837</v>
      </c>
      <c r="BE6" s="119">
        <f t="shared" si="2"/>
        <v>86659837</v>
      </c>
      <c r="BF6" s="119">
        <f t="shared" si="2"/>
        <v>86659837</v>
      </c>
      <c r="BG6" s="119">
        <f t="shared" si="2"/>
        <v>86659837</v>
      </c>
      <c r="BH6" s="119">
        <f t="shared" si="2"/>
        <v>86659837</v>
      </c>
      <c r="BI6" s="119">
        <f t="shared" si="2"/>
        <v>86659837</v>
      </c>
      <c r="BJ6" s="119">
        <f t="shared" si="2"/>
        <v>86659837</v>
      </c>
      <c r="BK6" s="119">
        <f t="shared" si="2"/>
        <v>86659837</v>
      </c>
    </row>
    <row r="7" spans="1:63">
      <c r="A7" s="91" t="s">
        <v>848</v>
      </c>
      <c r="B7" s="91" t="str">
        <f>About!B2</f>
        <v>CA</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CA</v>
      </c>
      <c r="C10" s="91">
        <f t="shared" ref="C10:AE10" si="5">SUMIFS(C$122:C$219,$B$122:$B$219,$B$6,$A$122:$A$219,$A$6)</f>
        <v>5142187</v>
      </c>
      <c r="D10" s="91">
        <f t="shared" si="5"/>
        <v>3157871</v>
      </c>
      <c r="E10" s="91">
        <f t="shared" si="5"/>
        <v>2098414</v>
      </c>
      <c r="F10" s="91">
        <f t="shared" si="5"/>
        <v>2012553</v>
      </c>
      <c r="G10" s="91">
        <f t="shared" si="5"/>
        <v>2157144</v>
      </c>
      <c r="H10" s="91">
        <f t="shared" si="5"/>
        <v>1967163</v>
      </c>
      <c r="I10" s="91">
        <f t="shared" si="5"/>
        <v>1511802</v>
      </c>
      <c r="J10" s="91">
        <f t="shared" si="5"/>
        <v>1671365</v>
      </c>
      <c r="K10" s="91">
        <f t="shared" si="5"/>
        <v>1351861</v>
      </c>
      <c r="L10" s="91">
        <f t="shared" si="5"/>
        <v>1452368</v>
      </c>
      <c r="M10" s="91">
        <f t="shared" si="5"/>
        <v>5507197</v>
      </c>
      <c r="N10" s="91">
        <f t="shared" si="5"/>
        <v>3419761</v>
      </c>
      <c r="O10" s="91">
        <f t="shared" si="5"/>
        <v>2066517</v>
      </c>
      <c r="P10" s="91">
        <f t="shared" si="5"/>
        <v>4148401</v>
      </c>
      <c r="Q10" s="91">
        <f t="shared" si="5"/>
        <v>1291005</v>
      </c>
      <c r="R10" s="91">
        <f t="shared" si="5"/>
        <v>5630145</v>
      </c>
      <c r="S10" s="91">
        <f t="shared" si="5"/>
        <v>2936453</v>
      </c>
      <c r="T10" s="91">
        <f t="shared" si="5"/>
        <v>5797464</v>
      </c>
      <c r="U10" s="91">
        <f t="shared" si="5"/>
        <v>5369534</v>
      </c>
      <c r="V10" s="91">
        <f t="shared" si="5"/>
        <v>3047148</v>
      </c>
      <c r="W10" s="91">
        <f t="shared" si="5"/>
        <v>3473583</v>
      </c>
      <c r="X10" s="91">
        <f t="shared" si="5"/>
        <v>6269511</v>
      </c>
      <c r="Y10" s="91">
        <f t="shared" si="5"/>
        <v>8874748</v>
      </c>
      <c r="Z10" s="91">
        <f t="shared" si="5"/>
        <v>11010789</v>
      </c>
      <c r="AA10" s="91">
        <f t="shared" si="5"/>
        <v>12369304</v>
      </c>
      <c r="AB10" s="91">
        <f t="shared" si="5"/>
        <v>13782398</v>
      </c>
      <c r="AC10" s="91">
        <f t="shared" si="5"/>
        <v>13852509</v>
      </c>
      <c r="AD10" s="91">
        <f t="shared" si="5"/>
        <v>14702518</v>
      </c>
      <c r="AE10" s="91">
        <f t="shared" si="5"/>
        <v>6331389</v>
      </c>
      <c r="AF10" s="119">
        <f t="shared" ref="AF10:BK11" si="6">AE10</f>
        <v>6331389</v>
      </c>
      <c r="AG10" s="119">
        <f t="shared" si="6"/>
        <v>6331389</v>
      </c>
      <c r="AH10" s="119">
        <f t="shared" si="6"/>
        <v>6331389</v>
      </c>
      <c r="AI10" s="119">
        <f t="shared" si="6"/>
        <v>6331389</v>
      </c>
      <c r="AJ10" s="119">
        <f t="shared" si="6"/>
        <v>6331389</v>
      </c>
      <c r="AK10" s="119">
        <f t="shared" si="6"/>
        <v>6331389</v>
      </c>
      <c r="AL10" s="119">
        <f t="shared" si="6"/>
        <v>6331389</v>
      </c>
      <c r="AM10" s="119">
        <f t="shared" si="6"/>
        <v>6331389</v>
      </c>
      <c r="AN10" s="119">
        <f t="shared" si="6"/>
        <v>6331389</v>
      </c>
      <c r="AO10" s="119">
        <f t="shared" si="6"/>
        <v>6331389</v>
      </c>
      <c r="AP10" s="119">
        <f t="shared" si="6"/>
        <v>6331389</v>
      </c>
      <c r="AQ10" s="119">
        <f t="shared" si="6"/>
        <v>6331389</v>
      </c>
      <c r="AR10" s="119">
        <f t="shared" si="6"/>
        <v>6331389</v>
      </c>
      <c r="AS10" s="119">
        <f t="shared" si="6"/>
        <v>6331389</v>
      </c>
      <c r="AT10" s="119">
        <f t="shared" si="6"/>
        <v>6331389</v>
      </c>
      <c r="AU10" s="119">
        <f t="shared" si="6"/>
        <v>6331389</v>
      </c>
      <c r="AV10" s="119">
        <f t="shared" si="6"/>
        <v>6331389</v>
      </c>
      <c r="AW10" s="119">
        <f t="shared" si="6"/>
        <v>6331389</v>
      </c>
      <c r="AX10" s="119">
        <f t="shared" si="6"/>
        <v>6331389</v>
      </c>
      <c r="AY10" s="119">
        <f t="shared" si="6"/>
        <v>6331389</v>
      </c>
      <c r="AZ10" s="119">
        <f t="shared" si="6"/>
        <v>6331389</v>
      </c>
      <c r="BA10" s="119">
        <f t="shared" si="6"/>
        <v>6331389</v>
      </c>
      <c r="BB10" s="119">
        <f t="shared" si="6"/>
        <v>6331389</v>
      </c>
      <c r="BC10" s="119">
        <f t="shared" si="6"/>
        <v>6331389</v>
      </c>
      <c r="BD10" s="119">
        <f t="shared" si="6"/>
        <v>6331389</v>
      </c>
      <c r="BE10" s="119">
        <f t="shared" si="6"/>
        <v>6331389</v>
      </c>
      <c r="BF10" s="119">
        <f t="shared" si="6"/>
        <v>6331389</v>
      </c>
      <c r="BG10" s="119">
        <f t="shared" si="6"/>
        <v>6331389</v>
      </c>
      <c r="BH10" s="119">
        <f t="shared" si="6"/>
        <v>6331389</v>
      </c>
      <c r="BI10" s="119">
        <f t="shared" si="6"/>
        <v>6331389</v>
      </c>
      <c r="BJ10" s="119">
        <f t="shared" si="6"/>
        <v>6331389</v>
      </c>
      <c r="BK10" s="119">
        <f t="shared" si="6"/>
        <v>6331389</v>
      </c>
    </row>
    <row r="11" spans="1:63">
      <c r="A11" s="91" t="s">
        <v>848</v>
      </c>
      <c r="B11" s="91" t="str">
        <f>About!B2</f>
        <v>CA</v>
      </c>
      <c r="C11" s="91">
        <f t="shared" ref="C11:AE11" si="7">SUMIFS(C$122:C$219,$B$122:$B$219,$B$7,$A$122:$A$219,$A$7)</f>
        <v>523792</v>
      </c>
      <c r="D11" s="91">
        <f t="shared" si="7"/>
        <v>167628</v>
      </c>
      <c r="E11" s="91">
        <f t="shared" si="7"/>
        <v>25311</v>
      </c>
      <c r="F11" s="91">
        <f t="shared" si="7"/>
        <v>45872</v>
      </c>
      <c r="G11" s="91">
        <f t="shared" si="7"/>
        <v>101410</v>
      </c>
      <c r="H11" s="91">
        <f t="shared" si="7"/>
        <v>228484</v>
      </c>
      <c r="I11" s="91">
        <f t="shared" si="7"/>
        <v>283356</v>
      </c>
      <c r="J11" s="91">
        <f t="shared" si="7"/>
        <v>351817</v>
      </c>
      <c r="K11" s="91">
        <f t="shared" si="7"/>
        <v>1968578</v>
      </c>
      <c r="L11" s="91">
        <f t="shared" si="7"/>
        <v>1263940</v>
      </c>
      <c r="M11" s="91">
        <f t="shared" si="7"/>
        <v>2126103</v>
      </c>
      <c r="N11" s="91">
        <f t="shared" si="7"/>
        <v>365041</v>
      </c>
      <c r="O11" s="91">
        <f t="shared" si="7"/>
        <v>196923</v>
      </c>
      <c r="P11" s="91">
        <f t="shared" si="7"/>
        <v>22510</v>
      </c>
      <c r="Q11" s="91">
        <f t="shared" si="7"/>
        <v>48074</v>
      </c>
      <c r="R11" s="91">
        <f t="shared" si="7"/>
        <v>103051</v>
      </c>
      <c r="S11" s="91">
        <f t="shared" si="7"/>
        <v>564692</v>
      </c>
      <c r="T11" s="91">
        <f t="shared" si="7"/>
        <v>292736</v>
      </c>
      <c r="U11" s="91">
        <f t="shared" si="7"/>
        <v>674638</v>
      </c>
      <c r="V11" s="91">
        <f t="shared" si="7"/>
        <v>518488</v>
      </c>
      <c r="W11" s="91">
        <f t="shared" si="7"/>
        <v>401156</v>
      </c>
      <c r="X11" s="91">
        <f t="shared" si="7"/>
        <v>384207</v>
      </c>
      <c r="Y11" s="91">
        <f t="shared" si="7"/>
        <v>272295</v>
      </c>
      <c r="Z11" s="91">
        <f t="shared" si="7"/>
        <v>60525</v>
      </c>
      <c r="AA11" s="91">
        <f t="shared" si="7"/>
        <v>60333</v>
      </c>
      <c r="AB11" s="91">
        <f t="shared" si="7"/>
        <v>149197</v>
      </c>
      <c r="AC11" s="91">
        <f t="shared" si="7"/>
        <v>4697080</v>
      </c>
      <c r="AD11" s="91">
        <f t="shared" si="7"/>
        <v>459224</v>
      </c>
      <c r="AE11" s="91">
        <f t="shared" si="7"/>
        <v>5606943</v>
      </c>
      <c r="AF11" s="119">
        <f>AVERAGE(W11:AE11)</f>
        <v>1343440</v>
      </c>
      <c r="AG11" s="119">
        <f t="shared" si="6"/>
        <v>1343440</v>
      </c>
      <c r="AH11" s="119">
        <f t="shared" si="6"/>
        <v>1343440</v>
      </c>
      <c r="AI11" s="119">
        <f t="shared" si="6"/>
        <v>1343440</v>
      </c>
      <c r="AJ11" s="119">
        <f t="shared" si="6"/>
        <v>1343440</v>
      </c>
      <c r="AK11" s="119">
        <f t="shared" si="6"/>
        <v>1343440</v>
      </c>
      <c r="AL11" s="119">
        <f t="shared" si="6"/>
        <v>1343440</v>
      </c>
      <c r="AM11" s="119">
        <f t="shared" si="6"/>
        <v>1343440</v>
      </c>
      <c r="AN11" s="119">
        <f t="shared" si="6"/>
        <v>1343440</v>
      </c>
      <c r="AO11" s="119">
        <f t="shared" si="6"/>
        <v>1343440</v>
      </c>
      <c r="AP11" s="119">
        <f t="shared" si="6"/>
        <v>1343440</v>
      </c>
      <c r="AQ11" s="119">
        <f t="shared" si="6"/>
        <v>1343440</v>
      </c>
      <c r="AR11" s="119">
        <f t="shared" si="6"/>
        <v>1343440</v>
      </c>
      <c r="AS11" s="119">
        <f t="shared" si="6"/>
        <v>1343440</v>
      </c>
      <c r="AT11" s="119">
        <f t="shared" si="6"/>
        <v>1343440</v>
      </c>
      <c r="AU11" s="119">
        <f t="shared" si="6"/>
        <v>1343440</v>
      </c>
      <c r="AV11" s="119">
        <f t="shared" si="6"/>
        <v>1343440</v>
      </c>
      <c r="AW11" s="119">
        <f t="shared" si="6"/>
        <v>1343440</v>
      </c>
      <c r="AX11" s="119">
        <f t="shared" si="6"/>
        <v>1343440</v>
      </c>
      <c r="AY11" s="119">
        <f t="shared" si="6"/>
        <v>1343440</v>
      </c>
      <c r="AZ11" s="119">
        <f t="shared" si="6"/>
        <v>1343440</v>
      </c>
      <c r="BA11" s="119">
        <f t="shared" si="6"/>
        <v>1343440</v>
      </c>
      <c r="BB11" s="119">
        <f t="shared" si="6"/>
        <v>1343440</v>
      </c>
      <c r="BC11" s="119">
        <f t="shared" si="6"/>
        <v>1343440</v>
      </c>
      <c r="BD11" s="119">
        <f t="shared" si="6"/>
        <v>1343440</v>
      </c>
      <c r="BE11" s="119">
        <f t="shared" si="6"/>
        <v>1343440</v>
      </c>
      <c r="BF11" s="119">
        <f t="shared" si="6"/>
        <v>1343440</v>
      </c>
      <c r="BG11" s="119">
        <f t="shared" si="6"/>
        <v>1343440</v>
      </c>
      <c r="BH11" s="119">
        <f t="shared" si="6"/>
        <v>1343440</v>
      </c>
      <c r="BI11" s="119">
        <f t="shared" si="6"/>
        <v>1343440</v>
      </c>
      <c r="BJ11" s="119">
        <f t="shared" si="6"/>
        <v>1343440</v>
      </c>
      <c r="BK11" s="119">
        <f t="shared" si="6"/>
        <v>1343440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CA</v>
      </c>
      <c r="C14" s="91">
        <f t="shared" ref="C14:BK14" si="9">IF(C10&gt;C11,C10-C11,0)</f>
        <v>4618395</v>
      </c>
      <c r="D14" s="91">
        <f t="shared" si="9"/>
        <v>2990243</v>
      </c>
      <c r="E14" s="91">
        <f t="shared" si="9"/>
        <v>2073103</v>
      </c>
      <c r="F14" s="91">
        <f t="shared" si="9"/>
        <v>1966681</v>
      </c>
      <c r="G14" s="91">
        <f t="shared" si="9"/>
        <v>2055734</v>
      </c>
      <c r="H14" s="91">
        <f t="shared" si="9"/>
        <v>1738679</v>
      </c>
      <c r="I14" s="91">
        <f t="shared" si="9"/>
        <v>1228446</v>
      </c>
      <c r="J14" s="91">
        <f t="shared" si="9"/>
        <v>1319548</v>
      </c>
      <c r="K14" s="91">
        <f t="shared" si="9"/>
        <v>0</v>
      </c>
      <c r="L14" s="91">
        <f t="shared" si="9"/>
        <v>188428</v>
      </c>
      <c r="M14" s="91">
        <f t="shared" si="9"/>
        <v>3381094</v>
      </c>
      <c r="N14" s="91">
        <f t="shared" si="9"/>
        <v>3054720</v>
      </c>
      <c r="O14" s="91">
        <f t="shared" si="9"/>
        <v>1869594</v>
      </c>
      <c r="P14" s="91">
        <f t="shared" si="9"/>
        <v>4125891</v>
      </c>
      <c r="Q14" s="91">
        <f t="shared" si="9"/>
        <v>1242931</v>
      </c>
      <c r="R14" s="91">
        <f t="shared" si="9"/>
        <v>5527094</v>
      </c>
      <c r="S14" s="91">
        <f t="shared" si="9"/>
        <v>2371761</v>
      </c>
      <c r="T14" s="91">
        <f t="shared" si="9"/>
        <v>5504728</v>
      </c>
      <c r="U14" s="91">
        <f t="shared" si="9"/>
        <v>4694896</v>
      </c>
      <c r="V14" s="91">
        <f t="shared" si="9"/>
        <v>2528660</v>
      </c>
      <c r="W14" s="91">
        <f t="shared" si="9"/>
        <v>3072427</v>
      </c>
      <c r="X14" s="91">
        <f t="shared" si="9"/>
        <v>5885304</v>
      </c>
      <c r="Y14" s="91">
        <f t="shared" si="9"/>
        <v>8602453</v>
      </c>
      <c r="Z14" s="91">
        <f t="shared" si="9"/>
        <v>10950264</v>
      </c>
      <c r="AA14" s="91">
        <f t="shared" si="9"/>
        <v>12308971</v>
      </c>
      <c r="AB14" s="91">
        <f t="shared" si="9"/>
        <v>13633201</v>
      </c>
      <c r="AC14" s="91">
        <f t="shared" si="9"/>
        <v>9155429</v>
      </c>
      <c r="AD14" s="91">
        <f t="shared" si="9"/>
        <v>14243294</v>
      </c>
      <c r="AE14" s="91">
        <f t="shared" si="9"/>
        <v>724446</v>
      </c>
      <c r="AF14" s="91">
        <f t="shared" si="9"/>
        <v>4987949</v>
      </c>
      <c r="AG14" s="91">
        <f t="shared" si="9"/>
        <v>4987949</v>
      </c>
      <c r="AH14" s="91">
        <f t="shared" si="9"/>
        <v>4987949</v>
      </c>
      <c r="AI14" s="91">
        <f t="shared" si="9"/>
        <v>4987949</v>
      </c>
      <c r="AJ14" s="91">
        <f t="shared" si="9"/>
        <v>4987949</v>
      </c>
      <c r="AK14" s="91">
        <f t="shared" si="9"/>
        <v>4987949</v>
      </c>
      <c r="AL14" s="91">
        <f t="shared" si="9"/>
        <v>4987949</v>
      </c>
      <c r="AM14" s="91">
        <f t="shared" si="9"/>
        <v>4987949</v>
      </c>
      <c r="AN14" s="91">
        <f t="shared" si="9"/>
        <v>4987949</v>
      </c>
      <c r="AO14" s="91">
        <f t="shared" si="9"/>
        <v>4987949</v>
      </c>
      <c r="AP14" s="91">
        <f t="shared" si="9"/>
        <v>4987949</v>
      </c>
      <c r="AQ14" s="91">
        <f t="shared" si="9"/>
        <v>4987949</v>
      </c>
      <c r="AR14" s="91">
        <f t="shared" si="9"/>
        <v>4987949</v>
      </c>
      <c r="AS14" s="91">
        <f t="shared" si="9"/>
        <v>4987949</v>
      </c>
      <c r="AT14" s="91">
        <f t="shared" si="9"/>
        <v>4987949</v>
      </c>
      <c r="AU14" s="91">
        <f t="shared" si="9"/>
        <v>4987949</v>
      </c>
      <c r="AV14" s="91">
        <f t="shared" si="9"/>
        <v>4987949</v>
      </c>
      <c r="AW14" s="91">
        <f t="shared" si="9"/>
        <v>4987949</v>
      </c>
      <c r="AX14" s="91">
        <f t="shared" si="9"/>
        <v>4987949</v>
      </c>
      <c r="AY14" s="91">
        <f t="shared" si="9"/>
        <v>4987949</v>
      </c>
      <c r="AZ14" s="91">
        <f t="shared" si="9"/>
        <v>4987949</v>
      </c>
      <c r="BA14" s="91">
        <f t="shared" si="9"/>
        <v>4987949</v>
      </c>
      <c r="BB14" s="91">
        <f t="shared" si="9"/>
        <v>4987949</v>
      </c>
      <c r="BC14" s="91">
        <f t="shared" si="9"/>
        <v>4987949</v>
      </c>
      <c r="BD14" s="91">
        <f t="shared" si="9"/>
        <v>4987949</v>
      </c>
      <c r="BE14" s="91">
        <f t="shared" si="9"/>
        <v>4987949</v>
      </c>
      <c r="BF14" s="91">
        <f t="shared" si="9"/>
        <v>4987949</v>
      </c>
      <c r="BG14" s="91">
        <f t="shared" si="9"/>
        <v>4987949</v>
      </c>
      <c r="BH14" s="91">
        <f t="shared" si="9"/>
        <v>4987949</v>
      </c>
      <c r="BI14" s="91">
        <f t="shared" si="9"/>
        <v>4987949</v>
      </c>
      <c r="BJ14" s="91">
        <f t="shared" si="9"/>
        <v>4987949</v>
      </c>
      <c r="BK14" s="91">
        <f t="shared" si="9"/>
        <v>4987949</v>
      </c>
    </row>
    <row r="15" spans="1:63">
      <c r="A15" s="91" t="s">
        <v>848</v>
      </c>
      <c r="B15" s="91" t="str">
        <f>About!B2</f>
        <v>CA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616717</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6.8707146348441342E-2</v>
      </c>
      <c r="G760" s="107">
        <f>G34/SUMIFS(G$3:G$722,$B$3:$B$722,$B760)*SUMIFS(Calculations!$E$3:$E$53,Calculations!$A$3:$A$53,$B760)</f>
        <v>6.268538413418577E-2</v>
      </c>
      <c r="H760" s="107">
        <f>H34/SUMIFS(H$3:H$722,$B$3:$B$722,$B760)*SUMIFS(Calculations!$E$3:$E$53,Calculations!$A$3:$A$53,$B760)</f>
        <v>5.6656902946136907E-2</v>
      </c>
      <c r="I760" s="107">
        <f>I34/SUMIFS(I$3:I$722,$B$3:$B$722,$B760)*SUMIFS(Calculations!$E$3:$E$53,Calculations!$A$3:$A$53,$B760)</f>
        <v>5.392958285165473E-2</v>
      </c>
      <c r="J760" s="107">
        <f>J34/SUMIFS(J$3:J$722,$B$3:$B$722,$B760)*SUMIFS(Calculations!$E$3:$E$53,Calculations!$A$3:$A$53,$B760)</f>
        <v>5.1452776261160904E-2</v>
      </c>
      <c r="K760" s="107">
        <f>K34/SUMIFS(K$3:K$722,$B$3:$B$722,$B760)*SUMIFS(Calculations!$E$3:$E$53,Calculations!$A$3:$A$53,$B760)</f>
        <v>4.9648669402708533E-2</v>
      </c>
      <c r="L760" s="107">
        <f>L34/SUMIFS(L$3:L$722,$B$3:$B$722,$B760)*SUMIFS(Calculations!$E$3:$E$53,Calculations!$A$3:$A$53,$B760)</f>
        <v>4.796679281257301E-2</v>
      </c>
      <c r="M760" s="107">
        <f>M34/SUMIFS(M$3:M$722,$B$3:$B$722,$B760)*SUMIFS(Calculations!$E$3:$E$53,Calculations!$A$3:$A$53,$B760)</f>
        <v>4.7584397722816613E-2</v>
      </c>
      <c r="N760" s="107">
        <f>N34/SUMIFS(N$3:N$722,$B$3:$B$722,$B760)*SUMIFS(Calculations!$E$3:$E$53,Calculations!$A$3:$A$53,$B760)</f>
        <v>4.7208051380144264E-2</v>
      </c>
      <c r="O760" s="107">
        <f>O34/SUMIFS(O$3:O$722,$B$3:$B$722,$B760)*SUMIFS(Calculations!$E$3:$E$53,Calculations!$A$3:$A$53,$B760)</f>
        <v>4.7065465846943579E-2</v>
      </c>
      <c r="P760" s="107">
        <f>P34/SUMIFS(P$3:P$722,$B$3:$B$722,$B760)*SUMIFS(Calculations!$E$3:$E$53,Calculations!$A$3:$A$53,$B760)</f>
        <v>4.6923739040704265E-2</v>
      </c>
      <c r="Q760" s="107">
        <f>Q34/SUMIFS(Q$3:Q$722,$B$3:$B$722,$B760)*SUMIFS(Calculations!$E$3:$E$53,Calculations!$A$3:$A$53,$B760)</f>
        <v>4.6933323330422348E-2</v>
      </c>
      <c r="R760" s="107">
        <f>R34/SUMIFS(R$3:R$722,$B$3:$B$722,$B760)*SUMIFS(Calculations!$E$3:$E$53,Calculations!$A$3:$A$53,$B760)</f>
        <v>4.6942911536170036E-2</v>
      </c>
    </row>
    <row r="761" spans="2:18" ht="15.75" customHeight="1">
      <c r="B761" s="107" t="s">
        <v>537</v>
      </c>
      <c r="C761" s="107" t="s">
        <v>448</v>
      </c>
      <c r="D761" s="107" t="s">
        <v>640</v>
      </c>
      <c r="E761" s="107" t="str">
        <f t="shared" si="300"/>
        <v>solar thermal</v>
      </c>
      <c r="F761" s="107">
        <f>F35/SUMIFS(F$3:F$722,$B$3:$B$722,$B761)*SUMIFS(Calculations!$E$3:$E$53,Calculations!$A$3:$A$53,$B761)</f>
        <v>3.762179891332062E-3</v>
      </c>
      <c r="G761" s="107">
        <f>G35/SUMIFS(G$3:G$722,$B$3:$B$722,$B761)*SUMIFS(Calculations!$E$3:$E$53,Calculations!$A$3:$A$53,$B761)</f>
        <v>3.7642776073077097E-3</v>
      </c>
      <c r="H761" s="107">
        <f>H35/SUMIFS(H$3:H$722,$B$3:$B$722,$B761)*SUMIFS(Calculations!$E$3:$E$53,Calculations!$A$3:$A$53,$B761)</f>
        <v>3.7663776638770501E-3</v>
      </c>
      <c r="I761" s="107">
        <f>I35/SUMIFS(I$3:I$722,$B$3:$B$722,$B761)*SUMIFS(Calculations!$E$3:$E$53,Calculations!$A$3:$A$53,$B761)</f>
        <v>3.5850737635232609E-3</v>
      </c>
      <c r="J761" s="107">
        <f>J35/SUMIFS(J$3:J$722,$B$3:$B$722,$B761)*SUMIFS(Calculations!$E$3:$E$53,Calculations!$A$3:$A$53,$B761)</f>
        <v>3.420423234901038E-3</v>
      </c>
      <c r="K761" s="107">
        <f>K35/SUMIFS(K$3:K$722,$B$3:$B$722,$B761)*SUMIFS(Calculations!$E$3:$E$53,Calculations!$A$3:$A$53,$B761)</f>
        <v>3.3004917275014489E-3</v>
      </c>
      <c r="L761" s="107">
        <f>L35/SUMIFS(L$3:L$722,$B$3:$B$722,$B761)*SUMIFS(Calculations!$E$3:$E$53,Calculations!$A$3:$A$53,$B761)</f>
        <v>3.1886857145870767E-3</v>
      </c>
      <c r="M761" s="107">
        <f>M35/SUMIFS(M$3:M$722,$B$3:$B$722,$B761)*SUMIFS(Calculations!$E$3:$E$53,Calculations!$A$3:$A$53,$B761)</f>
        <v>3.1632652582976816E-3</v>
      </c>
      <c r="N761" s="107">
        <f>N35/SUMIFS(N$3:N$722,$B$3:$B$722,$B761)*SUMIFS(Calculations!$E$3:$E$53,Calculations!$A$3:$A$53,$B761)</f>
        <v>3.138246904218735E-3</v>
      </c>
      <c r="O761" s="107">
        <f>O35/SUMIFS(O$3:O$722,$B$3:$B$722,$B761)*SUMIFS(Calculations!$E$3:$E$53,Calculations!$A$3:$A$53,$B761)</f>
        <v>3.1287682539658328E-3</v>
      </c>
      <c r="P761" s="107">
        <f>P35/SUMIFS(P$3:P$722,$B$3:$B$722,$B761)*SUMIFS(Calculations!$E$3:$E$53,Calculations!$A$3:$A$53,$B761)</f>
        <v>3.1193466892555301E-3</v>
      </c>
      <c r="Q761" s="107">
        <f>Q35/SUMIFS(Q$3:Q$722,$B$3:$B$722,$B761)*SUMIFS(Calculations!$E$3:$E$53,Calculations!$A$3:$A$53,$B761)</f>
        <v>3.1199838235293998E-3</v>
      </c>
      <c r="R761" s="107">
        <f>R35/SUMIFS(R$3:R$722,$B$3:$B$722,$B761)*SUMIFS(Calculations!$E$3:$E$53,Calculations!$A$3:$A$53,$B761)</f>
        <v>3.1206212181289442E-3</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1.3725754479343905E-2</v>
      </c>
      <c r="G763" s="107">
        <f>G37/SUMIFS(G$3:G$722,$B$3:$B$722,$B763)*SUMIFS(Calculations!$E$3:$E$53,Calculations!$A$3:$A$53,$B763)</f>
        <v>1.5361104650609973E-2</v>
      </c>
      <c r="H763" s="107">
        <f>H37/SUMIFS(H$3:H$722,$B$3:$B$722,$B763)*SUMIFS(Calculations!$E$3:$E$53,Calculations!$A$3:$A$53,$B763)</f>
        <v>1.69982795161354E-2</v>
      </c>
      <c r="I763" s="107">
        <f>I37/SUMIFS(I$3:I$722,$B$3:$B$722,$B763)*SUMIFS(Calculations!$E$3:$E$53,Calculations!$A$3:$A$53,$B763)</f>
        <v>1.6180025307287189E-2</v>
      </c>
      <c r="J763" s="107">
        <f>J37/SUMIFS(J$3:J$722,$B$3:$B$722,$B763)*SUMIFS(Calculations!$E$3:$E$53,Calculations!$A$3:$A$53,$B763)</f>
        <v>1.5436930493710008E-2</v>
      </c>
      <c r="K763" s="107">
        <f>K37/SUMIFS(K$3:K$722,$B$3:$B$722,$B763)*SUMIFS(Calculations!$E$3:$E$53,Calculations!$A$3:$A$53,$B763)</f>
        <v>1.4895659950099373E-2</v>
      </c>
      <c r="L763" s="107">
        <f>L37/SUMIFS(L$3:L$722,$B$3:$B$722,$B763)*SUMIFS(Calculations!$E$3:$E$53,Calculations!$A$3:$A$53,$B763)</f>
        <v>1.4391061094458648E-2</v>
      </c>
      <c r="M763" s="107">
        <f>M37/SUMIFS(M$3:M$722,$B$3:$B$722,$B763)*SUMIFS(Calculations!$E$3:$E$53,Calculations!$A$3:$A$53,$B763)</f>
        <v>1.4276334410095818E-2</v>
      </c>
      <c r="N763" s="107">
        <f>N37/SUMIFS(N$3:N$722,$B$3:$B$722,$B763)*SUMIFS(Calculations!$E$3:$E$53,Calculations!$A$3:$A$53,$B763)</f>
        <v>1.4163422478892984E-2</v>
      </c>
      <c r="O763" s="107">
        <f>O37/SUMIFS(O$3:O$722,$B$3:$B$722,$B763)*SUMIFS(Calculations!$E$3:$E$53,Calculations!$A$3:$A$53,$B763)</f>
        <v>1.4120643777229628E-2</v>
      </c>
      <c r="P763" s="107">
        <f>P37/SUMIFS(P$3:P$722,$B$3:$B$722,$B763)*SUMIFS(Calculations!$E$3:$E$53,Calculations!$A$3:$A$53,$B763)</f>
        <v>1.4078122711973463E-2</v>
      </c>
      <c r="Q763" s="107">
        <f>Q37/SUMIFS(Q$3:Q$722,$B$3:$B$722,$B763)*SUMIFS(Calculations!$E$3:$E$53,Calculations!$A$3:$A$53,$B763)</f>
        <v>1.4080998203345563E-2</v>
      </c>
      <c r="R763" s="107">
        <f>R37/SUMIFS(R$3:R$722,$B$3:$B$722,$B763)*SUMIFS(Calculations!$E$3:$E$53,Calculations!$A$3:$A$53,$B763)</f>
        <v>1.4083874869610085E-2</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1.5711559031699211E-3</v>
      </c>
      <c r="G765" s="107">
        <f>G39/SUMIFS(G$3:G$722,$B$3:$B$722,$B765)*SUMIFS(Calculations!$E$3:$E$53,Calculations!$A$3:$A$53,$B765)</f>
        <v>1.5726877265276296E-3</v>
      </c>
      <c r="H765" s="107">
        <f>H39/SUMIFS(H$3:H$722,$B$3:$B$722,$B765)*SUMIFS(Calculations!$E$3:$E$53,Calculations!$A$3:$A$53,$B765)</f>
        <v>1.5742212590662441E-3</v>
      </c>
      <c r="I765" s="107">
        <f>I39/SUMIFS(I$3:I$722,$B$3:$B$722,$B765)*SUMIFS(Calculations!$E$3:$E$53,Calculations!$A$3:$A$53,$B765)</f>
        <v>1.4978307459638002E-3</v>
      </c>
      <c r="J765" s="107">
        <f>J39/SUMIFS(J$3:J$722,$B$3:$B$722,$B765)*SUMIFS(Calculations!$E$3:$E$53,Calculations!$A$3:$A$53,$B765)</f>
        <v>1.4284569578682522E-3</v>
      </c>
      <c r="K765" s="107">
        <f>K39/SUMIFS(K$3:K$722,$B$3:$B$722,$B765)*SUMIFS(Calculations!$E$3:$E$53,Calculations!$A$3:$A$53,$B765)</f>
        <v>1.3775465859517523E-3</v>
      </c>
      <c r="L765" s="107">
        <f>L39/SUMIFS(L$3:L$722,$B$3:$B$722,$B765)*SUMIFS(Calculations!$E$3:$E$53,Calculations!$A$3:$A$53,$B765)</f>
        <v>1.330085448979574E-3</v>
      </c>
      <c r="M765" s="107">
        <f>M39/SUMIFS(M$3:M$722,$B$3:$B$722,$B765)*SUMIFS(Calculations!$E$3:$E$53,Calculations!$A$3:$A$53,$B765)</f>
        <v>1.3177346388741178E-3</v>
      </c>
      <c r="N765" s="107">
        <f>N39/SUMIFS(N$3:N$722,$B$3:$B$722,$B765)*SUMIFS(Calculations!$E$3:$E$53,Calculations!$A$3:$A$53,$B765)</f>
        <v>1.3055791945790817E-3</v>
      </c>
      <c r="O765" s="107">
        <f>O39/SUMIFS(O$3:O$722,$B$3:$B$722,$B765)*SUMIFS(Calculations!$E$3:$E$53,Calculations!$A$3:$A$53,$B765)</f>
        <v>1.2997042726521329E-3</v>
      </c>
      <c r="P765" s="107">
        <f>P39/SUMIFS(P$3:P$722,$B$3:$B$722,$B765)*SUMIFS(Calculations!$E$3:$E$53,Calculations!$A$3:$A$53,$B765)</f>
        <v>1.2938647326727168E-3</v>
      </c>
      <c r="Q765" s="107">
        <f>Q39/SUMIFS(Q$3:Q$722,$B$3:$B$722,$B765)*SUMIFS(Calculations!$E$3:$E$53,Calculations!$A$3:$A$53,$B765)</f>
        <v>1.2916414186414042E-3</v>
      </c>
      <c r="R765" s="107">
        <f>R39/SUMIFS(R$3:R$722,$B$3:$B$722,$B765)*SUMIFS(Calculations!$E$3:$E$53,Calculations!$A$3:$A$53,$B765)</f>
        <v>1.2894171961897684E-3</v>
      </c>
    </row>
    <row r="766" spans="2:18" ht="15.75" customHeight="1">
      <c r="B766" s="107" t="s">
        <v>537</v>
      </c>
      <c r="C766" s="107" t="s">
        <v>448</v>
      </c>
      <c r="D766" s="107" t="s">
        <v>644</v>
      </c>
      <c r="E766" s="107" t="str">
        <f t="shared" si="300"/>
        <v>natural gas nonpeaker</v>
      </c>
      <c r="F766" s="107">
        <f>F40/SUMIFS(F$3:F$722,$B$3:$B$722,$B766)*SUMIFS(Calculations!$E$3:$E$53,Calculations!$A$3:$A$53,$B766)</f>
        <v>2.8753426887263484E-2</v>
      </c>
      <c r="G766" s="107">
        <f>G40/SUMIFS(G$3:G$722,$B$3:$B$722,$B766)*SUMIFS(Calculations!$E$3:$E$53,Calculations!$A$3:$A$53,$B766)</f>
        <v>3.2194574565159756E-2</v>
      </c>
      <c r="H766" s="107">
        <f>H40/SUMIFS(H$3:H$722,$B$3:$B$722,$B766)*SUMIFS(Calculations!$E$3:$E$53,Calculations!$A$3:$A$53,$B766)</f>
        <v>3.5639561813640835E-2</v>
      </c>
      <c r="I766" s="107">
        <f>I40/SUMIFS(I$3:I$722,$B$3:$B$722,$B766)*SUMIFS(Calculations!$E$3:$E$53,Calculations!$A$3:$A$53,$B766)</f>
        <v>4.3391950255610101E-2</v>
      </c>
      <c r="J766" s="107">
        <f>J40/SUMIFS(J$3:J$722,$B$3:$B$722,$B766)*SUMIFS(Calculations!$E$3:$E$53,Calculations!$A$3:$A$53,$B766)</f>
        <v>5.0432255800963811E-2</v>
      </c>
      <c r="K766" s="107">
        <f>K40/SUMIFS(K$3:K$722,$B$3:$B$722,$B766)*SUMIFS(Calculations!$E$3:$E$53,Calculations!$A$3:$A$53,$B766)</f>
        <v>5.5594563087805741E-2</v>
      </c>
      <c r="L766" s="107">
        <f>L40/SUMIFS(L$3:L$722,$B$3:$B$722,$B766)*SUMIFS(Calculations!$E$3:$E$53,Calculations!$A$3:$A$53,$B766)</f>
        <v>6.0407118251125422E-2</v>
      </c>
      <c r="M766" s="107">
        <f>M40/SUMIFS(M$3:M$722,$B$3:$B$722,$B766)*SUMIFS(Calculations!$E$3:$E$53,Calculations!$A$3:$A$53,$B766)</f>
        <v>6.1374808290569974E-2</v>
      </c>
      <c r="N766" s="107">
        <f>N40/SUMIFS(N$3:N$722,$B$3:$B$722,$B766)*SUMIFS(Calculations!$E$3:$E$53,Calculations!$A$3:$A$53,$B766)</f>
        <v>6.2327191354425292E-2</v>
      </c>
      <c r="O766" s="107">
        <f>O40/SUMIFS(O$3:O$722,$B$3:$B$722,$B766)*SUMIFS(Calculations!$E$3:$E$53,Calculations!$A$3:$A$53,$B766)</f>
        <v>6.2536690375087856E-2</v>
      </c>
      <c r="P766" s="107">
        <f>P40/SUMIFS(P$3:P$722,$B$3:$B$722,$B766)*SUMIFS(Calculations!$E$3:$E$53,Calculations!$A$3:$A$53,$B766)</f>
        <v>6.2744927679688534E-2</v>
      </c>
      <c r="Q766" s="107">
        <f>Q40/SUMIFS(Q$3:Q$722,$B$3:$B$722,$B766)*SUMIFS(Calculations!$E$3:$E$53,Calculations!$A$3:$A$53,$B766)</f>
        <v>6.2512706818753955E-2</v>
      </c>
      <c r="R766" s="107">
        <f>R40/SUMIFS(R$3:R$722,$B$3:$B$722,$B766)*SUMIFS(Calculations!$E$3:$E$53,Calculations!$A$3:$A$53,$B766)</f>
        <v>6.2280391075069323E-2</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6.7828326017433965E-2</v>
      </c>
      <c r="G768" s="107">
        <f>G42/SUMIFS(G$3:G$722,$B$3:$B$722,$B768)*SUMIFS(Calculations!$E$3:$E$53,Calculations!$A$3:$A$53,$B768)</f>
        <v>6.7866145730259494E-2</v>
      </c>
      <c r="H768" s="107">
        <f>H42/SUMIFS(H$3:H$722,$B$3:$B$722,$B768)*SUMIFS(Calculations!$E$3:$E$53,Calculations!$A$3:$A$53,$B768)</f>
        <v>6.7904007641639258E-2</v>
      </c>
      <c r="I768" s="107">
        <f>I42/SUMIFS(I$3:I$722,$B$3:$B$722,$B768)*SUMIFS(Calculations!$E$3:$E$53,Calculations!$A$3:$A$53,$B768)</f>
        <v>6.4635280356757863E-2</v>
      </c>
      <c r="J768" s="107">
        <f>J42/SUMIFS(J$3:J$722,$B$3:$B$722,$B768)*SUMIFS(Calculations!$E$3:$E$53,Calculations!$A$3:$A$53,$B768)</f>
        <v>6.1666796643349689E-2</v>
      </c>
      <c r="K768" s="107">
        <f>K42/SUMIFS(K$3:K$722,$B$3:$B$722,$B768)*SUMIFS(Calculations!$E$3:$E$53,Calculations!$A$3:$A$53,$B768)</f>
        <v>5.9504551982374324E-2</v>
      </c>
      <c r="L768" s="107">
        <f>L42/SUMIFS(L$3:L$722,$B$3:$B$722,$B768)*SUMIFS(Calculations!$E$3:$E$53,Calculations!$A$3:$A$53,$B768)</f>
        <v>5.7488801828550498E-2</v>
      </c>
      <c r="M768" s="107">
        <f>M42/SUMIFS(M$3:M$722,$B$3:$B$722,$B768)*SUMIFS(Calculations!$E$3:$E$53,Calculations!$A$3:$A$53,$B768)</f>
        <v>5.7030496525106202E-2</v>
      </c>
      <c r="N768" s="107">
        <f>N42/SUMIFS(N$3:N$722,$B$3:$B$722,$B768)*SUMIFS(Calculations!$E$3:$E$53,Calculations!$A$3:$A$53,$B768)</f>
        <v>5.657944072078485E-2</v>
      </c>
      <c r="O768" s="107">
        <f>O42/SUMIFS(O$3:O$722,$B$3:$B$722,$B768)*SUMIFS(Calculations!$E$3:$E$53,Calculations!$A$3:$A$53,$B768)</f>
        <v>5.6408550173780346E-2</v>
      </c>
      <c r="P768" s="107">
        <f>P42/SUMIFS(P$3:P$722,$B$3:$B$722,$B768)*SUMIFS(Calculations!$E$3:$E$53,Calculations!$A$3:$A$53,$B768)</f>
        <v>5.6238688821792074E-2</v>
      </c>
      <c r="Q768" s="107">
        <f>Q42/SUMIFS(Q$3:Q$722,$B$3:$B$722,$B768)*SUMIFS(Calculations!$E$3:$E$53,Calculations!$A$3:$A$53,$B768)</f>
        <v>5.6250175713034166E-2</v>
      </c>
      <c r="R768" s="107">
        <f>R42/SUMIFS(R$3:R$722,$B$3:$B$722,$B768)*SUMIFS(Calculations!$E$3:$E$53,Calculations!$A$3:$A$53,$B768)</f>
        <v>5.6261667297686786E-2</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5.9849416327938489E-5</v>
      </c>
      <c r="G770" s="107">
        <f>G44/SUMIFS(G$3:G$722,$B$3:$B$722,$B770)*SUMIFS(Calculations!$E$3:$E$53,Calculations!$A$3:$A$53,$B770)</f>
        <v>5.9882787160910496E-5</v>
      </c>
      <c r="H770" s="107">
        <f>H44/SUMIFS(H$3:H$722,$B$3:$B$722,$B770)*SUMIFS(Calculations!$E$3:$E$53,Calculations!$A$3:$A$53,$B770)</f>
        <v>5.9916195228456733E-5</v>
      </c>
      <c r="I770" s="107">
        <f>I44/SUMIFS(I$3:I$722,$B$3:$B$722,$B770)*SUMIFS(Calculations!$E$3:$E$53,Calculations!$A$3:$A$53,$B770)</f>
        <v>5.7031981042114058E-5</v>
      </c>
      <c r="J770" s="107">
        <f>J44/SUMIFS(J$3:J$722,$B$3:$B$722,$B770)*SUMIFS(Calculations!$E$3:$E$53,Calculations!$A$3:$A$53,$B770)</f>
        <v>5.4412691608658113E-5</v>
      </c>
      <c r="K770" s="107">
        <f>K44/SUMIFS(K$3:K$722,$B$3:$B$722,$B770)*SUMIFS(Calculations!$E$3:$E$53,Calculations!$A$3:$A$53,$B770)</f>
        <v>5.2504800193435592E-5</v>
      </c>
      <c r="L770" s="107">
        <f>L44/SUMIFS(L$3:L$722,$B$3:$B$722,$B770)*SUMIFS(Calculations!$E$3:$E$53,Calculations!$A$3:$A$53,$B770)</f>
        <v>5.0726170566953291E-5</v>
      </c>
      <c r="M770" s="107">
        <f>M44/SUMIFS(M$3:M$722,$B$3:$B$722,$B770)*SUMIFS(Calculations!$E$3:$E$53,Calculations!$A$3:$A$53,$B770)</f>
        <v>5.0321777498132907E-5</v>
      </c>
      <c r="N770" s="107">
        <f>N44/SUMIFS(N$3:N$722,$B$3:$B$722,$B770)*SUMIFS(Calculations!$E$3:$E$53,Calculations!$A$3:$A$53,$B770)</f>
        <v>4.9923781141669329E-5</v>
      </c>
      <c r="O770" s="107">
        <f>O44/SUMIFS(O$3:O$722,$B$3:$B$722,$B770)*SUMIFS(Calculations!$E$3:$E$53,Calculations!$A$3:$A$53,$B770)</f>
        <v>4.9772993114089931E-5</v>
      </c>
      <c r="P770" s="107">
        <f>P44/SUMIFS(P$3:P$722,$B$3:$B$722,$B770)*SUMIFS(Calculations!$E$3:$E$53,Calculations!$A$3:$A$53,$B770)</f>
        <v>4.9623113213315732E-5</v>
      </c>
      <c r="Q770" s="107">
        <f>Q44/SUMIFS(Q$3:Q$722,$B$3:$B$722,$B770)*SUMIFS(Calculations!$E$3:$E$53,Calculations!$A$3:$A$53,$B770)</f>
        <v>4.9633248856882771E-5</v>
      </c>
      <c r="R770" s="107">
        <f>R44/SUMIFS(R$3:R$722,$B$3:$B$722,$B770)*SUMIFS(Calculations!$E$3:$E$53,Calculations!$A$3:$A$53,$B770)</f>
        <v>4.9643388641756214E-5</v>
      </c>
    </row>
    <row r="771" spans="2:18" ht="15.75" customHeight="1">
      <c r="B771" s="107" t="s">
        <v>537</v>
      </c>
      <c r="C771" s="107" t="s">
        <v>448</v>
      </c>
      <c r="D771" s="107" t="s">
        <v>649</v>
      </c>
      <c r="E771" s="107" t="str">
        <f t="shared" si="300"/>
        <v>solar PV</v>
      </c>
      <c r="F771" s="107">
        <f>F45/SUMIFS(F$3:F$722,$B$3:$B$722,$B771)*SUMIFS(Calculations!$E$3:$E$53,Calculations!$A$3:$A$53,$B771)</f>
        <v>5.4410522639047965E-3</v>
      </c>
      <c r="G771" s="107">
        <f>G45/SUMIFS(G$3:G$722,$B$3:$B$722,$B771)*SUMIFS(Calculations!$E$3:$E$53,Calculations!$A$3:$A$53,$B771)</f>
        <v>5.756550561331902E-3</v>
      </c>
      <c r="H771" s="107">
        <f>H45/SUMIFS(H$3:H$722,$B$3:$B$722,$B771)*SUMIFS(Calculations!$E$3:$E$53,Calculations!$A$3:$A$53,$B771)</f>
        <v>6.0724008860753983E-3</v>
      </c>
      <c r="I771" s="107">
        <f>I45/SUMIFS(I$3:I$722,$B$3:$B$722,$B771)*SUMIFS(Calculations!$E$3:$E$53,Calculations!$A$3:$A$53,$B771)</f>
        <v>5.9763053690469557E-3</v>
      </c>
      <c r="J771" s="107">
        <f>J45/SUMIFS(J$3:J$722,$B$3:$B$722,$B771)*SUMIFS(Calculations!$E$3:$E$53,Calculations!$A$3:$A$53,$B771)</f>
        <v>5.8890365477690674E-3</v>
      </c>
      <c r="K771" s="107">
        <f>K45/SUMIFS(K$3:K$722,$B$3:$B$722,$B771)*SUMIFS(Calculations!$E$3:$E$53,Calculations!$A$3:$A$53,$B771)</f>
        <v>5.8449796808448832E-3</v>
      </c>
      <c r="L771" s="107">
        <f>L45/SUMIFS(L$3:L$722,$B$3:$B$722,$B771)*SUMIFS(Calculations!$E$3:$E$53,Calculations!$A$3:$A$53,$B771)</f>
        <v>5.8039077161952581E-3</v>
      </c>
      <c r="M771" s="107">
        <f>M45/SUMIFS(M$3:M$722,$B$3:$B$722,$B771)*SUMIFS(Calculations!$E$3:$E$53,Calculations!$A$3:$A$53,$B771)</f>
        <v>5.9607418631203186E-3</v>
      </c>
      <c r="N771" s="107">
        <f>N45/SUMIFS(N$3:N$722,$B$3:$B$722,$B771)*SUMIFS(Calculations!$E$3:$E$53,Calculations!$A$3:$A$53,$B771)</f>
        <v>6.1150951986691298E-3</v>
      </c>
      <c r="O771" s="107">
        <f>O45/SUMIFS(O$3:O$722,$B$3:$B$722,$B771)*SUMIFS(Calculations!$E$3:$E$53,Calculations!$A$3:$A$53,$B771)</f>
        <v>6.35702727198961E-3</v>
      </c>
      <c r="P771" s="107">
        <f>P45/SUMIFS(P$3:P$722,$B$3:$B$722,$B771)*SUMIFS(Calculations!$E$3:$E$53,Calculations!$A$3:$A$53,$B771)</f>
        <v>6.5975022999176097E-3</v>
      </c>
      <c r="Q771" s="107">
        <f>Q45/SUMIFS(Q$3:Q$722,$B$3:$B$722,$B771)*SUMIFS(Calculations!$E$3:$E$53,Calculations!$A$3:$A$53,$B771)</f>
        <v>6.856041311579463E-3</v>
      </c>
      <c r="R771" s="107">
        <f>R45/SUMIFS(R$3:R$722,$B$3:$B$722,$B771)*SUMIFS(Calculations!$E$3:$E$53,Calculations!$A$3:$A$53,$B771)</f>
        <v>7.1146859592824806E-3</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1.0912378980391301E-2</v>
      </c>
      <c r="G773" s="107">
        <f>G47/SUMIFS(G$3:G$722,$B$3:$B$722,$B773)*SUMIFS(Calculations!$E$3:$E$53,Calculations!$A$3:$A$53,$B773)</f>
        <v>1.1500662425065566E-2</v>
      </c>
      <c r="H773" s="107">
        <f>H47/SUMIFS(H$3:H$722,$B$3:$B$722,$B773)*SUMIFS(Calculations!$E$3:$E$53,Calculations!$A$3:$A$53,$B773)</f>
        <v>1.2089602265809143E-2</v>
      </c>
      <c r="I773" s="107">
        <f>I47/SUMIFS(I$3:I$722,$B$3:$B$722,$B773)*SUMIFS(Calculations!$E$3:$E$53,Calculations!$A$3:$A$53,$B773)</f>
        <v>1.1508189556722708E-2</v>
      </c>
      <c r="J773" s="107">
        <f>J47/SUMIFS(J$3:J$722,$B$3:$B$722,$B773)*SUMIFS(Calculations!$E$3:$E$53,Calculations!$A$3:$A$53,$B773)</f>
        <v>1.0980181556277288E-2</v>
      </c>
      <c r="K773" s="107">
        <f>K47/SUMIFS(K$3:K$722,$B$3:$B$722,$B773)*SUMIFS(Calculations!$E$3:$E$53,Calculations!$A$3:$A$53,$B773)</f>
        <v>1.0542302970129225E-2</v>
      </c>
      <c r="L773" s="107">
        <f>L47/SUMIFS(L$3:L$722,$B$3:$B$722,$B773)*SUMIFS(Calculations!$E$3:$E$53,Calculations!$A$3:$A$53,$B773)</f>
        <v>1.0134091150572247E-2</v>
      </c>
      <c r="M773" s="107">
        <f>M47/SUMIFS(M$3:M$722,$B$3:$B$722,$B773)*SUMIFS(Calculations!$E$3:$E$53,Calculations!$A$3:$A$53,$B773)</f>
        <v>1.0003169701229839E-2</v>
      </c>
      <c r="N773" s="107">
        <f>N47/SUMIFS(N$3:N$722,$B$3:$B$722,$B773)*SUMIFS(Calculations!$E$3:$E$53,Calculations!$A$3:$A$53,$B773)</f>
        <v>9.8743191747527118E-3</v>
      </c>
      <c r="O773" s="107">
        <f>O47/SUMIFS(O$3:O$722,$B$3:$B$722,$B773)*SUMIFS(Calculations!$E$3:$E$53,Calculations!$A$3:$A$53,$B773)</f>
        <v>9.7946472228456673E-3</v>
      </c>
      <c r="P773" s="107">
        <f>P47/SUMIFS(P$3:P$722,$B$3:$B$722,$B773)*SUMIFS(Calculations!$E$3:$E$53,Calculations!$A$3:$A$53,$B773)</f>
        <v>9.7154550983911871E-3</v>
      </c>
      <c r="Q773" s="107">
        <f>Q47/SUMIFS(Q$3:Q$722,$B$3:$B$722,$B773)*SUMIFS(Calculations!$E$3:$E$53,Calculations!$A$3:$A$53,$B773)</f>
        <v>9.6667663194455033E-3</v>
      </c>
      <c r="R773" s="107">
        <f>R47/SUMIFS(R$3:R$722,$B$3:$B$722,$B773)*SUMIFS(Calculations!$E$3:$E$53,Calculations!$A$3:$A$53,$B773)</f>
        <v>9.618057646829525E-3</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1.5414740754274318E-5</v>
      </c>
      <c r="R1239" s="107">
        <f>R513/SUMIFS(R$3:R$722,$B$3:$B$722,$B1239)*SUMIFS(Calculations!$E$3:$E$53,Calculations!$A$3:$A$53,$B1239)</f>
        <v>3.1446727549433687E-5</v>
      </c>
    </row>
    <row r="1240" spans="2:18" ht="15.75" customHeight="1">
      <c r="B1240" s="107" t="s">
        <v>571</v>
      </c>
      <c r="C1240" s="107" t="s">
        <v>448</v>
      </c>
      <c r="D1240" s="107" t="s">
        <v>639</v>
      </c>
      <c r="E1240" s="107" t="str">
        <f t="shared" si="307"/>
        <v>hard coal</v>
      </c>
      <c r="F1240" s="107">
        <f>F514/SUMIFS(F$3:F$722,$B$3:$B$722,$B1240)*SUMIFS(Calculations!$E$3:$E$53,Calculations!$A$3:$A$53,$B1240)</f>
        <v>2.6587625700275324E-2</v>
      </c>
      <c r="G1240" s="107">
        <f>G514/SUMIFS(G$3:G$722,$B$3:$B$722,$B1240)*SUMIFS(Calculations!$E$3:$E$53,Calculations!$A$3:$A$53,$B1240)</f>
        <v>2.3837688280973244E-2</v>
      </c>
      <c r="H1240" s="107">
        <f>H514/SUMIFS(H$3:H$722,$B$3:$B$722,$B1240)*SUMIFS(Calculations!$E$3:$E$53,Calculations!$A$3:$A$53,$B1240)</f>
        <v>2.1154765048494992E-2</v>
      </c>
      <c r="I1240" s="107">
        <f>I514/SUMIFS(I$3:I$722,$B$3:$B$722,$B1240)*SUMIFS(Calculations!$E$3:$E$53,Calculations!$A$3:$A$53,$B1240)</f>
        <v>9.7803378737466983E-3</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0.29655170931483693</v>
      </c>
      <c r="G1243" s="107">
        <f>G517/SUMIFS(G$3:G$722,$B$3:$B$722,$B1243)*SUMIFS(Calculations!$E$3:$E$53,Calculations!$A$3:$A$53,$B1243)</f>
        <v>0.30004818292625257</v>
      </c>
      <c r="H1243" s="107">
        <f>H517/SUMIFS(H$3:H$722,$B$3:$B$722,$B1243)*SUMIFS(Calculations!$E$3:$E$53,Calculations!$A$3:$A$53,$B1243)</f>
        <v>0.30345944974926087</v>
      </c>
      <c r="I1243" s="107">
        <f>I517/SUMIFS(I$3:I$722,$B$3:$B$722,$B1243)*SUMIFS(Calculations!$E$3:$E$53,Calculations!$A$3:$A$53,$B1243)</f>
        <v>0.28059266484173756</v>
      </c>
      <c r="J1243" s="107">
        <f>J517/SUMIFS(J$3:J$722,$B$3:$B$722,$B1243)*SUMIFS(Calculations!$E$3:$E$53,Calculations!$A$3:$A$53,$B1243)</f>
        <v>0.26093058612375419</v>
      </c>
      <c r="K1243" s="107">
        <f>K517/SUMIFS(K$3:K$722,$B$3:$B$722,$B1243)*SUMIFS(Calculations!$E$3:$E$53,Calculations!$A$3:$A$53,$B1243)</f>
        <v>0.24541270964897549</v>
      </c>
      <c r="L1243" s="107">
        <f>L517/SUMIFS(L$3:L$722,$B$3:$B$722,$B1243)*SUMIFS(Calculations!$E$3:$E$53,Calculations!$A$3:$A$53,$B1243)</f>
        <v>0.23163696252462254</v>
      </c>
      <c r="M1243" s="107">
        <f>M517/SUMIFS(M$3:M$722,$B$3:$B$722,$B1243)*SUMIFS(Calculations!$E$3:$E$53,Calculations!$A$3:$A$53,$B1243)</f>
        <v>0.23574735069681721</v>
      </c>
      <c r="N1243" s="107">
        <f>N517/SUMIFS(N$3:N$722,$B$3:$B$722,$B1243)*SUMIFS(Calculations!$E$3:$E$53,Calculations!$A$3:$A$53,$B1243)</f>
        <v>0.24000625155131466</v>
      </c>
      <c r="O1243" s="107">
        <f>O517/SUMIFS(O$3:O$722,$B$3:$B$722,$B1243)*SUMIFS(Calculations!$E$3:$E$53,Calculations!$A$3:$A$53,$B1243)</f>
        <v>0.23815346710392743</v>
      </c>
      <c r="P1243" s="107">
        <f>P517/SUMIFS(P$3:P$722,$B$3:$B$722,$B1243)*SUMIFS(Calculations!$E$3:$E$53,Calculations!$A$3:$A$53,$B1243)</f>
        <v>0.23632906952407484</v>
      </c>
      <c r="Q1243" s="107">
        <f>Q517/SUMIFS(Q$3:Q$722,$B$3:$B$722,$B1243)*SUMIFS(Calculations!$E$3:$E$53,Calculations!$A$3:$A$53,$B1243)</f>
        <v>0.24096780919199332</v>
      </c>
      <c r="R1243" s="107">
        <f>R517/SUMIFS(R$3:R$722,$B$3:$B$722,$B1243)*SUMIFS(Calculations!$E$3:$E$53,Calculations!$A$3:$A$53,$B1243)</f>
        <v>0.24579229597952681</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9.3139388795222891E-2</v>
      </c>
      <c r="G1245" s="107">
        <f>G519/SUMIFS(G$3:G$722,$B$3:$B$722,$B1245)*SUMIFS(Calculations!$E$3:$E$53,Calculations!$A$3:$A$53,$B1245)</f>
        <v>0.10376848164753319</v>
      </c>
      <c r="H1245" s="107">
        <f>H519/SUMIFS(H$3:H$722,$B$3:$B$722,$B1245)*SUMIFS(Calculations!$E$3:$E$53,Calculations!$A$3:$A$53,$B1245)</f>
        <v>0.11413855041835977</v>
      </c>
      <c r="I1245" s="107">
        <f>I519/SUMIFS(I$3:I$722,$B$3:$B$722,$B1245)*SUMIFS(Calculations!$E$3:$E$53,Calculations!$A$3:$A$53,$B1245)</f>
        <v>0.10588559668636609</v>
      </c>
      <c r="J1245" s="107">
        <f>J519/SUMIFS(J$3:J$722,$B$3:$B$722,$B1245)*SUMIFS(Calculations!$E$3:$E$53,Calculations!$A$3:$A$53,$B1245)</f>
        <v>9.8789267815010559E-2</v>
      </c>
      <c r="K1245" s="107">
        <f>K519/SUMIFS(K$3:K$722,$B$3:$B$722,$B1245)*SUMIFS(Calculations!$E$3:$E$53,Calculations!$A$3:$A$53,$B1245)</f>
        <v>9.287456013611807E-2</v>
      </c>
      <c r="L1245" s="107">
        <f>L519/SUMIFS(L$3:L$722,$B$3:$B$722,$B1245)*SUMIFS(Calculations!$E$3:$E$53,Calculations!$A$3:$A$53,$B1245)</f>
        <v>8.7623872812287326E-2</v>
      </c>
      <c r="M1245" s="107">
        <f>M519/SUMIFS(M$3:M$722,$B$3:$B$722,$B1245)*SUMIFS(Calculations!$E$3:$E$53,Calculations!$A$3:$A$53,$B1245)</f>
        <v>8.9145695196537672E-2</v>
      </c>
      <c r="N1245" s="107">
        <f>N519/SUMIFS(N$3:N$722,$B$3:$B$722,$B1245)*SUMIFS(Calculations!$E$3:$E$53,Calculations!$A$3:$A$53,$B1245)</f>
        <v>9.0722502636895949E-2</v>
      </c>
      <c r="O1245" s="107">
        <f>O519/SUMIFS(O$3:O$722,$B$3:$B$722,$B1245)*SUMIFS(Calculations!$E$3:$E$53,Calculations!$A$3:$A$53,$B1245)</f>
        <v>8.9639612930410409E-2</v>
      </c>
      <c r="P1245" s="107">
        <f>P519/SUMIFS(P$3:P$722,$B$3:$B$722,$B1245)*SUMIFS(Calculations!$E$3:$E$53,Calculations!$A$3:$A$53,$B1245)</f>
        <v>8.8573314385781796E-2</v>
      </c>
      <c r="Q1245" s="107">
        <f>Q519/SUMIFS(Q$3:Q$722,$B$3:$B$722,$B1245)*SUMIFS(Calculations!$E$3:$E$53,Calculations!$A$3:$A$53,$B1245)</f>
        <v>9.1729306950720402E-2</v>
      </c>
      <c r="R1245" s="107">
        <f>R519/SUMIFS(R$3:R$722,$B$3:$B$722,$B1245)*SUMIFS(Calculations!$E$3:$E$53,Calculations!$A$3:$A$53,$B1245)</f>
        <v>9.5011673610872455E-2</v>
      </c>
    </row>
    <row r="1246" spans="2:18" ht="15.75" customHeight="1">
      <c r="B1246" s="107" t="s">
        <v>571</v>
      </c>
      <c r="C1246" s="107" t="s">
        <v>448</v>
      </c>
      <c r="D1246" s="107" t="s">
        <v>644</v>
      </c>
      <c r="E1246" s="107" t="str">
        <f t="shared" si="308"/>
        <v>natural gas nonpeaker</v>
      </c>
      <c r="F1246" s="107">
        <f>F520/SUMIFS(F$3:F$722,$B$3:$B$722,$B1246)*SUMIFS(Calculations!$E$3:$E$53,Calculations!$A$3:$A$53,$B1246)</f>
        <v>0.16549988305040605</v>
      </c>
      <c r="G1246" s="107">
        <f>G520/SUMIFS(G$3:G$722,$B$3:$B$722,$B1246)*SUMIFS(Calculations!$E$3:$E$53,Calculations!$A$3:$A$53,$B1246)</f>
        <v>0.15343906105995372</v>
      </c>
      <c r="H1246" s="107">
        <f>H520/SUMIFS(H$3:H$722,$B$3:$B$722,$B1246)*SUMIFS(Calculations!$E$3:$E$53,Calculations!$A$3:$A$53,$B1246)</f>
        <v>0.14167215345913228</v>
      </c>
      <c r="I1246" s="107">
        <f>I520/SUMIFS(I$3:I$722,$B$3:$B$722,$B1246)*SUMIFS(Calculations!$E$3:$E$53,Calculations!$A$3:$A$53,$B1246)</f>
        <v>0.18496834203958626</v>
      </c>
      <c r="J1246" s="107">
        <f>J520/SUMIFS(J$3:J$722,$B$3:$B$722,$B1246)*SUMIFS(Calculations!$E$3:$E$53,Calculations!$A$3:$A$53,$B1246)</f>
        <v>0.22219670936364577</v>
      </c>
      <c r="K1246" s="107">
        <f>K520/SUMIFS(K$3:K$722,$B$3:$B$722,$B1246)*SUMIFS(Calculations!$E$3:$E$53,Calculations!$A$3:$A$53,$B1246)</f>
        <v>0.24417104696666764</v>
      </c>
      <c r="L1246" s="107">
        <f>L520/SUMIFS(L$3:L$722,$B$3:$B$722,$B1246)*SUMIFS(Calculations!$E$3:$E$53,Calculations!$A$3:$A$53,$B1246)</f>
        <v>0.26367841439135298</v>
      </c>
      <c r="M1246" s="107">
        <f>M520/SUMIFS(M$3:M$722,$B$3:$B$722,$B1246)*SUMIFS(Calculations!$E$3:$E$53,Calculations!$A$3:$A$53,$B1246)</f>
        <v>0.25755026921362489</v>
      </c>
      <c r="N1246" s="107">
        <f>N520/SUMIFS(N$3:N$722,$B$3:$B$722,$B1246)*SUMIFS(Calculations!$E$3:$E$53,Calculations!$A$3:$A$53,$B1246)</f>
        <v>0.25120070765385255</v>
      </c>
      <c r="O1246" s="107">
        <f>O520/SUMIFS(O$3:O$722,$B$3:$B$722,$B1246)*SUMIFS(Calculations!$E$3:$E$53,Calculations!$A$3:$A$53,$B1246)</f>
        <v>0.25387462060430765</v>
      </c>
      <c r="P1246" s="107">
        <f>P520/SUMIFS(P$3:P$722,$B$3:$B$722,$B1246)*SUMIFS(Calculations!$E$3:$E$53,Calculations!$A$3:$A$53,$B1246)</f>
        <v>0.25650756601920777</v>
      </c>
      <c r="Q1246" s="107">
        <f>Q520/SUMIFS(Q$3:Q$722,$B$3:$B$722,$B1246)*SUMIFS(Calculations!$E$3:$E$53,Calculations!$A$3:$A$53,$B1246)</f>
        <v>0.24791748932755378</v>
      </c>
      <c r="R1246" s="107">
        <f>R520/SUMIFS(R$3:R$722,$B$3:$B$722,$B1246)*SUMIFS(Calculations!$E$3:$E$53,Calculations!$A$3:$A$53,$B1246)</f>
        <v>0.23898344377431824</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1.5167625886248283E-5</v>
      </c>
      <c r="L1247" s="107">
        <f>L521/SUMIFS(L$3:L$722,$B$3:$B$722,$B1247)*SUMIFS(Calculations!$E$3:$E$53,Calculations!$A$3:$A$53,$B1247)</f>
        <v>2.8632443641779864E-5</v>
      </c>
      <c r="M1247" s="107">
        <f>M521/SUMIFS(M$3:M$722,$B$3:$B$722,$B1247)*SUMIFS(Calculations!$E$3:$E$53,Calculations!$A$3:$A$53,$B1247)</f>
        <v>4.6080559673290425E-5</v>
      </c>
      <c r="N1247" s="107">
        <f>N521/SUMIFS(N$3:N$722,$B$3:$B$722,$B1247)*SUMIFS(Calculations!$E$3:$E$53,Calculations!$A$3:$A$53,$B1247)</f>
        <v>6.4159094634696313E-5</v>
      </c>
      <c r="O1247" s="107">
        <f>O521/SUMIFS(O$3:O$722,$B$3:$B$722,$B1247)*SUMIFS(Calculations!$E$3:$E$53,Calculations!$A$3:$A$53,$B1247)</f>
        <v>3.1831901741599062E-5</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2.2831435619591321E-3</v>
      </c>
      <c r="G1250" s="107">
        <f>G524/SUMIFS(G$3:G$722,$B$3:$B$722,$B1250)*SUMIFS(Calculations!$E$3:$E$53,Calculations!$A$3:$A$53,$B1250)</f>
        <v>2.2549810488719235E-3</v>
      </c>
      <c r="H1250" s="107">
        <f>H524/SUMIFS(H$3:H$722,$B$3:$B$722,$B1250)*SUMIFS(Calculations!$E$3:$E$53,Calculations!$A$3:$A$53,$B1250)</f>
        <v>2.2275048379166141E-3</v>
      </c>
      <c r="I1250" s="107">
        <f>I524/SUMIFS(I$3:I$722,$B$3:$B$722,$B1250)*SUMIFS(Calculations!$E$3:$E$53,Calculations!$A$3:$A$53,$B1250)</f>
        <v>2.0596541611583403E-3</v>
      </c>
      <c r="J1250" s="107">
        <f>J524/SUMIFS(J$3:J$722,$B$3:$B$722,$B1250)*SUMIFS(Calculations!$E$3:$E$53,Calculations!$A$3:$A$53,$B1250)</f>
        <v>1.9153272156504854E-3</v>
      </c>
      <c r="K1250" s="107">
        <f>K524/SUMIFS(K$3:K$722,$B$3:$B$722,$B1250)*SUMIFS(Calculations!$E$3:$E$53,Calculations!$A$3:$A$53,$B1250)</f>
        <v>1.8014202506496497E-3</v>
      </c>
      <c r="L1250" s="107">
        <f>L524/SUMIFS(L$3:L$722,$B$3:$B$722,$B1250)*SUMIFS(Calculations!$E$3:$E$53,Calculations!$A$3:$A$53,$B1250)</f>
        <v>1.7003011607983809E-3</v>
      </c>
      <c r="M1250" s="107">
        <f>M524/SUMIFS(M$3:M$722,$B$3:$B$722,$B1250)*SUMIFS(Calculations!$E$3:$E$53,Calculations!$A$3:$A$53,$B1250)</f>
        <v>1.7304729334910555E-3</v>
      </c>
      <c r="N1250" s="107">
        <f>N524/SUMIFS(N$3:N$722,$B$3:$B$722,$B1250)*SUMIFS(Calculations!$E$3:$E$53,Calculations!$A$3:$A$53,$B1250)</f>
        <v>1.7617348443178197E-3</v>
      </c>
      <c r="O1250" s="107">
        <f>O524/SUMIFS(O$3:O$722,$B$3:$B$722,$B1250)*SUMIFS(Calculations!$E$3:$E$53,Calculations!$A$3:$A$53,$B1250)</f>
        <v>1.7481347197424214E-3</v>
      </c>
      <c r="P1250" s="107">
        <f>P524/SUMIFS(P$3:P$722,$B$3:$B$722,$B1250)*SUMIFS(Calculations!$E$3:$E$53,Calculations!$A$3:$A$53,$B1250)</f>
        <v>1.7347429652962744E-3</v>
      </c>
      <c r="Q1250" s="107">
        <f>Q524/SUMIFS(Q$3:Q$722,$B$3:$B$722,$B1250)*SUMIFS(Calculations!$E$3:$E$53,Calculations!$A$3:$A$53,$B1250)</f>
        <v>1.768793033800194E-3</v>
      </c>
      <c r="R1250" s="107">
        <f>R524/SUMIFS(R$3:R$722,$B$3:$B$722,$B1250)*SUMIFS(Calculations!$E$3:$E$53,Calculations!$A$3:$A$53,$B1250)</f>
        <v>1.8042065550089594E-3</v>
      </c>
    </row>
    <row r="1251" spans="2:18" ht="15.75" customHeight="1">
      <c r="B1251" s="107" t="s">
        <v>571</v>
      </c>
      <c r="C1251" s="107" t="s">
        <v>448</v>
      </c>
      <c r="D1251" s="107" t="s">
        <v>649</v>
      </c>
      <c r="E1251" s="107" t="str">
        <f t="shared" si="308"/>
        <v>solar PV</v>
      </c>
      <c r="F1251" s="107">
        <f>F525/SUMIFS(F$3:F$722,$B$3:$B$722,$B1251)*SUMIFS(Calculations!$E$3:$E$53,Calculations!$A$3:$A$53,$B1251)</f>
        <v>2.2488286650164916E-3</v>
      </c>
      <c r="G1251" s="107">
        <f>G525/SUMIFS(G$3:G$722,$B$3:$B$722,$B1251)*SUMIFS(Calculations!$E$3:$E$53,Calculations!$A$3:$A$53,$B1251)</f>
        <v>2.5537761792895118E-3</v>
      </c>
      <c r="H1251" s="107">
        <f>H525/SUMIFS(H$3:H$722,$B$3:$B$722,$B1251)*SUMIFS(Calculations!$E$3:$E$53,Calculations!$A$3:$A$53,$B1251)</f>
        <v>2.8512923209249178E-3</v>
      </c>
      <c r="I1251" s="107">
        <f>I525/SUMIFS(I$3:I$722,$B$3:$B$722,$B1251)*SUMIFS(Calculations!$E$3:$E$53,Calculations!$A$3:$A$53,$B1251)</f>
        <v>2.8442540705010829E-3</v>
      </c>
      <c r="J1251" s="107">
        <f>J525/SUMIFS(J$3:J$722,$B$3:$B$722,$B1251)*SUMIFS(Calculations!$E$3:$E$53,Calculations!$A$3:$A$53,$B1251)</f>
        <v>2.8382022081850648E-3</v>
      </c>
      <c r="K1251" s="107">
        <f>K525/SUMIFS(K$3:K$722,$B$3:$B$722,$B1251)*SUMIFS(Calculations!$E$3:$E$53,Calculations!$A$3:$A$53,$B1251)</f>
        <v>2.857906451469269E-3</v>
      </c>
      <c r="L1251" s="107">
        <f>L525/SUMIFS(L$3:L$722,$B$3:$B$722,$B1251)*SUMIFS(Calculations!$E$3:$E$53,Calculations!$A$3:$A$53,$B1251)</f>
        <v>2.8753985789005633E-3</v>
      </c>
      <c r="M1251" s="107">
        <f>M525/SUMIFS(M$3:M$722,$B$3:$B$722,$B1251)*SUMIFS(Calculations!$E$3:$E$53,Calculations!$A$3:$A$53,$B1251)</f>
        <v>3.2441397415042873E-3</v>
      </c>
      <c r="N1251" s="107">
        <f>N525/SUMIFS(N$3:N$722,$B$3:$B$722,$B1251)*SUMIFS(Calculations!$E$3:$E$53,Calculations!$A$3:$A$53,$B1251)</f>
        <v>3.6262039132350246E-3</v>
      </c>
      <c r="O1251" s="107">
        <f>O525/SUMIFS(O$3:O$722,$B$3:$B$722,$B1251)*SUMIFS(Calculations!$E$3:$E$53,Calculations!$A$3:$A$53,$B1251)</f>
        <v>4.0129217053313047E-3</v>
      </c>
      <c r="P1251" s="107">
        <f>P525/SUMIFS(P$3:P$722,$B$3:$B$722,$B1251)*SUMIFS(Calculations!$E$3:$E$53,Calculations!$A$3:$A$53,$B1251)</f>
        <v>4.3937145196175529E-3</v>
      </c>
      <c r="Q1251" s="107">
        <f>Q525/SUMIFS(Q$3:Q$722,$B$3:$B$722,$B1251)*SUMIFS(Calculations!$E$3:$E$53,Calculations!$A$3:$A$53,$B1251)</f>
        <v>5.0465221536183337E-3</v>
      </c>
      <c r="R1251" s="107">
        <f>R525/SUMIFS(R$3:R$722,$B$3:$B$722,$B1251)*SUMIFS(Calculations!$E$3:$E$53,Calculations!$A$3:$A$53,$B1251)</f>
        <v>5.7254698916902628E-3</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7.5120014780103222E-3</v>
      </c>
      <c r="G1253" s="107">
        <f>G527/SUMIFS(G$3:G$722,$B$3:$B$722,$B1253)*SUMIFS(Calculations!$E$3:$E$53,Calculations!$A$3:$A$53,$B1253)</f>
        <v>7.9204094228529694E-3</v>
      </c>
      <c r="H1253" s="107">
        <f>H527/SUMIFS(H$3:H$722,$B$3:$B$722,$B1253)*SUMIFS(Calculations!$E$3:$E$53,Calculations!$A$3:$A$53,$B1253)</f>
        <v>8.3188647316378254E-3</v>
      </c>
      <c r="I1253" s="107">
        <f>I527/SUMIFS(I$3:I$722,$B$3:$B$722,$B1253)*SUMIFS(Calculations!$E$3:$E$53,Calculations!$A$3:$A$53,$B1253)</f>
        <v>7.691730892631218E-3</v>
      </c>
      <c r="J1253" s="107">
        <f>J527/SUMIFS(J$3:J$722,$B$3:$B$722,$B1253)*SUMIFS(Calculations!$E$3:$E$53,Calculations!$A$3:$A$53,$B1253)</f>
        <v>7.152487839481139E-3</v>
      </c>
      <c r="K1253" s="107">
        <f>K527/SUMIFS(K$3:K$722,$B$3:$B$722,$B1253)*SUMIFS(Calculations!$E$3:$E$53,Calculations!$A$3:$A$53,$B1253)</f>
        <v>6.6897694859608869E-3</v>
      </c>
      <c r="L1253" s="107">
        <f>L527/SUMIFS(L$3:L$722,$B$3:$B$722,$B1253)*SUMIFS(Calculations!$E$3:$E$53,Calculations!$A$3:$A$53,$B1253)</f>
        <v>6.2789986541236719E-3</v>
      </c>
      <c r="M1253" s="107">
        <f>M527/SUMIFS(M$3:M$722,$B$3:$B$722,$B1253)*SUMIFS(Calculations!$E$3:$E$53,Calculations!$A$3:$A$53,$B1253)</f>
        <v>6.3585722240787311E-3</v>
      </c>
      <c r="N1253" s="107">
        <f>N527/SUMIFS(N$3:N$722,$B$3:$B$722,$B1253)*SUMIFS(Calculations!$E$3:$E$53,Calculations!$A$3:$A$53,$B1253)</f>
        <v>6.441020871476447E-3</v>
      </c>
      <c r="O1253" s="107">
        <f>O527/SUMIFS(O$3:O$722,$B$3:$B$722,$B1253)*SUMIFS(Calculations!$E$3:$E$53,Calculations!$A$3:$A$53,$B1253)</f>
        <v>6.3619916002664824E-3</v>
      </c>
      <c r="P1253" s="107">
        <f>P527/SUMIFS(P$3:P$722,$B$3:$B$722,$B1253)*SUMIFS(Calculations!$E$3:$E$53,Calculations!$A$3:$A$53,$B1253)</f>
        <v>6.2841731517490115E-3</v>
      </c>
      <c r="Q1253" s="107">
        <f>Q527/SUMIFS(Q$3:Q$722,$B$3:$B$722,$B1253)*SUMIFS(Calculations!$E$3:$E$53,Calculations!$A$3:$A$53,$B1253)</f>
        <v>6.377245167286944E-3</v>
      </c>
      <c r="R1253" s="107">
        <f>R527/SUMIFS(R$3:R$722,$B$3:$B$722,$B1253)*SUMIFS(Calculations!$E$3:$E$53,Calculations!$A$3:$A$53,$B1253)</f>
        <v>6.4740440267610638E-3</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1.708279209010623E-5</v>
      </c>
      <c r="H1344" s="107">
        <f>H618/SUMIFS(H$3:H$722,$B$3:$B$722,$B1344)*SUMIFS(Calculations!$E$3:$E$53,Calculations!$A$3:$A$53,$B1344)</f>
        <v>3.445822770425404E-5</v>
      </c>
      <c r="I1344" s="107">
        <f>I618/SUMIFS(I$3:I$722,$B$3:$B$722,$B1344)*SUMIFS(Calculations!$E$3:$E$53,Calculations!$A$3:$A$53,$B1344)</f>
        <v>6.5125555991072081E-5</v>
      </c>
      <c r="J1344" s="107">
        <f>J618/SUMIFS(J$3:J$722,$B$3:$B$722,$B1344)*SUMIFS(Calculations!$E$3:$E$53,Calculations!$A$3:$A$53,$B1344)</f>
        <v>9.6689908648261175E-5</v>
      </c>
      <c r="K1344" s="107">
        <f>K618/SUMIFS(K$3:K$722,$B$3:$B$722,$B1344)*SUMIFS(Calculations!$E$3:$E$53,Calculations!$A$3:$A$53,$B1344)</f>
        <v>1.0621899624610074E-4</v>
      </c>
      <c r="L1344" s="107">
        <f>L618/SUMIFS(L$3:L$722,$B$3:$B$722,$B1344)*SUMIFS(Calculations!$E$3:$E$53,Calculations!$A$3:$A$53,$B1344)</f>
        <v>1.1783166932083193E-4</v>
      </c>
      <c r="M1344" s="107">
        <f>M618/SUMIFS(M$3:M$722,$B$3:$B$722,$B1344)*SUMIFS(Calculations!$E$3:$E$53,Calculations!$A$3:$A$53,$B1344)</f>
        <v>1.1907430719608781E-4</v>
      </c>
      <c r="N1344" s="107">
        <f>N618/SUMIFS(N$3:N$722,$B$3:$B$722,$B1344)*SUMIFS(Calculations!$E$3:$E$53,Calculations!$A$3:$A$53,$B1344)</f>
        <v>1.2034343382195558E-4</v>
      </c>
      <c r="O1344" s="107">
        <f>O618/SUMIFS(O$3:O$722,$B$3:$B$722,$B1344)*SUMIFS(Calculations!$E$3:$E$53,Calculations!$A$3:$A$53,$B1344)</f>
        <v>1.1462495250608261E-4</v>
      </c>
      <c r="P1344" s="107">
        <f>P618/SUMIFS(P$3:P$722,$B$3:$B$722,$B1344)*SUMIFS(Calculations!$E$3:$E$53,Calculations!$A$3:$A$53,$B1344)</f>
        <v>1.0942528019805686E-4</v>
      </c>
      <c r="Q1344" s="107">
        <f>Q618/SUMIFS(Q$3:Q$722,$B$3:$B$722,$B1344)*SUMIFS(Calculations!$E$3:$E$53,Calculations!$A$3:$A$53,$B1344)</f>
        <v>1.104205731213583E-4</v>
      </c>
      <c r="R1344" s="107">
        <f>R618/SUMIFS(R$3:R$722,$B$3:$B$722,$B1344)*SUMIFS(Calculations!$E$3:$E$53,Calculations!$A$3:$A$53,$B1344)</f>
        <v>1.1143413789044839E-4</v>
      </c>
    </row>
    <row r="1345" spans="2:18" ht="15.75" customHeight="1">
      <c r="B1345" s="107" t="s">
        <v>578</v>
      </c>
      <c r="C1345" s="107" t="s">
        <v>448</v>
      </c>
      <c r="D1345" s="107" t="s">
        <v>639</v>
      </c>
      <c r="E1345" s="107" t="str">
        <f t="shared" si="309"/>
        <v>hard coal</v>
      </c>
      <c r="F1345" s="107">
        <f>F619/SUMIFS(F$3:F$722,$B$3:$B$722,$B1345)*SUMIFS(Calculations!$E$3:$E$53,Calculations!$A$3:$A$53,$B1345)</f>
        <v>0.14124322514065393</v>
      </c>
      <c r="G1345" s="107">
        <f>G619/SUMIFS(G$3:G$722,$B$3:$B$722,$B1345)*SUMIFS(Calculations!$E$3:$E$53,Calculations!$A$3:$A$53,$B1345)</f>
        <v>0.14247364902644846</v>
      </c>
      <c r="H1345" s="107">
        <f>H619/SUMIFS(H$3:H$722,$B$3:$B$722,$B1345)*SUMIFS(Calculations!$E$3:$E$53,Calculations!$A$3:$A$53,$B1345)</f>
        <v>0.14372515117509982</v>
      </c>
      <c r="I1345" s="107">
        <f>I619/SUMIFS(I$3:I$722,$B$3:$B$722,$B1345)*SUMIFS(Calculations!$E$3:$E$53,Calculations!$A$3:$A$53,$B1345)</f>
        <v>0.1460723456936836</v>
      </c>
      <c r="J1345" s="107">
        <f>J619/SUMIFS(J$3:J$722,$B$3:$B$722,$B1345)*SUMIFS(Calculations!$E$3:$E$53,Calculations!$A$3:$A$53,$B1345)</f>
        <v>0.14848819603599864</v>
      </c>
      <c r="K1345" s="107">
        <f>K619/SUMIFS(K$3:K$722,$B$3:$B$722,$B1345)*SUMIFS(Calculations!$E$3:$E$53,Calculations!$A$3:$A$53,$B1345)</f>
        <v>0.13106059696481065</v>
      </c>
      <c r="L1345" s="107">
        <f>L619/SUMIFS(L$3:L$722,$B$3:$B$722,$B1345)*SUMIFS(Calculations!$E$3:$E$53,Calculations!$A$3:$A$53,$B1345)</f>
        <v>0.10982236104628719</v>
      </c>
      <c r="M1345" s="107">
        <f>M619/SUMIFS(M$3:M$722,$B$3:$B$722,$B1345)*SUMIFS(Calculations!$E$3:$E$53,Calculations!$A$3:$A$53,$B1345)</f>
        <v>0.11098053376990841</v>
      </c>
      <c r="N1345" s="107">
        <f>N619/SUMIFS(N$3:N$722,$B$3:$B$722,$B1345)*SUMIFS(Calculations!$E$3:$E$53,Calculations!$A$3:$A$53,$B1345)</f>
        <v>0.11216339473863496</v>
      </c>
      <c r="O1345" s="107">
        <f>O619/SUMIFS(O$3:O$722,$B$3:$B$722,$B1345)*SUMIFS(Calculations!$E$3:$E$53,Calculations!$A$3:$A$53,$B1345)</f>
        <v>0.10683361265773882</v>
      </c>
      <c r="P1345" s="107">
        <f>P619/SUMIFS(P$3:P$722,$B$3:$B$722,$B1345)*SUMIFS(Calculations!$E$3:$E$53,Calculations!$A$3:$A$53,$B1345)</f>
        <v>0.10198737486083928</v>
      </c>
      <c r="Q1345" s="107">
        <f>Q619/SUMIFS(Q$3:Q$722,$B$3:$B$722,$B1345)*SUMIFS(Calculations!$E$3:$E$53,Calculations!$A$3:$A$53,$B1345)</f>
        <v>0.10291501527703339</v>
      </c>
      <c r="R1345" s="107">
        <f>R619/SUMIFS(R$3:R$722,$B$3:$B$722,$B1345)*SUMIFS(Calculations!$E$3:$E$53,Calculations!$A$3:$A$53,$B1345)</f>
        <v>0.10385968555673325</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1.1533793507178132E-3</v>
      </c>
      <c r="G1347" s="107">
        <f>G621/SUMIFS(G$3:G$722,$B$3:$B$722,$B1347)*SUMIFS(Calculations!$E$3:$E$53,Calculations!$A$3:$A$53,$B1347)</f>
        <v>1.1631746600020791E-3</v>
      </c>
      <c r="H1347" s="107">
        <f>H621/SUMIFS(H$3:H$722,$B$3:$B$722,$B1347)*SUMIFS(Calculations!$E$3:$E$53,Calculations!$A$3:$A$53,$B1347)</f>
        <v>1.1731377717048791E-3</v>
      </c>
      <c r="I1347" s="107">
        <f>I621/SUMIFS(I$3:I$722,$B$3:$B$722,$B1347)*SUMIFS(Calculations!$E$3:$E$53,Calculations!$A$3:$A$53,$B1347)</f>
        <v>1.1900476985308782E-3</v>
      </c>
      <c r="J1347" s="107">
        <f>J621/SUMIFS(J$3:J$722,$B$3:$B$722,$B1347)*SUMIFS(Calculations!$E$3:$E$53,Calculations!$A$3:$A$53,$B1347)</f>
        <v>1.2074522434834464E-3</v>
      </c>
      <c r="K1347" s="107">
        <f>K621/SUMIFS(K$3:K$722,$B$3:$B$722,$B1347)*SUMIFS(Calculations!$E$3:$E$53,Calculations!$A$3:$A$53,$B1347)</f>
        <v>1.3264503722356198E-3</v>
      </c>
      <c r="L1347" s="107">
        <f>L621/SUMIFS(L$3:L$722,$B$3:$B$722,$B1347)*SUMIFS(Calculations!$E$3:$E$53,Calculations!$A$3:$A$53,$B1347)</f>
        <v>1.4714680721481549E-3</v>
      </c>
      <c r="M1347" s="107">
        <f>M621/SUMIFS(M$3:M$722,$B$3:$B$722,$B1347)*SUMIFS(Calculations!$E$3:$E$53,Calculations!$A$3:$A$53,$B1347)</f>
        <v>1.48698598825017E-3</v>
      </c>
      <c r="N1347" s="107">
        <f>N621/SUMIFS(N$3:N$722,$B$3:$B$722,$B1347)*SUMIFS(Calculations!$E$3:$E$53,Calculations!$A$3:$A$53,$B1347)</f>
        <v>1.5028346927643424E-3</v>
      </c>
      <c r="O1347" s="107">
        <f>O621/SUMIFS(O$3:O$722,$B$3:$B$722,$B1347)*SUMIFS(Calculations!$E$3:$E$53,Calculations!$A$3:$A$53,$B1347)</f>
        <v>1.4314229685141182E-3</v>
      </c>
      <c r="P1347" s="107">
        <f>P621/SUMIFS(P$3:P$722,$B$3:$B$722,$B1347)*SUMIFS(Calculations!$E$3:$E$53,Calculations!$A$3:$A$53,$B1347)</f>
        <v>1.366490070329843E-3</v>
      </c>
      <c r="Q1347" s="107">
        <f>Q621/SUMIFS(Q$3:Q$722,$B$3:$B$722,$B1347)*SUMIFS(Calculations!$E$3:$E$53,Calculations!$A$3:$A$53,$B1347)</f>
        <v>1.3789191716700386E-3</v>
      </c>
      <c r="R1347" s="107">
        <f>R621/SUMIFS(R$3:R$722,$B$3:$B$722,$B1347)*SUMIFS(Calculations!$E$3:$E$53,Calculations!$A$3:$A$53,$B1347)</f>
        <v>1.3915764496782916E-3</v>
      </c>
    </row>
    <row r="1348" spans="2:18" ht="15.75" customHeight="1">
      <c r="B1348" s="107" t="s">
        <v>578</v>
      </c>
      <c r="C1348" s="107" t="s">
        <v>448</v>
      </c>
      <c r="D1348" s="107" t="s">
        <v>642</v>
      </c>
      <c r="E1348" s="107" t="str">
        <f t="shared" si="309"/>
        <v>hydro</v>
      </c>
      <c r="F1348" s="107">
        <f>F622/SUMIFS(F$3:F$722,$B$3:$B$722,$B1348)*SUMIFS(Calculations!$E$3:$E$53,Calculations!$A$3:$A$53,$B1348)</f>
        <v>2.9392376941992718E-3</v>
      </c>
      <c r="G1348" s="107">
        <f>G622/SUMIFS(G$3:G$722,$B$3:$B$722,$B1348)*SUMIFS(Calculations!$E$3:$E$53,Calculations!$A$3:$A$53,$B1348)</f>
        <v>2.9641997695621924E-3</v>
      </c>
      <c r="H1348" s="107">
        <f>H622/SUMIFS(H$3:H$722,$B$3:$B$722,$B1348)*SUMIFS(Calculations!$E$3:$E$53,Calculations!$A$3:$A$53,$B1348)</f>
        <v>2.9895894676265481E-3</v>
      </c>
      <c r="I1348" s="107">
        <f>I622/SUMIFS(I$3:I$722,$B$3:$B$722,$B1348)*SUMIFS(Calculations!$E$3:$E$53,Calculations!$A$3:$A$53,$B1348)</f>
        <v>3.0326822231039156E-3</v>
      </c>
      <c r="J1348" s="107">
        <f>J622/SUMIFS(J$3:J$722,$B$3:$B$722,$B1348)*SUMIFS(Calculations!$E$3:$E$53,Calculations!$A$3:$A$53,$B1348)</f>
        <v>3.0770354487301044E-3</v>
      </c>
      <c r="K1348" s="107">
        <f>K622/SUMIFS(K$3:K$722,$B$3:$B$722,$B1348)*SUMIFS(Calculations!$E$3:$E$53,Calculations!$A$3:$A$53,$B1348)</f>
        <v>3.3802867470560964E-3</v>
      </c>
      <c r="L1348" s="107">
        <f>L622/SUMIFS(L$3:L$722,$B$3:$B$722,$B1348)*SUMIFS(Calculations!$E$3:$E$53,Calculations!$A$3:$A$53,$B1348)</f>
        <v>3.7498455480210412E-3</v>
      </c>
      <c r="M1348" s="107">
        <f>M622/SUMIFS(M$3:M$722,$B$3:$B$722,$B1348)*SUMIFS(Calculations!$E$3:$E$53,Calculations!$A$3:$A$53,$B1348)</f>
        <v>3.7893909446974059E-3</v>
      </c>
      <c r="N1348" s="107">
        <f>N622/SUMIFS(N$3:N$722,$B$3:$B$722,$B1348)*SUMIFS(Calculations!$E$3:$E$53,Calculations!$A$3:$A$53,$B1348)</f>
        <v>3.8297793127423955E-3</v>
      </c>
      <c r="O1348" s="107">
        <f>O622/SUMIFS(O$3:O$722,$B$3:$B$722,$B1348)*SUMIFS(Calculations!$E$3:$E$53,Calculations!$A$3:$A$53,$B1348)</f>
        <v>3.6477957948361723E-3</v>
      </c>
      <c r="P1348" s="107">
        <f>P622/SUMIFS(P$3:P$722,$B$3:$B$722,$B1348)*SUMIFS(Calculations!$E$3:$E$53,Calculations!$A$3:$A$53,$B1348)</f>
        <v>3.4823227249237915E-3</v>
      </c>
      <c r="Q1348" s="107">
        <f>Q622/SUMIFS(Q$3:Q$722,$B$3:$B$722,$B1348)*SUMIFS(Calculations!$E$3:$E$53,Calculations!$A$3:$A$53,$B1348)</f>
        <v>3.5139966777662712E-3</v>
      </c>
      <c r="R1348" s="107">
        <f>R622/SUMIFS(R$3:R$722,$B$3:$B$722,$B1348)*SUMIFS(Calculations!$E$3:$E$53,Calculations!$A$3:$A$53,$B1348)</f>
        <v>3.5462521092551936E-3</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4.2721707964786587E-3</v>
      </c>
      <c r="G1350" s="107">
        <f>G624/SUMIFS(G$3:G$722,$B$3:$B$722,$B1350)*SUMIFS(Calculations!$E$3:$E$53,Calculations!$A$3:$A$53,$B1350)</f>
        <v>4.2914107271052855E-3</v>
      </c>
      <c r="H1350" s="107">
        <f>H624/SUMIFS(H$3:H$722,$B$3:$B$722,$B1350)*SUMIFS(Calculations!$E$3:$E$53,Calculations!$A$3:$A$53,$B1350)</f>
        <v>4.3109802549705385E-3</v>
      </c>
      <c r="I1350" s="107">
        <f>I624/SUMIFS(I$3:I$722,$B$3:$B$722,$B1350)*SUMIFS(Calculations!$E$3:$E$53,Calculations!$A$3:$A$53,$B1350)</f>
        <v>4.3646661869667456E-3</v>
      </c>
      <c r="J1350" s="107">
        <f>J624/SUMIFS(J$3:J$722,$B$3:$B$722,$B1350)*SUMIFS(Calculations!$E$3:$E$53,Calculations!$A$3:$A$53,$B1350)</f>
        <v>4.419922441258271E-3</v>
      </c>
      <c r="K1350" s="107">
        <f>K624/SUMIFS(K$3:K$722,$B$3:$B$722,$B1350)*SUMIFS(Calculations!$E$3:$E$53,Calculations!$A$3:$A$53,$B1350)</f>
        <v>4.8513979586815199E-3</v>
      </c>
      <c r="L1350" s="107">
        <f>L624/SUMIFS(L$3:L$722,$B$3:$B$722,$B1350)*SUMIFS(Calculations!$E$3:$E$53,Calculations!$A$3:$A$53,$B1350)</f>
        <v>5.3772178834267451E-3</v>
      </c>
      <c r="M1350" s="107">
        <f>M624/SUMIFS(M$3:M$722,$B$3:$B$722,$B1350)*SUMIFS(Calculations!$E$3:$E$53,Calculations!$A$3:$A$53,$B1350)</f>
        <v>5.4070438942407095E-3</v>
      </c>
      <c r="N1350" s="107">
        <f>N624/SUMIFS(N$3:N$722,$B$3:$B$722,$B1350)*SUMIFS(Calculations!$E$3:$E$53,Calculations!$A$3:$A$53,$B1350)</f>
        <v>5.4375056926625762E-3</v>
      </c>
      <c r="O1350" s="107">
        <f>O624/SUMIFS(O$3:O$722,$B$3:$B$722,$B1350)*SUMIFS(Calculations!$E$3:$E$53,Calculations!$A$3:$A$53,$B1350)</f>
        <v>5.1944184139703078E-3</v>
      </c>
      <c r="P1350" s="107">
        <f>P624/SUMIFS(P$3:P$722,$B$3:$B$722,$B1350)*SUMIFS(Calculations!$E$3:$E$53,Calculations!$A$3:$A$53,$B1350)</f>
        <v>4.9733852197302439E-3</v>
      </c>
      <c r="Q1350" s="107">
        <f>Q624/SUMIFS(Q$3:Q$722,$B$3:$B$722,$B1350)*SUMIFS(Calculations!$E$3:$E$53,Calculations!$A$3:$A$53,$B1350)</f>
        <v>4.9572093940010373E-3</v>
      </c>
      <c r="R1350" s="107">
        <f>R624/SUMIFS(R$3:R$722,$B$3:$B$722,$B1350)*SUMIFS(Calculations!$E$3:$E$53,Calculations!$A$3:$A$53,$B1350)</f>
        <v>4.9407366082650749E-3</v>
      </c>
    </row>
    <row r="1351" spans="2:18" ht="15.75" customHeight="1">
      <c r="B1351" s="107" t="s">
        <v>578</v>
      </c>
      <c r="C1351" s="107" t="s">
        <v>448</v>
      </c>
      <c r="D1351" s="107" t="s">
        <v>644</v>
      </c>
      <c r="E1351" s="107" t="str">
        <f t="shared" si="309"/>
        <v>natural gas nonpeaker</v>
      </c>
      <c r="F1351" s="107">
        <f>F625/SUMIFS(F$3:F$722,$B$3:$B$722,$B1351)*SUMIFS(Calculations!$E$3:$E$53,Calculations!$A$3:$A$53,$B1351)</f>
        <v>4.5136542833949002E-2</v>
      </c>
      <c r="G1351" s="107">
        <f>G625/SUMIFS(G$3:G$722,$B$3:$B$722,$B1351)*SUMIFS(Calculations!$E$3:$E$53,Calculations!$A$3:$A$53,$B1351)</f>
        <v>4.2034887796277794E-2</v>
      </c>
      <c r="H1351" s="107">
        <f>H625/SUMIFS(H$3:H$722,$B$3:$B$722,$B1351)*SUMIFS(Calculations!$E$3:$E$53,Calculations!$A$3:$A$53,$B1351)</f>
        <v>3.8880098630660914E-2</v>
      </c>
      <c r="I1351" s="107">
        <f>I625/SUMIFS(I$3:I$722,$B$3:$B$722,$B1351)*SUMIFS(Calculations!$E$3:$E$53,Calculations!$A$3:$A$53,$B1351)</f>
        <v>3.6136614176493394E-2</v>
      </c>
      <c r="J1351" s="107">
        <f>J625/SUMIFS(J$3:J$722,$B$3:$B$722,$B1351)*SUMIFS(Calculations!$E$3:$E$53,Calculations!$A$3:$A$53,$B1351)</f>
        <v>3.3312882353135245E-2</v>
      </c>
      <c r="K1351" s="107">
        <f>K625/SUMIFS(K$3:K$722,$B$3:$B$722,$B1351)*SUMIFS(Calculations!$E$3:$E$53,Calculations!$A$3:$A$53,$B1351)</f>
        <v>4.8473214083253439E-2</v>
      </c>
      <c r="L1351" s="107">
        <f>L625/SUMIFS(L$3:L$722,$B$3:$B$722,$B1351)*SUMIFS(Calculations!$E$3:$E$53,Calculations!$A$3:$A$53,$B1351)</f>
        <v>6.6948432647331899E-2</v>
      </c>
      <c r="M1351" s="107">
        <f>M625/SUMIFS(M$3:M$722,$B$3:$B$722,$B1351)*SUMIFS(Calculations!$E$3:$E$53,Calculations!$A$3:$A$53,$B1351)</f>
        <v>6.558105376349456E-2</v>
      </c>
      <c r="N1351" s="107">
        <f>N625/SUMIFS(N$3:N$722,$B$3:$B$722,$B1351)*SUMIFS(Calculations!$E$3:$E$53,Calculations!$A$3:$A$53,$B1351)</f>
        <v>6.4184527081278378E-2</v>
      </c>
      <c r="O1351" s="107">
        <f>O625/SUMIFS(O$3:O$722,$B$3:$B$722,$B1351)*SUMIFS(Calculations!$E$3:$E$53,Calculations!$A$3:$A$53,$B1351)</f>
        <v>7.0938259860823402E-2</v>
      </c>
      <c r="P1351" s="107">
        <f>P625/SUMIFS(P$3:P$722,$B$3:$B$722,$B1351)*SUMIFS(Calculations!$E$3:$E$53,Calculations!$A$3:$A$53,$B1351)</f>
        <v>7.7079260481413059E-2</v>
      </c>
      <c r="Q1351" s="107">
        <f>Q625/SUMIFS(Q$3:Q$722,$B$3:$B$722,$B1351)*SUMIFS(Calculations!$E$3:$E$53,Calculations!$A$3:$A$53,$B1351)</f>
        <v>7.602270219865731E-2</v>
      </c>
      <c r="R1351" s="107">
        <f>R625/SUMIFS(R$3:R$722,$B$3:$B$722,$B1351)*SUMIFS(Calculations!$E$3:$E$53,Calculations!$A$3:$A$53,$B1351)</f>
        <v>7.4946747344744255E-2</v>
      </c>
    </row>
    <row r="1352" spans="2:18" ht="15.75" customHeight="1">
      <c r="B1352" s="107" t="s">
        <v>578</v>
      </c>
      <c r="C1352" s="107" t="s">
        <v>448</v>
      </c>
      <c r="D1352" s="107" t="s">
        <v>645</v>
      </c>
      <c r="E1352" s="107" t="str">
        <f t="shared" si="309"/>
        <v>natural gas peaker</v>
      </c>
      <c r="F1352" s="107">
        <f>F626/SUMIFS(F$3:F$722,$B$3:$B$722,$B1352)*SUMIFS(Calculations!$E$3:$E$53,Calculations!$A$3:$A$53,$B1352)</f>
        <v>1.4759253219575534E-5</v>
      </c>
      <c r="G1352" s="107">
        <f>G626/SUMIFS(G$3:G$722,$B$3:$B$722,$B1352)*SUMIFS(Calculations!$E$3:$E$53,Calculations!$A$3:$A$53,$B1352)</f>
        <v>1.0628174982016182E-5</v>
      </c>
      <c r="H1352" s="107">
        <f>H626/SUMIFS(H$3:H$722,$B$3:$B$722,$B1352)*SUMIFS(Calculations!$E$3:$E$53,Calculations!$A$3:$A$53,$B1352)</f>
        <v>6.4263276753752647E-6</v>
      </c>
      <c r="I1352" s="107">
        <f>I626/SUMIFS(I$3:I$722,$B$3:$B$722,$B1352)*SUMIFS(Calculations!$E$3:$E$53,Calculations!$A$3:$A$53,$B1352)</f>
        <v>3.2594792549265484E-6</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1.4539224327387491E-4</v>
      </c>
      <c r="G1355" s="107">
        <f>G629/SUMIFS(G$3:G$722,$B$3:$B$722,$B1355)*SUMIFS(Calculations!$E$3:$E$53,Calculations!$A$3:$A$53,$B1355)</f>
        <v>1.4662701654211013E-4</v>
      </c>
      <c r="H1355" s="107">
        <f>H629/SUMIFS(H$3:H$722,$B$3:$B$722,$B1355)*SUMIFS(Calculations!$E$3:$E$53,Calculations!$A$3:$A$53,$B1355)</f>
        <v>1.4788294258201779E-4</v>
      </c>
      <c r="I1355" s="107">
        <f>I629/SUMIFS(I$3:I$722,$B$3:$B$722,$B1355)*SUMIFS(Calculations!$E$3:$E$53,Calculations!$A$3:$A$53,$B1355)</f>
        <v>1.5001456752683666E-4</v>
      </c>
      <c r="J1355" s="107">
        <f>J629/SUMIFS(J$3:J$722,$B$3:$B$722,$B1355)*SUMIFS(Calculations!$E$3:$E$53,Calculations!$A$3:$A$53,$B1355)</f>
        <v>1.5220854285008135E-4</v>
      </c>
      <c r="K1355" s="107">
        <f>K629/SUMIFS(K$3:K$722,$B$3:$B$722,$B1355)*SUMIFS(Calculations!$E$3:$E$53,Calculations!$A$3:$A$53,$B1355)</f>
        <v>1.672091624414623E-4</v>
      </c>
      <c r="L1355" s="107">
        <f>L629/SUMIFS(L$3:L$722,$B$3:$B$722,$B1355)*SUMIFS(Calculations!$E$3:$E$53,Calculations!$A$3:$A$53,$B1355)</f>
        <v>1.8548974696170627E-4</v>
      </c>
      <c r="M1355" s="107">
        <f>M629/SUMIFS(M$3:M$722,$B$3:$B$722,$B1355)*SUMIFS(Calculations!$E$3:$E$53,Calculations!$A$3:$A$53,$B1355)</f>
        <v>1.8744589836289412E-4</v>
      </c>
      <c r="N1355" s="107">
        <f>N629/SUMIFS(N$3:N$722,$B$3:$B$722,$B1355)*SUMIFS(Calculations!$E$3:$E$53,Calculations!$A$3:$A$53,$B1355)</f>
        <v>1.8944374816041841E-4</v>
      </c>
      <c r="O1355" s="107">
        <f>O629/SUMIFS(O$3:O$722,$B$3:$B$722,$B1355)*SUMIFS(Calculations!$E$3:$E$53,Calculations!$A$3:$A$53,$B1355)</f>
        <v>1.8044175694362257E-4</v>
      </c>
      <c r="P1355" s="107">
        <f>P629/SUMIFS(P$3:P$722,$B$3:$B$722,$B1355)*SUMIFS(Calculations!$E$3:$E$53,Calculations!$A$3:$A$53,$B1355)</f>
        <v>1.7225647105012154E-4</v>
      </c>
      <c r="Q1355" s="107">
        <f>Q629/SUMIFS(Q$3:Q$722,$B$3:$B$722,$B1355)*SUMIFS(Calculations!$E$3:$E$53,Calculations!$A$3:$A$53,$B1355)</f>
        <v>1.7382325384765015E-4</v>
      </c>
      <c r="R1355" s="107">
        <f>R629/SUMIFS(R$3:R$722,$B$3:$B$722,$B1355)*SUMIFS(Calculations!$E$3:$E$53,Calculations!$A$3:$A$53,$B1355)</f>
        <v>1.7541880005039401E-4</v>
      </c>
    </row>
    <row r="1356" spans="2:18" ht="15.75" customHeight="1">
      <c r="B1356" s="107" t="s">
        <v>578</v>
      </c>
      <c r="C1356" s="107" t="s">
        <v>448</v>
      </c>
      <c r="D1356" s="107" t="s">
        <v>649</v>
      </c>
      <c r="E1356" s="107" t="str">
        <f t="shared" si="309"/>
        <v>solar PV</v>
      </c>
      <c r="F1356" s="107">
        <f>F630/SUMIFS(F$3:F$722,$B$3:$B$722,$B1356)*SUMIFS(Calculations!$E$3:$E$53,Calculations!$A$3:$A$53,$B1356)</f>
        <v>2.033823031526914E-3</v>
      </c>
      <c r="G1356" s="107">
        <f>G630/SUMIFS(G$3:G$722,$B$3:$B$722,$B1356)*SUMIFS(Calculations!$E$3:$E$53,Calculations!$A$3:$A$53,$B1356)</f>
        <v>2.3132711066578297E-3</v>
      </c>
      <c r="H1356" s="107">
        <f>H630/SUMIFS(H$3:H$722,$B$3:$B$722,$B1356)*SUMIFS(Calculations!$E$3:$E$53,Calculations!$A$3:$A$53,$B1356)</f>
        <v>2.5975063775270997E-3</v>
      </c>
      <c r="I1356" s="107">
        <f>I630/SUMIFS(I$3:I$722,$B$3:$B$722,$B1356)*SUMIFS(Calculations!$E$3:$E$53,Calculations!$A$3:$A$53,$B1356)</f>
        <v>2.6849359022921883E-3</v>
      </c>
      <c r="J1356" s="107">
        <f>J630/SUMIFS(J$3:J$722,$B$3:$B$722,$B1356)*SUMIFS(Calculations!$E$3:$E$53,Calculations!$A$3:$A$53,$B1356)</f>
        <v>2.7749227549624242E-3</v>
      </c>
      <c r="K1356" s="107">
        <f>K630/SUMIFS(K$3:K$722,$B$3:$B$722,$B1356)*SUMIFS(Calculations!$E$3:$E$53,Calculations!$A$3:$A$53,$B1356)</f>
        <v>3.0577165095579716E-3</v>
      </c>
      <c r="L1356" s="107">
        <f>L630/SUMIFS(L$3:L$722,$B$3:$B$722,$B1356)*SUMIFS(Calculations!$E$3:$E$53,Calculations!$A$3:$A$53,$B1356)</f>
        <v>3.4023446164963933E-3</v>
      </c>
      <c r="M1356" s="107">
        <f>M630/SUMIFS(M$3:M$722,$B$3:$B$722,$B1356)*SUMIFS(Calculations!$E$3:$E$53,Calculations!$A$3:$A$53,$B1356)</f>
        <v>3.4444531697710862E-3</v>
      </c>
      <c r="N1356" s="107">
        <f>N630/SUMIFS(N$3:N$722,$B$3:$B$722,$B1356)*SUMIFS(Calculations!$E$3:$E$53,Calculations!$A$3:$A$53,$B1356)</f>
        <v>3.4874593320665015E-3</v>
      </c>
      <c r="O1356" s="107">
        <f>O630/SUMIFS(O$3:O$722,$B$3:$B$722,$B1356)*SUMIFS(Calculations!$E$3:$E$53,Calculations!$A$3:$A$53,$B1356)</f>
        <v>3.3327502734079089E-3</v>
      </c>
      <c r="P1356" s="107">
        <f>P630/SUMIFS(P$3:P$722,$B$3:$B$722,$B1356)*SUMIFS(Calculations!$E$3:$E$53,Calculations!$A$3:$A$53,$B1356)</f>
        <v>3.1920771884273017E-3</v>
      </c>
      <c r="Q1356" s="107">
        <f>Q630/SUMIFS(Q$3:Q$722,$B$3:$B$722,$B1356)*SUMIFS(Calculations!$E$3:$E$53,Calculations!$A$3:$A$53,$B1356)</f>
        <v>3.2375424060748794E-3</v>
      </c>
      <c r="R1356" s="107">
        <f>R630/SUMIFS(R$3:R$722,$B$3:$B$722,$B1356)*SUMIFS(Calculations!$E$3:$E$53,Calculations!$A$3:$A$53,$B1356)</f>
        <v>3.2838422859873592E-3</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8.4776189026451038E-3</v>
      </c>
      <c r="G1358" s="107">
        <f>G632/SUMIFS(G$3:G$722,$B$3:$B$722,$B1358)*SUMIFS(Calculations!$E$3:$E$53,Calculations!$A$3:$A$53,$B1358)</f>
        <v>1.0001218176996247E-2</v>
      </c>
      <c r="H1358" s="107">
        <f>H632/SUMIFS(H$3:H$722,$B$3:$B$722,$B1358)*SUMIFS(Calculations!$E$3:$E$53,Calculations!$A$3:$A$53,$B1358)</f>
        <v>1.1550918071112679E-2</v>
      </c>
      <c r="I1358" s="107">
        <f>I632/SUMIFS(I$3:I$722,$B$3:$B$722,$B1358)*SUMIFS(Calculations!$E$3:$E$53,Calculations!$A$3:$A$53,$B1358)</f>
        <v>1.171645776282062E-2</v>
      </c>
      <c r="J1358" s="107">
        <f>J632/SUMIFS(J$3:J$722,$B$3:$B$722,$B1358)*SUMIFS(Calculations!$E$3:$E$53,Calculations!$A$3:$A$53,$B1358)</f>
        <v>1.1886839517597662E-2</v>
      </c>
      <c r="K1358" s="107">
        <f>K632/SUMIFS(K$3:K$722,$B$3:$B$722,$B1358)*SUMIFS(Calculations!$E$3:$E$53,Calculations!$A$3:$A$53,$B1358)</f>
        <v>1.2993058452381218E-2</v>
      </c>
      <c r="L1358" s="107">
        <f>L632/SUMIFS(L$3:L$722,$B$3:$B$722,$B1358)*SUMIFS(Calculations!$E$3:$E$53,Calculations!$A$3:$A$53,$B1358)</f>
        <v>1.4341158016670167E-2</v>
      </c>
      <c r="M1358" s="107">
        <f>M632/SUMIFS(M$3:M$722,$B$3:$B$722,$B1358)*SUMIFS(Calculations!$E$3:$E$53,Calculations!$A$3:$A$53,$B1358)</f>
        <v>1.4420167510742793E-2</v>
      </c>
      <c r="N1358" s="107">
        <f>N632/SUMIFS(N$3:N$722,$B$3:$B$722,$B1358)*SUMIFS(Calculations!$E$3:$E$53,Calculations!$A$3:$A$53,$B1358)</f>
        <v>1.4500861214532616E-2</v>
      </c>
      <c r="O1358" s="107">
        <f>O632/SUMIFS(O$3:O$722,$B$3:$B$722,$B1358)*SUMIFS(Calculations!$E$3:$E$53,Calculations!$A$3:$A$53,$B1358)</f>
        <v>1.3742822567923672E-2</v>
      </c>
      <c r="P1358" s="107">
        <f>P632/SUMIFS(P$3:P$722,$B$3:$B$722,$B1358)*SUMIFS(Calculations!$E$3:$E$53,Calculations!$A$3:$A$53,$B1358)</f>
        <v>1.3053556949752441E-2</v>
      </c>
      <c r="Q1358" s="107">
        <f>Q632/SUMIFS(Q$3:Q$722,$B$3:$B$722,$B1358)*SUMIFS(Calculations!$E$3:$E$53,Calculations!$A$3:$A$53,$B1358)</f>
        <v>1.3106520294492153E-2</v>
      </c>
      <c r="R1358" s="107">
        <f>R632/SUMIFS(R$3:R$722,$B$3:$B$722,$B1358)*SUMIFS(Calculations!$E$3:$E$53,Calculations!$A$3:$A$53,$B1358)</f>
        <v>1.3160455954059878E-2</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0.99999999999999989</v>
      </c>
      <c r="H1449" s="95">
        <f t="shared" si="312"/>
        <v>1</v>
      </c>
      <c r="I1449" s="95">
        <f t="shared" si="312"/>
        <v>1.0000000000000002</v>
      </c>
      <c r="J1449" s="95">
        <f t="shared" si="312"/>
        <v>0.99999999999999978</v>
      </c>
      <c r="K1449" s="95">
        <f t="shared" si="312"/>
        <v>1.0000000000000002</v>
      </c>
      <c r="L1449" s="95">
        <f t="shared" si="312"/>
        <v>0.99999999999999978</v>
      </c>
      <c r="M1449" s="95">
        <f t="shared" si="312"/>
        <v>1</v>
      </c>
      <c r="N1449" s="95">
        <f t="shared" si="312"/>
        <v>1</v>
      </c>
      <c r="O1449" s="95">
        <f t="shared" si="312"/>
        <v>1.0000000000000004</v>
      </c>
      <c r="P1449" s="95">
        <f t="shared" si="312"/>
        <v>1</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CA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2950.4074380000002</v>
      </c>
      <c r="R6" s="91">
        <f t="shared" si="2"/>
        <v>0.16963345910172634</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f t="shared" si="0"/>
        <v>4370.9939999999997</v>
      </c>
      <c r="M14" s="91" t="str">
        <f t="shared" si="1"/>
        <v>OR</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f t="shared" si="0"/>
        <v>1939</v>
      </c>
      <c r="M18" s="91" t="str">
        <f t="shared" si="1"/>
        <v>OR</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f t="shared" si="0"/>
        <v>2366.8812429999998</v>
      </c>
      <c r="M19" s="91" t="str">
        <f t="shared" si="1"/>
        <v>OR</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f t="shared" si="0"/>
        <v>50</v>
      </c>
      <c r="M20" s="91" t="str">
        <f t="shared" si="1"/>
        <v>OR</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f t="shared" si="0"/>
        <v>300</v>
      </c>
      <c r="M24" s="91" t="str">
        <f t="shared" si="1"/>
        <v>NV</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f t="shared" si="0"/>
        <v>105.86217329999999</v>
      </c>
      <c r="M26" s="91" t="str">
        <f t="shared" si="1"/>
        <v>NV</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f t="shared" si="0"/>
        <v>7.8781152260000002</v>
      </c>
      <c r="M28" s="91" t="str">
        <f t="shared" si="1"/>
        <v>NV</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f t="shared" si="0"/>
        <v>2283</v>
      </c>
      <c r="M29" s="91" t="str">
        <f t="shared" si="1"/>
        <v>NV</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f t="shared" si="0"/>
        <v>3018.8159999999998</v>
      </c>
      <c r="M30" s="91" t="str">
        <f t="shared" si="1"/>
        <v>UT</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f t="shared" si="0"/>
        <v>1746</v>
      </c>
      <c r="M31" s="91" t="str">
        <f t="shared" si="1"/>
        <v>AZ</v>
      </c>
      <c r="N31" s="91"/>
      <c r="O31" s="91"/>
      <c r="P31" s="91" t="s">
        <v>562</v>
      </c>
      <c r="Q31" s="91">
        <f t="shared" si="3"/>
        <v>2696.7402885259999</v>
      </c>
      <c r="R31" s="91">
        <f t="shared" si="2"/>
        <v>0.15504888496069905</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f t="shared" si="0"/>
        <v>1204.407438</v>
      </c>
      <c r="M32" s="91" t="str">
        <f t="shared" si="1"/>
        <v>AZ</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f t="shared" si="0"/>
        <v>947</v>
      </c>
      <c r="M33" s="91" t="str">
        <f t="shared" si="1"/>
        <v>mex</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f t="shared" si="0"/>
        <v>500</v>
      </c>
      <c r="M34" s="91" t="str">
        <f t="shared" si="1"/>
        <v>mex</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8726.8752429999986</v>
      </c>
      <c r="R40" s="91">
        <f t="shared" si="2"/>
        <v>0.50175105158452638</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3018.8159999999998</v>
      </c>
      <c r="R47" s="91">
        <f t="shared" si="2"/>
        <v>0.17356660435304833</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17392.838969525998</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18839.838969525998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0.16963345910172634</v>
      </c>
      <c r="D6" s="91">
        <f t="shared" si="0"/>
        <v>0.16963345910172634</v>
      </c>
      <c r="E6" s="91">
        <f t="shared" si="1"/>
        <v>0.2007612701876087</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0.15504888496069905</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0.50175105158452638</v>
      </c>
      <c r="D40" s="91">
        <f t="shared" si="0"/>
        <v>0.50175105158452638</v>
      </c>
      <c r="E40" s="91">
        <f t="shared" si="1"/>
        <v>0.59382258056572723</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0.17356660435304833</v>
      </c>
      <c r="D47" s="91">
        <f t="shared" si="0"/>
        <v>0.17356660435304833</v>
      </c>
      <c r="E47" s="91">
        <f t="shared" si="1"/>
        <v>0.20541614924666413</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0.84495111503930098</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0.22899672144160749</v>
      </c>
      <c r="C60" s="91">
        <f>SUMIFS('ReEDs Generation Data'!H$729:H$1448,'ReEDs Generation Data'!$E$729:$E$1448,Calculations!$A60)</f>
        <v>0.22153681916973172</v>
      </c>
      <c r="D60" s="91">
        <f>SUMIFS('ReEDs Generation Data'!I$729:I$1448,'ReEDs Generation Data'!$E$729:$E$1448,Calculations!$A60)</f>
        <v>0.20978226641908504</v>
      </c>
      <c r="E60" s="91">
        <f>SUMIFS('ReEDs Generation Data'!J$729:J$1448,'ReEDs Generation Data'!$E$729:$E$1448,Calculations!$A60)</f>
        <v>0.19994097229715954</v>
      </c>
      <c r="F60" s="91">
        <f>SUMIFS('ReEDs Generation Data'!K$729:K$1448,'ReEDs Generation Data'!$E$729:$E$1448,Calculations!$A60)</f>
        <v>0.18070926636751919</v>
      </c>
      <c r="G60" s="91">
        <f>SUMIFS('ReEDs Generation Data'!L$729:L$1448,'ReEDs Generation Data'!$E$729:$E$1448,Calculations!$A60)</f>
        <v>0.15778915385886019</v>
      </c>
      <c r="H60" s="91">
        <f>SUMIFS('ReEDs Generation Data'!M$729:M$1448,'ReEDs Generation Data'!$E$729:$E$1448,Calculations!$A60)</f>
        <v>0.15856493149272502</v>
      </c>
      <c r="I60" s="91">
        <f>SUMIFS('ReEDs Generation Data'!N$729:N$1448,'ReEDs Generation Data'!$E$729:$E$1448,Calculations!$A60)</f>
        <v>0.15937144611877924</v>
      </c>
      <c r="J60" s="91">
        <f>SUMIFS('ReEDs Generation Data'!O$729:O$1448,'ReEDs Generation Data'!$E$729:$E$1448,Calculations!$A60)</f>
        <v>0.1538990785046824</v>
      </c>
      <c r="K60" s="91">
        <f>SUMIFS('ReEDs Generation Data'!P$729:P$1448,'ReEDs Generation Data'!$E$729:$E$1448,Calculations!$A60)</f>
        <v>0.14891111390154355</v>
      </c>
      <c r="L60" s="91">
        <f>SUMIFS('ReEDs Generation Data'!Q$729:Q$1448,'ReEDs Generation Data'!$E$729:$E$1448,Calculations!$A60)</f>
        <v>0.14984833860745575</v>
      </c>
      <c r="M60" s="91">
        <f>SUMIFS('ReEDs Generation Data'!R$729:R$1448,'ReEDs Generation Data'!$E$729:$E$1448,Calculations!$A60)</f>
        <v>0.15080259709290328</v>
      </c>
    </row>
    <row r="61" spans="1:33" ht="15.75" customHeight="1">
      <c r="A61" s="111" t="s">
        <v>633</v>
      </c>
      <c r="B61" s="91">
        <f>SUMIFS('ReEDs Generation Data'!G$729:G$1448,'ReEDs Generation Data'!$E$729:$E$1448,Calculations!$A61)</f>
        <v>0.22766852342139127</v>
      </c>
      <c r="C61" s="91">
        <f>SUMIFS('ReEDs Generation Data'!H$729:H$1448,'ReEDs Generation Data'!$E$729:$E$1448,Calculations!$A61)</f>
        <v>0.21619181390343403</v>
      </c>
      <c r="D61" s="91">
        <f>SUMIFS('ReEDs Generation Data'!I$729:I$1448,'ReEDs Generation Data'!$E$729:$E$1448,Calculations!$A61)</f>
        <v>0.26449690647168977</v>
      </c>
      <c r="E61" s="91">
        <f>SUMIFS('ReEDs Generation Data'!J$729:J$1448,'ReEDs Generation Data'!$E$729:$E$1448,Calculations!$A61)</f>
        <v>0.30594184751774484</v>
      </c>
      <c r="F61" s="91">
        <f>SUMIFS('ReEDs Generation Data'!K$729:K$1448,'ReEDs Generation Data'!$E$729:$E$1448,Calculations!$A61)</f>
        <v>0.34823882413772683</v>
      </c>
      <c r="G61" s="91">
        <f>SUMIFS('ReEDs Generation Data'!L$729:L$1448,'ReEDs Generation Data'!$E$729:$E$1448,Calculations!$A61)</f>
        <v>0.39103396528981033</v>
      </c>
      <c r="H61" s="91">
        <f>SUMIFS('ReEDs Generation Data'!M$729:M$1448,'ReEDs Generation Data'!$E$729:$E$1448,Calculations!$A61)</f>
        <v>0.3845061312676894</v>
      </c>
      <c r="I61" s="91">
        <f>SUMIFS('ReEDs Generation Data'!N$729:N$1448,'ReEDs Generation Data'!$E$729:$E$1448,Calculations!$A61)</f>
        <v>0.37771242608955619</v>
      </c>
      <c r="J61" s="91">
        <f>SUMIFS('ReEDs Generation Data'!O$729:O$1448,'ReEDs Generation Data'!$E$729:$E$1448,Calculations!$A61)</f>
        <v>0.38734957084021893</v>
      </c>
      <c r="K61" s="91">
        <f>SUMIFS('ReEDs Generation Data'!P$729:P$1448,'ReEDs Generation Data'!$E$729:$E$1448,Calculations!$A61)</f>
        <v>0.39633175418030936</v>
      </c>
      <c r="L61" s="91">
        <f>SUMIFS('ReEDs Generation Data'!Q$729:Q$1448,'ReEDs Generation Data'!$E$729:$E$1448,Calculations!$A61)</f>
        <v>0.38645289834496505</v>
      </c>
      <c r="M61" s="91">
        <f>SUMIFS('ReEDs Generation Data'!R$729:R$1448,'ReEDs Generation Data'!$E$729:$E$1448,Calculations!$A61)</f>
        <v>0.37621058219413184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6.7866145730259494E-2</v>
      </c>
      <c r="C62" s="91">
        <f>SUMIFS('ReEDs Generation Data'!H$729:H$1448,'ReEDs Generation Data'!$E$729:$E$1448,Calculations!$A62)</f>
        <v>6.7904007641639258E-2</v>
      </c>
      <c r="D62" s="91">
        <f>SUMIFS('ReEDs Generation Data'!I$729:I$1448,'ReEDs Generation Data'!$E$729:$E$1448,Calculations!$A62)</f>
        <v>6.4635280356757863E-2</v>
      </c>
      <c r="E62" s="91">
        <f>SUMIFS('ReEDs Generation Data'!J$729:J$1448,'ReEDs Generation Data'!$E$729:$E$1448,Calculations!$A62)</f>
        <v>6.1666796643349689E-2</v>
      </c>
      <c r="F62" s="91">
        <f>SUMIFS('ReEDs Generation Data'!K$729:K$1448,'ReEDs Generation Data'!$E$729:$E$1448,Calculations!$A62)</f>
        <v>5.9504551982374324E-2</v>
      </c>
      <c r="G62" s="91">
        <f>SUMIFS('ReEDs Generation Data'!L$729:L$1448,'ReEDs Generation Data'!$E$729:$E$1448,Calculations!$A62)</f>
        <v>5.7488801828550498E-2</v>
      </c>
      <c r="H62" s="91">
        <f>SUMIFS('ReEDs Generation Data'!M$729:M$1448,'ReEDs Generation Data'!$E$729:$E$1448,Calculations!$A62)</f>
        <v>5.7030496525106202E-2</v>
      </c>
      <c r="I62" s="91">
        <f>SUMIFS('ReEDs Generation Data'!N$729:N$1448,'ReEDs Generation Data'!$E$729:$E$1448,Calculations!$A62)</f>
        <v>5.657944072078485E-2</v>
      </c>
      <c r="J62" s="91">
        <f>SUMIFS('ReEDs Generation Data'!O$729:O$1448,'ReEDs Generation Data'!$E$729:$E$1448,Calculations!$A62)</f>
        <v>5.6408550173780346E-2</v>
      </c>
      <c r="K62" s="91">
        <f>SUMIFS('ReEDs Generation Data'!P$729:P$1448,'ReEDs Generation Data'!$E$729:$E$1448,Calculations!$A62)</f>
        <v>5.6238688821792074E-2</v>
      </c>
      <c r="L62" s="91">
        <f>SUMIFS('ReEDs Generation Data'!Q$729:Q$1448,'ReEDs Generation Data'!$E$729:$E$1448,Calculations!$A62)</f>
        <v>5.6250175713034166E-2</v>
      </c>
      <c r="M62" s="91">
        <f>SUMIFS('ReEDs Generation Data'!R$729:R$1448,'ReEDs Generation Data'!$E$729:$E$1448,Calculations!$A62)</f>
        <v>5.6261667297686786E-2</v>
      </c>
    </row>
    <row r="63" spans="1:33" ht="15.75" customHeight="1">
      <c r="A63" s="111" t="s">
        <v>101</v>
      </c>
      <c r="B63" s="91">
        <f>SUMIFS('ReEDs Generation Data'!G$729:G$1448,'ReEDs Generation Data'!$E$729:$E$1448,Calculations!$A63)</f>
        <v>0.31837348734642473</v>
      </c>
      <c r="C63" s="91">
        <f>SUMIFS('ReEDs Generation Data'!H$729:H$1448,'ReEDs Generation Data'!$E$729:$E$1448,Calculations!$A63)</f>
        <v>0.32344731873302285</v>
      </c>
      <c r="D63" s="91">
        <f>SUMIFS('ReEDs Generation Data'!I$729:I$1448,'ReEDs Generation Data'!$E$729:$E$1448,Calculations!$A63)</f>
        <v>0.29980537237212868</v>
      </c>
      <c r="E63" s="91">
        <f>SUMIFS('ReEDs Generation Data'!J$729:J$1448,'ReEDs Generation Data'!$E$729:$E$1448,Calculations!$A63)</f>
        <v>0.27944455206619434</v>
      </c>
      <c r="F63" s="91">
        <f>SUMIFS('ReEDs Generation Data'!K$729:K$1448,'ReEDs Generation Data'!$E$729:$E$1448,Calculations!$A63)</f>
        <v>0.26368865634613098</v>
      </c>
      <c r="G63" s="91">
        <f>SUMIFS('ReEDs Generation Data'!L$729:L$1448,'ReEDs Generation Data'!$E$729:$E$1448,Calculations!$A63)</f>
        <v>0.24977786916710223</v>
      </c>
      <c r="H63" s="91">
        <f>SUMIFS('ReEDs Generation Data'!M$729:M$1448,'ReEDs Generation Data'!$E$729:$E$1448,Calculations!$A63)</f>
        <v>0.25381307605161041</v>
      </c>
      <c r="I63" s="91">
        <f>SUMIFS('ReEDs Generation Data'!N$729:N$1448,'ReEDs Generation Data'!$E$729:$E$1448,Calculations!$A63)</f>
        <v>0.25799945334295005</v>
      </c>
      <c r="J63" s="91">
        <f>SUMIFS('ReEDs Generation Data'!O$729:O$1448,'ReEDs Generation Data'!$E$729:$E$1448,Calculations!$A63)</f>
        <v>0.25592190667599318</v>
      </c>
      <c r="K63" s="91">
        <f>SUMIFS('ReEDs Generation Data'!P$729:P$1448,'ReEDs Generation Data'!$E$729:$E$1448,Calculations!$A63)</f>
        <v>0.25388951496097206</v>
      </c>
      <c r="L63" s="91">
        <f>SUMIFS('ReEDs Generation Data'!Q$729:Q$1448,'ReEDs Generation Data'!$E$729:$E$1448,Calculations!$A63)</f>
        <v>0.25856280407310511</v>
      </c>
      <c r="M63" s="91">
        <f>SUMIFS('ReEDs Generation Data'!R$729:R$1448,'ReEDs Generation Data'!$E$729:$E$1448,Calculations!$A63)</f>
        <v>0.26342242295839208</v>
      </c>
    </row>
    <row r="64" spans="1:33" ht="15.75" customHeight="1">
      <c r="A64" s="111" t="s">
        <v>100</v>
      </c>
      <c r="B64" s="91">
        <f>SUMIFS('ReEDs Generation Data'!G$729:G$1448,'ReEDs Generation Data'!$E$729:$E$1448,Calculations!$A64)</f>
        <v>0.10963258010116611</v>
      </c>
      <c r="C64" s="91">
        <f>SUMIFS('ReEDs Generation Data'!H$729:H$1448,'ReEDs Generation Data'!$E$729:$E$1448,Calculations!$A64)</f>
        <v>0.12002375193239655</v>
      </c>
      <c r="D64" s="91">
        <f>SUMIFS('ReEDs Generation Data'!I$729:I$1448,'ReEDs Generation Data'!$E$729:$E$1448,Calculations!$A64)</f>
        <v>0.11174809361929663</v>
      </c>
      <c r="E64" s="91">
        <f>SUMIFS('ReEDs Generation Data'!J$729:J$1448,'ReEDs Generation Data'!$E$729:$E$1448,Calculations!$A64)</f>
        <v>0.10463764721413708</v>
      </c>
      <c r="F64" s="91">
        <f>SUMIFS('ReEDs Generation Data'!K$729:K$1448,'ReEDs Generation Data'!$E$729:$E$1448,Calculations!$A64)</f>
        <v>9.9103504680751339E-2</v>
      </c>
      <c r="G64" s="91">
        <f>SUMIFS('ReEDs Generation Data'!L$729:L$1448,'ReEDs Generation Data'!$E$729:$E$1448,Calculations!$A64)</f>
        <v>9.4331176144693635E-2</v>
      </c>
      <c r="H64" s="91">
        <f>SUMIFS('ReEDs Generation Data'!M$729:M$1448,'ReEDs Generation Data'!$E$729:$E$1448,Calculations!$A64)</f>
        <v>9.5870473729652503E-2</v>
      </c>
      <c r="I64" s="91">
        <f>SUMIFS('ReEDs Generation Data'!N$729:N$1448,'ReEDs Generation Data'!$E$729:$E$1448,Calculations!$A64)</f>
        <v>9.7465587524137601E-2</v>
      </c>
      <c r="J64" s="91">
        <f>SUMIFS('ReEDs Generation Data'!O$729:O$1448,'ReEDs Generation Data'!$E$729:$E$1448,Calculations!$A64)</f>
        <v>9.6133735617032853E-2</v>
      </c>
      <c r="K64" s="91">
        <f>SUMIFS('ReEDs Generation Data'!P$729:P$1448,'ReEDs Generation Data'!$E$729:$E$1448,Calculations!$A64)</f>
        <v>9.484056433818476E-2</v>
      </c>
      <c r="L64" s="91">
        <f>SUMIFS('ReEDs Generation Data'!Q$729:Q$1448,'ReEDs Generation Data'!$E$729:$E$1448,Calculations!$A64)</f>
        <v>9.7978157763362855E-2</v>
      </c>
      <c r="M64" s="91">
        <f>SUMIFS('ReEDs Generation Data'!R$729:R$1448,'ReEDs Generation Data'!$E$729:$E$1448,Calculations!$A64)</f>
        <v>0.10124182741532731</v>
      </c>
    </row>
    <row r="65" spans="1:37" ht="15.75" customHeight="1">
      <c r="A65" s="111" t="s">
        <v>102</v>
      </c>
      <c r="B65" s="91">
        <f>SUMIFS('ReEDs Generation Data'!G$729:G$1448,'ReEDs Generation Data'!$E$729:$E$1448,Calculations!$A65)</f>
        <v>4.0045887872194028E-2</v>
      </c>
      <c r="C65" s="91">
        <f>SUMIFS('ReEDs Generation Data'!H$729:H$1448,'ReEDs Generation Data'!$E$729:$E$1448,Calculations!$A65)</f>
        <v>4.3480584653087066E-2</v>
      </c>
      <c r="D65" s="91">
        <f>SUMIFS('ReEDs Generation Data'!I$729:I$1448,'ReEDs Generation Data'!$E$729:$E$1448,Calculations!$A65)</f>
        <v>4.2421873554014777E-2</v>
      </c>
      <c r="E65" s="91">
        <f>SUMIFS('ReEDs Generation Data'!J$729:J$1448,'ReEDs Generation Data'!$E$729:$E$1448,Calculations!$A65)</f>
        <v>4.1521670424272648E-2</v>
      </c>
      <c r="F65" s="91">
        <f>SUMIFS('ReEDs Generation Data'!K$729:K$1448,'ReEDs Generation Data'!$E$729:$E$1448,Calculations!$A65)</f>
        <v>4.1985733550343449E-2</v>
      </c>
      <c r="G65" s="91">
        <f>SUMIFS('ReEDs Generation Data'!L$729:L$1448,'ReEDs Generation Data'!$E$729:$E$1448,Calculations!$A65)</f>
        <v>4.2835898732958302E-2</v>
      </c>
      <c r="H65" s="91">
        <f>SUMIFS('ReEDs Generation Data'!M$729:M$1448,'ReEDs Generation Data'!$E$729:$E$1448,Calculations!$A65)</f>
        <v>4.3431244210447056E-2</v>
      </c>
      <c r="I65" s="91">
        <f>SUMIFS('ReEDs Generation Data'!N$729:N$1448,'ReEDs Generation Data'!$E$729:$E$1448,Calculations!$A65)</f>
        <v>4.4044959704732427E-2</v>
      </c>
      <c r="J65" s="91">
        <f>SUMIFS('ReEDs Generation Data'!O$729:O$1448,'ReEDs Generation Data'!$E$729:$E$1448,Calculations!$A65)</f>
        <v>4.3602160641764649E-2</v>
      </c>
      <c r="K65" s="91">
        <f>SUMIFS('ReEDs Generation Data'!P$729:P$1448,'ReEDs Generation Data'!$E$729:$E$1448,Calculations!$A65)</f>
        <v>4.3236479207855102E-2</v>
      </c>
      <c r="L65" s="91">
        <f>SUMIFS('ReEDs Generation Data'!Q$729:Q$1448,'ReEDs Generation Data'!$E$729:$E$1448,Calculations!$A65)</f>
        <v>4.4290637652497272E-2</v>
      </c>
      <c r="M65" s="91">
        <f>SUMIFS('ReEDs Generation Data'!R$729:R$1448,'ReEDs Generation Data'!$E$729:$E$1448,Calculations!$A65)</f>
        <v>4.5376555764610568E-2</v>
      </c>
    </row>
    <row r="66" spans="1:37" ht="15.75" customHeight="1">
      <c r="A66" s="111" t="s">
        <v>103</v>
      </c>
      <c r="B66" s="91">
        <f>SUMIFS('ReEDs Generation Data'!G$729:G$1448,'ReEDs Generation Data'!$E$729:$E$1448,Calculations!$A66)</f>
        <v>3.7642776073077097E-3</v>
      </c>
      <c r="C66" s="91">
        <f>SUMIFS('ReEDs Generation Data'!H$729:H$1448,'ReEDs Generation Data'!$E$729:$E$1448,Calculations!$A66)</f>
        <v>3.7663776638770501E-3</v>
      </c>
      <c r="D66" s="91">
        <f>SUMIFS('ReEDs Generation Data'!I$729:I$1448,'ReEDs Generation Data'!$E$729:$E$1448,Calculations!$A66)</f>
        <v>3.5850737635232609E-3</v>
      </c>
      <c r="E66" s="91">
        <f>SUMIFS('ReEDs Generation Data'!J$729:J$1448,'ReEDs Generation Data'!$E$729:$E$1448,Calculations!$A66)</f>
        <v>3.420423234901038E-3</v>
      </c>
      <c r="F66" s="91">
        <f>SUMIFS('ReEDs Generation Data'!K$729:K$1448,'ReEDs Generation Data'!$E$729:$E$1448,Calculations!$A66)</f>
        <v>3.3004917275014489E-3</v>
      </c>
      <c r="G66" s="91">
        <f>SUMIFS('ReEDs Generation Data'!L$729:L$1448,'ReEDs Generation Data'!$E$729:$E$1448,Calculations!$A66)</f>
        <v>3.1886857145870767E-3</v>
      </c>
      <c r="H66" s="91">
        <f>SUMIFS('ReEDs Generation Data'!M$729:M$1448,'ReEDs Generation Data'!$E$729:$E$1448,Calculations!$A66)</f>
        <v>3.1632652582976816E-3</v>
      </c>
      <c r="I66" s="91">
        <f>SUMIFS('ReEDs Generation Data'!N$729:N$1448,'ReEDs Generation Data'!$E$729:$E$1448,Calculations!$A66)</f>
        <v>3.138246904218735E-3</v>
      </c>
      <c r="J66" s="91">
        <f>SUMIFS('ReEDs Generation Data'!O$729:O$1448,'ReEDs Generation Data'!$E$729:$E$1448,Calculations!$A66)</f>
        <v>3.1287682539658328E-3</v>
      </c>
      <c r="K66" s="91">
        <f>SUMIFS('ReEDs Generation Data'!P$729:P$1448,'ReEDs Generation Data'!$E$729:$E$1448,Calculations!$A66)</f>
        <v>3.1193466892555301E-3</v>
      </c>
      <c r="L66" s="91">
        <f>SUMIFS('ReEDs Generation Data'!Q$729:Q$1448,'ReEDs Generation Data'!$E$729:$E$1448,Calculations!$A66)</f>
        <v>3.1199838235293998E-3</v>
      </c>
      <c r="M66" s="91">
        <f>SUMIFS('ReEDs Generation Data'!R$729:R$1448,'ReEDs Generation Data'!$E$729:$E$1448,Calculations!$A66)</f>
        <v>3.1206212181289442E-3</v>
      </c>
    </row>
    <row r="67" spans="1:37" ht="15.75" customHeight="1">
      <c r="A67" s="111" t="s">
        <v>104</v>
      </c>
      <c r="B67" s="91">
        <f>SUMIFS('ReEDs Generation Data'!G$729:G$1448,'ReEDs Generation Data'!$E$729:$E$1448,Calculations!$A67)</f>
        <v>1.708279209010623E-5</v>
      </c>
      <c r="C67" s="91">
        <f>SUMIFS('ReEDs Generation Data'!H$729:H$1448,'ReEDs Generation Data'!$E$729:$E$1448,Calculations!$A67)</f>
        <v>3.445822770425404E-5</v>
      </c>
      <c r="D67" s="91">
        <f>SUMIFS('ReEDs Generation Data'!I$729:I$1448,'ReEDs Generation Data'!$E$729:$E$1448,Calculations!$A67)</f>
        <v>6.5125555991072081E-5</v>
      </c>
      <c r="E67" s="91">
        <f>SUMIFS('ReEDs Generation Data'!J$729:J$1448,'ReEDs Generation Data'!$E$729:$E$1448,Calculations!$A67)</f>
        <v>9.6689908648261175E-5</v>
      </c>
      <c r="F67" s="91">
        <f>SUMIFS('ReEDs Generation Data'!K$729:K$1448,'ReEDs Generation Data'!$E$729:$E$1448,Calculations!$A67)</f>
        <v>1.0621899624610074E-4</v>
      </c>
      <c r="G67" s="91">
        <f>SUMIFS('ReEDs Generation Data'!L$729:L$1448,'ReEDs Generation Data'!$E$729:$E$1448,Calculations!$A67)</f>
        <v>1.1783166932083193E-4</v>
      </c>
      <c r="H67" s="91">
        <f>SUMIFS('ReEDs Generation Data'!M$729:M$1448,'ReEDs Generation Data'!$E$729:$E$1448,Calculations!$A67)</f>
        <v>1.1907430719608781E-4</v>
      </c>
      <c r="I67" s="91">
        <f>SUMIFS('ReEDs Generation Data'!N$729:N$1448,'ReEDs Generation Data'!$E$729:$E$1448,Calculations!$A67)</f>
        <v>1.2034343382195558E-4</v>
      </c>
      <c r="J67" s="91">
        <f>SUMIFS('ReEDs Generation Data'!O$729:O$1448,'ReEDs Generation Data'!$E$729:$E$1448,Calculations!$A67)</f>
        <v>1.1462495250608261E-4</v>
      </c>
      <c r="K67" s="91">
        <f>SUMIFS('ReEDs Generation Data'!P$729:P$1448,'ReEDs Generation Data'!$E$729:$E$1448,Calculations!$A67)</f>
        <v>1.0942528019805686E-4</v>
      </c>
      <c r="L67" s="91">
        <f>SUMIFS('ReEDs Generation Data'!Q$729:Q$1448,'ReEDs Generation Data'!$E$729:$E$1448,Calculations!$A67)</f>
        <v>1.2583531387563263E-4</v>
      </c>
      <c r="M67" s="91">
        <f>SUMIFS('ReEDs Generation Data'!R$729:R$1448,'ReEDs Generation Data'!$E$729:$E$1448,Calculations!$A67)</f>
        <v>1.4288086543988207E-4</v>
      </c>
    </row>
    <row r="68" spans="1:37" ht="15.75" customHeight="1">
      <c r="A68" s="111" t="s">
        <v>105</v>
      </c>
      <c r="B68" s="91">
        <f>SUMIFS('ReEDs Generation Data'!G$729:G$1448,'ReEDs Generation Data'!$E$729:$E$1448,Calculations!$A68)</f>
        <v>1.1631746600020791E-3</v>
      </c>
      <c r="C68" s="91">
        <f>SUMIFS('ReEDs Generation Data'!H$729:H$1448,'ReEDs Generation Data'!$E$729:$E$1448,Calculations!$A68)</f>
        <v>1.1731377717048791E-3</v>
      </c>
      <c r="D68" s="91">
        <f>SUMIFS('ReEDs Generation Data'!I$729:I$1448,'ReEDs Generation Data'!$E$729:$E$1448,Calculations!$A68)</f>
        <v>1.1900476985308782E-3</v>
      </c>
      <c r="E68" s="91">
        <f>SUMIFS('ReEDs Generation Data'!J$729:J$1448,'ReEDs Generation Data'!$E$729:$E$1448,Calculations!$A68)</f>
        <v>1.2074522434834464E-3</v>
      </c>
      <c r="F68" s="91">
        <f>SUMIFS('ReEDs Generation Data'!K$729:K$1448,'ReEDs Generation Data'!$E$729:$E$1448,Calculations!$A68)</f>
        <v>1.3264503722356198E-3</v>
      </c>
      <c r="G68" s="91">
        <f>SUMIFS('ReEDs Generation Data'!L$729:L$1448,'ReEDs Generation Data'!$E$729:$E$1448,Calculations!$A68)</f>
        <v>1.4714680721481549E-3</v>
      </c>
      <c r="H68" s="91">
        <f>SUMIFS('ReEDs Generation Data'!M$729:M$1448,'ReEDs Generation Data'!$E$729:$E$1448,Calculations!$A68)</f>
        <v>1.48698598825017E-3</v>
      </c>
      <c r="I68" s="91">
        <f>SUMIFS('ReEDs Generation Data'!N$729:N$1448,'ReEDs Generation Data'!$E$729:$E$1448,Calculations!$A68)</f>
        <v>1.5028346927643424E-3</v>
      </c>
      <c r="J68" s="91">
        <f>SUMIFS('ReEDs Generation Data'!O$729:O$1448,'ReEDs Generation Data'!$E$729:$E$1448,Calculations!$A68)</f>
        <v>1.4314229685141182E-3</v>
      </c>
      <c r="K68" s="91">
        <f>SUMIFS('ReEDs Generation Data'!P$729:P$1448,'ReEDs Generation Data'!$E$729:$E$1448,Calculations!$A68)</f>
        <v>1.366490070329843E-3</v>
      </c>
      <c r="L68" s="91">
        <f>SUMIFS('ReEDs Generation Data'!Q$729:Q$1448,'ReEDs Generation Data'!$E$729:$E$1448,Calculations!$A68)</f>
        <v>1.3789191716700386E-3</v>
      </c>
      <c r="M68" s="91">
        <f>SUMIFS('ReEDs Generation Data'!R$729:R$1448,'ReEDs Generation Data'!$E$729:$E$1448,Calculations!$A68)</f>
        <v>1.3915764496782916E-3</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1.0628174982016182E-5</v>
      </c>
      <c r="C70" s="91">
        <f>SUMIFS('ReEDs Generation Data'!H$729:H$1448,'ReEDs Generation Data'!$E$729:$E$1448,Calculations!$A70)</f>
        <v>6.4263276753752647E-6</v>
      </c>
      <c r="D70" s="91">
        <f>SUMIFS('ReEDs Generation Data'!I$729:I$1448,'ReEDs Generation Data'!$E$729:$E$1448,Calculations!$A70)</f>
        <v>3.2594792549265484E-6</v>
      </c>
      <c r="E70" s="91">
        <f>SUMIFS('ReEDs Generation Data'!J$729:J$1448,'ReEDs Generation Data'!$E$729:$E$1448,Calculations!$A70)</f>
        <v>0</v>
      </c>
      <c r="F70" s="91">
        <f>SUMIFS('ReEDs Generation Data'!K$729:K$1448,'ReEDs Generation Data'!$E$729:$E$1448,Calculations!$A70)</f>
        <v>1.5167625886248283E-5</v>
      </c>
      <c r="G70" s="91">
        <f>SUMIFS('ReEDs Generation Data'!L$729:L$1448,'ReEDs Generation Data'!$E$729:$E$1448,Calculations!$A70)</f>
        <v>2.8632443641779864E-5</v>
      </c>
      <c r="H70" s="91">
        <f>SUMIFS('ReEDs Generation Data'!M$729:M$1448,'ReEDs Generation Data'!$E$729:$E$1448,Calculations!$A70)</f>
        <v>4.6080559673290425E-5</v>
      </c>
      <c r="I70" s="91">
        <f>SUMIFS('ReEDs Generation Data'!N$729:N$1448,'ReEDs Generation Data'!$E$729:$E$1448,Calculations!$A70)</f>
        <v>6.4159094634696313E-5</v>
      </c>
      <c r="J70" s="91">
        <f>SUMIFS('ReEDs Generation Data'!O$729:O$1448,'ReEDs Generation Data'!$E$729:$E$1448,Calculations!$A70)</f>
        <v>3.1831901741599062E-5</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2.461490852574944E-3</v>
      </c>
      <c r="C73" s="91">
        <f>SUMIFS('ReEDs Generation Data'!H$729:H$1448,'ReEDs Generation Data'!$E$729:$E$1448,Calculations!$A73)</f>
        <v>2.4353039757270887E-3</v>
      </c>
      <c r="D73" s="91">
        <f>SUMIFS('ReEDs Generation Data'!I$729:I$1448,'ReEDs Generation Data'!$E$729:$E$1448,Calculations!$A73)</f>
        <v>2.2667007097272912E-3</v>
      </c>
      <c r="E73" s="91">
        <f>SUMIFS('ReEDs Generation Data'!J$729:J$1448,'ReEDs Generation Data'!$E$729:$E$1448,Calculations!$A73)</f>
        <v>2.1219484501092249E-3</v>
      </c>
      <c r="F73" s="91">
        <f>SUMIFS('ReEDs Generation Data'!K$729:K$1448,'ReEDs Generation Data'!$E$729:$E$1448,Calculations!$A73)</f>
        <v>2.0211342132845475E-3</v>
      </c>
      <c r="G73" s="91">
        <f>SUMIFS('ReEDs Generation Data'!L$729:L$1448,'ReEDs Generation Data'!$E$729:$E$1448,Calculations!$A73)</f>
        <v>1.9365170783270404E-3</v>
      </c>
      <c r="H73" s="91">
        <f>SUMIFS('ReEDs Generation Data'!M$729:M$1448,'ReEDs Generation Data'!$E$729:$E$1448,Calculations!$A73)</f>
        <v>1.9682406093520823E-3</v>
      </c>
      <c r="I73" s="91">
        <f>SUMIFS('ReEDs Generation Data'!N$729:N$1448,'ReEDs Generation Data'!$E$729:$E$1448,Calculations!$A73)</f>
        <v>2.0011023736199074E-3</v>
      </c>
      <c r="J73" s="91">
        <f>SUMIFS('ReEDs Generation Data'!O$729:O$1448,'ReEDs Generation Data'!$E$729:$E$1448,Calculations!$A73)</f>
        <v>1.978349469800134E-3</v>
      </c>
      <c r="K73" s="91">
        <f>SUMIFS('ReEDs Generation Data'!P$729:P$1448,'ReEDs Generation Data'!$E$729:$E$1448,Calculations!$A73)</f>
        <v>1.9566225495597118E-3</v>
      </c>
      <c r="L73" s="91">
        <f>SUMIFS('ReEDs Generation Data'!Q$729:Q$1448,'ReEDs Generation Data'!$E$729:$E$1448,Calculations!$A73)</f>
        <v>1.9922495365047267E-3</v>
      </c>
      <c r="M73" s="91">
        <f>SUMIFS('ReEDs Generation Data'!R$729:R$1448,'ReEDs Generation Data'!$E$729:$E$1448,Calculations!$A73)</f>
        <v>2.0292687437011097E-3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0.08</v>
      </c>
    </row>
    <row r="2" spans="1:32">
      <c r="A2" t="str">
        <f>About!B1</f>
        <v>California</v>
      </c>
      <c r="B2" t="b">
        <f>INDEX('Intl Imports'!D:D,MATCH($A2,'Intl Imports'!$B:$B,0))</f>
        <v>1</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77638443</v>
      </c>
      <c r="C5" s="172">
        <f>SUMIFS(calcs!N:N,calcs!A:A,A2)</f>
        <v>77638443</v>
      </c>
      <c r="D5" s="174">
        <f>C5</f>
        <v>77638443</v>
      </c>
      <c r="E5" s="174">
        <f t="shared" ref="E5:AF5" si="0">D5</f>
        <v>77638443</v>
      </c>
      <c r="F5" s="174">
        <f t="shared" si="0"/>
        <v>77638443</v>
      </c>
      <c r="G5" s="174">
        <f t="shared" si="0"/>
        <v>77638443</v>
      </c>
      <c r="H5" s="174">
        <f t="shared" si="0"/>
        <v>77638443</v>
      </c>
      <c r="I5" s="174">
        <f t="shared" si="0"/>
        <v>77638443</v>
      </c>
      <c r="J5" s="174">
        <f t="shared" si="0"/>
        <v>77638443</v>
      </c>
      <c r="K5" s="174">
        <f t="shared" si="0"/>
        <v>77638443</v>
      </c>
      <c r="L5" s="174">
        <f t="shared" si="0"/>
        <v>77638443</v>
      </c>
      <c r="M5" s="174">
        <f t="shared" si="0"/>
        <v>77638443</v>
      </c>
      <c r="N5" s="174">
        <f t="shared" si="0"/>
        <v>77638443</v>
      </c>
      <c r="O5" s="174">
        <f t="shared" si="0"/>
        <v>77638443</v>
      </c>
      <c r="P5" s="174">
        <f t="shared" si="0"/>
        <v>77638443</v>
      </c>
      <c r="Q5" s="174">
        <f t="shared" si="0"/>
        <v>77638443</v>
      </c>
      <c r="R5" s="174">
        <f t="shared" si="0"/>
        <v>77638443</v>
      </c>
      <c r="S5" s="174">
        <f t="shared" si="0"/>
        <v>77638443</v>
      </c>
      <c r="T5" s="174">
        <f t="shared" si="0"/>
        <v>77638443</v>
      </c>
      <c r="U5" s="174">
        <f t="shared" si="0"/>
        <v>77638443</v>
      </c>
      <c r="V5" s="174">
        <f t="shared" si="0"/>
        <v>77638443</v>
      </c>
      <c r="W5" s="174">
        <f t="shared" si="0"/>
        <v>77638443</v>
      </c>
      <c r="X5" s="174">
        <f t="shared" si="0"/>
        <v>77638443</v>
      </c>
      <c r="Y5" s="174">
        <f t="shared" si="0"/>
        <v>77638443</v>
      </c>
      <c r="Z5" s="174">
        <f t="shared" si="0"/>
        <v>77638443</v>
      </c>
      <c r="AA5" s="174">
        <f t="shared" si="0"/>
        <v>77638443</v>
      </c>
      <c r="AB5" s="174">
        <f t="shared" si="0"/>
        <v>77638443</v>
      </c>
      <c r="AC5" s="174">
        <f t="shared" si="0"/>
        <v>77638443</v>
      </c>
      <c r="AD5" s="174">
        <f t="shared" si="0"/>
        <v>77638443</v>
      </c>
      <c r="AE5" s="174">
        <f t="shared" si="0"/>
        <v>77638443</v>
      </c>
      <c r="AF5" s="174">
        <f t="shared" si="0"/>
        <v>77638443</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13014842.905096391</v>
      </c>
      <c r="C10">
        <f>D10</f>
        <v>13014842.905096391</v>
      </c>
      <c r="D10" s="170">
        <f>SUM(D$5*SUMIFS(C$39:C$48,$B$39:$B$48,$A10),D$6*IF($B$2=TRUE,SUMIFS($B$147:$B$162,$A$147:$A$162,$A10),SUMIFS(E$125:E$140,$A$125:$A$140,$A10)))</f>
        <v>13014842.905096391</v>
      </c>
      <c r="E10">
        <f t="shared" ref="E10:N10" si="1">SUM(E$5*SUMIFS(D$39:D$48,$B$39:$B$48,$A10),E$6*IF($B$2=TRUE,SUMIFS($B$147:$B$162,$A$147:$A$162,$A10),SUMIFS(F$125:F$140,$A$125:$A$140,$A10)))</f>
        <v>13291515.257285027</v>
      </c>
      <c r="F10">
        <f t="shared" si="1"/>
        <v>10835897.033965385</v>
      </c>
      <c r="G10">
        <f t="shared" si="1"/>
        <v>10661615.521748221</v>
      </c>
      <c r="H10">
        <f t="shared" si="1"/>
        <v>10092386.682366773</v>
      </c>
      <c r="I10">
        <f t="shared" si="1"/>
        <v>9894145.9639294706</v>
      </c>
      <c r="J10">
        <f t="shared" si="1"/>
        <v>7197987.142955537</v>
      </c>
      <c r="K10">
        <f t="shared" si="1"/>
        <v>6932512.6918413071</v>
      </c>
      <c r="L10">
        <f t="shared" si="1"/>
        <v>6304128.7869796548</v>
      </c>
      <c r="M10">
        <f t="shared" si="1"/>
        <v>6304128.7869796548</v>
      </c>
      <c r="N10">
        <f t="shared" si="1"/>
        <v>6304128.7869796548</v>
      </c>
      <c r="O10">
        <f t="shared" ref="O10:AE10" si="2">SUM(O$5*SUMIFS(N$39:N$48,$B$39:$B$48,$A10),O$6*IF($B$2=TRUE,SUMIFS($B$147:$B$162,$A$147:$A$162,$A10),SUMIFS(P$125:P$140,$A$125:$A$140,$A10)))</f>
        <v>6304128.7869796548</v>
      </c>
      <c r="P10">
        <f t="shared" si="2"/>
        <v>6304128.7869796548</v>
      </c>
      <c r="Q10">
        <f t="shared" si="2"/>
        <v>6304128.7869796548</v>
      </c>
      <c r="R10">
        <f t="shared" si="2"/>
        <v>6304128.7869796548</v>
      </c>
      <c r="S10">
        <f t="shared" si="2"/>
        <v>6304128.7869796548</v>
      </c>
      <c r="T10">
        <f t="shared" si="2"/>
        <v>6304128.7869796548</v>
      </c>
      <c r="U10">
        <f t="shared" si="2"/>
        <v>6304128.7869796548</v>
      </c>
      <c r="V10">
        <f t="shared" si="2"/>
        <v>6304128.7869796548</v>
      </c>
      <c r="W10">
        <f t="shared" si="2"/>
        <v>6304128.7869796548</v>
      </c>
      <c r="X10">
        <f t="shared" si="2"/>
        <v>6304128.7869796548</v>
      </c>
      <c r="Y10">
        <f t="shared" si="2"/>
        <v>6304128.7869796548</v>
      </c>
      <c r="Z10">
        <f t="shared" si="2"/>
        <v>6304128.7869796548</v>
      </c>
      <c r="AA10">
        <f t="shared" si="2"/>
        <v>6304128.7869796548</v>
      </c>
      <c r="AB10">
        <f t="shared" si="2"/>
        <v>6304128.7869796548</v>
      </c>
      <c r="AC10">
        <f t="shared" si="2"/>
        <v>6304128.7869796548</v>
      </c>
      <c r="AD10">
        <f t="shared" si="2"/>
        <v>6304128.7869796548</v>
      </c>
      <c r="AE10">
        <f t="shared" si="2"/>
        <v>6304128.7869796548</v>
      </c>
      <c r="AF10">
        <f>SUM(AF$5*SUMIFS(AE$39:AE$48,$B$39:$B$48,$A10),AF$6*IF($B$2=TRUE,SUMIFS($B$147:$B$162,$A$147:$A$162,$A10),SUMIFS(AG$125:AG$140,$A$125:$A$140,$A10)))</f>
        <v>6304128.7869796548</v>
      </c>
    </row>
    <row r="11" spans="1:32">
      <c r="A11" s="100" t="s">
        <v>346</v>
      </c>
      <c r="B11">
        <f t="shared" ref="B11:B33" si="3">D11</f>
        <v>24022465.013386425</v>
      </c>
      <c r="C11">
        <f t="shared" ref="C11:C33" si="4">D11</f>
        <v>24022465.013386425</v>
      </c>
      <c r="D11" s="170">
        <f t="shared" ref="D11:D33" si="5">SUM(D$5*SUMIFS(C$39:C$48,$B$39:$B$48,$A11),D$6*IF($B$2=TRUE,SUMIFS($B$147:$B$162,$A$147:$A$162,$A11),SUMIFS(E$125:E$140,$A$125:$A$140,$A11)))</f>
        <v>24022465.013386425</v>
      </c>
      <c r="E11">
        <f t="shared" ref="E11:N11" si="6">SUM(E$5*SUMIFS(D$39:D$48,$B$39:$B$48,$A11),E$6*IF($B$2=TRUE,SUMIFS($B$147:$B$162,$A$147:$A$162,$A11),SUMIFS(F$125:F$140,$A$125:$A$140,$A11)))</f>
        <v>19636115.659965511</v>
      </c>
      <c r="F11">
        <f t="shared" si="6"/>
        <v>21061485.678517722</v>
      </c>
      <c r="G11">
        <f t="shared" si="6"/>
        <v>19764096.338723563</v>
      </c>
      <c r="H11">
        <f t="shared" si="6"/>
        <v>19049039.08439878</v>
      </c>
      <c r="I11">
        <f t="shared" si="6"/>
        <v>17072235.489319313</v>
      </c>
      <c r="J11">
        <f t="shared" si="6"/>
        <v>13226850.811940722</v>
      </c>
      <c r="K11">
        <f t="shared" si="6"/>
        <v>11579020.211744603</v>
      </c>
      <c r="L11">
        <f t="shared" si="6"/>
        <v>8422073.4339259434</v>
      </c>
      <c r="M11">
        <f t="shared" si="6"/>
        <v>8422073.4339259434</v>
      </c>
      <c r="N11">
        <f t="shared" si="6"/>
        <v>8422073.4339259434</v>
      </c>
      <c r="O11">
        <f t="shared" ref="O11:AF11" si="7">SUM(O$5*SUMIFS(N$39:N$48,$B$39:$B$48,$A11),O$6*IF($B$2=TRUE,SUMIFS($B$147:$B$162,$A$147:$A$162,$A11),SUMIFS(P$125:P$140,$A$125:$A$140,$A11)))</f>
        <v>8422073.4339259434</v>
      </c>
      <c r="P11">
        <f t="shared" si="7"/>
        <v>8422073.4339259434</v>
      </c>
      <c r="Q11">
        <f t="shared" si="7"/>
        <v>8422073.4339259434</v>
      </c>
      <c r="R11">
        <f t="shared" si="7"/>
        <v>8422073.4339259434</v>
      </c>
      <c r="S11">
        <f t="shared" si="7"/>
        <v>8422073.4339259434</v>
      </c>
      <c r="T11">
        <f t="shared" si="7"/>
        <v>8422073.4339259434</v>
      </c>
      <c r="U11">
        <f t="shared" si="7"/>
        <v>8422073.4339259434</v>
      </c>
      <c r="V11">
        <f t="shared" si="7"/>
        <v>8422073.4339259434</v>
      </c>
      <c r="W11">
        <f t="shared" si="7"/>
        <v>8422073.4339259434</v>
      </c>
      <c r="X11">
        <f t="shared" si="7"/>
        <v>8422073.4339259434</v>
      </c>
      <c r="Y11">
        <f t="shared" si="7"/>
        <v>8422073.4339259434</v>
      </c>
      <c r="Z11">
        <f t="shared" si="7"/>
        <v>8422073.4339259434</v>
      </c>
      <c r="AA11">
        <f t="shared" si="7"/>
        <v>8422073.4339259434</v>
      </c>
      <c r="AB11">
        <f t="shared" si="7"/>
        <v>8422073.4339259434</v>
      </c>
      <c r="AC11">
        <f t="shared" si="7"/>
        <v>8422073.4339259434</v>
      </c>
      <c r="AD11">
        <f t="shared" si="7"/>
        <v>8422073.4339259434</v>
      </c>
      <c r="AE11">
        <f t="shared" si="7"/>
        <v>8422073.4339259434</v>
      </c>
      <c r="AF11">
        <f t="shared" si="7"/>
        <v>8422073.4339259434</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4095367.8099248405</v>
      </c>
      <c r="C13">
        <f t="shared" si="4"/>
        <v>4095367.8099248405</v>
      </c>
      <c r="D13" s="170">
        <f t="shared" si="5"/>
        <v>4095367.8099248405</v>
      </c>
      <c r="E13">
        <f t="shared" ref="E13:N13" si="10">SUM(E$5*SUMIFS(D$39:D$48,$B$39:$B$48,$A13),E$6*IF($B$2=TRUE,SUMIFS($B$147:$B$162,$A$147:$A$162,$A13),SUMIFS(F$125:F$140,$A$125:$A$140,$A13)))</f>
        <v>4630886.8163644178</v>
      </c>
      <c r="F13">
        <f t="shared" si="10"/>
        <v>4455745.9101226898</v>
      </c>
      <c r="G13">
        <f t="shared" si="10"/>
        <v>4516040.7250046134</v>
      </c>
      <c r="H13">
        <f t="shared" si="10"/>
        <v>4457428.4989717109</v>
      </c>
      <c r="I13">
        <f t="shared" si="10"/>
        <v>4521891.7914336398</v>
      </c>
      <c r="J13">
        <f t="shared" si="10"/>
        <v>4328743.8025163664</v>
      </c>
      <c r="K13">
        <f t="shared" si="10"/>
        <v>4162194.0134491799</v>
      </c>
      <c r="L13">
        <f t="shared" si="10"/>
        <v>4173849.6980174272</v>
      </c>
      <c r="M13">
        <f t="shared" si="10"/>
        <v>4173849.6980174272</v>
      </c>
      <c r="N13">
        <f t="shared" si="10"/>
        <v>4173849.6980174272</v>
      </c>
      <c r="O13">
        <f t="shared" ref="O13:AF13" si="11">SUM(O$5*SUMIFS(N$39:N$48,$B$39:$B$48,$A13),O$6*IF($B$2=TRUE,SUMIFS($B$147:$B$162,$A$147:$A$162,$A13),SUMIFS(P$125:P$140,$A$125:$A$140,$A13)))</f>
        <v>4173849.6980174272</v>
      </c>
      <c r="P13">
        <f t="shared" si="11"/>
        <v>4173849.6980174272</v>
      </c>
      <c r="Q13">
        <f t="shared" si="11"/>
        <v>4173849.6980174272</v>
      </c>
      <c r="R13">
        <f t="shared" si="11"/>
        <v>4173849.6980174272</v>
      </c>
      <c r="S13">
        <f t="shared" si="11"/>
        <v>4173849.6980174272</v>
      </c>
      <c r="T13">
        <f t="shared" si="11"/>
        <v>4173849.6980174272</v>
      </c>
      <c r="U13">
        <f t="shared" si="11"/>
        <v>4173849.6980174272</v>
      </c>
      <c r="V13">
        <f t="shared" si="11"/>
        <v>4173849.6980174272</v>
      </c>
      <c r="W13">
        <f t="shared" si="11"/>
        <v>4173849.6980174272</v>
      </c>
      <c r="X13">
        <f t="shared" si="11"/>
        <v>4173849.6980174272</v>
      </c>
      <c r="Y13">
        <f t="shared" si="11"/>
        <v>4173849.6980174272</v>
      </c>
      <c r="Z13">
        <f t="shared" si="11"/>
        <v>4173849.6980174272</v>
      </c>
      <c r="AA13">
        <f t="shared" si="11"/>
        <v>4173849.6980174272</v>
      </c>
      <c r="AB13">
        <f t="shared" si="11"/>
        <v>4173849.6980174272</v>
      </c>
      <c r="AC13">
        <f t="shared" si="11"/>
        <v>4173849.6980174272</v>
      </c>
      <c r="AD13">
        <f t="shared" si="11"/>
        <v>4173849.6980174272</v>
      </c>
      <c r="AE13">
        <f t="shared" si="11"/>
        <v>4173849.6980174272</v>
      </c>
      <c r="AF13">
        <f t="shared" si="11"/>
        <v>4173849.6980174272</v>
      </c>
    </row>
    <row r="14" spans="1:32">
      <c r="A14" s="100" t="s">
        <v>101</v>
      </c>
      <c r="B14">
        <f t="shared" si="3"/>
        <v>22710452.990865342</v>
      </c>
      <c r="C14">
        <f t="shared" si="4"/>
        <v>22710452.990865342</v>
      </c>
      <c r="D14" s="170">
        <f t="shared" si="5"/>
        <v>22710452.990865342</v>
      </c>
      <c r="E14">
        <f t="shared" ref="E14:N14" si="12">SUM(E$5*SUMIFS(D$39:D$48,$B$39:$B$48,$A14),E$6*IF($B$2=TRUE,SUMIFS($B$147:$B$162,$A$147:$A$162,$A14),SUMIFS(F$125:F$140,$A$125:$A$140,$A14)))</f>
        <v>24244541.184037838</v>
      </c>
      <c r="F14">
        <f t="shared" si="12"/>
        <v>24167248.006282665</v>
      </c>
      <c r="G14">
        <f t="shared" si="12"/>
        <v>24897270.268698461</v>
      </c>
      <c r="H14">
        <f t="shared" si="12"/>
        <v>25299828.664342713</v>
      </c>
      <c r="I14">
        <f t="shared" si="12"/>
        <v>25570926.975041348</v>
      </c>
      <c r="J14">
        <f t="shared" si="12"/>
        <v>27428690.401345372</v>
      </c>
      <c r="K14">
        <f t="shared" si="12"/>
        <v>27256729.588540122</v>
      </c>
      <c r="L14">
        <f t="shared" si="12"/>
        <v>28249923.462719373</v>
      </c>
      <c r="M14">
        <f t="shared" si="12"/>
        <v>28249923.462719373</v>
      </c>
      <c r="N14">
        <f t="shared" si="12"/>
        <v>28249923.462719373</v>
      </c>
      <c r="O14">
        <f t="shared" ref="O14:AF14" si="13">SUM(O$5*SUMIFS(N$39:N$48,$B$39:$B$48,$A14),O$6*IF($B$2=TRUE,SUMIFS($B$147:$B$162,$A$147:$A$162,$A14),SUMIFS(P$125:P$140,$A$125:$A$140,$A14)))</f>
        <v>28249923.462719373</v>
      </c>
      <c r="P14">
        <f t="shared" si="13"/>
        <v>28249923.462719373</v>
      </c>
      <c r="Q14">
        <f t="shared" si="13"/>
        <v>28249923.462719373</v>
      </c>
      <c r="R14">
        <f t="shared" si="13"/>
        <v>28249923.462719373</v>
      </c>
      <c r="S14">
        <f t="shared" si="13"/>
        <v>28249923.462719373</v>
      </c>
      <c r="T14">
        <f t="shared" si="13"/>
        <v>28249923.462719373</v>
      </c>
      <c r="U14">
        <f t="shared" si="13"/>
        <v>28249923.462719373</v>
      </c>
      <c r="V14">
        <f t="shared" si="13"/>
        <v>28249923.462719373</v>
      </c>
      <c r="W14">
        <f t="shared" si="13"/>
        <v>28249923.462719373</v>
      </c>
      <c r="X14">
        <f t="shared" si="13"/>
        <v>28249923.462719373</v>
      </c>
      <c r="Y14">
        <f t="shared" si="13"/>
        <v>28249923.462719373</v>
      </c>
      <c r="Z14">
        <f t="shared" si="13"/>
        <v>28249923.462719373</v>
      </c>
      <c r="AA14">
        <f t="shared" si="13"/>
        <v>28249923.462719373</v>
      </c>
      <c r="AB14">
        <f t="shared" si="13"/>
        <v>28249923.462719373</v>
      </c>
      <c r="AC14">
        <f t="shared" si="13"/>
        <v>28249923.462719373</v>
      </c>
      <c r="AD14">
        <f t="shared" si="13"/>
        <v>28249923.462719373</v>
      </c>
      <c r="AE14">
        <f t="shared" si="13"/>
        <v>28249923.462719373</v>
      </c>
      <c r="AF14">
        <f t="shared" si="13"/>
        <v>28249923.462719373</v>
      </c>
    </row>
    <row r="15" spans="1:32">
      <c r="A15" s="100" t="s">
        <v>100</v>
      </c>
      <c r="B15">
        <f t="shared" si="3"/>
        <v>6756907.9748812644</v>
      </c>
      <c r="C15">
        <f t="shared" si="4"/>
        <v>6756907.9748812644</v>
      </c>
      <c r="D15" s="170">
        <f t="shared" si="5"/>
        <v>6756907.9748812644</v>
      </c>
      <c r="E15">
        <f t="shared" ref="E15:N15" si="14">SUM(E$5*SUMIFS(D$39:D$48,$B$39:$B$48,$A15),E$6*IF($B$2=TRUE,SUMIFS($B$147:$B$162,$A$147:$A$162,$A15),SUMIFS(F$125:F$140,$A$125:$A$140,$A15)))</f>
        <v>7456556.3239066964</v>
      </c>
      <c r="F15">
        <f t="shared" si="14"/>
        <v>7514732.3609096669</v>
      </c>
      <c r="G15">
        <f t="shared" si="14"/>
        <v>7611548.4623025199</v>
      </c>
      <c r="H15">
        <f t="shared" si="14"/>
        <v>7811845.7879612492</v>
      </c>
      <c r="I15">
        <f t="shared" si="14"/>
        <v>8090438.6726663392</v>
      </c>
      <c r="J15">
        <f t="shared" si="14"/>
        <v>8916200.1883821227</v>
      </c>
      <c r="K15">
        <f t="shared" si="14"/>
        <v>9073079.5449786428</v>
      </c>
      <c r="L15">
        <f t="shared" si="14"/>
        <v>9265230.7083790302</v>
      </c>
      <c r="M15">
        <f t="shared" si="14"/>
        <v>9265230.7083790302</v>
      </c>
      <c r="N15">
        <f t="shared" si="14"/>
        <v>9265230.7083790302</v>
      </c>
      <c r="O15">
        <f t="shared" ref="O15:AF15" si="15">SUM(O$5*SUMIFS(N$39:N$48,$B$39:$B$48,$A15),O$6*IF($B$2=TRUE,SUMIFS($B$147:$B$162,$A$147:$A$162,$A15),SUMIFS(P$125:P$140,$A$125:$A$140,$A15)))</f>
        <v>9265230.7083790302</v>
      </c>
      <c r="P15">
        <f t="shared" si="15"/>
        <v>9265230.7083790302</v>
      </c>
      <c r="Q15">
        <f t="shared" si="15"/>
        <v>9265230.7083790302</v>
      </c>
      <c r="R15">
        <f t="shared" si="15"/>
        <v>9265230.7083790302</v>
      </c>
      <c r="S15">
        <f t="shared" si="15"/>
        <v>9265230.7083790302</v>
      </c>
      <c r="T15">
        <f t="shared" si="15"/>
        <v>9265230.7083790302</v>
      </c>
      <c r="U15">
        <f t="shared" si="15"/>
        <v>9265230.7083790302</v>
      </c>
      <c r="V15">
        <f t="shared" si="15"/>
        <v>9265230.7083790302</v>
      </c>
      <c r="W15">
        <f t="shared" si="15"/>
        <v>9265230.7083790302</v>
      </c>
      <c r="X15">
        <f t="shared" si="15"/>
        <v>9265230.7083790302</v>
      </c>
      <c r="Y15">
        <f t="shared" si="15"/>
        <v>9265230.7083790302</v>
      </c>
      <c r="Z15">
        <f t="shared" si="15"/>
        <v>9265230.7083790302</v>
      </c>
      <c r="AA15">
        <f t="shared" si="15"/>
        <v>9265230.7083790302</v>
      </c>
      <c r="AB15">
        <f t="shared" si="15"/>
        <v>9265230.7083790302</v>
      </c>
      <c r="AC15">
        <f t="shared" si="15"/>
        <v>9265230.7083790302</v>
      </c>
      <c r="AD15">
        <f t="shared" si="15"/>
        <v>9265230.7083790302</v>
      </c>
      <c r="AE15">
        <f t="shared" si="15"/>
        <v>9265230.7083790302</v>
      </c>
      <c r="AF15">
        <f t="shared" si="15"/>
        <v>9265230.7083790302</v>
      </c>
    </row>
    <row r="16" spans="1:32">
      <c r="A16" s="100" t="s">
        <v>102</v>
      </c>
      <c r="B16">
        <f t="shared" si="3"/>
        <v>5799496.9417865751</v>
      </c>
      <c r="C16">
        <f t="shared" si="4"/>
        <v>5799496.9417865751</v>
      </c>
      <c r="D16" s="170">
        <f t="shared" si="5"/>
        <v>5799496.9417865751</v>
      </c>
      <c r="E16">
        <f t="shared" ref="E16:N16" si="16">SUM(E$5*SUMIFS(D$39:D$48,$B$39:$B$48,$A16),E$6*IF($B$2=TRUE,SUMIFS($B$147:$B$162,$A$147:$A$162,$A16),SUMIFS(F$125:F$140,$A$125:$A$140,$A16)))</f>
        <v>7027004.2098891651</v>
      </c>
      <c r="F16">
        <f t="shared" si="16"/>
        <v>8463114.7547712326</v>
      </c>
      <c r="G16">
        <f t="shared" si="16"/>
        <v>9043343.9214124251</v>
      </c>
      <c r="H16">
        <f t="shared" si="16"/>
        <v>9767985.0793682728</v>
      </c>
      <c r="I16">
        <f t="shared" si="16"/>
        <v>10341168.353108795</v>
      </c>
      <c r="J16">
        <f t="shared" si="16"/>
        <v>14080391.015874069</v>
      </c>
      <c r="K16">
        <f t="shared" si="16"/>
        <v>16311046.679517062</v>
      </c>
      <c r="L16">
        <f t="shared" si="16"/>
        <v>18750724.533408318</v>
      </c>
      <c r="M16">
        <f t="shared" si="16"/>
        <v>18750724.533408318</v>
      </c>
      <c r="N16">
        <f t="shared" si="16"/>
        <v>18750724.533408318</v>
      </c>
      <c r="O16">
        <f t="shared" ref="O16:AF16" si="17">SUM(O$5*SUMIFS(N$39:N$48,$B$39:$B$48,$A16),O$6*IF($B$2=TRUE,SUMIFS($B$147:$B$162,$A$147:$A$162,$A16),SUMIFS(P$125:P$140,$A$125:$A$140,$A16)))</f>
        <v>18750724.533408318</v>
      </c>
      <c r="P16">
        <f t="shared" si="17"/>
        <v>18750724.533408318</v>
      </c>
      <c r="Q16">
        <f t="shared" si="17"/>
        <v>18750724.533408318</v>
      </c>
      <c r="R16">
        <f t="shared" si="17"/>
        <v>18750724.533408318</v>
      </c>
      <c r="S16">
        <f t="shared" si="17"/>
        <v>18750724.533408318</v>
      </c>
      <c r="T16">
        <f t="shared" si="17"/>
        <v>18750724.533408318</v>
      </c>
      <c r="U16">
        <f t="shared" si="17"/>
        <v>18750724.533408318</v>
      </c>
      <c r="V16">
        <f t="shared" si="17"/>
        <v>18750724.533408318</v>
      </c>
      <c r="W16">
        <f t="shared" si="17"/>
        <v>18750724.533408318</v>
      </c>
      <c r="X16">
        <f t="shared" si="17"/>
        <v>18750724.533408318</v>
      </c>
      <c r="Y16">
        <f t="shared" si="17"/>
        <v>18750724.533408318</v>
      </c>
      <c r="Z16">
        <f t="shared" si="17"/>
        <v>18750724.533408318</v>
      </c>
      <c r="AA16">
        <f t="shared" si="17"/>
        <v>18750724.533408318</v>
      </c>
      <c r="AB16">
        <f t="shared" si="17"/>
        <v>18750724.533408318</v>
      </c>
      <c r="AC16">
        <f t="shared" si="17"/>
        <v>18750724.533408318</v>
      </c>
      <c r="AD16">
        <f t="shared" si="17"/>
        <v>18750724.533408318</v>
      </c>
      <c r="AE16">
        <f t="shared" si="17"/>
        <v>18750724.533408318</v>
      </c>
      <c r="AF16">
        <f t="shared" si="17"/>
        <v>18750724.533408318</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183236.51868408301</v>
      </c>
      <c r="C18">
        <f t="shared" si="4"/>
        <v>183236.51868408301</v>
      </c>
      <c r="D18" s="170">
        <f t="shared" si="5"/>
        <v>183236.51868408301</v>
      </c>
      <c r="E18">
        <f t="shared" ref="E18:N18" si="20">SUM(E$5*SUMIFS(D$39:D$48,$B$39:$B$48,$A18),E$6*IF($B$2=TRUE,SUMIFS($B$147:$B$162,$A$147:$A$162,$A18),SUMIFS(F$125:F$140,$A$125:$A$140,$A18)))</f>
        <v>175485.74128333456</v>
      </c>
      <c r="F18">
        <f t="shared" si="20"/>
        <v>176862.17829274535</v>
      </c>
      <c r="G18">
        <f t="shared" si="20"/>
        <v>175273.31743473824</v>
      </c>
      <c r="H18">
        <f t="shared" si="20"/>
        <v>178760.03438454794</v>
      </c>
      <c r="I18">
        <f t="shared" si="20"/>
        <v>177864.81631619064</v>
      </c>
      <c r="J18">
        <f t="shared" si="20"/>
        <v>176633.31616627664</v>
      </c>
      <c r="K18">
        <f t="shared" si="20"/>
        <v>159556.75425674667</v>
      </c>
      <c r="L18">
        <f t="shared" si="20"/>
        <v>161303.70999432003</v>
      </c>
      <c r="M18">
        <f t="shared" si="20"/>
        <v>161303.70999432003</v>
      </c>
      <c r="N18">
        <f t="shared" si="20"/>
        <v>161303.70999432003</v>
      </c>
      <c r="O18">
        <f t="shared" ref="O18:AF18" si="21">SUM(O$5*SUMIFS(N$39:N$48,$B$39:$B$48,$A18),O$6*IF($B$2=TRUE,SUMIFS($B$147:$B$162,$A$147:$A$162,$A18),SUMIFS(P$125:P$140,$A$125:$A$140,$A18)))</f>
        <v>161303.70999432003</v>
      </c>
      <c r="P18">
        <f t="shared" si="21"/>
        <v>161303.70999432003</v>
      </c>
      <c r="Q18">
        <f t="shared" si="21"/>
        <v>161303.70999432003</v>
      </c>
      <c r="R18">
        <f t="shared" si="21"/>
        <v>161303.70999432003</v>
      </c>
      <c r="S18">
        <f t="shared" si="21"/>
        <v>161303.70999432003</v>
      </c>
      <c r="T18">
        <f t="shared" si="21"/>
        <v>161303.70999432003</v>
      </c>
      <c r="U18">
        <f t="shared" si="21"/>
        <v>161303.70999432003</v>
      </c>
      <c r="V18">
        <f t="shared" si="21"/>
        <v>161303.70999432003</v>
      </c>
      <c r="W18">
        <f t="shared" si="21"/>
        <v>161303.70999432003</v>
      </c>
      <c r="X18">
        <f t="shared" si="21"/>
        <v>161303.70999432003</v>
      </c>
      <c r="Y18">
        <f t="shared" si="21"/>
        <v>161303.70999432003</v>
      </c>
      <c r="Z18">
        <f t="shared" si="21"/>
        <v>161303.70999432003</v>
      </c>
      <c r="AA18">
        <f t="shared" si="21"/>
        <v>161303.70999432003</v>
      </c>
      <c r="AB18">
        <f t="shared" si="21"/>
        <v>161303.70999432003</v>
      </c>
      <c r="AC18">
        <f t="shared" si="21"/>
        <v>161303.70999432003</v>
      </c>
      <c r="AD18">
        <f t="shared" si="21"/>
        <v>161303.70999432003</v>
      </c>
      <c r="AE18">
        <f t="shared" si="21"/>
        <v>161303.70999432003</v>
      </c>
      <c r="AF18">
        <f t="shared" si="21"/>
        <v>161303.70999432003</v>
      </c>
    </row>
    <row r="19" spans="1:32">
      <c r="A19" s="100" t="s">
        <v>105</v>
      </c>
      <c r="B19">
        <f t="shared" si="3"/>
        <v>771722.83217503421</v>
      </c>
      <c r="C19">
        <f t="shared" si="4"/>
        <v>771722.83217503421</v>
      </c>
      <c r="D19" s="170">
        <f t="shared" si="5"/>
        <v>771722.83217503421</v>
      </c>
      <c r="E19">
        <f t="shared" ref="E19:N19" si="22">SUM(E$5*SUMIFS(D$39:D$48,$B$39:$B$48,$A19),E$6*IF($B$2=TRUE,SUMIFS($B$147:$B$162,$A$147:$A$162,$A19),SUMIFS(F$125:F$140,$A$125:$A$140,$A19)))</f>
        <v>857634.62325049844</v>
      </c>
      <c r="F19">
        <f t="shared" si="22"/>
        <v>789292.65683575836</v>
      </c>
      <c r="G19">
        <f t="shared" si="22"/>
        <v>794966.84523954068</v>
      </c>
      <c r="H19">
        <f t="shared" si="22"/>
        <v>807212.73504031787</v>
      </c>
      <c r="I19">
        <f t="shared" si="22"/>
        <v>1808407.7403044857</v>
      </c>
      <c r="J19">
        <f t="shared" si="22"/>
        <v>2124826.9954926595</v>
      </c>
      <c r="K19">
        <f t="shared" si="22"/>
        <v>2022943.306066134</v>
      </c>
      <c r="L19">
        <f t="shared" si="22"/>
        <v>2220594.4123713947</v>
      </c>
      <c r="M19">
        <f t="shared" si="22"/>
        <v>2220594.4123713947</v>
      </c>
      <c r="N19">
        <f t="shared" si="22"/>
        <v>2220594.4123713947</v>
      </c>
      <c r="O19">
        <f t="shared" ref="O19:AF19" si="23">SUM(O$5*SUMIFS(N$39:N$48,$B$39:$B$48,$A19),O$6*IF($B$2=TRUE,SUMIFS($B$147:$B$162,$A$147:$A$162,$A19),SUMIFS(P$125:P$140,$A$125:$A$140,$A19)))</f>
        <v>2220594.4123713947</v>
      </c>
      <c r="P19">
        <f t="shared" si="23"/>
        <v>2220594.4123713947</v>
      </c>
      <c r="Q19">
        <f t="shared" si="23"/>
        <v>2220594.4123713947</v>
      </c>
      <c r="R19">
        <f t="shared" si="23"/>
        <v>2220594.4123713947</v>
      </c>
      <c r="S19">
        <f t="shared" si="23"/>
        <v>2220594.4123713947</v>
      </c>
      <c r="T19">
        <f t="shared" si="23"/>
        <v>2220594.4123713947</v>
      </c>
      <c r="U19">
        <f t="shared" si="23"/>
        <v>2220594.4123713947</v>
      </c>
      <c r="V19">
        <f t="shared" si="23"/>
        <v>2220594.4123713947</v>
      </c>
      <c r="W19">
        <f t="shared" si="23"/>
        <v>2220594.4123713947</v>
      </c>
      <c r="X19">
        <f t="shared" si="23"/>
        <v>2220594.4123713947</v>
      </c>
      <c r="Y19">
        <f t="shared" si="23"/>
        <v>2220594.4123713947</v>
      </c>
      <c r="Z19">
        <f t="shared" si="23"/>
        <v>2220594.4123713947</v>
      </c>
      <c r="AA19">
        <f t="shared" si="23"/>
        <v>2220594.4123713947</v>
      </c>
      <c r="AB19">
        <f t="shared" si="23"/>
        <v>2220594.4123713947</v>
      </c>
      <c r="AC19">
        <f t="shared" si="23"/>
        <v>2220594.4123713947</v>
      </c>
      <c r="AD19">
        <f t="shared" si="23"/>
        <v>2220594.4123713947</v>
      </c>
      <c r="AE19">
        <f t="shared" si="23"/>
        <v>2220594.4123713947</v>
      </c>
      <c r="AF19">
        <f t="shared" si="23"/>
        <v>2220594.4123713947</v>
      </c>
    </row>
    <row r="20" spans="1:32">
      <c r="A20" s="100" t="s">
        <v>106</v>
      </c>
      <c r="B20">
        <f t="shared" si="3"/>
        <v>283950.01320004364</v>
      </c>
      <c r="C20">
        <f t="shared" si="4"/>
        <v>283950.01320004364</v>
      </c>
      <c r="D20" s="170">
        <f t="shared" si="5"/>
        <v>283950.01320004364</v>
      </c>
      <c r="E20">
        <f t="shared" ref="E20:N20" si="24">SUM(E$5*SUMIFS(D$39:D$48,$B$39:$B$48,$A20),E$6*IF($B$2=TRUE,SUMIFS($B$147:$B$162,$A$147:$A$162,$A20),SUMIFS(F$125:F$140,$A$125:$A$140,$A20)))</f>
        <v>318703.18401751545</v>
      </c>
      <c r="F20">
        <f t="shared" si="24"/>
        <v>174064.42030214646</v>
      </c>
      <c r="G20">
        <f t="shared" si="24"/>
        <v>174287.59943592036</v>
      </c>
      <c r="H20">
        <f t="shared" si="24"/>
        <v>173956.43316564106</v>
      </c>
      <c r="I20">
        <f t="shared" si="24"/>
        <v>161363.19788042453</v>
      </c>
      <c r="J20">
        <f t="shared" si="24"/>
        <v>158119.32532688527</v>
      </c>
      <c r="K20">
        <f t="shared" si="24"/>
        <v>141360.20960621294</v>
      </c>
      <c r="L20">
        <f t="shared" si="24"/>
        <v>90614.254204536584</v>
      </c>
      <c r="M20">
        <f t="shared" si="24"/>
        <v>90614.254204536584</v>
      </c>
      <c r="N20">
        <f t="shared" si="24"/>
        <v>90614.254204536584</v>
      </c>
      <c r="O20">
        <f t="shared" ref="O20:AF20" si="25">SUM(O$5*SUMIFS(N$39:N$48,$B$39:$B$48,$A20),O$6*IF($B$2=TRUE,SUMIFS($B$147:$B$162,$A$147:$A$162,$A20),SUMIFS(P$125:P$140,$A$125:$A$140,$A20)))</f>
        <v>90614.254204536584</v>
      </c>
      <c r="P20">
        <f t="shared" si="25"/>
        <v>90614.254204536584</v>
      </c>
      <c r="Q20">
        <f t="shared" si="25"/>
        <v>90614.254204536584</v>
      </c>
      <c r="R20">
        <f t="shared" si="25"/>
        <v>90614.254204536584</v>
      </c>
      <c r="S20">
        <f t="shared" si="25"/>
        <v>90614.254204536584</v>
      </c>
      <c r="T20">
        <f t="shared" si="25"/>
        <v>90614.254204536584</v>
      </c>
      <c r="U20">
        <f t="shared" si="25"/>
        <v>90614.254204536584</v>
      </c>
      <c r="V20">
        <f t="shared" si="25"/>
        <v>90614.254204536584</v>
      </c>
      <c r="W20">
        <f t="shared" si="25"/>
        <v>90614.254204536584</v>
      </c>
      <c r="X20">
        <f t="shared" si="25"/>
        <v>90614.254204536584</v>
      </c>
      <c r="Y20">
        <f t="shared" si="25"/>
        <v>90614.254204536584</v>
      </c>
      <c r="Z20">
        <f t="shared" si="25"/>
        <v>90614.254204536584</v>
      </c>
      <c r="AA20">
        <f t="shared" si="25"/>
        <v>90614.254204536584</v>
      </c>
      <c r="AB20">
        <f t="shared" si="25"/>
        <v>90614.254204536584</v>
      </c>
      <c r="AC20">
        <f t="shared" si="25"/>
        <v>90614.254204536584</v>
      </c>
      <c r="AD20">
        <f t="shared" si="25"/>
        <v>90614.254204536584</v>
      </c>
      <c r="AE20">
        <f t="shared" si="25"/>
        <v>90614.254204536584</v>
      </c>
      <c r="AF20">
        <f t="shared" si="25"/>
        <v>90614.254204536584</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2.3601261385945492E-3</v>
      </c>
      <c r="D39">
        <f>SUMPRODUCT(P$57:P$106,$B$57:$B$106)</f>
        <v>2.2602944430935401E-3</v>
      </c>
      <c r="E39">
        <f>SUMPRODUCT(AB$57:AB$106,$B$57:$B$106)</f>
        <v>2.2780232505789089E-3</v>
      </c>
      <c r="F39">
        <f>SUMPRODUCT(AN$57:AN$106,$B$57:$B$106)</f>
        <v>2.2575583778095373E-3</v>
      </c>
      <c r="G39">
        <f>SUMPRODUCT(AZ$57:AZ$106,$B$57:$B$106)</f>
        <v>2.3024680490378708E-3</v>
      </c>
      <c r="H39">
        <f>SUMPRODUCT(BL$57:BL$106,$B$57:$B$106)</f>
        <v>2.2909374459788002E-3</v>
      </c>
      <c r="I39">
        <f>SUMPRODUCT(BX$57:BX$106,$B$57:$B$106)</f>
        <v>2.2750754567074025E-3</v>
      </c>
      <c r="J39">
        <f>SUMPRODUCT(CJ$57:CJ$106,$B$57:$B$106)</f>
        <v>2.055125632243123E-3</v>
      </c>
      <c r="K39">
        <f>SUMPRODUCT(CV$57:CV$106,$B$57:$B$106)</f>
        <v>2.0776268013813727E-3</v>
      </c>
      <c r="L39" s="156">
        <f>K39</f>
        <v>2.0776268013813727E-3</v>
      </c>
      <c r="M39" s="156">
        <f t="shared" ref="M39:AE50" si="53">L39</f>
        <v>2.0776268013813727E-3</v>
      </c>
      <c r="N39" s="156">
        <f t="shared" si="53"/>
        <v>2.0776268013813727E-3</v>
      </c>
      <c r="O39" s="156">
        <f t="shared" si="53"/>
        <v>2.0776268013813727E-3</v>
      </c>
      <c r="P39" s="156">
        <f t="shared" si="53"/>
        <v>2.0776268013813727E-3</v>
      </c>
      <c r="Q39" s="156">
        <f t="shared" si="53"/>
        <v>2.0776268013813727E-3</v>
      </c>
      <c r="R39" s="156">
        <f t="shared" si="53"/>
        <v>2.0776268013813727E-3</v>
      </c>
      <c r="S39" s="156">
        <f t="shared" si="53"/>
        <v>2.0776268013813727E-3</v>
      </c>
      <c r="T39" s="156">
        <f t="shared" si="53"/>
        <v>2.0776268013813727E-3</v>
      </c>
      <c r="U39" s="156">
        <f t="shared" si="53"/>
        <v>2.0776268013813727E-3</v>
      </c>
      <c r="V39" s="156">
        <f t="shared" si="53"/>
        <v>2.0776268013813727E-3</v>
      </c>
      <c r="W39" s="156">
        <f t="shared" si="53"/>
        <v>2.0776268013813727E-3</v>
      </c>
      <c r="X39" s="156">
        <f t="shared" si="53"/>
        <v>2.0776268013813727E-3</v>
      </c>
      <c r="Y39" s="156">
        <f t="shared" si="53"/>
        <v>2.0776268013813727E-3</v>
      </c>
      <c r="Z39" s="156">
        <f t="shared" si="53"/>
        <v>2.0776268013813727E-3</v>
      </c>
      <c r="AA39" s="156">
        <f t="shared" si="53"/>
        <v>2.0776268013813727E-3</v>
      </c>
      <c r="AB39" s="156">
        <f t="shared" si="53"/>
        <v>2.0776268013813727E-3</v>
      </c>
      <c r="AC39" s="156">
        <f t="shared" si="53"/>
        <v>2.0776268013813727E-3</v>
      </c>
      <c r="AD39" s="156">
        <f t="shared" si="53"/>
        <v>2.0776268013813727E-3</v>
      </c>
      <c r="AE39" s="156">
        <f t="shared" si="53"/>
        <v>2.0776268013813727E-3</v>
      </c>
    </row>
    <row r="40" spans="1:32">
      <c r="B40" s="2" t="s">
        <v>98</v>
      </c>
      <c r="C40">
        <f>SUMPRODUCT(E57:E106,$B$57:$B$106)</f>
        <v>0.16763400194793179</v>
      </c>
      <c r="D40">
        <f>SUMPRODUCT(Q$57:Q$106,$B$57:$B$106)</f>
        <v>0.17119760190560529</v>
      </c>
      <c r="E40">
        <f>SUMPRODUCT(AC$57:AC$106,$B$57:$B$106)</f>
        <v>0.13956870611077793</v>
      </c>
      <c r="F40">
        <f>SUMPRODUCT(AO$57:AO$106,$B$57:$B$106)</f>
        <v>0.13732392239947702</v>
      </c>
      <c r="G40">
        <f>SUMPRODUCT(BA$57:BA$106,$B$57:$B$106)</f>
        <v>0.129992131377065</v>
      </c>
      <c r="H40">
        <f>SUMPRODUCT(BM$57:BM$106,$B$57:$B$106)</f>
        <v>0.12743874788845869</v>
      </c>
      <c r="I40">
        <f>SUMPRODUCT(BY$57:BY$106,$B$57:$B$106)</f>
        <v>9.2711636978030809E-2</v>
      </c>
      <c r="J40">
        <f>SUMPRODUCT(CK$57:CK$106,$B$57:$B$106)</f>
        <v>8.92922684170947E-2</v>
      </c>
      <c r="K40">
        <f>SUMPRODUCT(CW$57:CW$106,$B$57:$B$106)</f>
        <v>8.1198547309606073E-2</v>
      </c>
      <c r="L40" s="156">
        <f t="shared" ref="L40:AA50" si="54">K40</f>
        <v>8.1198547309606073E-2</v>
      </c>
      <c r="M40" s="156">
        <f t="shared" si="54"/>
        <v>8.1198547309606073E-2</v>
      </c>
      <c r="N40" s="156">
        <f t="shared" si="54"/>
        <v>8.1198547309606073E-2</v>
      </c>
      <c r="O40" s="156">
        <f t="shared" si="54"/>
        <v>8.1198547309606073E-2</v>
      </c>
      <c r="P40" s="156">
        <f t="shared" si="54"/>
        <v>8.1198547309606073E-2</v>
      </c>
      <c r="Q40" s="156">
        <f t="shared" si="54"/>
        <v>8.1198547309606073E-2</v>
      </c>
      <c r="R40" s="156">
        <f t="shared" si="54"/>
        <v>8.1198547309606073E-2</v>
      </c>
      <c r="S40" s="156">
        <f t="shared" si="54"/>
        <v>8.1198547309606073E-2</v>
      </c>
      <c r="T40" s="156">
        <f t="shared" si="54"/>
        <v>8.1198547309606073E-2</v>
      </c>
      <c r="U40" s="156">
        <f t="shared" si="54"/>
        <v>8.1198547309606073E-2</v>
      </c>
      <c r="V40" s="156">
        <f t="shared" si="54"/>
        <v>8.1198547309606073E-2</v>
      </c>
      <c r="W40" s="156">
        <f t="shared" si="54"/>
        <v>8.1198547309606073E-2</v>
      </c>
      <c r="X40" s="156">
        <f t="shared" si="54"/>
        <v>8.1198547309606073E-2</v>
      </c>
      <c r="Y40" s="156">
        <f t="shared" si="54"/>
        <v>8.1198547309606073E-2</v>
      </c>
      <c r="Z40" s="156">
        <f t="shared" si="54"/>
        <v>8.1198547309606073E-2</v>
      </c>
      <c r="AA40" s="156">
        <f t="shared" si="54"/>
        <v>8.1198547309606073E-2</v>
      </c>
      <c r="AB40" s="156">
        <f t="shared" si="53"/>
        <v>8.1198547309606073E-2</v>
      </c>
      <c r="AC40" s="156">
        <f t="shared" si="53"/>
        <v>8.1198547309606073E-2</v>
      </c>
      <c r="AD40" s="156">
        <f t="shared" si="53"/>
        <v>8.1198547309606073E-2</v>
      </c>
      <c r="AE40" s="156">
        <f t="shared" si="53"/>
        <v>8.1198547309606073E-2</v>
      </c>
    </row>
    <row r="41" spans="1:32">
      <c r="B41" s="2" t="s">
        <v>105</v>
      </c>
      <c r="C41">
        <f>SUMPRODUCT(F57:F106,$B$57:$B$106)</f>
        <v>9.9399576080503593E-3</v>
      </c>
      <c r="D41">
        <f>SUMPRODUCT(R$57:R$106,$B$57:$B$106)</f>
        <v>1.1046520127284088E-2</v>
      </c>
      <c r="E41">
        <f>SUMPRODUCT(AD$57:AD$106,$B$57:$B$106)</f>
        <v>1.0166260763830082E-2</v>
      </c>
      <c r="F41">
        <f>SUMPRODUCT(AP$57:AP$106,$B$57:$B$106)</f>
        <v>1.0239345542253349E-2</v>
      </c>
      <c r="G41">
        <f>SUMPRODUCT(BB$57:BB$106,$B$57:$B$106)</f>
        <v>1.0397075261289281E-2</v>
      </c>
      <c r="H41">
        <f>SUMPRODUCT(BN$57:BN$106,$B$57:$B$106)</f>
        <v>2.3292684273749354E-2</v>
      </c>
      <c r="I41">
        <f>SUMPRODUCT(BZ$57:BZ$106,$B$57:$B$106)</f>
        <v>2.7368232970522856E-2</v>
      </c>
      <c r="J41">
        <f>SUMPRODUCT(CL$57:CL$106,$B$57:$B$106)</f>
        <v>2.605594893326408E-2</v>
      </c>
      <c r="K41">
        <f>SUMPRODUCT(CX$57:CX$106,$B$57:$B$106)</f>
        <v>2.8601738089613603E-2</v>
      </c>
      <c r="L41" s="156">
        <f t="shared" si="54"/>
        <v>2.8601738089613603E-2</v>
      </c>
      <c r="M41" s="156">
        <f t="shared" si="53"/>
        <v>2.8601738089613603E-2</v>
      </c>
      <c r="N41" s="156">
        <f t="shared" si="53"/>
        <v>2.8601738089613603E-2</v>
      </c>
      <c r="O41" s="156">
        <f t="shared" si="53"/>
        <v>2.8601738089613603E-2</v>
      </c>
      <c r="P41" s="156">
        <f t="shared" si="53"/>
        <v>2.8601738089613603E-2</v>
      </c>
      <c r="Q41" s="156">
        <f t="shared" si="53"/>
        <v>2.8601738089613603E-2</v>
      </c>
      <c r="R41" s="156">
        <f t="shared" si="53"/>
        <v>2.8601738089613603E-2</v>
      </c>
      <c r="S41" s="156">
        <f t="shared" si="53"/>
        <v>2.8601738089613603E-2</v>
      </c>
      <c r="T41" s="156">
        <f t="shared" si="53"/>
        <v>2.8601738089613603E-2</v>
      </c>
      <c r="U41" s="156">
        <f t="shared" si="53"/>
        <v>2.8601738089613603E-2</v>
      </c>
      <c r="V41" s="156">
        <f t="shared" si="53"/>
        <v>2.8601738089613603E-2</v>
      </c>
      <c r="W41" s="156">
        <f t="shared" si="53"/>
        <v>2.8601738089613603E-2</v>
      </c>
      <c r="X41" s="156">
        <f t="shared" si="53"/>
        <v>2.8601738089613603E-2</v>
      </c>
      <c r="Y41" s="156">
        <f t="shared" si="53"/>
        <v>2.8601738089613603E-2</v>
      </c>
      <c r="Z41" s="156">
        <f t="shared" si="53"/>
        <v>2.8601738089613603E-2</v>
      </c>
      <c r="AA41" s="156">
        <f t="shared" si="53"/>
        <v>2.8601738089613603E-2</v>
      </c>
      <c r="AB41" s="156">
        <f t="shared" si="53"/>
        <v>2.8601738089613603E-2</v>
      </c>
      <c r="AC41" s="156">
        <f t="shared" si="53"/>
        <v>2.8601738089613603E-2</v>
      </c>
      <c r="AD41" s="156">
        <f t="shared" si="53"/>
        <v>2.8601738089613603E-2</v>
      </c>
      <c r="AE41" s="156">
        <f t="shared" si="53"/>
        <v>2.8601738089613603E-2</v>
      </c>
    </row>
    <row r="42" spans="1:32">
      <c r="B42" s="2" t="s">
        <v>101</v>
      </c>
      <c r="C42">
        <f>SUMPRODUCT(G57:G106,$B$57:$B$106)</f>
        <v>0.29251556462647432</v>
      </c>
      <c r="D42">
        <f>SUMPRODUCT(S$57:S$106,$B$57:$B$106)</f>
        <v>0.31227495358243901</v>
      </c>
      <c r="E42">
        <f>SUMPRODUCT(AE$57:AE$106,$B$57:$B$106)</f>
        <v>0.31127940067374438</v>
      </c>
      <c r="F42">
        <f>SUMPRODUCT(AQ$57:AQ$106,$B$57:$B$106)</f>
        <v>0.32068224589071759</v>
      </c>
      <c r="G42">
        <f>SUMPRODUCT(BC$57:BC$106,$B$57:$B$106)</f>
        <v>0.32586728541610133</v>
      </c>
      <c r="H42">
        <f>SUMPRODUCT(BO$57:BO$106,$B$57:$B$106)</f>
        <v>0.32935909050934148</v>
      </c>
      <c r="I42">
        <f>SUMPRODUCT(CA$57:CA$106,$B$57:$B$106)</f>
        <v>0.3532874867331558</v>
      </c>
      <c r="J42">
        <f>SUMPRODUCT(CM$57:CM$106,$B$57:$B$106)</f>
        <v>0.35107259413406994</v>
      </c>
      <c r="K42">
        <f>SUMPRODUCT(CY$57:CY$106,$B$57:$B$106)</f>
        <v>0.36386514684122884</v>
      </c>
      <c r="L42" s="156">
        <f t="shared" si="54"/>
        <v>0.36386514684122884</v>
      </c>
      <c r="M42" s="156">
        <f t="shared" si="53"/>
        <v>0.36386514684122884</v>
      </c>
      <c r="N42" s="156">
        <f t="shared" si="53"/>
        <v>0.36386514684122884</v>
      </c>
      <c r="O42" s="156">
        <f t="shared" si="53"/>
        <v>0.36386514684122884</v>
      </c>
      <c r="P42" s="156">
        <f t="shared" si="53"/>
        <v>0.36386514684122884</v>
      </c>
      <c r="Q42" s="156">
        <f t="shared" si="53"/>
        <v>0.36386514684122884</v>
      </c>
      <c r="R42" s="156">
        <f t="shared" si="53"/>
        <v>0.36386514684122884</v>
      </c>
      <c r="S42" s="156">
        <f t="shared" si="53"/>
        <v>0.36386514684122884</v>
      </c>
      <c r="T42" s="156">
        <f t="shared" si="53"/>
        <v>0.36386514684122884</v>
      </c>
      <c r="U42" s="156">
        <f t="shared" si="53"/>
        <v>0.36386514684122884</v>
      </c>
      <c r="V42" s="156">
        <f t="shared" si="53"/>
        <v>0.36386514684122884</v>
      </c>
      <c r="W42" s="156">
        <f t="shared" si="53"/>
        <v>0.36386514684122884</v>
      </c>
      <c r="X42" s="156">
        <f t="shared" si="53"/>
        <v>0.36386514684122884</v>
      </c>
      <c r="Y42" s="156">
        <f t="shared" si="53"/>
        <v>0.36386514684122884</v>
      </c>
      <c r="Z42" s="156">
        <f t="shared" si="53"/>
        <v>0.36386514684122884</v>
      </c>
      <c r="AA42" s="156">
        <f t="shared" si="53"/>
        <v>0.36386514684122884</v>
      </c>
      <c r="AB42" s="156">
        <f t="shared" si="53"/>
        <v>0.36386514684122884</v>
      </c>
      <c r="AC42" s="156">
        <f t="shared" si="53"/>
        <v>0.36386514684122884</v>
      </c>
      <c r="AD42" s="156">
        <f t="shared" si="53"/>
        <v>0.36386514684122884</v>
      </c>
      <c r="AE42" s="156">
        <f t="shared" si="53"/>
        <v>0.36386514684122884</v>
      </c>
    </row>
    <row r="43" spans="1:32">
      <c r="B43" s="2" t="s">
        <v>346</v>
      </c>
      <c r="C43">
        <f>SUMPRODUCT(H57:H106,$B$57:$B$106)</f>
        <v>0.30941456429499009</v>
      </c>
      <c r="D43">
        <f>SUMPRODUCT(T$57:T$106,$B$57:$B$106)</f>
        <v>0.25291743241122844</v>
      </c>
      <c r="E43">
        <f>SUMPRODUCT(AF$57:AF$106,$B$57:$B$106)</f>
        <v>0.27127650767697287</v>
      </c>
      <c r="F43">
        <f>SUMPRODUCT(AR$57:AR$106,$B$57:$B$106)</f>
        <v>0.25456585133634846</v>
      </c>
      <c r="G43">
        <f>SUMPRODUCT(BD$57:BD$106,$B$57:$B$106)</f>
        <v>0.24535575867226986</v>
      </c>
      <c r="H43">
        <f>SUMPRODUCT(BP$57:BP$106,$B$57:$B$106)</f>
        <v>0.21989409923276429</v>
      </c>
      <c r="I43">
        <f>SUMPRODUCT(CB$57:CB$106,$B$57:$B$106)</f>
        <v>0.17036470981187402</v>
      </c>
      <c r="J43">
        <f>SUMPRODUCT(CN$57:CN$106,$B$57:$B$106)</f>
        <v>0.14914029396164735</v>
      </c>
      <c r="K43">
        <f>SUMPRODUCT(CZ$57:CZ$106,$B$57:$B$106)</f>
        <v>0.1084781341367954</v>
      </c>
      <c r="L43" s="156">
        <f t="shared" si="54"/>
        <v>0.1084781341367954</v>
      </c>
      <c r="M43" s="156">
        <f t="shared" si="53"/>
        <v>0.1084781341367954</v>
      </c>
      <c r="N43" s="156">
        <f t="shared" si="53"/>
        <v>0.1084781341367954</v>
      </c>
      <c r="O43" s="156">
        <f t="shared" si="53"/>
        <v>0.1084781341367954</v>
      </c>
      <c r="P43" s="156">
        <f t="shared" si="53"/>
        <v>0.1084781341367954</v>
      </c>
      <c r="Q43" s="156">
        <f t="shared" si="53"/>
        <v>0.1084781341367954</v>
      </c>
      <c r="R43" s="156">
        <f t="shared" si="53"/>
        <v>0.1084781341367954</v>
      </c>
      <c r="S43" s="156">
        <f t="shared" si="53"/>
        <v>0.1084781341367954</v>
      </c>
      <c r="T43" s="156">
        <f t="shared" si="53"/>
        <v>0.1084781341367954</v>
      </c>
      <c r="U43" s="156">
        <f t="shared" si="53"/>
        <v>0.1084781341367954</v>
      </c>
      <c r="V43" s="156">
        <f t="shared" si="53"/>
        <v>0.1084781341367954</v>
      </c>
      <c r="W43" s="156">
        <f t="shared" si="53"/>
        <v>0.1084781341367954</v>
      </c>
      <c r="X43" s="156">
        <f t="shared" si="53"/>
        <v>0.1084781341367954</v>
      </c>
      <c r="Y43" s="156">
        <f t="shared" si="53"/>
        <v>0.1084781341367954</v>
      </c>
      <c r="Z43" s="156">
        <f t="shared" si="53"/>
        <v>0.1084781341367954</v>
      </c>
      <c r="AA43" s="156">
        <f t="shared" si="53"/>
        <v>0.1084781341367954</v>
      </c>
      <c r="AB43" s="156">
        <f t="shared" si="53"/>
        <v>0.1084781341367954</v>
      </c>
      <c r="AC43" s="156">
        <f t="shared" si="53"/>
        <v>0.1084781341367954</v>
      </c>
      <c r="AD43" s="156">
        <f t="shared" si="53"/>
        <v>0.1084781341367954</v>
      </c>
      <c r="AE43" s="156">
        <f t="shared" si="53"/>
        <v>0.1084781341367954</v>
      </c>
    </row>
    <row r="44" spans="1:32">
      <c r="B44" s="2" t="s">
        <v>99</v>
      </c>
      <c r="C44">
        <f>SUMPRODUCT(I57:I106,$B$57:$B$106)</f>
        <v>5.2749226435734167E-2</v>
      </c>
      <c r="D44">
        <f>SUMPRODUCT(U$57:U$106,$B$57:$B$106)</f>
        <v>5.9646827491947739E-2</v>
      </c>
      <c r="E44">
        <f>SUMPRODUCT(AG$57:AG$106,$B$57:$B$106)</f>
        <v>5.7390974599048697E-2</v>
      </c>
      <c r="F44">
        <f>SUMPRODUCT(AS$57:AS$106,$B$57:$B$106)</f>
        <v>5.8167584903842204E-2</v>
      </c>
      <c r="G44">
        <f>SUMPRODUCT(BE$57:BE$106,$B$57:$B$106)</f>
        <v>5.7412646708689286E-2</v>
      </c>
      <c r="H44">
        <f>SUMPRODUCT(BQ$57:BQ$106,$B$57:$B$106)</f>
        <v>5.8242947909628223E-2</v>
      </c>
      <c r="I44">
        <f>SUMPRODUCT(CC$57:CC$106,$B$57:$B$106)</f>
        <v>5.5755159882796286E-2</v>
      </c>
      <c r="J44">
        <f>SUMPRODUCT(CO$57:CO$106,$B$57:$B$106)</f>
        <v>5.3609962444110065E-2</v>
      </c>
      <c r="K44">
        <f>SUMPRODUCT(DA$57:DA$106,$B$57:$B$106)</f>
        <v>5.376009019162617E-2</v>
      </c>
      <c r="L44" s="156">
        <f t="shared" si="54"/>
        <v>5.376009019162617E-2</v>
      </c>
      <c r="M44" s="156">
        <f t="shared" si="53"/>
        <v>5.376009019162617E-2</v>
      </c>
      <c r="N44" s="156">
        <f t="shared" si="53"/>
        <v>5.376009019162617E-2</v>
      </c>
      <c r="O44" s="156">
        <f t="shared" si="53"/>
        <v>5.376009019162617E-2</v>
      </c>
      <c r="P44" s="156">
        <f t="shared" si="53"/>
        <v>5.376009019162617E-2</v>
      </c>
      <c r="Q44" s="156">
        <f t="shared" si="53"/>
        <v>5.376009019162617E-2</v>
      </c>
      <c r="R44" s="156">
        <f t="shared" si="53"/>
        <v>5.376009019162617E-2</v>
      </c>
      <c r="S44" s="156">
        <f t="shared" si="53"/>
        <v>5.376009019162617E-2</v>
      </c>
      <c r="T44" s="156">
        <f t="shared" si="53"/>
        <v>5.376009019162617E-2</v>
      </c>
      <c r="U44" s="156">
        <f t="shared" si="53"/>
        <v>5.376009019162617E-2</v>
      </c>
      <c r="V44" s="156">
        <f t="shared" si="53"/>
        <v>5.376009019162617E-2</v>
      </c>
      <c r="W44" s="156">
        <f t="shared" si="53"/>
        <v>5.376009019162617E-2</v>
      </c>
      <c r="X44" s="156">
        <f t="shared" si="53"/>
        <v>5.376009019162617E-2</v>
      </c>
      <c r="Y44" s="156">
        <f t="shared" si="53"/>
        <v>5.376009019162617E-2</v>
      </c>
      <c r="Z44" s="156">
        <f t="shared" si="53"/>
        <v>5.376009019162617E-2</v>
      </c>
      <c r="AA44" s="156">
        <f t="shared" si="53"/>
        <v>5.376009019162617E-2</v>
      </c>
      <c r="AB44" s="156">
        <f t="shared" si="53"/>
        <v>5.376009019162617E-2</v>
      </c>
      <c r="AC44" s="156">
        <f t="shared" si="53"/>
        <v>5.376009019162617E-2</v>
      </c>
      <c r="AD44" s="156">
        <f t="shared" si="53"/>
        <v>5.376009019162617E-2</v>
      </c>
      <c r="AE44" s="156">
        <f t="shared" si="53"/>
        <v>5.376009019162617E-2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3.6573378113732092E-3</v>
      </c>
      <c r="D46">
        <f>SUMPRODUCT(W$57:W$106,$B$57:$B$106)</f>
        <v>4.1049661959026594E-3</v>
      </c>
      <c r="E46">
        <f>SUMPRODUCT(AI$57:AI$106,$B$57:$B$106)</f>
        <v>2.2419875203080319E-3</v>
      </c>
      <c r="F46">
        <f>SUMPRODUCT(AU$57:AU$106,$B$57:$B$106)</f>
        <v>2.2448621159999352E-3</v>
      </c>
      <c r="G46">
        <f>SUMPRODUCT(BG$57:BG$106,$B$57:$B$106)</f>
        <v>2.2405966225474286E-3</v>
      </c>
      <c r="H46">
        <f>SUMPRODUCT(BS$57:BS$106,$B$57:$B$106)</f>
        <v>2.0783930182683408E-3</v>
      </c>
      <c r="I46">
        <f>SUMPRODUCT(CE$57:CE$106,$B$57:$B$106)</f>
        <v>2.0366112355819045E-3</v>
      </c>
      <c r="J46">
        <f>SUMPRODUCT(CQ$57:CQ$106,$B$57:$B$106)</f>
        <v>1.8207501869429935E-3</v>
      </c>
      <c r="K46">
        <f>SUMPRODUCT(DC$57:DC$106,$B$57:$B$106)</f>
        <v>1.1671312651715155E-3</v>
      </c>
      <c r="L46" s="156">
        <f t="shared" si="54"/>
        <v>1.1671312651715155E-3</v>
      </c>
      <c r="M46" s="156">
        <f t="shared" si="53"/>
        <v>1.1671312651715155E-3</v>
      </c>
      <c r="N46" s="156">
        <f t="shared" si="53"/>
        <v>1.1671312651715155E-3</v>
      </c>
      <c r="O46" s="156">
        <f t="shared" si="53"/>
        <v>1.1671312651715155E-3</v>
      </c>
      <c r="P46" s="156">
        <f t="shared" si="53"/>
        <v>1.1671312651715155E-3</v>
      </c>
      <c r="Q46" s="156">
        <f t="shared" si="53"/>
        <v>1.1671312651715155E-3</v>
      </c>
      <c r="R46" s="156">
        <f t="shared" si="53"/>
        <v>1.1671312651715155E-3</v>
      </c>
      <c r="S46" s="156">
        <f t="shared" si="53"/>
        <v>1.1671312651715155E-3</v>
      </c>
      <c r="T46" s="156">
        <f t="shared" si="53"/>
        <v>1.1671312651715155E-3</v>
      </c>
      <c r="U46" s="156">
        <f t="shared" si="53"/>
        <v>1.1671312651715155E-3</v>
      </c>
      <c r="V46" s="156">
        <f t="shared" si="53"/>
        <v>1.1671312651715155E-3</v>
      </c>
      <c r="W46" s="156">
        <f t="shared" si="53"/>
        <v>1.1671312651715155E-3</v>
      </c>
      <c r="X46" s="156">
        <f t="shared" si="53"/>
        <v>1.1671312651715155E-3</v>
      </c>
      <c r="Y46" s="156">
        <f t="shared" si="53"/>
        <v>1.1671312651715155E-3</v>
      </c>
      <c r="Z46" s="156">
        <f t="shared" si="53"/>
        <v>1.1671312651715155E-3</v>
      </c>
      <c r="AA46" s="156">
        <f t="shared" si="53"/>
        <v>1.1671312651715155E-3</v>
      </c>
      <c r="AB46" s="156">
        <f t="shared" si="53"/>
        <v>1.1671312651715155E-3</v>
      </c>
      <c r="AC46" s="156">
        <f t="shared" si="53"/>
        <v>1.1671312651715155E-3</v>
      </c>
      <c r="AD46" s="156">
        <f t="shared" si="53"/>
        <v>1.1671312651715155E-3</v>
      </c>
      <c r="AE46" s="156">
        <f t="shared" si="53"/>
        <v>1.1671312651715155E-3</v>
      </c>
    </row>
    <row r="47" spans="1:32">
      <c r="B47" s="2" t="s">
        <v>100</v>
      </c>
      <c r="C47">
        <f>SUMPRODUCT(L57:L106,$B$57:$B$106)</f>
        <v>8.7030441541457296E-2</v>
      </c>
      <c r="D47">
        <f>SUMPRODUCT(X$57:X$106,$B$57:$B$106)</f>
        <v>9.6042064160234336E-2</v>
      </c>
      <c r="E47">
        <f>SUMPRODUCT(AJ$57:AJ$106,$B$57:$B$106)</f>
        <v>9.6791384145991533E-2</v>
      </c>
      <c r="F47">
        <f>SUMPRODUCT(AV$57:AV$106,$B$57:$B$106)</f>
        <v>9.803839654927804E-2</v>
      </c>
      <c r="G47">
        <f>SUMPRODUCT(BH$57:BH$106,$B$57:$B$106)</f>
        <v>0.1006182695853554</v>
      </c>
      <c r="H47">
        <f>SUMPRODUCT(BT$57:BT$106,$B$57:$B$106)</f>
        <v>0.10420660641876009</v>
      </c>
      <c r="I47">
        <f>SUMPRODUCT(CF$57:CF$106,$B$57:$B$106)</f>
        <v>0.11484259400181586</v>
      </c>
      <c r="J47">
        <f>SUMPRODUCT(CR$57:CR$106,$B$57:$B$106)</f>
        <v>0.11686323417097175</v>
      </c>
      <c r="K47">
        <f>SUMPRODUCT(DD$57:DD$106,$B$57:$B$106)</f>
        <v>0.11933818286875009</v>
      </c>
      <c r="L47" s="156">
        <f t="shared" si="54"/>
        <v>0.11933818286875009</v>
      </c>
      <c r="M47" s="156">
        <f t="shared" si="53"/>
        <v>0.11933818286875009</v>
      </c>
      <c r="N47" s="156">
        <f t="shared" si="53"/>
        <v>0.11933818286875009</v>
      </c>
      <c r="O47" s="156">
        <f t="shared" si="53"/>
        <v>0.11933818286875009</v>
      </c>
      <c r="P47" s="156">
        <f t="shared" si="53"/>
        <v>0.11933818286875009</v>
      </c>
      <c r="Q47" s="156">
        <f t="shared" si="53"/>
        <v>0.11933818286875009</v>
      </c>
      <c r="R47" s="156">
        <f t="shared" si="53"/>
        <v>0.11933818286875009</v>
      </c>
      <c r="S47" s="156">
        <f t="shared" si="53"/>
        <v>0.11933818286875009</v>
      </c>
      <c r="T47" s="156">
        <f t="shared" si="53"/>
        <v>0.11933818286875009</v>
      </c>
      <c r="U47" s="156">
        <f t="shared" si="53"/>
        <v>0.11933818286875009</v>
      </c>
      <c r="V47" s="156">
        <f t="shared" si="53"/>
        <v>0.11933818286875009</v>
      </c>
      <c r="W47" s="156">
        <f t="shared" si="53"/>
        <v>0.11933818286875009</v>
      </c>
      <c r="X47" s="156">
        <f t="shared" si="53"/>
        <v>0.11933818286875009</v>
      </c>
      <c r="Y47" s="156">
        <f t="shared" si="53"/>
        <v>0.11933818286875009</v>
      </c>
      <c r="Z47" s="156">
        <f t="shared" si="53"/>
        <v>0.11933818286875009</v>
      </c>
      <c r="AA47" s="156">
        <f t="shared" si="53"/>
        <v>0.11933818286875009</v>
      </c>
      <c r="AB47" s="156">
        <f t="shared" si="53"/>
        <v>0.11933818286875009</v>
      </c>
      <c r="AC47" s="156">
        <f t="shared" si="53"/>
        <v>0.11933818286875009</v>
      </c>
      <c r="AD47" s="156">
        <f t="shared" si="53"/>
        <v>0.11933818286875009</v>
      </c>
      <c r="AE47" s="156">
        <f t="shared" si="53"/>
        <v>0.11933818286875009</v>
      </c>
    </row>
    <row r="48" spans="1:32">
      <c r="B48" s="2" t="s">
        <v>102</v>
      </c>
      <c r="C48">
        <f>SUMPRODUCT(N57:N106,$B$57:$B$106)</f>
        <v>7.4698779595394199E-2</v>
      </c>
      <c r="D48">
        <f>SUMPRODUCT(Z$57:Z$106,$B$57:$B$106)</f>
        <v>9.0509339682264947E-2</v>
      </c>
      <c r="E48">
        <f>SUMPRODUCT(AL$57:AL$106,$B$57:$B$106)</f>
        <v>0.10900675525874769</v>
      </c>
      <c r="F48">
        <f>SUMPRODUCT(AX$57:AX$106,$B$57:$B$106)</f>
        <v>0.11648023288427391</v>
      </c>
      <c r="G48">
        <f>SUMPRODUCT(BJ$57:BJ$106,$B$57:$B$106)</f>
        <v>0.12581376830764462</v>
      </c>
      <c r="H48">
        <f>SUMPRODUCT(BV$57:BV$106,$B$57:$B$106)</f>
        <v>0.13319649330305086</v>
      </c>
      <c r="I48">
        <f>SUMPRODUCT(CH$57:CH$106,$B$57:$B$106)</f>
        <v>0.1813584929295152</v>
      </c>
      <c r="J48">
        <f>SUMPRODUCT(CT$57:CT$106,$B$57:$B$106)</f>
        <v>0.21008982211965613</v>
      </c>
      <c r="K48">
        <f>SUMPRODUCT(DF$57:DF$106,$B$57:$B$106)</f>
        <v>0.24151340249582695</v>
      </c>
      <c r="L48" s="156">
        <f t="shared" si="54"/>
        <v>0.24151340249582695</v>
      </c>
      <c r="M48" s="156">
        <f t="shared" si="53"/>
        <v>0.24151340249582695</v>
      </c>
      <c r="N48" s="156">
        <f t="shared" si="53"/>
        <v>0.24151340249582695</v>
      </c>
      <c r="O48" s="156">
        <f t="shared" si="53"/>
        <v>0.24151340249582695</v>
      </c>
      <c r="P48" s="156">
        <f t="shared" si="53"/>
        <v>0.24151340249582695</v>
      </c>
      <c r="Q48" s="156">
        <f t="shared" si="53"/>
        <v>0.24151340249582695</v>
      </c>
      <c r="R48" s="156">
        <f t="shared" si="53"/>
        <v>0.24151340249582695</v>
      </c>
      <c r="S48" s="156">
        <f t="shared" si="53"/>
        <v>0.24151340249582695</v>
      </c>
      <c r="T48" s="156">
        <f t="shared" si="53"/>
        <v>0.24151340249582695</v>
      </c>
      <c r="U48" s="156">
        <f t="shared" si="53"/>
        <v>0.24151340249582695</v>
      </c>
      <c r="V48" s="156">
        <f t="shared" si="53"/>
        <v>0.24151340249582695</v>
      </c>
      <c r="W48" s="156">
        <f t="shared" si="53"/>
        <v>0.24151340249582695</v>
      </c>
      <c r="X48" s="156">
        <f t="shared" si="53"/>
        <v>0.24151340249582695</v>
      </c>
      <c r="Y48" s="156">
        <f t="shared" si="53"/>
        <v>0.24151340249582695</v>
      </c>
      <c r="Z48" s="156">
        <f t="shared" si="53"/>
        <v>0.24151340249582695</v>
      </c>
      <c r="AA48" s="156">
        <f t="shared" si="53"/>
        <v>0.24151340249582695</v>
      </c>
      <c r="AB48" s="156">
        <f t="shared" si="53"/>
        <v>0.24151340249582695</v>
      </c>
      <c r="AC48" s="156">
        <f t="shared" si="53"/>
        <v>0.24151340249582695</v>
      </c>
      <c r="AD48" s="156">
        <f t="shared" si="53"/>
        <v>0.24151340249582695</v>
      </c>
      <c r="AE48" s="156">
        <f t="shared" si="53"/>
        <v>0.24151340249582695</v>
      </c>
    </row>
    <row r="49" spans="1:110">
      <c r="B49" s="1"/>
    </row>
    <row r="50" spans="1:110">
      <c r="B50" s="1"/>
      <c r="C50" s="160">
        <f>SUM(C39:C48)</f>
        <v>1</v>
      </c>
      <c r="D50" s="160">
        <f>SUM(D39:D48)</f>
        <v>0.99999999999999989</v>
      </c>
      <c r="E50" s="160">
        <f>SUM(E39:E48)</f>
        <v>1.0000000000000002</v>
      </c>
      <c r="F50" s="160">
        <f>SUM(F39:F48)</f>
        <v>1</v>
      </c>
      <c r="G50" s="160">
        <f t="shared" ref="G50:K50" si="55">SUM(G39:G48)</f>
        <v>1</v>
      </c>
      <c r="H50" s="160">
        <f t="shared" si="55"/>
        <v>1.0000000000000002</v>
      </c>
      <c r="I50" s="160">
        <f t="shared" si="55"/>
        <v>1</v>
      </c>
      <c r="J50" s="160">
        <f t="shared" si="55"/>
        <v>1.0000000000000002</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0.16963345910172634</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0.15504888496069905</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0.50175105158452638</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0.17356660435304833</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1233980</v>
      </c>
      <c r="D2" s="91">
        <f>C2</f>
        <v>1233980</v>
      </c>
      <c r="E2" s="91">
        <f t="shared" ref="E2:AH2" si="0">D2</f>
        <v>1233980</v>
      </c>
      <c r="F2" s="91">
        <f t="shared" si="0"/>
        <v>1233980</v>
      </c>
      <c r="G2" s="91">
        <f t="shared" si="0"/>
        <v>1233980</v>
      </c>
      <c r="H2" s="91">
        <f t="shared" si="0"/>
        <v>1233980</v>
      </c>
      <c r="I2" s="91">
        <f t="shared" si="0"/>
        <v>1233980</v>
      </c>
      <c r="J2" s="91">
        <f t="shared" si="0"/>
        <v>1233980</v>
      </c>
      <c r="K2" s="91">
        <f t="shared" si="0"/>
        <v>1233980</v>
      </c>
      <c r="L2" s="91">
        <f t="shared" si="0"/>
        <v>1233980</v>
      </c>
      <c r="M2" s="91">
        <f t="shared" si="0"/>
        <v>1233980</v>
      </c>
      <c r="N2" s="91">
        <f t="shared" si="0"/>
        <v>1233980</v>
      </c>
      <c r="O2" s="91">
        <f t="shared" si="0"/>
        <v>1233980</v>
      </c>
      <c r="P2" s="91">
        <f t="shared" si="0"/>
        <v>1233980</v>
      </c>
      <c r="Q2" s="91">
        <f t="shared" si="0"/>
        <v>1233980</v>
      </c>
      <c r="R2" s="91">
        <f t="shared" si="0"/>
        <v>1233980</v>
      </c>
      <c r="S2" s="91">
        <f t="shared" si="0"/>
        <v>1233980</v>
      </c>
      <c r="T2" s="91">
        <f t="shared" si="0"/>
        <v>1233980</v>
      </c>
      <c r="U2" s="91">
        <f t="shared" si="0"/>
        <v>1233980</v>
      </c>
      <c r="V2" s="91">
        <f t="shared" si="0"/>
        <v>1233980</v>
      </c>
      <c r="W2" s="91">
        <f t="shared" si="0"/>
        <v>1233980</v>
      </c>
      <c r="X2" s="91">
        <f t="shared" si="0"/>
        <v>1233980</v>
      </c>
      <c r="Y2" s="91">
        <f t="shared" si="0"/>
        <v>1233980</v>
      </c>
      <c r="Z2" s="91">
        <f t="shared" si="0"/>
        <v>1233980</v>
      </c>
      <c r="AA2" s="91">
        <f t="shared" si="0"/>
        <v>1233980</v>
      </c>
      <c r="AB2" s="91">
        <f t="shared" si="0"/>
        <v>1233980</v>
      </c>
      <c r="AC2" s="91">
        <f t="shared" si="0"/>
        <v>1233980</v>
      </c>
      <c r="AD2" s="91">
        <f t="shared" si="0"/>
        <v>1233980</v>
      </c>
      <c r="AE2" s="91">
        <f t="shared" si="0"/>
        <v>1233980</v>
      </c>
      <c r="AF2" s="91">
        <f t="shared" si="0"/>
        <v>1233980</v>
      </c>
      <c r="AG2" s="91">
        <f t="shared" si="0"/>
        <v>1233980</v>
      </c>
      <c r="AH2" s="91">
        <f t="shared" si="0"/>
        <v>1233980</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13014842.905096391</v>
      </c>
      <c r="C2" s="5">
        <f>SUMIFS(Imports_new!C$10:C$33,Imports_new!$A$10:$A$33,$A2)</f>
        <v>13014842.905096391</v>
      </c>
      <c r="D2" s="5">
        <f>SUMIFS(Imports_new!D$10:D$33,Imports_new!$A$10:$A$33,$A2)</f>
        <v>13014842.905096391</v>
      </c>
      <c r="E2" s="5">
        <f>SUMIFS(Imports_new!E$10:E$33,Imports_new!$A$10:$A$33,$A2)</f>
        <v>13291515.257285027</v>
      </c>
      <c r="F2" s="5">
        <f>SUMIFS(Imports_new!F$10:F$33,Imports_new!$A$10:$A$33,$A2)</f>
        <v>10835897.033965385</v>
      </c>
      <c r="G2" s="5">
        <f>SUMIFS(Imports_new!G$10:G$33,Imports_new!$A$10:$A$33,$A2)</f>
        <v>10661615.521748221</v>
      </c>
      <c r="H2" s="5">
        <f>SUMIFS(Imports_new!H$10:H$33,Imports_new!$A$10:$A$33,$A2)</f>
        <v>10092386.682366773</v>
      </c>
      <c r="I2" s="5">
        <f>SUMIFS(Imports_new!I$10:I$33,Imports_new!$A$10:$A$33,$A2)</f>
        <v>9894145.9639294706</v>
      </c>
      <c r="J2" s="5">
        <f>SUMIFS(Imports_new!J$10:J$33,Imports_new!$A$10:$A$33,$A2)</f>
        <v>7197987.142955537</v>
      </c>
      <c r="K2" s="5">
        <f>SUMIFS(Imports_new!K$10:K$33,Imports_new!$A$10:$A$33,$A2)</f>
        <v>6932512.6918413071</v>
      </c>
      <c r="L2" s="5">
        <f>SUMIFS(Imports_new!L$10:L$33,Imports_new!$A$10:$A$33,$A2)</f>
        <v>6304128.7869796548</v>
      </c>
      <c r="M2" s="5">
        <f>SUMIFS(Imports_new!M$10:M$33,Imports_new!$A$10:$A$33,$A2)</f>
        <v>6304128.7869796548</v>
      </c>
      <c r="N2" s="5">
        <f>SUMIFS(Imports_new!N$10:N$33,Imports_new!$A$10:$A$33,$A2)</f>
        <v>6304128.7869796548</v>
      </c>
      <c r="O2" s="5">
        <f>SUMIFS(Imports_new!O$10:O$33,Imports_new!$A$10:$A$33,$A2)</f>
        <v>6304128.7869796548</v>
      </c>
      <c r="P2" s="5">
        <f>SUMIFS(Imports_new!P$10:P$33,Imports_new!$A$10:$A$33,$A2)</f>
        <v>6304128.7869796548</v>
      </c>
      <c r="Q2" s="5">
        <f>SUMIFS(Imports_new!Q$10:Q$33,Imports_new!$A$10:$A$33,$A2)</f>
        <v>6304128.7869796548</v>
      </c>
      <c r="R2" s="5">
        <f>SUMIFS(Imports_new!R$10:R$33,Imports_new!$A$10:$A$33,$A2)</f>
        <v>6304128.7869796548</v>
      </c>
      <c r="S2" s="5">
        <f>SUMIFS(Imports_new!S$10:S$33,Imports_new!$A$10:$A$33,$A2)</f>
        <v>6304128.7869796548</v>
      </c>
      <c r="T2" s="5">
        <f>SUMIFS(Imports_new!T$10:T$33,Imports_new!$A$10:$A$33,$A2)</f>
        <v>6304128.7869796548</v>
      </c>
      <c r="U2" s="5">
        <f>SUMIFS(Imports_new!U$10:U$33,Imports_new!$A$10:$A$33,$A2)</f>
        <v>6304128.7869796548</v>
      </c>
      <c r="V2" s="5">
        <f>SUMIFS(Imports_new!V$10:V$33,Imports_new!$A$10:$A$33,$A2)</f>
        <v>6304128.7869796548</v>
      </c>
      <c r="W2" s="5">
        <f>SUMIFS(Imports_new!W$10:W$33,Imports_new!$A$10:$A$33,$A2)</f>
        <v>6304128.7869796548</v>
      </c>
      <c r="X2" s="5">
        <f>SUMIFS(Imports_new!X$10:X$33,Imports_new!$A$10:$A$33,$A2)</f>
        <v>6304128.7869796548</v>
      </c>
      <c r="Y2" s="5">
        <f>SUMIFS(Imports_new!Y$10:Y$33,Imports_new!$A$10:$A$33,$A2)</f>
        <v>6304128.7869796548</v>
      </c>
      <c r="Z2" s="5">
        <f>SUMIFS(Imports_new!Z$10:Z$33,Imports_new!$A$10:$A$33,$A2)</f>
        <v>6304128.7869796548</v>
      </c>
      <c r="AA2" s="5">
        <f>SUMIFS(Imports_new!AA$10:AA$33,Imports_new!$A$10:$A$33,$A2)</f>
        <v>6304128.7869796548</v>
      </c>
      <c r="AB2" s="5">
        <f>SUMIFS(Imports_new!AB$10:AB$33,Imports_new!$A$10:$A$33,$A2)</f>
        <v>6304128.7869796548</v>
      </c>
      <c r="AC2" s="5">
        <f>SUMIFS(Imports_new!AC$10:AC$33,Imports_new!$A$10:$A$33,$A2)</f>
        <v>6304128.7869796548</v>
      </c>
      <c r="AD2" s="5">
        <f>SUMIFS(Imports_new!AD$10:AD$33,Imports_new!$A$10:$A$33,$A2)</f>
        <v>6304128.7869796548</v>
      </c>
      <c r="AE2" s="5">
        <f>SUMIFS(Imports_new!AE$10:AE$33,Imports_new!$A$10:$A$33,$A2)</f>
        <v>6304128.7869796548</v>
      </c>
      <c r="AF2" s="5">
        <f>SUMIFS(Imports_new!AF$10:AF$33,Imports_new!$A$10:$A$33,$A2)</f>
        <v>6304128.7869796548</v>
      </c>
    </row>
    <row r="3" spans="1:32">
      <c r="A3" s="2" t="s">
        <v>346</v>
      </c>
      <c r="B3" s="5">
        <f>SUMIFS(Imports_new!B$10:B$33,Imports_new!$A$10:$A$33,$A3)</f>
        <v>24022465.013386425</v>
      </c>
      <c r="C3" s="5">
        <f>SUMIFS(Imports_new!C$10:C$33,Imports_new!$A$10:$A$33,$A3)</f>
        <v>24022465.013386425</v>
      </c>
      <c r="D3" s="5">
        <f>SUMIFS(Imports_new!D$10:D$33,Imports_new!$A$10:$A$33,$A3)</f>
        <v>24022465.013386425</v>
      </c>
      <c r="E3" s="5">
        <f>SUMIFS(Imports_new!E$10:E$33,Imports_new!$A$10:$A$33,$A3)</f>
        <v>19636115.659965511</v>
      </c>
      <c r="F3" s="5">
        <f>SUMIFS(Imports_new!F$10:F$33,Imports_new!$A$10:$A$33,$A3)</f>
        <v>21061485.678517722</v>
      </c>
      <c r="G3" s="5">
        <f>SUMIFS(Imports_new!G$10:G$33,Imports_new!$A$10:$A$33,$A3)</f>
        <v>19764096.338723563</v>
      </c>
      <c r="H3" s="5">
        <f>SUMIFS(Imports_new!H$10:H$33,Imports_new!$A$10:$A$33,$A3)</f>
        <v>19049039.08439878</v>
      </c>
      <c r="I3" s="5">
        <f>SUMIFS(Imports_new!I$10:I$33,Imports_new!$A$10:$A$33,$A3)</f>
        <v>17072235.489319313</v>
      </c>
      <c r="J3" s="5">
        <f>SUMIFS(Imports_new!J$10:J$33,Imports_new!$A$10:$A$33,$A3)</f>
        <v>13226850.811940722</v>
      </c>
      <c r="K3" s="5">
        <f>SUMIFS(Imports_new!K$10:K$33,Imports_new!$A$10:$A$33,$A3)</f>
        <v>11579020.211744603</v>
      </c>
      <c r="L3" s="5">
        <f>SUMIFS(Imports_new!L$10:L$33,Imports_new!$A$10:$A$33,$A3)</f>
        <v>8422073.4339259434</v>
      </c>
      <c r="M3" s="5">
        <f>SUMIFS(Imports_new!M$10:M$33,Imports_new!$A$10:$A$33,$A3)</f>
        <v>8422073.4339259434</v>
      </c>
      <c r="N3" s="5">
        <f>SUMIFS(Imports_new!N$10:N$33,Imports_new!$A$10:$A$33,$A3)</f>
        <v>8422073.4339259434</v>
      </c>
      <c r="O3" s="5">
        <f>SUMIFS(Imports_new!O$10:O$33,Imports_new!$A$10:$A$33,$A3)</f>
        <v>8422073.4339259434</v>
      </c>
      <c r="P3" s="5">
        <f>SUMIFS(Imports_new!P$10:P$33,Imports_new!$A$10:$A$33,$A3)</f>
        <v>8422073.4339259434</v>
      </c>
      <c r="Q3" s="5">
        <f>SUMIFS(Imports_new!Q$10:Q$33,Imports_new!$A$10:$A$33,$A3)</f>
        <v>8422073.4339259434</v>
      </c>
      <c r="R3" s="5">
        <f>SUMIFS(Imports_new!R$10:R$33,Imports_new!$A$10:$A$33,$A3)</f>
        <v>8422073.4339259434</v>
      </c>
      <c r="S3" s="5">
        <f>SUMIFS(Imports_new!S$10:S$33,Imports_new!$A$10:$A$33,$A3)</f>
        <v>8422073.4339259434</v>
      </c>
      <c r="T3" s="5">
        <f>SUMIFS(Imports_new!T$10:T$33,Imports_new!$A$10:$A$33,$A3)</f>
        <v>8422073.4339259434</v>
      </c>
      <c r="U3" s="5">
        <f>SUMIFS(Imports_new!U$10:U$33,Imports_new!$A$10:$A$33,$A3)</f>
        <v>8422073.4339259434</v>
      </c>
      <c r="V3" s="5">
        <f>SUMIFS(Imports_new!V$10:V$33,Imports_new!$A$10:$A$33,$A3)</f>
        <v>8422073.4339259434</v>
      </c>
      <c r="W3" s="5">
        <f>SUMIFS(Imports_new!W$10:W$33,Imports_new!$A$10:$A$33,$A3)</f>
        <v>8422073.4339259434</v>
      </c>
      <c r="X3" s="5">
        <f>SUMIFS(Imports_new!X$10:X$33,Imports_new!$A$10:$A$33,$A3)</f>
        <v>8422073.4339259434</v>
      </c>
      <c r="Y3" s="5">
        <f>SUMIFS(Imports_new!Y$10:Y$33,Imports_new!$A$10:$A$33,$A3)</f>
        <v>8422073.4339259434</v>
      </c>
      <c r="Z3" s="5">
        <f>SUMIFS(Imports_new!Z$10:Z$33,Imports_new!$A$10:$A$33,$A3)</f>
        <v>8422073.4339259434</v>
      </c>
      <c r="AA3" s="5">
        <f>SUMIFS(Imports_new!AA$10:AA$33,Imports_new!$A$10:$A$33,$A3)</f>
        <v>8422073.4339259434</v>
      </c>
      <c r="AB3" s="5">
        <f>SUMIFS(Imports_new!AB$10:AB$33,Imports_new!$A$10:$A$33,$A3)</f>
        <v>8422073.4339259434</v>
      </c>
      <c r="AC3" s="5">
        <f>SUMIFS(Imports_new!AC$10:AC$33,Imports_new!$A$10:$A$33,$A3)</f>
        <v>8422073.4339259434</v>
      </c>
      <c r="AD3" s="5">
        <f>SUMIFS(Imports_new!AD$10:AD$33,Imports_new!$A$10:$A$33,$A3)</f>
        <v>8422073.4339259434</v>
      </c>
      <c r="AE3" s="5">
        <f>SUMIFS(Imports_new!AE$10:AE$33,Imports_new!$A$10:$A$33,$A3)</f>
        <v>8422073.4339259434</v>
      </c>
      <c r="AF3" s="5">
        <f>SUMIFS(Imports_new!AF$10:AF$33,Imports_new!$A$10:$A$33,$A3)</f>
        <v>8422073.4339259434</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4095367.8099248405</v>
      </c>
      <c r="C5" s="5">
        <f>SUMIFS(Imports_new!C$10:C$33,Imports_new!$A$10:$A$33,$A5)</f>
        <v>4095367.8099248405</v>
      </c>
      <c r="D5" s="5">
        <f>SUMIFS(Imports_new!D$10:D$33,Imports_new!$A$10:$A$33,$A5)</f>
        <v>4095367.8099248405</v>
      </c>
      <c r="E5" s="5">
        <f>SUMIFS(Imports_new!E$10:E$33,Imports_new!$A$10:$A$33,$A5)</f>
        <v>4630886.8163644178</v>
      </c>
      <c r="F5" s="5">
        <f>SUMIFS(Imports_new!F$10:F$33,Imports_new!$A$10:$A$33,$A5)</f>
        <v>4455745.9101226898</v>
      </c>
      <c r="G5" s="5">
        <f>SUMIFS(Imports_new!G$10:G$33,Imports_new!$A$10:$A$33,$A5)</f>
        <v>4516040.7250046134</v>
      </c>
      <c r="H5" s="5">
        <f>SUMIFS(Imports_new!H$10:H$33,Imports_new!$A$10:$A$33,$A5)</f>
        <v>4457428.4989717109</v>
      </c>
      <c r="I5" s="5">
        <f>SUMIFS(Imports_new!I$10:I$33,Imports_new!$A$10:$A$33,$A5)</f>
        <v>4521891.7914336398</v>
      </c>
      <c r="J5" s="5">
        <f>SUMIFS(Imports_new!J$10:J$33,Imports_new!$A$10:$A$33,$A5)</f>
        <v>4328743.8025163664</v>
      </c>
      <c r="K5" s="5">
        <f>SUMIFS(Imports_new!K$10:K$33,Imports_new!$A$10:$A$33,$A5)</f>
        <v>4162194.0134491799</v>
      </c>
      <c r="L5" s="5">
        <f>SUMIFS(Imports_new!L$10:L$33,Imports_new!$A$10:$A$33,$A5)</f>
        <v>4173849.6980174272</v>
      </c>
      <c r="M5" s="5">
        <f>SUMIFS(Imports_new!M$10:M$33,Imports_new!$A$10:$A$33,$A5)</f>
        <v>4173849.6980174272</v>
      </c>
      <c r="N5" s="5">
        <f>SUMIFS(Imports_new!N$10:N$33,Imports_new!$A$10:$A$33,$A5)</f>
        <v>4173849.6980174272</v>
      </c>
      <c r="O5" s="5">
        <f>SUMIFS(Imports_new!O$10:O$33,Imports_new!$A$10:$A$33,$A5)</f>
        <v>4173849.6980174272</v>
      </c>
      <c r="P5" s="5">
        <f>SUMIFS(Imports_new!P$10:P$33,Imports_new!$A$10:$A$33,$A5)</f>
        <v>4173849.6980174272</v>
      </c>
      <c r="Q5" s="5">
        <f>SUMIFS(Imports_new!Q$10:Q$33,Imports_new!$A$10:$A$33,$A5)</f>
        <v>4173849.6980174272</v>
      </c>
      <c r="R5" s="5">
        <f>SUMIFS(Imports_new!R$10:R$33,Imports_new!$A$10:$A$33,$A5)</f>
        <v>4173849.6980174272</v>
      </c>
      <c r="S5" s="5">
        <f>SUMIFS(Imports_new!S$10:S$33,Imports_new!$A$10:$A$33,$A5)</f>
        <v>4173849.6980174272</v>
      </c>
      <c r="T5" s="5">
        <f>SUMIFS(Imports_new!T$10:T$33,Imports_new!$A$10:$A$33,$A5)</f>
        <v>4173849.6980174272</v>
      </c>
      <c r="U5" s="5">
        <f>SUMIFS(Imports_new!U$10:U$33,Imports_new!$A$10:$A$33,$A5)</f>
        <v>4173849.6980174272</v>
      </c>
      <c r="V5" s="5">
        <f>SUMIFS(Imports_new!V$10:V$33,Imports_new!$A$10:$A$33,$A5)</f>
        <v>4173849.6980174272</v>
      </c>
      <c r="W5" s="5">
        <f>SUMIFS(Imports_new!W$10:W$33,Imports_new!$A$10:$A$33,$A5)</f>
        <v>4173849.6980174272</v>
      </c>
      <c r="X5" s="5">
        <f>SUMIFS(Imports_new!X$10:X$33,Imports_new!$A$10:$A$33,$A5)</f>
        <v>4173849.6980174272</v>
      </c>
      <c r="Y5" s="5">
        <f>SUMIFS(Imports_new!Y$10:Y$33,Imports_new!$A$10:$A$33,$A5)</f>
        <v>4173849.6980174272</v>
      </c>
      <c r="Z5" s="5">
        <f>SUMIFS(Imports_new!Z$10:Z$33,Imports_new!$A$10:$A$33,$A5)</f>
        <v>4173849.6980174272</v>
      </c>
      <c r="AA5" s="5">
        <f>SUMIFS(Imports_new!AA$10:AA$33,Imports_new!$A$10:$A$33,$A5)</f>
        <v>4173849.6980174272</v>
      </c>
      <c r="AB5" s="5">
        <f>SUMIFS(Imports_new!AB$10:AB$33,Imports_new!$A$10:$A$33,$A5)</f>
        <v>4173849.6980174272</v>
      </c>
      <c r="AC5" s="5">
        <f>SUMIFS(Imports_new!AC$10:AC$33,Imports_new!$A$10:$A$33,$A5)</f>
        <v>4173849.6980174272</v>
      </c>
      <c r="AD5" s="5">
        <f>SUMIFS(Imports_new!AD$10:AD$33,Imports_new!$A$10:$A$33,$A5)</f>
        <v>4173849.6980174272</v>
      </c>
      <c r="AE5" s="5">
        <f>SUMIFS(Imports_new!AE$10:AE$33,Imports_new!$A$10:$A$33,$A5)</f>
        <v>4173849.6980174272</v>
      </c>
      <c r="AF5" s="5">
        <f>SUMIFS(Imports_new!AF$10:AF$33,Imports_new!$A$10:$A$33,$A5)</f>
        <v>4173849.6980174272</v>
      </c>
    </row>
    <row r="6" spans="1:32">
      <c r="A6" s="2" t="s">
        <v>101</v>
      </c>
      <c r="B6" s="5">
        <f>SUMIFS(Imports_new!B$10:B$33,Imports_new!$A$10:$A$33,$A6)</f>
        <v>22710452.990865342</v>
      </c>
      <c r="C6" s="5">
        <f>SUMIFS(Imports_new!C$10:C$33,Imports_new!$A$10:$A$33,$A6)</f>
        <v>22710452.990865342</v>
      </c>
      <c r="D6" s="5">
        <f>SUMIFS(Imports_new!D$10:D$33,Imports_new!$A$10:$A$33,$A6)</f>
        <v>22710452.990865342</v>
      </c>
      <c r="E6" s="5">
        <f>SUMIFS(Imports_new!E$10:E$33,Imports_new!$A$10:$A$33,$A6)</f>
        <v>24244541.184037838</v>
      </c>
      <c r="F6" s="5">
        <f>SUMIFS(Imports_new!F$10:F$33,Imports_new!$A$10:$A$33,$A6)</f>
        <v>24167248.006282665</v>
      </c>
      <c r="G6" s="5">
        <f>SUMIFS(Imports_new!G$10:G$33,Imports_new!$A$10:$A$33,$A6)</f>
        <v>24897270.268698461</v>
      </c>
      <c r="H6" s="5">
        <f>SUMIFS(Imports_new!H$10:H$33,Imports_new!$A$10:$A$33,$A6)</f>
        <v>25299828.664342713</v>
      </c>
      <c r="I6" s="5">
        <f>SUMIFS(Imports_new!I$10:I$33,Imports_new!$A$10:$A$33,$A6)</f>
        <v>25570926.975041348</v>
      </c>
      <c r="J6" s="5">
        <f>SUMIFS(Imports_new!J$10:J$33,Imports_new!$A$10:$A$33,$A6)</f>
        <v>27428690.401345372</v>
      </c>
      <c r="K6" s="5">
        <f>SUMIFS(Imports_new!K$10:K$33,Imports_new!$A$10:$A$33,$A6)</f>
        <v>27256729.588540122</v>
      </c>
      <c r="L6" s="5">
        <f>SUMIFS(Imports_new!L$10:L$33,Imports_new!$A$10:$A$33,$A6)</f>
        <v>28249923.462719373</v>
      </c>
      <c r="M6" s="5">
        <f>SUMIFS(Imports_new!M$10:M$33,Imports_new!$A$10:$A$33,$A6)</f>
        <v>28249923.462719373</v>
      </c>
      <c r="N6" s="5">
        <f>SUMIFS(Imports_new!N$10:N$33,Imports_new!$A$10:$A$33,$A6)</f>
        <v>28249923.462719373</v>
      </c>
      <c r="O6" s="5">
        <f>SUMIFS(Imports_new!O$10:O$33,Imports_new!$A$10:$A$33,$A6)</f>
        <v>28249923.462719373</v>
      </c>
      <c r="P6" s="5">
        <f>SUMIFS(Imports_new!P$10:P$33,Imports_new!$A$10:$A$33,$A6)</f>
        <v>28249923.462719373</v>
      </c>
      <c r="Q6" s="5">
        <f>SUMIFS(Imports_new!Q$10:Q$33,Imports_new!$A$10:$A$33,$A6)</f>
        <v>28249923.462719373</v>
      </c>
      <c r="R6" s="5">
        <f>SUMIFS(Imports_new!R$10:R$33,Imports_new!$A$10:$A$33,$A6)</f>
        <v>28249923.462719373</v>
      </c>
      <c r="S6" s="5">
        <f>SUMIFS(Imports_new!S$10:S$33,Imports_new!$A$10:$A$33,$A6)</f>
        <v>28249923.462719373</v>
      </c>
      <c r="T6" s="5">
        <f>SUMIFS(Imports_new!T$10:T$33,Imports_new!$A$10:$A$33,$A6)</f>
        <v>28249923.462719373</v>
      </c>
      <c r="U6" s="5">
        <f>SUMIFS(Imports_new!U$10:U$33,Imports_new!$A$10:$A$33,$A6)</f>
        <v>28249923.462719373</v>
      </c>
      <c r="V6" s="5">
        <f>SUMIFS(Imports_new!V$10:V$33,Imports_new!$A$10:$A$33,$A6)</f>
        <v>28249923.462719373</v>
      </c>
      <c r="W6" s="5">
        <f>SUMIFS(Imports_new!W$10:W$33,Imports_new!$A$10:$A$33,$A6)</f>
        <v>28249923.462719373</v>
      </c>
      <c r="X6" s="5">
        <f>SUMIFS(Imports_new!X$10:X$33,Imports_new!$A$10:$A$33,$A6)</f>
        <v>28249923.462719373</v>
      </c>
      <c r="Y6" s="5">
        <f>SUMIFS(Imports_new!Y$10:Y$33,Imports_new!$A$10:$A$33,$A6)</f>
        <v>28249923.462719373</v>
      </c>
      <c r="Z6" s="5">
        <f>SUMIFS(Imports_new!Z$10:Z$33,Imports_new!$A$10:$A$33,$A6)</f>
        <v>28249923.462719373</v>
      </c>
      <c r="AA6" s="5">
        <f>SUMIFS(Imports_new!AA$10:AA$33,Imports_new!$A$10:$A$33,$A6)</f>
        <v>28249923.462719373</v>
      </c>
      <c r="AB6" s="5">
        <f>SUMIFS(Imports_new!AB$10:AB$33,Imports_new!$A$10:$A$33,$A6)</f>
        <v>28249923.462719373</v>
      </c>
      <c r="AC6" s="5">
        <f>SUMIFS(Imports_new!AC$10:AC$33,Imports_new!$A$10:$A$33,$A6)</f>
        <v>28249923.462719373</v>
      </c>
      <c r="AD6" s="5">
        <f>SUMIFS(Imports_new!AD$10:AD$33,Imports_new!$A$10:$A$33,$A6)</f>
        <v>28249923.462719373</v>
      </c>
      <c r="AE6" s="5">
        <f>SUMIFS(Imports_new!AE$10:AE$33,Imports_new!$A$10:$A$33,$A6)</f>
        <v>28249923.462719373</v>
      </c>
      <c r="AF6" s="5">
        <f>SUMIFS(Imports_new!AF$10:AF$33,Imports_new!$A$10:$A$33,$A6)</f>
        <v>28249923.462719373</v>
      </c>
    </row>
    <row r="7" spans="1:32">
      <c r="A7" s="2" t="s">
        <v>100</v>
      </c>
      <c r="B7" s="5">
        <f>SUMIFS(Imports_new!B$10:B$33,Imports_new!$A$10:$A$33,$A7)</f>
        <v>6756907.9748812644</v>
      </c>
      <c r="C7" s="5">
        <f>SUMIFS(Imports_new!C$10:C$33,Imports_new!$A$10:$A$33,$A7)</f>
        <v>6756907.9748812644</v>
      </c>
      <c r="D7" s="5">
        <f>SUMIFS(Imports_new!D$10:D$33,Imports_new!$A$10:$A$33,$A7)</f>
        <v>6756907.9748812644</v>
      </c>
      <c r="E7" s="5">
        <f>SUMIFS(Imports_new!E$10:E$33,Imports_new!$A$10:$A$33,$A7)</f>
        <v>7456556.3239066964</v>
      </c>
      <c r="F7" s="5">
        <f>SUMIFS(Imports_new!F$10:F$33,Imports_new!$A$10:$A$33,$A7)</f>
        <v>7514732.3609096669</v>
      </c>
      <c r="G7" s="5">
        <f>SUMIFS(Imports_new!G$10:G$33,Imports_new!$A$10:$A$33,$A7)</f>
        <v>7611548.4623025199</v>
      </c>
      <c r="H7" s="5">
        <f>SUMIFS(Imports_new!H$10:H$33,Imports_new!$A$10:$A$33,$A7)</f>
        <v>7811845.7879612492</v>
      </c>
      <c r="I7" s="5">
        <f>SUMIFS(Imports_new!I$10:I$33,Imports_new!$A$10:$A$33,$A7)</f>
        <v>8090438.6726663392</v>
      </c>
      <c r="J7" s="5">
        <f>SUMIFS(Imports_new!J$10:J$33,Imports_new!$A$10:$A$33,$A7)</f>
        <v>8916200.1883821227</v>
      </c>
      <c r="K7" s="5">
        <f>SUMIFS(Imports_new!K$10:K$33,Imports_new!$A$10:$A$33,$A7)</f>
        <v>9073079.5449786428</v>
      </c>
      <c r="L7" s="5">
        <f>SUMIFS(Imports_new!L$10:L$33,Imports_new!$A$10:$A$33,$A7)</f>
        <v>9265230.7083790302</v>
      </c>
      <c r="M7" s="5">
        <f>SUMIFS(Imports_new!M$10:M$33,Imports_new!$A$10:$A$33,$A7)</f>
        <v>9265230.7083790302</v>
      </c>
      <c r="N7" s="5">
        <f>SUMIFS(Imports_new!N$10:N$33,Imports_new!$A$10:$A$33,$A7)</f>
        <v>9265230.7083790302</v>
      </c>
      <c r="O7" s="5">
        <f>SUMIFS(Imports_new!O$10:O$33,Imports_new!$A$10:$A$33,$A7)</f>
        <v>9265230.7083790302</v>
      </c>
      <c r="P7" s="5">
        <f>SUMIFS(Imports_new!P$10:P$33,Imports_new!$A$10:$A$33,$A7)</f>
        <v>9265230.7083790302</v>
      </c>
      <c r="Q7" s="5">
        <f>SUMIFS(Imports_new!Q$10:Q$33,Imports_new!$A$10:$A$33,$A7)</f>
        <v>9265230.7083790302</v>
      </c>
      <c r="R7" s="5">
        <f>SUMIFS(Imports_new!R$10:R$33,Imports_new!$A$10:$A$33,$A7)</f>
        <v>9265230.7083790302</v>
      </c>
      <c r="S7" s="5">
        <f>SUMIFS(Imports_new!S$10:S$33,Imports_new!$A$10:$A$33,$A7)</f>
        <v>9265230.7083790302</v>
      </c>
      <c r="T7" s="5">
        <f>SUMIFS(Imports_new!T$10:T$33,Imports_new!$A$10:$A$33,$A7)</f>
        <v>9265230.7083790302</v>
      </c>
      <c r="U7" s="5">
        <f>SUMIFS(Imports_new!U$10:U$33,Imports_new!$A$10:$A$33,$A7)</f>
        <v>9265230.7083790302</v>
      </c>
      <c r="V7" s="5">
        <f>SUMIFS(Imports_new!V$10:V$33,Imports_new!$A$10:$A$33,$A7)</f>
        <v>9265230.7083790302</v>
      </c>
      <c r="W7" s="5">
        <f>SUMIFS(Imports_new!W$10:W$33,Imports_new!$A$10:$A$33,$A7)</f>
        <v>9265230.7083790302</v>
      </c>
      <c r="X7" s="5">
        <f>SUMIFS(Imports_new!X$10:X$33,Imports_new!$A$10:$A$33,$A7)</f>
        <v>9265230.7083790302</v>
      </c>
      <c r="Y7" s="5">
        <f>SUMIFS(Imports_new!Y$10:Y$33,Imports_new!$A$10:$A$33,$A7)</f>
        <v>9265230.7083790302</v>
      </c>
      <c r="Z7" s="5">
        <f>SUMIFS(Imports_new!Z$10:Z$33,Imports_new!$A$10:$A$33,$A7)</f>
        <v>9265230.7083790302</v>
      </c>
      <c r="AA7" s="5">
        <f>SUMIFS(Imports_new!AA$10:AA$33,Imports_new!$A$10:$A$33,$A7)</f>
        <v>9265230.7083790302</v>
      </c>
      <c r="AB7" s="5">
        <f>SUMIFS(Imports_new!AB$10:AB$33,Imports_new!$A$10:$A$33,$A7)</f>
        <v>9265230.7083790302</v>
      </c>
      <c r="AC7" s="5">
        <f>SUMIFS(Imports_new!AC$10:AC$33,Imports_new!$A$10:$A$33,$A7)</f>
        <v>9265230.7083790302</v>
      </c>
      <c r="AD7" s="5">
        <f>SUMIFS(Imports_new!AD$10:AD$33,Imports_new!$A$10:$A$33,$A7)</f>
        <v>9265230.7083790302</v>
      </c>
      <c r="AE7" s="5">
        <f>SUMIFS(Imports_new!AE$10:AE$33,Imports_new!$A$10:$A$33,$A7)</f>
        <v>9265230.7083790302</v>
      </c>
      <c r="AF7" s="5">
        <f>SUMIFS(Imports_new!AF$10:AF$33,Imports_new!$A$10:$A$33,$A7)</f>
        <v>9265230.7083790302</v>
      </c>
    </row>
    <row r="8" spans="1:32">
      <c r="A8" s="2" t="s">
        <v>102</v>
      </c>
      <c r="B8" s="5">
        <f>SUMIFS(Imports_new!B$10:B$33,Imports_new!$A$10:$A$33,$A8)</f>
        <v>5799496.9417865751</v>
      </c>
      <c r="C8" s="5">
        <f>SUMIFS(Imports_new!C$10:C$33,Imports_new!$A$10:$A$33,$A8)</f>
        <v>5799496.9417865751</v>
      </c>
      <c r="D8" s="5">
        <f>SUMIFS(Imports_new!D$10:D$33,Imports_new!$A$10:$A$33,$A8)</f>
        <v>5799496.9417865751</v>
      </c>
      <c r="E8" s="5">
        <f>SUMIFS(Imports_new!E$10:E$33,Imports_new!$A$10:$A$33,$A8)</f>
        <v>7027004.2098891651</v>
      </c>
      <c r="F8" s="5">
        <f>SUMIFS(Imports_new!F$10:F$33,Imports_new!$A$10:$A$33,$A8)</f>
        <v>8463114.7547712326</v>
      </c>
      <c r="G8" s="5">
        <f>SUMIFS(Imports_new!G$10:G$33,Imports_new!$A$10:$A$33,$A8)</f>
        <v>9043343.9214124251</v>
      </c>
      <c r="H8" s="5">
        <f>SUMIFS(Imports_new!H$10:H$33,Imports_new!$A$10:$A$33,$A8)</f>
        <v>9767985.0793682728</v>
      </c>
      <c r="I8" s="5">
        <f>SUMIFS(Imports_new!I$10:I$33,Imports_new!$A$10:$A$33,$A8)</f>
        <v>10341168.353108795</v>
      </c>
      <c r="J8" s="5">
        <f>SUMIFS(Imports_new!J$10:J$33,Imports_new!$A$10:$A$33,$A8)</f>
        <v>14080391.015874069</v>
      </c>
      <c r="K8" s="5">
        <f>SUMIFS(Imports_new!K$10:K$33,Imports_new!$A$10:$A$33,$A8)</f>
        <v>16311046.679517062</v>
      </c>
      <c r="L8" s="5">
        <f>SUMIFS(Imports_new!L$10:L$33,Imports_new!$A$10:$A$33,$A8)</f>
        <v>18750724.533408318</v>
      </c>
      <c r="M8" s="5">
        <f>SUMIFS(Imports_new!M$10:M$33,Imports_new!$A$10:$A$33,$A8)</f>
        <v>18750724.533408318</v>
      </c>
      <c r="N8" s="5">
        <f>SUMIFS(Imports_new!N$10:N$33,Imports_new!$A$10:$A$33,$A8)</f>
        <v>18750724.533408318</v>
      </c>
      <c r="O8" s="5">
        <f>SUMIFS(Imports_new!O$10:O$33,Imports_new!$A$10:$A$33,$A8)</f>
        <v>18750724.533408318</v>
      </c>
      <c r="P8" s="5">
        <f>SUMIFS(Imports_new!P$10:P$33,Imports_new!$A$10:$A$33,$A8)</f>
        <v>18750724.533408318</v>
      </c>
      <c r="Q8" s="5">
        <f>SUMIFS(Imports_new!Q$10:Q$33,Imports_new!$A$10:$A$33,$A8)</f>
        <v>18750724.533408318</v>
      </c>
      <c r="R8" s="5">
        <f>SUMIFS(Imports_new!R$10:R$33,Imports_new!$A$10:$A$33,$A8)</f>
        <v>18750724.533408318</v>
      </c>
      <c r="S8" s="5">
        <f>SUMIFS(Imports_new!S$10:S$33,Imports_new!$A$10:$A$33,$A8)</f>
        <v>18750724.533408318</v>
      </c>
      <c r="T8" s="5">
        <f>SUMIFS(Imports_new!T$10:T$33,Imports_new!$A$10:$A$33,$A8)</f>
        <v>18750724.533408318</v>
      </c>
      <c r="U8" s="5">
        <f>SUMIFS(Imports_new!U$10:U$33,Imports_new!$A$10:$A$33,$A8)</f>
        <v>18750724.533408318</v>
      </c>
      <c r="V8" s="5">
        <f>SUMIFS(Imports_new!V$10:V$33,Imports_new!$A$10:$A$33,$A8)</f>
        <v>18750724.533408318</v>
      </c>
      <c r="W8" s="5">
        <f>SUMIFS(Imports_new!W$10:W$33,Imports_new!$A$10:$A$33,$A8)</f>
        <v>18750724.533408318</v>
      </c>
      <c r="X8" s="5">
        <f>SUMIFS(Imports_new!X$10:X$33,Imports_new!$A$10:$A$33,$A8)</f>
        <v>18750724.533408318</v>
      </c>
      <c r="Y8" s="5">
        <f>SUMIFS(Imports_new!Y$10:Y$33,Imports_new!$A$10:$A$33,$A8)</f>
        <v>18750724.533408318</v>
      </c>
      <c r="Z8" s="5">
        <f>SUMIFS(Imports_new!Z$10:Z$33,Imports_new!$A$10:$A$33,$A8)</f>
        <v>18750724.533408318</v>
      </c>
      <c r="AA8" s="5">
        <f>SUMIFS(Imports_new!AA$10:AA$33,Imports_new!$A$10:$A$33,$A8)</f>
        <v>18750724.533408318</v>
      </c>
      <c r="AB8" s="5">
        <f>SUMIFS(Imports_new!AB$10:AB$33,Imports_new!$A$10:$A$33,$A8)</f>
        <v>18750724.533408318</v>
      </c>
      <c r="AC8" s="5">
        <f>SUMIFS(Imports_new!AC$10:AC$33,Imports_new!$A$10:$A$33,$A8)</f>
        <v>18750724.533408318</v>
      </c>
      <c r="AD8" s="5">
        <f>SUMIFS(Imports_new!AD$10:AD$33,Imports_new!$A$10:$A$33,$A8)</f>
        <v>18750724.533408318</v>
      </c>
      <c r="AE8" s="5">
        <f>SUMIFS(Imports_new!AE$10:AE$33,Imports_new!$A$10:$A$33,$A8)</f>
        <v>18750724.533408318</v>
      </c>
      <c r="AF8" s="5">
        <f>SUMIFS(Imports_new!AF$10:AF$33,Imports_new!$A$10:$A$33,$A8)</f>
        <v>18750724.533408318</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183236.51868408301</v>
      </c>
      <c r="C10" s="5">
        <f>SUMIFS(Imports_new!C$10:C$33,Imports_new!$A$10:$A$33,$A10)</f>
        <v>183236.51868408301</v>
      </c>
      <c r="D10" s="5">
        <f>SUMIFS(Imports_new!D$10:D$33,Imports_new!$A$10:$A$33,$A10)</f>
        <v>183236.51868408301</v>
      </c>
      <c r="E10" s="5">
        <f>SUMIFS(Imports_new!E$10:E$33,Imports_new!$A$10:$A$33,$A10)</f>
        <v>175485.74128333456</v>
      </c>
      <c r="F10" s="5">
        <f>SUMIFS(Imports_new!F$10:F$33,Imports_new!$A$10:$A$33,$A10)</f>
        <v>176862.17829274535</v>
      </c>
      <c r="G10" s="5">
        <f>SUMIFS(Imports_new!G$10:G$33,Imports_new!$A$10:$A$33,$A10)</f>
        <v>175273.31743473824</v>
      </c>
      <c r="H10" s="5">
        <f>SUMIFS(Imports_new!H$10:H$33,Imports_new!$A$10:$A$33,$A10)</f>
        <v>178760.03438454794</v>
      </c>
      <c r="I10" s="5">
        <f>SUMIFS(Imports_new!I$10:I$33,Imports_new!$A$10:$A$33,$A10)</f>
        <v>177864.81631619064</v>
      </c>
      <c r="J10" s="5">
        <f>SUMIFS(Imports_new!J$10:J$33,Imports_new!$A$10:$A$33,$A10)</f>
        <v>176633.31616627664</v>
      </c>
      <c r="K10" s="5">
        <f>SUMIFS(Imports_new!K$10:K$33,Imports_new!$A$10:$A$33,$A10)</f>
        <v>159556.75425674667</v>
      </c>
      <c r="L10" s="5">
        <f>SUMIFS(Imports_new!L$10:L$33,Imports_new!$A$10:$A$33,$A10)</f>
        <v>161303.70999432003</v>
      </c>
      <c r="M10" s="5">
        <f>SUMIFS(Imports_new!M$10:M$33,Imports_new!$A$10:$A$33,$A10)</f>
        <v>161303.70999432003</v>
      </c>
      <c r="N10" s="5">
        <f>SUMIFS(Imports_new!N$10:N$33,Imports_new!$A$10:$A$33,$A10)</f>
        <v>161303.70999432003</v>
      </c>
      <c r="O10" s="5">
        <f>SUMIFS(Imports_new!O$10:O$33,Imports_new!$A$10:$A$33,$A10)</f>
        <v>161303.70999432003</v>
      </c>
      <c r="P10" s="5">
        <f>SUMIFS(Imports_new!P$10:P$33,Imports_new!$A$10:$A$33,$A10)</f>
        <v>161303.70999432003</v>
      </c>
      <c r="Q10" s="5">
        <f>SUMIFS(Imports_new!Q$10:Q$33,Imports_new!$A$10:$A$33,$A10)</f>
        <v>161303.70999432003</v>
      </c>
      <c r="R10" s="5">
        <f>SUMIFS(Imports_new!R$10:R$33,Imports_new!$A$10:$A$33,$A10)</f>
        <v>161303.70999432003</v>
      </c>
      <c r="S10" s="5">
        <f>SUMIFS(Imports_new!S$10:S$33,Imports_new!$A$10:$A$33,$A10)</f>
        <v>161303.70999432003</v>
      </c>
      <c r="T10" s="5">
        <f>SUMIFS(Imports_new!T$10:T$33,Imports_new!$A$10:$A$33,$A10)</f>
        <v>161303.70999432003</v>
      </c>
      <c r="U10" s="5">
        <f>SUMIFS(Imports_new!U$10:U$33,Imports_new!$A$10:$A$33,$A10)</f>
        <v>161303.70999432003</v>
      </c>
      <c r="V10" s="5">
        <f>SUMIFS(Imports_new!V$10:V$33,Imports_new!$A$10:$A$33,$A10)</f>
        <v>161303.70999432003</v>
      </c>
      <c r="W10" s="5">
        <f>SUMIFS(Imports_new!W$10:W$33,Imports_new!$A$10:$A$33,$A10)</f>
        <v>161303.70999432003</v>
      </c>
      <c r="X10" s="5">
        <f>SUMIFS(Imports_new!X$10:X$33,Imports_new!$A$10:$A$33,$A10)</f>
        <v>161303.70999432003</v>
      </c>
      <c r="Y10" s="5">
        <f>SUMIFS(Imports_new!Y$10:Y$33,Imports_new!$A$10:$A$33,$A10)</f>
        <v>161303.70999432003</v>
      </c>
      <c r="Z10" s="5">
        <f>SUMIFS(Imports_new!Z$10:Z$33,Imports_new!$A$10:$A$33,$A10)</f>
        <v>161303.70999432003</v>
      </c>
      <c r="AA10" s="5">
        <f>SUMIFS(Imports_new!AA$10:AA$33,Imports_new!$A$10:$A$33,$A10)</f>
        <v>161303.70999432003</v>
      </c>
      <c r="AB10" s="5">
        <f>SUMIFS(Imports_new!AB$10:AB$33,Imports_new!$A$10:$A$33,$A10)</f>
        <v>161303.70999432003</v>
      </c>
      <c r="AC10" s="5">
        <f>SUMIFS(Imports_new!AC$10:AC$33,Imports_new!$A$10:$A$33,$A10)</f>
        <v>161303.70999432003</v>
      </c>
      <c r="AD10" s="5">
        <f>SUMIFS(Imports_new!AD$10:AD$33,Imports_new!$A$10:$A$33,$A10)</f>
        <v>161303.70999432003</v>
      </c>
      <c r="AE10" s="5">
        <f>SUMIFS(Imports_new!AE$10:AE$33,Imports_new!$A$10:$A$33,$A10)</f>
        <v>161303.70999432003</v>
      </c>
      <c r="AF10" s="5">
        <f>SUMIFS(Imports_new!AF$10:AF$33,Imports_new!$A$10:$A$33,$A10)</f>
        <v>161303.70999432003</v>
      </c>
    </row>
    <row r="11" spans="1:32">
      <c r="A11" s="2" t="s">
        <v>105</v>
      </c>
      <c r="B11" s="5">
        <f>SUMIFS(Imports_new!B$10:B$33,Imports_new!$A$10:$A$33,$A11)</f>
        <v>771722.83217503421</v>
      </c>
      <c r="C11" s="5">
        <f>SUMIFS(Imports_new!C$10:C$33,Imports_new!$A$10:$A$33,$A11)</f>
        <v>771722.83217503421</v>
      </c>
      <c r="D11" s="5">
        <f>SUMIFS(Imports_new!D$10:D$33,Imports_new!$A$10:$A$33,$A11)</f>
        <v>771722.83217503421</v>
      </c>
      <c r="E11" s="5">
        <f>SUMIFS(Imports_new!E$10:E$33,Imports_new!$A$10:$A$33,$A11)</f>
        <v>857634.62325049844</v>
      </c>
      <c r="F11" s="5">
        <f>SUMIFS(Imports_new!F$10:F$33,Imports_new!$A$10:$A$33,$A11)</f>
        <v>789292.65683575836</v>
      </c>
      <c r="G11" s="5">
        <f>SUMIFS(Imports_new!G$10:G$33,Imports_new!$A$10:$A$33,$A11)</f>
        <v>794966.84523954068</v>
      </c>
      <c r="H11" s="5">
        <f>SUMIFS(Imports_new!H$10:H$33,Imports_new!$A$10:$A$33,$A11)</f>
        <v>807212.73504031787</v>
      </c>
      <c r="I11" s="5">
        <f>SUMIFS(Imports_new!I$10:I$33,Imports_new!$A$10:$A$33,$A11)</f>
        <v>1808407.7403044857</v>
      </c>
      <c r="J11" s="5">
        <f>SUMIFS(Imports_new!J$10:J$33,Imports_new!$A$10:$A$33,$A11)</f>
        <v>2124826.9954926595</v>
      </c>
      <c r="K11" s="5">
        <f>SUMIFS(Imports_new!K$10:K$33,Imports_new!$A$10:$A$33,$A11)</f>
        <v>2022943.306066134</v>
      </c>
      <c r="L11" s="5">
        <f>SUMIFS(Imports_new!L$10:L$33,Imports_new!$A$10:$A$33,$A11)</f>
        <v>2220594.4123713947</v>
      </c>
      <c r="M11" s="5">
        <f>SUMIFS(Imports_new!M$10:M$33,Imports_new!$A$10:$A$33,$A11)</f>
        <v>2220594.4123713947</v>
      </c>
      <c r="N11" s="5">
        <f>SUMIFS(Imports_new!N$10:N$33,Imports_new!$A$10:$A$33,$A11)</f>
        <v>2220594.4123713947</v>
      </c>
      <c r="O11" s="5">
        <f>SUMIFS(Imports_new!O$10:O$33,Imports_new!$A$10:$A$33,$A11)</f>
        <v>2220594.4123713947</v>
      </c>
      <c r="P11" s="5">
        <f>SUMIFS(Imports_new!P$10:P$33,Imports_new!$A$10:$A$33,$A11)</f>
        <v>2220594.4123713947</v>
      </c>
      <c r="Q11" s="5">
        <f>SUMIFS(Imports_new!Q$10:Q$33,Imports_new!$A$10:$A$33,$A11)</f>
        <v>2220594.4123713947</v>
      </c>
      <c r="R11" s="5">
        <f>SUMIFS(Imports_new!R$10:R$33,Imports_new!$A$10:$A$33,$A11)</f>
        <v>2220594.4123713947</v>
      </c>
      <c r="S11" s="5">
        <f>SUMIFS(Imports_new!S$10:S$33,Imports_new!$A$10:$A$33,$A11)</f>
        <v>2220594.4123713947</v>
      </c>
      <c r="T11" s="5">
        <f>SUMIFS(Imports_new!T$10:T$33,Imports_new!$A$10:$A$33,$A11)</f>
        <v>2220594.4123713947</v>
      </c>
      <c r="U11" s="5">
        <f>SUMIFS(Imports_new!U$10:U$33,Imports_new!$A$10:$A$33,$A11)</f>
        <v>2220594.4123713947</v>
      </c>
      <c r="V11" s="5">
        <f>SUMIFS(Imports_new!V$10:V$33,Imports_new!$A$10:$A$33,$A11)</f>
        <v>2220594.4123713947</v>
      </c>
      <c r="W11" s="5">
        <f>SUMIFS(Imports_new!W$10:W$33,Imports_new!$A$10:$A$33,$A11)</f>
        <v>2220594.4123713947</v>
      </c>
      <c r="X11" s="5">
        <f>SUMIFS(Imports_new!X$10:X$33,Imports_new!$A$10:$A$33,$A11)</f>
        <v>2220594.4123713947</v>
      </c>
      <c r="Y11" s="5">
        <f>SUMIFS(Imports_new!Y$10:Y$33,Imports_new!$A$10:$A$33,$A11)</f>
        <v>2220594.4123713947</v>
      </c>
      <c r="Z11" s="5">
        <f>SUMIFS(Imports_new!Z$10:Z$33,Imports_new!$A$10:$A$33,$A11)</f>
        <v>2220594.4123713947</v>
      </c>
      <c r="AA11" s="5">
        <f>SUMIFS(Imports_new!AA$10:AA$33,Imports_new!$A$10:$A$33,$A11)</f>
        <v>2220594.4123713947</v>
      </c>
      <c r="AB11" s="5">
        <f>SUMIFS(Imports_new!AB$10:AB$33,Imports_new!$A$10:$A$33,$A11)</f>
        <v>2220594.4123713947</v>
      </c>
      <c r="AC11" s="5">
        <f>SUMIFS(Imports_new!AC$10:AC$33,Imports_new!$A$10:$A$33,$A11)</f>
        <v>2220594.4123713947</v>
      </c>
      <c r="AD11" s="5">
        <f>SUMIFS(Imports_new!AD$10:AD$33,Imports_new!$A$10:$A$33,$A11)</f>
        <v>2220594.4123713947</v>
      </c>
      <c r="AE11" s="5">
        <f>SUMIFS(Imports_new!AE$10:AE$33,Imports_new!$A$10:$A$33,$A11)</f>
        <v>2220594.4123713947</v>
      </c>
      <c r="AF11" s="5">
        <f>SUMIFS(Imports_new!AF$10:AF$33,Imports_new!$A$10:$A$33,$A11)</f>
        <v>2220594.4123713947</v>
      </c>
    </row>
    <row r="12" spans="1:32">
      <c r="A12" s="2" t="s">
        <v>106</v>
      </c>
      <c r="B12" s="5">
        <f>SUMIFS(Imports_new!B$10:B$33,Imports_new!$A$10:$A$33,$A12)</f>
        <v>283950.01320004364</v>
      </c>
      <c r="C12" s="5">
        <f>SUMIFS(Imports_new!C$10:C$33,Imports_new!$A$10:$A$33,$A12)</f>
        <v>283950.01320004364</v>
      </c>
      <c r="D12" s="5">
        <f>SUMIFS(Imports_new!D$10:D$33,Imports_new!$A$10:$A$33,$A12)</f>
        <v>283950.01320004364</v>
      </c>
      <c r="E12" s="5">
        <f>SUMIFS(Imports_new!E$10:E$33,Imports_new!$A$10:$A$33,$A12)</f>
        <v>318703.18401751545</v>
      </c>
      <c r="F12" s="5">
        <f>SUMIFS(Imports_new!F$10:F$33,Imports_new!$A$10:$A$33,$A12)</f>
        <v>174064.42030214646</v>
      </c>
      <c r="G12" s="5">
        <f>SUMIFS(Imports_new!G$10:G$33,Imports_new!$A$10:$A$33,$A12)</f>
        <v>174287.59943592036</v>
      </c>
      <c r="H12" s="5">
        <f>SUMIFS(Imports_new!H$10:H$33,Imports_new!$A$10:$A$33,$A12)</f>
        <v>173956.43316564106</v>
      </c>
      <c r="I12" s="5">
        <f>SUMIFS(Imports_new!I$10:I$33,Imports_new!$A$10:$A$33,$A12)</f>
        <v>161363.19788042453</v>
      </c>
      <c r="J12" s="5">
        <f>SUMIFS(Imports_new!J$10:J$33,Imports_new!$A$10:$A$33,$A12)</f>
        <v>158119.32532688527</v>
      </c>
      <c r="K12" s="5">
        <f>SUMIFS(Imports_new!K$10:K$33,Imports_new!$A$10:$A$33,$A12)</f>
        <v>141360.20960621294</v>
      </c>
      <c r="L12" s="5">
        <f>SUMIFS(Imports_new!L$10:L$33,Imports_new!$A$10:$A$33,$A12)</f>
        <v>90614.254204536584</v>
      </c>
      <c r="M12" s="5">
        <f>SUMIFS(Imports_new!M$10:M$33,Imports_new!$A$10:$A$33,$A12)</f>
        <v>90614.254204536584</v>
      </c>
      <c r="N12" s="5">
        <f>SUMIFS(Imports_new!N$10:N$33,Imports_new!$A$10:$A$33,$A12)</f>
        <v>90614.254204536584</v>
      </c>
      <c r="O12" s="5">
        <f>SUMIFS(Imports_new!O$10:O$33,Imports_new!$A$10:$A$33,$A12)</f>
        <v>90614.254204536584</v>
      </c>
      <c r="P12" s="5">
        <f>SUMIFS(Imports_new!P$10:P$33,Imports_new!$A$10:$A$33,$A12)</f>
        <v>90614.254204536584</v>
      </c>
      <c r="Q12" s="5">
        <f>SUMIFS(Imports_new!Q$10:Q$33,Imports_new!$A$10:$A$33,$A12)</f>
        <v>90614.254204536584</v>
      </c>
      <c r="R12" s="5">
        <f>SUMIFS(Imports_new!R$10:R$33,Imports_new!$A$10:$A$33,$A12)</f>
        <v>90614.254204536584</v>
      </c>
      <c r="S12" s="5">
        <f>SUMIFS(Imports_new!S$10:S$33,Imports_new!$A$10:$A$33,$A12)</f>
        <v>90614.254204536584</v>
      </c>
      <c r="T12" s="5">
        <f>SUMIFS(Imports_new!T$10:T$33,Imports_new!$A$10:$A$33,$A12)</f>
        <v>90614.254204536584</v>
      </c>
      <c r="U12" s="5">
        <f>SUMIFS(Imports_new!U$10:U$33,Imports_new!$A$10:$A$33,$A12)</f>
        <v>90614.254204536584</v>
      </c>
      <c r="V12" s="5">
        <f>SUMIFS(Imports_new!V$10:V$33,Imports_new!$A$10:$A$33,$A12)</f>
        <v>90614.254204536584</v>
      </c>
      <c r="W12" s="5">
        <f>SUMIFS(Imports_new!W$10:W$33,Imports_new!$A$10:$A$33,$A12)</f>
        <v>90614.254204536584</v>
      </c>
      <c r="X12" s="5">
        <f>SUMIFS(Imports_new!X$10:X$33,Imports_new!$A$10:$A$33,$A12)</f>
        <v>90614.254204536584</v>
      </c>
      <c r="Y12" s="5">
        <f>SUMIFS(Imports_new!Y$10:Y$33,Imports_new!$A$10:$A$33,$A12)</f>
        <v>90614.254204536584</v>
      </c>
      <c r="Z12" s="5">
        <f>SUMIFS(Imports_new!Z$10:Z$33,Imports_new!$A$10:$A$33,$A12)</f>
        <v>90614.254204536584</v>
      </c>
      <c r="AA12" s="5">
        <f>SUMIFS(Imports_new!AA$10:AA$33,Imports_new!$A$10:$A$33,$A12)</f>
        <v>90614.254204536584</v>
      </c>
      <c r="AB12" s="5">
        <f>SUMIFS(Imports_new!AB$10:AB$33,Imports_new!$A$10:$A$33,$A12)</f>
        <v>90614.254204536584</v>
      </c>
      <c r="AC12" s="5">
        <f>SUMIFS(Imports_new!AC$10:AC$33,Imports_new!$A$10:$A$33,$A12)</f>
        <v>90614.254204536584</v>
      </c>
      <c r="AD12" s="5">
        <f>SUMIFS(Imports_new!AD$10:AD$33,Imports_new!$A$10:$A$33,$A12)</f>
        <v>90614.254204536584</v>
      </c>
      <c r="AE12" s="5">
        <f>SUMIFS(Imports_new!AE$10:AE$33,Imports_new!$A$10:$A$33,$A12)</f>
        <v>90614.254204536584</v>
      </c>
      <c r="AF12" s="5">
        <f>SUMIFS(Imports_new!AF$10:AF$33,Imports_new!$A$10:$A$33,$A12)</f>
        <v>90614.254204536584</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1233980</v>
      </c>
      <c r="C2">
        <f>exports!E2</f>
        <v>1233980</v>
      </c>
      <c r="D2">
        <f>exports!F2</f>
        <v>1233980</v>
      </c>
      <c r="E2">
        <f>exports!G2</f>
        <v>1233980</v>
      </c>
      <c r="F2">
        <f>exports!H2</f>
        <v>1233980</v>
      </c>
      <c r="G2">
        <f>exports!I2</f>
        <v>1233980</v>
      </c>
      <c r="H2">
        <f>exports!J2</f>
        <v>1233980</v>
      </c>
      <c r="I2">
        <f>exports!K2</f>
        <v>1233980</v>
      </c>
      <c r="J2">
        <f>exports!L2</f>
        <v>1233980</v>
      </c>
      <c r="K2">
        <f>exports!M2</f>
        <v>1233980</v>
      </c>
      <c r="L2">
        <f>exports!N2</f>
        <v>1233980</v>
      </c>
      <c r="M2">
        <f>exports!O2</f>
        <v>1233980</v>
      </c>
      <c r="N2">
        <f>exports!P2</f>
        <v>1233980</v>
      </c>
      <c r="O2">
        <f>exports!Q2</f>
        <v>1233980</v>
      </c>
      <c r="P2">
        <f>exports!R2</f>
        <v>1233980</v>
      </c>
      <c r="Q2">
        <f>exports!S2</f>
        <v>1233980</v>
      </c>
      <c r="R2">
        <f>exports!T2</f>
        <v>1233980</v>
      </c>
      <c r="S2">
        <f>exports!U2</f>
        <v>1233980</v>
      </c>
      <c r="T2">
        <f>exports!V2</f>
        <v>1233980</v>
      </c>
      <c r="U2">
        <f>exports!W2</f>
        <v>1233980</v>
      </c>
      <c r="V2">
        <f>exports!X2</f>
        <v>1233980</v>
      </c>
      <c r="W2">
        <f>exports!Y2</f>
        <v>1233980</v>
      </c>
      <c r="X2">
        <f>exports!Z2</f>
        <v>1233980</v>
      </c>
      <c r="Y2">
        <f>exports!AA2</f>
        <v>1233980</v>
      </c>
      <c r="Z2">
        <f>exports!AB2</f>
        <v>1233980</v>
      </c>
      <c r="AA2">
        <f>exports!AC2</f>
        <v>1233980</v>
      </c>
      <c r="AB2">
        <f>exports!AD2</f>
        <v>1233980</v>
      </c>
      <c r="AC2">
        <f>exports!AE2</f>
        <v>1233980</v>
      </c>
      <c r="AD2">
        <f>exports!AF2</f>
        <v>1233980</v>
      </c>
      <c r="AE2">
        <f>exports!AG2</f>
        <v>1233980</v>
      </c>
      <c r="AF2">
        <f>exports!AH2</f>
        <v>1233980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45.338300962908022</v>
      </c>
      <c r="C2" s="12">
        <f t="shared" si="0"/>
        <v>45.338300962908022</v>
      </c>
      <c r="D2" s="12">
        <f>E2</f>
        <v>45.338300962908022</v>
      </c>
      <c r="E2" s="195">
        <f>SUMIFS('Table 7_Wholesale prices'!D$18:D$65,'Table 7_Wholesale prices'!$B$18:$B$65,About!$B$2)</f>
        <v>45.338300962908022</v>
      </c>
      <c r="F2" s="195">
        <f>SUMIFS('Table 7_Wholesale prices'!E$18:E$65,'Table 7_Wholesale prices'!$B$18:$B$65,About!$B$2)</f>
        <v>30.878570275219719</v>
      </c>
      <c r="G2" s="195">
        <f>SUMIFS('Table 7_Wholesale prices'!F$18:F$65,'Table 7_Wholesale prices'!$B$18:$B$65,About!$B$2)</f>
        <v>32.6493033193087</v>
      </c>
      <c r="H2" s="12">
        <f>G2</f>
        <v>32.6493033193087</v>
      </c>
      <c r="I2" s="12">
        <f t="shared" ref="I2:AF2" si="1">H2</f>
        <v>32.6493033193087</v>
      </c>
      <c r="J2" s="12">
        <f t="shared" si="1"/>
        <v>32.6493033193087</v>
      </c>
      <c r="K2" s="12">
        <f t="shared" si="1"/>
        <v>32.6493033193087</v>
      </c>
      <c r="L2" s="12">
        <f t="shared" si="1"/>
        <v>32.6493033193087</v>
      </c>
      <c r="M2" s="12">
        <f t="shared" si="1"/>
        <v>32.6493033193087</v>
      </c>
      <c r="N2" s="12">
        <f t="shared" si="1"/>
        <v>32.6493033193087</v>
      </c>
      <c r="O2" s="12">
        <f t="shared" si="1"/>
        <v>32.6493033193087</v>
      </c>
      <c r="P2" s="12">
        <f t="shared" si="1"/>
        <v>32.6493033193087</v>
      </c>
      <c r="Q2" s="12">
        <f t="shared" si="1"/>
        <v>32.6493033193087</v>
      </c>
      <c r="R2" s="12">
        <f t="shared" si="1"/>
        <v>32.6493033193087</v>
      </c>
      <c r="S2" s="12">
        <f t="shared" si="1"/>
        <v>32.6493033193087</v>
      </c>
      <c r="T2" s="12">
        <f t="shared" si="1"/>
        <v>32.6493033193087</v>
      </c>
      <c r="U2" s="12">
        <f t="shared" si="1"/>
        <v>32.6493033193087</v>
      </c>
      <c r="V2" s="12">
        <f t="shared" si="1"/>
        <v>32.6493033193087</v>
      </c>
      <c r="W2" s="12">
        <f t="shared" si="1"/>
        <v>32.6493033193087</v>
      </c>
      <c r="X2" s="12">
        <f t="shared" si="1"/>
        <v>32.6493033193087</v>
      </c>
      <c r="Y2" s="12">
        <f t="shared" si="1"/>
        <v>32.6493033193087</v>
      </c>
      <c r="Z2" s="12">
        <f t="shared" si="1"/>
        <v>32.6493033193087</v>
      </c>
      <c r="AA2" s="12">
        <f t="shared" si="1"/>
        <v>32.6493033193087</v>
      </c>
      <c r="AB2" s="12">
        <f t="shared" si="1"/>
        <v>32.6493033193087</v>
      </c>
      <c r="AC2" s="12">
        <f t="shared" si="1"/>
        <v>32.6493033193087</v>
      </c>
      <c r="AD2" s="12">
        <f t="shared" si="1"/>
        <v>32.6493033193087</v>
      </c>
      <c r="AE2" s="12">
        <f t="shared" si="1"/>
        <v>32.6493033193087</v>
      </c>
      <c r="AF2" s="12">
        <f t="shared" si="1"/>
        <v>32.6493033193087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45.338300962908022</v>
      </c>
      <c r="C2" s="12">
        <f t="shared" si="0"/>
        <v>45.338300962908022</v>
      </c>
      <c r="D2" s="12">
        <f>E2</f>
        <v>45.338300962908022</v>
      </c>
      <c r="E2" s="195">
        <f>SUMIFS('Table 7_Wholesale prices'!D$18:D$65,'Table 7_Wholesale prices'!$B$18:$B$65,About!$B$2)</f>
        <v>45.338300962908022</v>
      </c>
      <c r="F2" s="195">
        <f>SUMIFS('Table 7_Wholesale prices'!E$18:E$65,'Table 7_Wholesale prices'!$B$18:$B$65,About!$B$2)</f>
        <v>30.878570275219719</v>
      </c>
      <c r="G2" s="195">
        <f>SUMIFS('Table 7_Wholesale prices'!F$18:F$65,'Table 7_Wholesale prices'!$B$18:$B$65,About!$B$2)</f>
        <v>32.6493033193087</v>
      </c>
      <c r="H2" s="12">
        <f>G2</f>
        <v>32.6493033193087</v>
      </c>
      <c r="I2" s="12">
        <f t="shared" ref="I2:AF2" si="1">H2</f>
        <v>32.6493033193087</v>
      </c>
      <c r="J2" s="12">
        <f t="shared" si="1"/>
        <v>32.6493033193087</v>
      </c>
      <c r="K2" s="12">
        <f t="shared" si="1"/>
        <v>32.6493033193087</v>
      </c>
      <c r="L2" s="12">
        <f t="shared" si="1"/>
        <v>32.6493033193087</v>
      </c>
      <c r="M2" s="12">
        <f t="shared" si="1"/>
        <v>32.6493033193087</v>
      </c>
      <c r="N2" s="12">
        <f t="shared" si="1"/>
        <v>32.6493033193087</v>
      </c>
      <c r="O2" s="12">
        <f t="shared" si="1"/>
        <v>32.6493033193087</v>
      </c>
      <c r="P2" s="12">
        <f t="shared" si="1"/>
        <v>32.6493033193087</v>
      </c>
      <c r="Q2" s="12">
        <f t="shared" si="1"/>
        <v>32.6493033193087</v>
      </c>
      <c r="R2" s="12">
        <f t="shared" si="1"/>
        <v>32.6493033193087</v>
      </c>
      <c r="S2" s="12">
        <f t="shared" si="1"/>
        <v>32.6493033193087</v>
      </c>
      <c r="T2" s="12">
        <f t="shared" si="1"/>
        <v>32.6493033193087</v>
      </c>
      <c r="U2" s="12">
        <f t="shared" si="1"/>
        <v>32.6493033193087</v>
      </c>
      <c r="V2" s="12">
        <f t="shared" si="1"/>
        <v>32.6493033193087</v>
      </c>
      <c r="W2" s="12">
        <f t="shared" si="1"/>
        <v>32.6493033193087</v>
      </c>
      <c r="X2" s="12">
        <f t="shared" si="1"/>
        <v>32.6493033193087</v>
      </c>
      <c r="Y2" s="12">
        <f t="shared" si="1"/>
        <v>32.6493033193087</v>
      </c>
      <c r="Z2" s="12">
        <f t="shared" si="1"/>
        <v>32.6493033193087</v>
      </c>
      <c r="AA2" s="12">
        <f t="shared" si="1"/>
        <v>32.6493033193087</v>
      </c>
      <c r="AB2" s="12">
        <f t="shared" si="1"/>
        <v>32.6493033193087</v>
      </c>
      <c r="AC2" s="12">
        <f t="shared" si="1"/>
        <v>32.6493033193087</v>
      </c>
      <c r="AD2" s="12">
        <f t="shared" si="1"/>
        <v>32.6493033193087</v>
      </c>
      <c r="AE2" s="12">
        <f t="shared" si="1"/>
        <v>32.6493033193087</v>
      </c>
      <c r="AF2" s="12">
        <f t="shared" si="1"/>
        <v>32.6493033193087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2024-04-01T21:06:48Z</dcterms:modified>
</cp:coreProperties>
</file>